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Questa_cartella_di_lavoro" defaultThemeVersion="124226"/>
  <bookViews>
    <workbookView xWindow="480" yWindow="30" windowWidth="11355" windowHeight="9465" tabRatio="865" firstSheet="4" activeTab="9"/>
  </bookViews>
  <sheets>
    <sheet name="Tavole Sopravvivenza" sheetId="30" r:id="rId1"/>
    <sheet name="Tavole Attuariali" sheetId="59" r:id="rId2"/>
    <sheet name="VI" sheetId="54" r:id="rId3"/>
    <sheet name="TCM_2" sheetId="55" r:id="rId4"/>
    <sheet name="VI - Es 1" sheetId="48" r:id="rId5"/>
    <sheet name="VI - Es 2" sheetId="58" r:id="rId6"/>
    <sheet name="VI - Es 3" sheetId="49" r:id="rId7"/>
    <sheet name="VI - Es 4" sheetId="56" r:id="rId8"/>
    <sheet name="VI - Es 1 (2)" sheetId="60" r:id="rId9"/>
    <sheet name="VI - Es 2 (2)" sheetId="61" r:id="rId10"/>
    <sheet name="VI - Es 3 (2)" sheetId="62" r:id="rId11"/>
    <sheet name="VI - Es 4 (2)" sheetId="63" r:id="rId12"/>
    <sheet name="VI - Es 5" sheetId="64" r:id="rId13"/>
    <sheet name="VI - Es 6" sheetId="65" r:id="rId14"/>
  </sheets>
  <calcPr calcId="145621"/>
</workbook>
</file>

<file path=xl/calcChain.xml><?xml version="1.0" encoding="utf-8"?>
<calcChain xmlns="http://schemas.openxmlformats.org/spreadsheetml/2006/main">
  <c r="D18" i="61" l="1"/>
  <c r="D19" i="61"/>
  <c r="C19" i="61"/>
  <c r="D17" i="61"/>
  <c r="C17" i="61"/>
  <c r="B17" i="61"/>
  <c r="B40" i="60"/>
  <c r="B27" i="60"/>
  <c r="C36" i="60"/>
  <c r="B36" i="60"/>
  <c r="C35" i="60"/>
  <c r="B35" i="60"/>
  <c r="C23" i="60"/>
  <c r="B23" i="60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" i="59"/>
  <c r="D20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24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2" i="54"/>
  <c r="E53" i="54"/>
  <c r="E54" i="54"/>
  <c r="E55" i="54"/>
  <c r="E56" i="54"/>
  <c r="E57" i="54"/>
  <c r="E58" i="54"/>
  <c r="E59" i="54"/>
  <c r="E60" i="54"/>
  <c r="E61" i="54"/>
  <c r="E62" i="54"/>
  <c r="E63" i="54"/>
  <c r="E64" i="54"/>
  <c r="E65" i="54"/>
  <c r="E66" i="54"/>
  <c r="E67" i="54"/>
  <c r="E68" i="54"/>
  <c r="E69" i="54"/>
  <c r="E70" i="54"/>
  <c r="E71" i="54"/>
  <c r="E72" i="54"/>
  <c r="E73" i="54"/>
  <c r="E74" i="54"/>
  <c r="E75" i="54"/>
  <c r="E76" i="54"/>
  <c r="E77" i="54"/>
  <c r="E78" i="54"/>
  <c r="E79" i="54"/>
  <c r="E80" i="54"/>
  <c r="E81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D24" i="54"/>
  <c r="G24" i="54" s="1"/>
  <c r="B22" i="61" l="1"/>
  <c r="F23" i="55"/>
  <c r="E23" i="55"/>
  <c r="D24" i="55"/>
  <c r="D25" i="55"/>
  <c r="D26" i="55"/>
  <c r="D27" i="55"/>
  <c r="D28" i="55"/>
  <c r="D29" i="55"/>
  <c r="F29" i="55" s="1"/>
  <c r="D30" i="55"/>
  <c r="D31" i="55"/>
  <c r="D32" i="55"/>
  <c r="D33" i="55"/>
  <c r="D34" i="55"/>
  <c r="D35" i="55"/>
  <c r="D36" i="55"/>
  <c r="D37" i="55"/>
  <c r="F37" i="55" s="1"/>
  <c r="D23" i="55"/>
  <c r="F24" i="55"/>
  <c r="F25" i="55"/>
  <c r="F26" i="55"/>
  <c r="F27" i="55"/>
  <c r="F28" i="55"/>
  <c r="F30" i="55"/>
  <c r="F31" i="55"/>
  <c r="F32" i="55"/>
  <c r="F33" i="55"/>
  <c r="F34" i="55"/>
  <c r="F35" i="55"/>
  <c r="F36" i="55"/>
  <c r="C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B24" i="54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G13" i="54" s="1"/>
  <c r="H43" i="59"/>
  <c r="H44" i="59"/>
  <c r="H45" i="59"/>
  <c r="H46" i="59"/>
  <c r="H47" i="59"/>
  <c r="H48" i="59"/>
  <c r="H49" i="59"/>
  <c r="H50" i="59"/>
  <c r="H51" i="59"/>
  <c r="G9" i="48" s="1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10" i="55" s="1"/>
  <c r="H67" i="59"/>
  <c r="H68" i="59"/>
  <c r="H69" i="59"/>
  <c r="H70" i="59"/>
  <c r="H71" i="59"/>
  <c r="H72" i="59"/>
  <c r="H73" i="59"/>
  <c r="H74" i="59"/>
  <c r="H75" i="59"/>
  <c r="H76" i="59"/>
  <c r="H77" i="59"/>
  <c r="H78" i="59"/>
  <c r="G11" i="56" s="1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F13" i="54" s="1"/>
  <c r="D43" i="59"/>
  <c r="D44" i="59"/>
  <c r="D45" i="59"/>
  <c r="D46" i="59"/>
  <c r="D47" i="59"/>
  <c r="D48" i="59"/>
  <c r="D49" i="59"/>
  <c r="D50" i="59"/>
  <c r="D51" i="59"/>
  <c r="F9" i="48" s="1"/>
  <c r="D52" i="59"/>
  <c r="D53" i="59"/>
  <c r="D54" i="59"/>
  <c r="D55" i="59"/>
  <c r="D56" i="59"/>
  <c r="D57" i="59"/>
  <c r="D58" i="59"/>
  <c r="D59" i="59"/>
  <c r="D60" i="59"/>
  <c r="D61" i="59"/>
  <c r="D62" i="59"/>
  <c r="D63" i="59"/>
  <c r="D64" i="59"/>
  <c r="D65" i="59"/>
  <c r="D66" i="59"/>
  <c r="D67" i="59"/>
  <c r="D68" i="59"/>
  <c r="D69" i="59"/>
  <c r="D70" i="59"/>
  <c r="D71" i="59"/>
  <c r="D72" i="59"/>
  <c r="D73" i="59"/>
  <c r="D74" i="59"/>
  <c r="D75" i="59"/>
  <c r="D76" i="59"/>
  <c r="D77" i="59"/>
  <c r="D78" i="59"/>
  <c r="F11" i="56" s="1"/>
  <c r="D79" i="59"/>
  <c r="D80" i="59"/>
  <c r="D81" i="59"/>
  <c r="D82" i="59"/>
  <c r="D83" i="59"/>
  <c r="D84" i="59"/>
  <c r="D85" i="59"/>
  <c r="D86" i="59"/>
  <c r="D87" i="59"/>
  <c r="D88" i="59"/>
  <c r="D89" i="59"/>
  <c r="D90" i="59"/>
  <c r="D91" i="59"/>
  <c r="D92" i="59"/>
  <c r="D93" i="59"/>
  <c r="D94" i="59"/>
  <c r="D95" i="59"/>
  <c r="D96" i="59"/>
  <c r="D97" i="59"/>
  <c r="D98" i="59"/>
  <c r="D99" i="59"/>
  <c r="D100" i="59"/>
  <c r="D101" i="59"/>
  <c r="D102" i="59"/>
  <c r="D103" i="59"/>
  <c r="D104" i="59"/>
  <c r="D105" i="59"/>
  <c r="D106" i="59"/>
  <c r="D107" i="59"/>
  <c r="D108" i="59"/>
  <c r="D109" i="59"/>
  <c r="D110" i="59"/>
  <c r="D111" i="59"/>
  <c r="D112" i="59"/>
  <c r="D113" i="59"/>
  <c r="D114" i="59"/>
  <c r="D115" i="59"/>
  <c r="D116" i="59"/>
  <c r="D117" i="59"/>
  <c r="D11" i="59"/>
  <c r="E116" i="59" l="1"/>
  <c r="E104" i="59"/>
  <c r="E96" i="59"/>
  <c r="E88" i="59"/>
  <c r="E84" i="59"/>
  <c r="E76" i="59"/>
  <c r="E64" i="59"/>
  <c r="E60" i="59"/>
  <c r="E52" i="59"/>
  <c r="E44" i="59"/>
  <c r="E36" i="59"/>
  <c r="E28" i="59"/>
  <c r="E20" i="59"/>
  <c r="E11" i="59"/>
  <c r="J112" i="59"/>
  <c r="J104" i="59"/>
  <c r="J96" i="59"/>
  <c r="J88" i="59"/>
  <c r="J80" i="59"/>
  <c r="E107" i="59"/>
  <c r="E91" i="59"/>
  <c r="E75" i="59"/>
  <c r="E67" i="59"/>
  <c r="E59" i="59"/>
  <c r="E38" i="59"/>
  <c r="E35" i="59"/>
  <c r="E27" i="59"/>
  <c r="E19" i="59"/>
  <c r="E115" i="59"/>
  <c r="F115" i="59" s="1"/>
  <c r="E94" i="59"/>
  <c r="E78" i="59"/>
  <c r="E114" i="59"/>
  <c r="E106" i="59"/>
  <c r="E98" i="59"/>
  <c r="E90" i="59"/>
  <c r="E82" i="59"/>
  <c r="E74" i="59"/>
  <c r="E66" i="59"/>
  <c r="E58" i="59"/>
  <c r="E50" i="59"/>
  <c r="E34" i="59"/>
  <c r="E26" i="59"/>
  <c r="E18" i="59"/>
  <c r="E113" i="59"/>
  <c r="E105" i="59"/>
  <c r="E97" i="59"/>
  <c r="E89" i="59"/>
  <c r="E81" i="59"/>
  <c r="E73" i="59"/>
  <c r="E65" i="59"/>
  <c r="E57" i="59"/>
  <c r="E49" i="59"/>
  <c r="E41" i="59"/>
  <c r="E33" i="59"/>
  <c r="E25" i="59"/>
  <c r="E17" i="59"/>
  <c r="J116" i="59"/>
  <c r="J108" i="59"/>
  <c r="J100" i="59"/>
  <c r="J92" i="59"/>
  <c r="J84" i="59"/>
  <c r="J76" i="59"/>
  <c r="J68" i="59"/>
  <c r="J60" i="59"/>
  <c r="J52" i="59"/>
  <c r="J44" i="59"/>
  <c r="E103" i="59"/>
  <c r="E95" i="59"/>
  <c r="E79" i="59"/>
  <c r="E71" i="59"/>
  <c r="E63" i="59"/>
  <c r="E55" i="59"/>
  <c r="E47" i="59"/>
  <c r="E39" i="59"/>
  <c r="E31" i="59"/>
  <c r="E23" i="59"/>
  <c r="E15" i="59"/>
  <c r="E111" i="59"/>
  <c r="E87" i="59"/>
  <c r="E80" i="59"/>
  <c r="E72" i="59"/>
  <c r="E40" i="59"/>
  <c r="E16" i="59"/>
  <c r="G10" i="49"/>
  <c r="G10" i="56"/>
  <c r="J117" i="59"/>
  <c r="J109" i="59"/>
  <c r="J101" i="59"/>
  <c r="J93" i="59"/>
  <c r="J85" i="59"/>
  <c r="J77" i="59"/>
  <c r="J69" i="59"/>
  <c r="J61" i="59"/>
  <c r="J53" i="59"/>
  <c r="G9" i="56"/>
  <c r="G9" i="49"/>
  <c r="E112" i="59"/>
  <c r="E70" i="59"/>
  <c r="J36" i="59"/>
  <c r="J28" i="59"/>
  <c r="J20" i="59"/>
  <c r="J12" i="59"/>
  <c r="E24" i="59"/>
  <c r="E110" i="59"/>
  <c r="F110" i="59" s="1"/>
  <c r="E62" i="59"/>
  <c r="E30" i="59"/>
  <c r="E117" i="59"/>
  <c r="F117" i="59" s="1"/>
  <c r="E109" i="59"/>
  <c r="E101" i="59"/>
  <c r="E93" i="59"/>
  <c r="E85" i="59"/>
  <c r="E77" i="59"/>
  <c r="E69" i="59"/>
  <c r="E61" i="59"/>
  <c r="E53" i="59"/>
  <c r="E45" i="59"/>
  <c r="E37" i="59"/>
  <c r="E29" i="59"/>
  <c r="E21" i="59"/>
  <c r="E13" i="59"/>
  <c r="J115" i="59"/>
  <c r="J107" i="59"/>
  <c r="J99" i="59"/>
  <c r="J91" i="59"/>
  <c r="J83" i="59"/>
  <c r="J75" i="59"/>
  <c r="J67" i="59"/>
  <c r="J59" i="59"/>
  <c r="F11" i="48"/>
  <c r="J43" i="59"/>
  <c r="J35" i="59"/>
  <c r="J27" i="59"/>
  <c r="J19" i="59"/>
  <c r="J21" i="59"/>
  <c r="E56" i="59"/>
  <c r="E86" i="59"/>
  <c r="E46" i="59"/>
  <c r="E14" i="59"/>
  <c r="E108" i="59"/>
  <c r="F104" i="59" s="1"/>
  <c r="E92" i="59"/>
  <c r="J106" i="59"/>
  <c r="J98" i="59"/>
  <c r="J90" i="59"/>
  <c r="J82" i="59"/>
  <c r="J74" i="59"/>
  <c r="J58" i="59"/>
  <c r="J50" i="59"/>
  <c r="F15" i="54"/>
  <c r="J34" i="59"/>
  <c r="J26" i="59"/>
  <c r="J18" i="59"/>
  <c r="E32" i="59"/>
  <c r="E102" i="59"/>
  <c r="E54" i="59"/>
  <c r="E22" i="59"/>
  <c r="E100" i="59"/>
  <c r="E68" i="59"/>
  <c r="E12" i="59"/>
  <c r="J114" i="59"/>
  <c r="E99" i="59"/>
  <c r="E83" i="59"/>
  <c r="E51" i="59"/>
  <c r="E43" i="59"/>
  <c r="J113" i="59"/>
  <c r="J105" i="59"/>
  <c r="J97" i="59"/>
  <c r="J89" i="59"/>
  <c r="J81" i="59"/>
  <c r="J73" i="59"/>
  <c r="J65" i="59"/>
  <c r="J57" i="59"/>
  <c r="J49" i="59"/>
  <c r="J41" i="59"/>
  <c r="J33" i="59"/>
  <c r="J25" i="59"/>
  <c r="J17" i="59"/>
  <c r="E42" i="59"/>
  <c r="J72" i="59"/>
  <c r="J64" i="59"/>
  <c r="J56" i="59"/>
  <c r="J48" i="59"/>
  <c r="J40" i="59"/>
  <c r="J32" i="59"/>
  <c r="J24" i="59"/>
  <c r="J16" i="59"/>
  <c r="F9" i="49"/>
  <c r="F9" i="56"/>
  <c r="F9" i="58"/>
  <c r="E48" i="59"/>
  <c r="F10" i="49"/>
  <c r="F10" i="56"/>
  <c r="J111" i="59"/>
  <c r="J103" i="59"/>
  <c r="J95" i="59"/>
  <c r="J87" i="59"/>
  <c r="J79" i="59"/>
  <c r="J71" i="59"/>
  <c r="J63" i="59"/>
  <c r="J55" i="59"/>
  <c r="J47" i="59"/>
  <c r="J39" i="59"/>
  <c r="J31" i="59"/>
  <c r="J23" i="59"/>
  <c r="J15" i="59"/>
  <c r="H11" i="55"/>
  <c r="I45" i="59"/>
  <c r="K45" i="59" s="1"/>
  <c r="I37" i="59"/>
  <c r="K37" i="59" s="1"/>
  <c r="I29" i="59"/>
  <c r="K29" i="59" s="1"/>
  <c r="I21" i="59"/>
  <c r="K21" i="59" s="1"/>
  <c r="I13" i="59"/>
  <c r="K13" i="59" s="1"/>
  <c r="J45" i="59"/>
  <c r="J13" i="59"/>
  <c r="J37" i="59"/>
  <c r="I11" i="59"/>
  <c r="K11" i="59" s="1"/>
  <c r="I110" i="59"/>
  <c r="K110" i="59" s="1"/>
  <c r="I102" i="59"/>
  <c r="K102" i="59" s="1"/>
  <c r="I94" i="59"/>
  <c r="K94" i="59" s="1"/>
  <c r="I86" i="59"/>
  <c r="K86" i="59" s="1"/>
  <c r="I78" i="59"/>
  <c r="I70" i="59"/>
  <c r="K70" i="59" s="1"/>
  <c r="I62" i="59"/>
  <c r="K62" i="59" s="1"/>
  <c r="I54" i="59"/>
  <c r="I46" i="59"/>
  <c r="K46" i="59" s="1"/>
  <c r="I38" i="59"/>
  <c r="K38" i="59" s="1"/>
  <c r="I30" i="59"/>
  <c r="K30" i="59" s="1"/>
  <c r="I22" i="59"/>
  <c r="K22" i="59" s="1"/>
  <c r="I14" i="59"/>
  <c r="K14" i="59" s="1"/>
  <c r="J29" i="59"/>
  <c r="I117" i="59"/>
  <c r="K117" i="59" s="1"/>
  <c r="I109" i="59"/>
  <c r="K109" i="59" s="1"/>
  <c r="I101" i="59"/>
  <c r="K101" i="59" s="1"/>
  <c r="I93" i="59"/>
  <c r="K93" i="59" s="1"/>
  <c r="I85" i="59"/>
  <c r="K85" i="59" s="1"/>
  <c r="I77" i="59"/>
  <c r="K77" i="59" s="1"/>
  <c r="I69" i="59"/>
  <c r="K69" i="59" s="1"/>
  <c r="I61" i="59"/>
  <c r="K61" i="59" s="1"/>
  <c r="I53" i="59"/>
  <c r="J11" i="59"/>
  <c r="I116" i="59"/>
  <c r="K116" i="59" s="1"/>
  <c r="I108" i="59"/>
  <c r="K108" i="59" s="1"/>
  <c r="I100" i="59"/>
  <c r="K100" i="59" s="1"/>
  <c r="I92" i="59"/>
  <c r="K92" i="59" s="1"/>
  <c r="I84" i="59"/>
  <c r="K84" i="59" s="1"/>
  <c r="I76" i="59"/>
  <c r="K76" i="59" s="1"/>
  <c r="I68" i="59"/>
  <c r="K68" i="59" s="1"/>
  <c r="I60" i="59"/>
  <c r="K60" i="59" s="1"/>
  <c r="I52" i="59"/>
  <c r="K52" i="59" s="1"/>
  <c r="I44" i="59"/>
  <c r="K44" i="59" s="1"/>
  <c r="I36" i="59"/>
  <c r="K36" i="59" s="1"/>
  <c r="I28" i="59"/>
  <c r="K28" i="59" s="1"/>
  <c r="I20" i="59"/>
  <c r="K20" i="59" s="1"/>
  <c r="I12" i="59"/>
  <c r="K12" i="59" s="1"/>
  <c r="J110" i="59"/>
  <c r="J102" i="59"/>
  <c r="J94" i="59"/>
  <c r="J86" i="59"/>
  <c r="J78" i="59"/>
  <c r="J70" i="59"/>
  <c r="J62" i="59"/>
  <c r="J54" i="59"/>
  <c r="J46" i="59"/>
  <c r="J38" i="59"/>
  <c r="J30" i="59"/>
  <c r="J22" i="59"/>
  <c r="J14" i="59"/>
  <c r="I115" i="59"/>
  <c r="K115" i="59" s="1"/>
  <c r="I107" i="59"/>
  <c r="K107" i="59" s="1"/>
  <c r="I99" i="59"/>
  <c r="K99" i="59" s="1"/>
  <c r="I91" i="59"/>
  <c r="K91" i="59" s="1"/>
  <c r="I83" i="59"/>
  <c r="K83" i="59" s="1"/>
  <c r="I75" i="59"/>
  <c r="K75" i="59" s="1"/>
  <c r="I67" i="59"/>
  <c r="K67" i="59" s="1"/>
  <c r="I59" i="59"/>
  <c r="K59" i="59" s="1"/>
  <c r="I51" i="59"/>
  <c r="K51" i="59" s="1"/>
  <c r="I43" i="59"/>
  <c r="K43" i="59" s="1"/>
  <c r="I35" i="59"/>
  <c r="K35" i="59" s="1"/>
  <c r="I27" i="59"/>
  <c r="K27" i="59" s="1"/>
  <c r="I19" i="59"/>
  <c r="K19" i="59" s="1"/>
  <c r="H18" i="55"/>
  <c r="I114" i="59"/>
  <c r="K114" i="59" s="1"/>
  <c r="I106" i="59"/>
  <c r="K106" i="59" s="1"/>
  <c r="I98" i="59"/>
  <c r="K98" i="59" s="1"/>
  <c r="I90" i="59"/>
  <c r="K90" i="59" s="1"/>
  <c r="I82" i="59"/>
  <c r="K82" i="59" s="1"/>
  <c r="I74" i="59"/>
  <c r="K74" i="59" s="1"/>
  <c r="I66" i="59"/>
  <c r="K66" i="59" s="1"/>
  <c r="I58" i="59"/>
  <c r="K58" i="59" s="1"/>
  <c r="I50" i="59"/>
  <c r="K50" i="59" s="1"/>
  <c r="I42" i="59"/>
  <c r="K42" i="59" s="1"/>
  <c r="I34" i="59"/>
  <c r="K34" i="59" s="1"/>
  <c r="I26" i="59"/>
  <c r="K26" i="59" s="1"/>
  <c r="I18" i="59"/>
  <c r="K18" i="59" s="1"/>
  <c r="I113" i="59"/>
  <c r="K113" i="59" s="1"/>
  <c r="I105" i="59"/>
  <c r="K105" i="59" s="1"/>
  <c r="I97" i="59"/>
  <c r="K97" i="59" s="1"/>
  <c r="I89" i="59"/>
  <c r="K89" i="59" s="1"/>
  <c r="I81" i="59"/>
  <c r="K81" i="59" s="1"/>
  <c r="I73" i="59"/>
  <c r="K73" i="59" s="1"/>
  <c r="I65" i="59"/>
  <c r="K65" i="59" s="1"/>
  <c r="I57" i="59"/>
  <c r="K57" i="59" s="1"/>
  <c r="I49" i="59"/>
  <c r="K49" i="59" s="1"/>
  <c r="I41" i="59"/>
  <c r="K41" i="59" s="1"/>
  <c r="I33" i="59"/>
  <c r="K33" i="59" s="1"/>
  <c r="I25" i="59"/>
  <c r="K25" i="59" s="1"/>
  <c r="I17" i="59"/>
  <c r="K17" i="59" s="1"/>
  <c r="J51" i="59"/>
  <c r="H9" i="55"/>
  <c r="I112" i="59"/>
  <c r="K112" i="59" s="1"/>
  <c r="I104" i="59"/>
  <c r="K104" i="59" s="1"/>
  <c r="I96" i="59"/>
  <c r="K96" i="59" s="1"/>
  <c r="I88" i="59"/>
  <c r="K88" i="59" s="1"/>
  <c r="I80" i="59"/>
  <c r="K80" i="59" s="1"/>
  <c r="I72" i="59"/>
  <c r="K72" i="59" s="1"/>
  <c r="I64" i="59"/>
  <c r="K64" i="59" s="1"/>
  <c r="I56" i="59"/>
  <c r="K56" i="59" s="1"/>
  <c r="I48" i="59"/>
  <c r="K48" i="59" s="1"/>
  <c r="I40" i="59"/>
  <c r="K40" i="59" s="1"/>
  <c r="I32" i="59"/>
  <c r="K32" i="59" s="1"/>
  <c r="I24" i="59"/>
  <c r="K24" i="59" s="1"/>
  <c r="I16" i="59"/>
  <c r="K16" i="59" s="1"/>
  <c r="J66" i="59"/>
  <c r="J42" i="59"/>
  <c r="I111" i="59"/>
  <c r="K111" i="59" s="1"/>
  <c r="I103" i="59"/>
  <c r="K103" i="59" s="1"/>
  <c r="I95" i="59"/>
  <c r="K95" i="59" s="1"/>
  <c r="I87" i="59"/>
  <c r="K87" i="59" s="1"/>
  <c r="I79" i="59"/>
  <c r="K79" i="59" s="1"/>
  <c r="I71" i="59"/>
  <c r="K71" i="59" s="1"/>
  <c r="I63" i="59"/>
  <c r="K63" i="59" s="1"/>
  <c r="I55" i="59"/>
  <c r="K55" i="59" s="1"/>
  <c r="I47" i="59"/>
  <c r="K47" i="59" s="1"/>
  <c r="I39" i="59"/>
  <c r="K39" i="59" s="1"/>
  <c r="I31" i="59"/>
  <c r="K31" i="59" s="1"/>
  <c r="I23" i="59"/>
  <c r="K23" i="59" s="1"/>
  <c r="I15" i="59"/>
  <c r="K15" i="59" s="1"/>
  <c r="G23" i="55"/>
  <c r="C18" i="55" s="1"/>
  <c r="K32" i="56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K43" i="56" s="1"/>
  <c r="K44" i="56" s="1"/>
  <c r="K45" i="56" s="1"/>
  <c r="K46" i="56" s="1"/>
  <c r="K47" i="56" s="1"/>
  <c r="K48" i="56" s="1"/>
  <c r="K49" i="56" s="1"/>
  <c r="K50" i="56" s="1"/>
  <c r="K51" i="56" s="1"/>
  <c r="K52" i="56" s="1"/>
  <c r="K53" i="56" s="1"/>
  <c r="K54" i="56" s="1"/>
  <c r="K55" i="56" s="1"/>
  <c r="K56" i="56" s="1"/>
  <c r="K57" i="56" s="1"/>
  <c r="K58" i="56" s="1"/>
  <c r="K59" i="56" s="1"/>
  <c r="K60" i="56" s="1"/>
  <c r="K61" i="56" s="1"/>
  <c r="K62" i="56" s="1"/>
  <c r="K63" i="56" s="1"/>
  <c r="K64" i="56" s="1"/>
  <c r="K65" i="56" s="1"/>
  <c r="K66" i="56" s="1"/>
  <c r="K67" i="56" s="1"/>
  <c r="K68" i="56" s="1"/>
  <c r="K69" i="56" s="1"/>
  <c r="K70" i="56" s="1"/>
  <c r="K71" i="56" s="1"/>
  <c r="K72" i="56" s="1"/>
  <c r="K73" i="56" s="1"/>
  <c r="K74" i="56" s="1"/>
  <c r="K75" i="56" s="1"/>
  <c r="K76" i="56" s="1"/>
  <c r="K77" i="56" s="1"/>
  <c r="K78" i="56" s="1"/>
  <c r="K79" i="56" s="1"/>
  <c r="K80" i="56" s="1"/>
  <c r="K81" i="56" s="1"/>
  <c r="K82" i="56" s="1"/>
  <c r="K83" i="56" s="1"/>
  <c r="K84" i="56" s="1"/>
  <c r="K85" i="56" s="1"/>
  <c r="K86" i="56" s="1"/>
  <c r="K87" i="56" s="1"/>
  <c r="K88" i="56" s="1"/>
  <c r="K89" i="56" s="1"/>
  <c r="K90" i="56" s="1"/>
  <c r="K91" i="56" s="1"/>
  <c r="K92" i="56" s="1"/>
  <c r="K93" i="56" s="1"/>
  <c r="K94" i="56" s="1"/>
  <c r="K95" i="56" s="1"/>
  <c r="K96" i="56" s="1"/>
  <c r="K97" i="56" s="1"/>
  <c r="K98" i="56" s="1"/>
  <c r="K99" i="56" s="1"/>
  <c r="K100" i="56" s="1"/>
  <c r="B32" i="56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B66" i="56" s="1"/>
  <c r="B67" i="56" s="1"/>
  <c r="B68" i="56" s="1"/>
  <c r="B69" i="56" s="1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B85" i="56" s="1"/>
  <c r="B86" i="56" s="1"/>
  <c r="B87" i="56" s="1"/>
  <c r="B88" i="56" s="1"/>
  <c r="B89" i="56" s="1"/>
  <c r="B90" i="56" s="1"/>
  <c r="B91" i="56" s="1"/>
  <c r="B92" i="56" s="1"/>
  <c r="B93" i="56" s="1"/>
  <c r="B94" i="56" s="1"/>
  <c r="B95" i="56" s="1"/>
  <c r="B96" i="56" s="1"/>
  <c r="B97" i="56" s="1"/>
  <c r="B98" i="56" s="1"/>
  <c r="B99" i="56" s="1"/>
  <c r="B100" i="56" s="1"/>
  <c r="K32" i="49"/>
  <c r="K33" i="49" s="1"/>
  <c r="K34" i="49" s="1"/>
  <c r="K35" i="49" s="1"/>
  <c r="K36" i="49" s="1"/>
  <c r="K37" i="49" s="1"/>
  <c r="K38" i="49" s="1"/>
  <c r="K39" i="49" s="1"/>
  <c r="K40" i="49" s="1"/>
  <c r="K41" i="49" s="1"/>
  <c r="K42" i="49" s="1"/>
  <c r="K43" i="49" s="1"/>
  <c r="K44" i="49" s="1"/>
  <c r="K45" i="49" s="1"/>
  <c r="K46" i="49" s="1"/>
  <c r="K47" i="49" s="1"/>
  <c r="K48" i="49" s="1"/>
  <c r="K49" i="49" s="1"/>
  <c r="K50" i="49" s="1"/>
  <c r="K51" i="49" s="1"/>
  <c r="K52" i="49" s="1"/>
  <c r="K53" i="49" s="1"/>
  <c r="K54" i="49" s="1"/>
  <c r="K55" i="49" s="1"/>
  <c r="K56" i="49" s="1"/>
  <c r="K57" i="49" s="1"/>
  <c r="K58" i="49" s="1"/>
  <c r="K59" i="49" s="1"/>
  <c r="K60" i="49" s="1"/>
  <c r="K61" i="49" s="1"/>
  <c r="K62" i="49" s="1"/>
  <c r="K63" i="49" s="1"/>
  <c r="K64" i="49" s="1"/>
  <c r="K65" i="49" s="1"/>
  <c r="K66" i="49" s="1"/>
  <c r="K67" i="49" s="1"/>
  <c r="K68" i="49" s="1"/>
  <c r="K69" i="49" s="1"/>
  <c r="K70" i="49" s="1"/>
  <c r="K71" i="49" s="1"/>
  <c r="K72" i="49" s="1"/>
  <c r="K73" i="49" s="1"/>
  <c r="K74" i="49" s="1"/>
  <c r="K75" i="49" s="1"/>
  <c r="K76" i="49" s="1"/>
  <c r="K77" i="49" s="1"/>
  <c r="K78" i="49" s="1"/>
  <c r="K79" i="49" s="1"/>
  <c r="K80" i="49" s="1"/>
  <c r="K81" i="49" s="1"/>
  <c r="K82" i="49" s="1"/>
  <c r="K83" i="49" s="1"/>
  <c r="K84" i="49" s="1"/>
  <c r="K85" i="49" s="1"/>
  <c r="K86" i="49" s="1"/>
  <c r="K87" i="49" s="1"/>
  <c r="K88" i="49" s="1"/>
  <c r="K89" i="49" s="1"/>
  <c r="K90" i="49" s="1"/>
  <c r="K91" i="49" s="1"/>
  <c r="K92" i="49" s="1"/>
  <c r="K93" i="49" s="1"/>
  <c r="K94" i="49" s="1"/>
  <c r="K95" i="49" s="1"/>
  <c r="K96" i="49" s="1"/>
  <c r="K97" i="49" s="1"/>
  <c r="K98" i="49" s="1"/>
  <c r="K99" i="49" s="1"/>
  <c r="K100" i="49" s="1"/>
  <c r="F99" i="59" l="1"/>
  <c r="F76" i="59"/>
  <c r="F33" i="59"/>
  <c r="F100" i="59"/>
  <c r="F87" i="59"/>
  <c r="H15" i="55"/>
  <c r="F103" i="59"/>
  <c r="F52" i="59"/>
  <c r="F49" i="59"/>
  <c r="F60" i="59"/>
  <c r="F39" i="59"/>
  <c r="F41" i="59"/>
  <c r="F82" i="59"/>
  <c r="F31" i="59"/>
  <c r="F56" i="59"/>
  <c r="F85" i="59"/>
  <c r="F24" i="59"/>
  <c r="F21" i="59"/>
  <c r="F55" i="59"/>
  <c r="F66" i="59"/>
  <c r="K54" i="59"/>
  <c r="H10" i="49"/>
  <c r="H10" i="56"/>
  <c r="F13" i="56" s="1"/>
  <c r="F12" i="59"/>
  <c r="F29" i="59"/>
  <c r="F93" i="59"/>
  <c r="F15" i="59"/>
  <c r="F95" i="59"/>
  <c r="F17" i="59"/>
  <c r="F75" i="59"/>
  <c r="F106" i="59"/>
  <c r="F79" i="59"/>
  <c r="F78" i="59"/>
  <c r="F35" i="59"/>
  <c r="F44" i="59"/>
  <c r="H9" i="49"/>
  <c r="H9" i="56"/>
  <c r="F48" i="59"/>
  <c r="F68" i="59"/>
  <c r="F37" i="59"/>
  <c r="F101" i="59"/>
  <c r="F23" i="59"/>
  <c r="F111" i="59"/>
  <c r="F57" i="59"/>
  <c r="F25" i="59"/>
  <c r="F116" i="59"/>
  <c r="F19" i="59"/>
  <c r="F92" i="59"/>
  <c r="F45" i="59"/>
  <c r="F109" i="59"/>
  <c r="F89" i="59"/>
  <c r="F97" i="59"/>
  <c r="F73" i="59"/>
  <c r="F18" i="59"/>
  <c r="F94" i="59"/>
  <c r="F64" i="59"/>
  <c r="K78" i="59"/>
  <c r="H11" i="56"/>
  <c r="F43" i="59"/>
  <c r="F22" i="59"/>
  <c r="F108" i="59"/>
  <c r="F53" i="59"/>
  <c r="F16" i="59"/>
  <c r="F113" i="59"/>
  <c r="F105" i="59"/>
  <c r="F26" i="59"/>
  <c r="F11" i="59"/>
  <c r="F51" i="59"/>
  <c r="F54" i="59"/>
  <c r="F14" i="59"/>
  <c r="F61" i="59"/>
  <c r="F30" i="59"/>
  <c r="F70" i="59"/>
  <c r="F40" i="59"/>
  <c r="F90" i="59"/>
  <c r="F47" i="59"/>
  <c r="F59" i="59"/>
  <c r="F98" i="59"/>
  <c r="F65" i="59"/>
  <c r="F34" i="59"/>
  <c r="F20" i="59"/>
  <c r="F84" i="59"/>
  <c r="F42" i="59"/>
  <c r="F83" i="59"/>
  <c r="F102" i="59"/>
  <c r="F46" i="59"/>
  <c r="F69" i="59"/>
  <c r="F62" i="59"/>
  <c r="F112" i="59"/>
  <c r="F72" i="59"/>
  <c r="F27" i="59"/>
  <c r="F63" i="59"/>
  <c r="F67" i="59"/>
  <c r="F114" i="59"/>
  <c r="F81" i="59"/>
  <c r="F50" i="59"/>
  <c r="F28" i="59"/>
  <c r="F88" i="59"/>
  <c r="F32" i="59"/>
  <c r="F86" i="59"/>
  <c r="F13" i="59"/>
  <c r="F77" i="59"/>
  <c r="F12" i="49"/>
  <c r="F80" i="59"/>
  <c r="F91" i="59"/>
  <c r="F71" i="59"/>
  <c r="F107" i="59"/>
  <c r="F38" i="59"/>
  <c r="F74" i="59"/>
  <c r="F58" i="59"/>
  <c r="F36" i="59"/>
  <c r="F96" i="59"/>
  <c r="G9" i="58"/>
  <c r="F11" i="58" s="1"/>
  <c r="K53" i="59"/>
  <c r="B24" i="58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A24" i="58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B32" i="49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24" i="55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24" i="48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C25" i="54"/>
  <c r="B25" i="54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C26" i="54" l="1"/>
  <c r="D26" i="54" s="1"/>
  <c r="G26" i="54" s="1"/>
  <c r="D25" i="54"/>
  <c r="G25" i="54" s="1"/>
  <c r="C27" i="54" l="1"/>
  <c r="D27" i="54" s="1"/>
  <c r="G27" i="54" s="1"/>
  <c r="C28" i="54" l="1"/>
  <c r="D28" i="54" s="1"/>
  <c r="G28" i="54" s="1"/>
  <c r="C29" i="54"/>
  <c r="D29" i="54" s="1"/>
  <c r="G29" i="54" s="1"/>
  <c r="C30" i="54" l="1"/>
  <c r="D30" i="54" s="1"/>
  <c r="G30" i="54" s="1"/>
  <c r="C31" i="54" l="1"/>
  <c r="D31" i="54" s="1"/>
  <c r="G31" i="54" s="1"/>
  <c r="C32" i="54" l="1"/>
  <c r="D32" i="54" s="1"/>
  <c r="G32" i="54" s="1"/>
  <c r="C33" i="54" l="1"/>
  <c r="D33" i="54" s="1"/>
  <c r="G33" i="54" s="1"/>
  <c r="C34" i="54" l="1"/>
  <c r="D34" i="54" s="1"/>
  <c r="G34" i="54" s="1"/>
  <c r="C35" i="54" l="1"/>
  <c r="D35" i="54" s="1"/>
  <c r="G35" i="54" s="1"/>
  <c r="C36" i="54" l="1"/>
  <c r="D36" i="54" s="1"/>
  <c r="G36" i="54" s="1"/>
  <c r="C37" i="54" l="1"/>
  <c r="D37" i="54" s="1"/>
  <c r="G37" i="54" s="1"/>
  <c r="C38" i="54" l="1"/>
  <c r="D38" i="54" s="1"/>
  <c r="G38" i="54" s="1"/>
  <c r="C39" i="54" l="1"/>
  <c r="D39" i="54" s="1"/>
  <c r="G39" i="54" s="1"/>
  <c r="C40" i="54" l="1"/>
  <c r="D40" i="54" s="1"/>
  <c r="G40" i="54" s="1"/>
  <c r="C41" i="54" l="1"/>
  <c r="D41" i="54" s="1"/>
  <c r="G41" i="54" s="1"/>
  <c r="C42" i="54" l="1"/>
  <c r="D42" i="54" s="1"/>
  <c r="G42" i="54" s="1"/>
  <c r="C43" i="54" l="1"/>
  <c r="D43" i="54" s="1"/>
  <c r="G43" i="54" s="1"/>
  <c r="C44" i="54" l="1"/>
  <c r="D44" i="54" s="1"/>
  <c r="G44" i="54" s="1"/>
  <c r="C45" i="54" l="1"/>
  <c r="D45" i="54" s="1"/>
  <c r="G45" i="54" s="1"/>
  <c r="C46" i="54" l="1"/>
  <c r="D46" i="54" s="1"/>
  <c r="G46" i="54" s="1"/>
  <c r="C47" i="54" l="1"/>
  <c r="D47" i="54" s="1"/>
  <c r="G47" i="54" s="1"/>
  <c r="C48" i="54" l="1"/>
  <c r="D48" i="54" s="1"/>
  <c r="G48" i="54" s="1"/>
  <c r="C49" i="54" l="1"/>
  <c r="D49" i="54" s="1"/>
  <c r="G49" i="54" s="1"/>
  <c r="C50" i="54" l="1"/>
  <c r="D50" i="54" s="1"/>
  <c r="G50" i="54" s="1"/>
  <c r="C51" i="54" l="1"/>
  <c r="D51" i="54" s="1"/>
  <c r="G51" i="54" s="1"/>
  <c r="C52" i="54" l="1"/>
  <c r="D52" i="54" s="1"/>
  <c r="G52" i="54" s="1"/>
  <c r="C53" i="54" l="1"/>
  <c r="D53" i="54" s="1"/>
  <c r="G53" i="54" s="1"/>
  <c r="C54" i="54" l="1"/>
  <c r="D54" i="54" s="1"/>
  <c r="G54" i="54" s="1"/>
  <c r="C55" i="54" l="1"/>
  <c r="D55" i="54" s="1"/>
  <c r="G55" i="54" s="1"/>
  <c r="C56" i="54" l="1"/>
  <c r="D56" i="54" s="1"/>
  <c r="G56" i="54" s="1"/>
  <c r="C57" i="54" l="1"/>
  <c r="D57" i="54" s="1"/>
  <c r="G57" i="54" s="1"/>
  <c r="C58" i="54" l="1"/>
  <c r="D58" i="54" s="1"/>
  <c r="G58" i="54" s="1"/>
  <c r="C59" i="54" l="1"/>
  <c r="D59" i="54" s="1"/>
  <c r="G59" i="54" s="1"/>
  <c r="C60" i="54" l="1"/>
  <c r="D60" i="54" s="1"/>
  <c r="G60" i="54" s="1"/>
  <c r="C61" i="54" l="1"/>
  <c r="D61" i="54" s="1"/>
  <c r="G61" i="54" s="1"/>
  <c r="C62" i="54" l="1"/>
  <c r="D62" i="54" s="1"/>
  <c r="G62" i="54" s="1"/>
  <c r="C63" i="54" l="1"/>
  <c r="D63" i="54" s="1"/>
  <c r="G63" i="54" s="1"/>
  <c r="C64" i="54" l="1"/>
  <c r="D64" i="54" s="1"/>
  <c r="G64" i="54" s="1"/>
  <c r="C65" i="54" l="1"/>
  <c r="D65" i="54" s="1"/>
  <c r="G65" i="54" s="1"/>
  <c r="C66" i="54" l="1"/>
  <c r="D66" i="54" s="1"/>
  <c r="G66" i="54" s="1"/>
  <c r="C67" i="54" l="1"/>
  <c r="D67" i="54" s="1"/>
  <c r="G67" i="54" s="1"/>
  <c r="C68" i="54" l="1"/>
  <c r="D68" i="54" s="1"/>
  <c r="G68" i="54" s="1"/>
  <c r="C69" i="54" l="1"/>
  <c r="D69" i="54" s="1"/>
  <c r="G69" i="54" s="1"/>
  <c r="C70" i="54" l="1"/>
  <c r="D70" i="54" s="1"/>
  <c r="G70" i="54" s="1"/>
  <c r="C71" i="54" l="1"/>
  <c r="D71" i="54" s="1"/>
  <c r="G71" i="54" s="1"/>
  <c r="C72" i="54" l="1"/>
  <c r="D72" i="54" s="1"/>
  <c r="G72" i="54" s="1"/>
  <c r="C73" i="54" l="1"/>
  <c r="D73" i="54" s="1"/>
  <c r="G73" i="54" s="1"/>
  <c r="C74" i="54" l="1"/>
  <c r="D74" i="54" s="1"/>
  <c r="G74" i="54" s="1"/>
  <c r="C75" i="54" l="1"/>
  <c r="D75" i="54" s="1"/>
  <c r="G75" i="54" s="1"/>
  <c r="C76" i="54" l="1"/>
  <c r="D76" i="54" s="1"/>
  <c r="G76" i="54" s="1"/>
  <c r="C77" i="54" l="1"/>
  <c r="D77" i="54" s="1"/>
  <c r="G77" i="54" s="1"/>
  <c r="C78" i="54" l="1"/>
  <c r="D78" i="54" s="1"/>
  <c r="G78" i="54" s="1"/>
  <c r="C79" i="54" l="1"/>
  <c r="D79" i="54" s="1"/>
  <c r="G79" i="54" s="1"/>
  <c r="C80" i="54" l="1"/>
  <c r="D80" i="54" s="1"/>
  <c r="G80" i="54" s="1"/>
  <c r="C81" i="54" l="1"/>
  <c r="D81" i="54" s="1"/>
  <c r="G81" i="54" s="1"/>
  <c r="C82" i="54" l="1"/>
  <c r="D82" i="54" s="1"/>
  <c r="G82" i="54" s="1"/>
  <c r="C83" i="54" l="1"/>
  <c r="D83" i="54" s="1"/>
  <c r="G83" i="54" s="1"/>
  <c r="C84" i="54" l="1"/>
  <c r="D84" i="54" s="1"/>
  <c r="G84" i="54" s="1"/>
  <c r="C85" i="54" l="1"/>
  <c r="D85" i="54" s="1"/>
  <c r="G85" i="54" s="1"/>
  <c r="C86" i="54" l="1"/>
  <c r="D86" i="54" s="1"/>
  <c r="G86" i="54" s="1"/>
  <c r="C87" i="54" l="1"/>
  <c r="D87" i="54" s="1"/>
  <c r="G87" i="54" s="1"/>
  <c r="C88" i="54" l="1"/>
  <c r="D88" i="54" s="1"/>
  <c r="G88" i="54" s="1"/>
  <c r="C89" i="54" l="1"/>
  <c r="D89" i="54" s="1"/>
  <c r="G89" i="54" s="1"/>
  <c r="C90" i="54" l="1"/>
  <c r="D90" i="54" s="1"/>
  <c r="G90" i="54" s="1"/>
  <c r="C91" i="54" l="1"/>
  <c r="D91" i="54" s="1"/>
  <c r="G91" i="54" s="1"/>
  <c r="C92" i="54" l="1"/>
  <c r="D92" i="54" s="1"/>
  <c r="G92" i="54" s="1"/>
  <c r="C93" i="54" l="1"/>
  <c r="D93" i="54" s="1"/>
  <c r="G93" i="54" s="1"/>
  <c r="C94" i="54" l="1"/>
  <c r="D94" i="54" s="1"/>
  <c r="G94" i="54" s="1"/>
  <c r="C95" i="54" l="1"/>
  <c r="D95" i="54" s="1"/>
  <c r="G95" i="54" s="1"/>
  <c r="C96" i="54" l="1"/>
  <c r="D96" i="54" s="1"/>
  <c r="G96" i="54" s="1"/>
  <c r="C97" i="54" l="1"/>
  <c r="D97" i="54" s="1"/>
  <c r="G97" i="54" s="1"/>
  <c r="C98" i="54" l="1"/>
  <c r="D98" i="54" s="1"/>
  <c r="G98" i="54" s="1"/>
  <c r="C99" i="54" l="1"/>
  <c r="D99" i="54" s="1"/>
  <c r="G99" i="54" s="1"/>
  <c r="D19" i="54" s="1"/>
</calcChain>
</file>

<file path=xl/sharedStrings.xml><?xml version="1.0" encoding="utf-8"?>
<sst xmlns="http://schemas.openxmlformats.org/spreadsheetml/2006/main" count="408" uniqueCount="120">
  <si>
    <t>Dati:</t>
  </si>
  <si>
    <t>x</t>
  </si>
  <si>
    <t>n</t>
  </si>
  <si>
    <t>C</t>
  </si>
  <si>
    <t>m</t>
  </si>
  <si>
    <t>s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</si>
  <si>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</si>
  <si>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</si>
  <si>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</si>
  <si>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</si>
  <si>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</si>
  <si>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</si>
  <si>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</si>
  <si>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</si>
  <si>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</si>
  <si>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</si>
  <si>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</si>
  <si>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</si>
  <si>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CONDIZIONI PURE</t>
  </si>
  <si>
    <t>illimitata</t>
  </si>
  <si>
    <t>R</t>
  </si>
  <si>
    <t>variabile</t>
  </si>
  <si>
    <t>A) Calcolo del premio</t>
  </si>
  <si>
    <t>SIM</t>
  </si>
  <si>
    <t>t</t>
  </si>
  <si>
    <t>ragione</t>
  </si>
  <si>
    <t>Polizza</t>
  </si>
  <si>
    <t>Forma</t>
  </si>
  <si>
    <t>Durata</t>
  </si>
  <si>
    <t>Capitale</t>
  </si>
  <si>
    <t>Basi tecniche</t>
  </si>
  <si>
    <t>1) Finanziaria:</t>
  </si>
  <si>
    <t>2) Demografica:</t>
  </si>
  <si>
    <t>Assicurato</t>
  </si>
  <si>
    <t>sesso</t>
  </si>
  <si>
    <t>età</t>
  </si>
  <si>
    <t>vt</t>
  </si>
  <si>
    <t>t-1/px</t>
  </si>
  <si>
    <t>M</t>
  </si>
  <si>
    <t>t-1/1Ax</t>
  </si>
  <si>
    <t>qx+t-1</t>
  </si>
  <si>
    <t>TCM</t>
  </si>
  <si>
    <t>Assic.Elem.</t>
  </si>
  <si>
    <t>PROBLEMA: Calcolare il premio unico puro che deve pagare un 40enne per assicurare ai propri eredi alla sua morte 100.000 euro in qualunque epoca accada.</t>
  </si>
  <si>
    <t>PROBLEMA: Calcolare il premio unico puro che deve pagare un 40enne per assicurare ai propri eredi alla sua morte 100.000 euro solo se accade entro 15 anni.</t>
  </si>
  <si>
    <t>Vita Intera</t>
  </si>
  <si>
    <t>Ax</t>
  </si>
  <si>
    <t>/15Ax</t>
  </si>
  <si>
    <t>vita intera</t>
  </si>
  <si>
    <t>PROBLEMA: Trovare il premio unico puro della seguente assicurazione di morte (fine anno) a capitale variabile stipulata da un 42 enne:
a) vita intera, in progressione aritmetica di primo termine 1 e ragione 1.</t>
  </si>
  <si>
    <t>t X t-1/1Ax</t>
  </si>
  <si>
    <t>(Ia)x</t>
  </si>
  <si>
    <t>PROBLEMA: Trovare il premio unico puro della seguente assicurazione di morte (fine anno) a capitale variabile stipulata da un 42 enne:
a) vita intera, in progressione aritmetica di primo termine 100.000 e ragione di 20.000.</t>
  </si>
  <si>
    <t>PROBLEMA: Trovare il premio unico puro della seguente assicurazione di morte (fine anno) a capitale variabile stipulata da un 42 enne:
b) temporanea 25 anni, in progressione aritmetica di primo termine di 200.000 euro e ragione di 25.000 euro.</t>
  </si>
  <si>
    <t>1/(IA)42</t>
  </si>
  <si>
    <t>(IA)43</t>
  </si>
  <si>
    <t>vpx</t>
  </si>
  <si>
    <t>1Ex</t>
  </si>
  <si>
    <t>U1</t>
  </si>
  <si>
    <t>U2</t>
  </si>
  <si>
    <t>/24(IA)43</t>
  </si>
  <si>
    <t>1/24(IA)42</t>
  </si>
  <si>
    <t>/nAx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</si>
  <si>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</si>
  <si>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</si>
  <si>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</si>
  <si>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</si>
  <si>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</si>
  <si>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</si>
  <si>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</si>
  <si>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Età</t>
  </si>
  <si>
    <t>D(x)</t>
  </si>
  <si>
    <t>N(x)</t>
  </si>
  <si>
    <t>S(x)</t>
  </si>
  <si>
    <t>C(x)</t>
  </si>
  <si>
    <t>M(x)</t>
  </si>
  <si>
    <t>R(x)</t>
  </si>
  <si>
    <t>A(x)</t>
  </si>
  <si>
    <t>IA(x)</t>
  </si>
  <si>
    <t>Dx</t>
  </si>
  <si>
    <t>Mx</t>
  </si>
  <si>
    <t>Premio</t>
  </si>
  <si>
    <t>B) Calcolo del premio</t>
  </si>
  <si>
    <t>Rx</t>
  </si>
  <si>
    <t>C) Calcolo del premio</t>
  </si>
  <si>
    <t>PROBLEMA: Un 40enne assicura i propri eredi all'atto della sua morte un capitale decrescente annualmente a partire da 100.000 euro in progressione aritmetica di ragione 
-5.000 euro che termina al ventesimo anno da oggi. Determinare il premio unico puro.</t>
  </si>
  <si>
    <t>Calcolo del premio</t>
  </si>
  <si>
    <t>PROBLEMA: Confrontare i premi annui delle seguenti assicurazioni stipulate da un 31enne per il capitale di 100.000 euro:
a) morte vita intera a premio vitalizio;
b) morte vita intera a premio temporaneo per 29 anni;
c) morte temporanea 29 anni con premio pagabile per la durata massima.</t>
  </si>
  <si>
    <t>Nx</t>
  </si>
  <si>
    <t>PROBLEMA: Per un'assicurazione di morte vita intera del capitale di 100.000 euro stipulata da un 40enne calcolare il premio trimestrale pagabile:
a) sino alla morte;
b) al massimo per 20 anni.</t>
  </si>
  <si>
    <t>k</t>
  </si>
  <si>
    <t>Premio annuo =</t>
  </si>
  <si>
    <t>Premio trimestrale =</t>
  </si>
  <si>
    <t>PROBLEMA: Per un assicurazione morte vita intera del capitale di 100.000 euro stipulata da un 30enne, calcolare il premio annuo sapendo che è pagabile per 25anni e diminuisce ogni anno del 4% (del premio iniziale).</t>
  </si>
  <si>
    <t>Sx</t>
  </si>
  <si>
    <t>Lx</t>
  </si>
  <si>
    <t>Caso Vita</t>
  </si>
  <si>
    <t>Caso Morte</t>
  </si>
  <si>
    <t>Calcolo con i simboli di commutazione :</t>
  </si>
  <si>
    <t>U = C * (M40 - M55) / D40</t>
  </si>
  <si>
    <t>M40</t>
  </si>
  <si>
    <t>M55</t>
  </si>
  <si>
    <t>D40</t>
  </si>
  <si>
    <t>U =</t>
  </si>
  <si>
    <t>VITA INTERA</t>
  </si>
  <si>
    <t>Tasso premio vita intera Ax</t>
  </si>
  <si>
    <t>&lt;=1</t>
  </si>
  <si>
    <t>Premio =</t>
  </si>
  <si>
    <t>= C * M31 / D31</t>
  </si>
  <si>
    <t>Ax =  Mx / Dx</t>
  </si>
  <si>
    <t>x+t</t>
  </si>
  <si>
    <r>
      <t>PROBLEMA: Calcolare il premio unico puro che deve pagare un 40enne per assicurare ai propri eredi alla sua morte (</t>
    </r>
    <r>
      <rPr>
        <b/>
        <strike/>
        <sz val="16"/>
        <color rgb="FFC00000"/>
        <rFont val="Arial"/>
        <family val="2"/>
      </rPr>
      <t>atto morte</t>
    </r>
    <r>
      <rPr>
        <b/>
        <sz val="16"/>
        <rFont val="Arial"/>
        <family val="2"/>
      </rPr>
      <t>) 100.000 euro:
a) in qualunque epoca accada;
b) solo se accade entro 15 anni.</t>
    </r>
  </si>
  <si>
    <t>Vita intera</t>
  </si>
  <si>
    <t>U = C * M40 / D40</t>
  </si>
  <si>
    <t>PROBLEMA: Trovare il premio unico puro della seguente assicurazione di morte (fine anno) a capitale variabile stipulata da un 42 enne: vita intera, in progressione aritmetica di primo termine 100.000 euro e ragione 10.000 euro sino al ventesimo anno, poi costante come nel ventesimo anno.</t>
  </si>
  <si>
    <t>…</t>
  </si>
  <si>
    <t>Progr.</t>
  </si>
  <si>
    <t>VI diff</t>
  </si>
  <si>
    <t>100000*(M42 - M62)/D42 + 10000*(R43 - R62 - 19*M62)/D42 + 290000*M62/D42</t>
  </si>
  <si>
    <t>=100000*(C17-C19)/B17+10000*(D18-D19-19*C19)/B17+290000*C19/B17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</si>
</sst>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  <numFmt numFmtId="167" formatCode="0.0%"/>
    <numFmt numFmtId="168" formatCode="0.00000"/>
    <numFmt numFmtId="169" formatCode="0.000000"/>
  </numFmts>
  <fonts count="9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trike/>
      <sz val="16"/>
      <color rgb="FFC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3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 applyBorder="1"/>
    <xf numFmtId="1" fontId="3" fillId="0" borderId="0" xfId="1" applyNumberFormat="1" applyFill="1"/>
    <xf numFmtId="165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4" borderId="0" xfId="0" applyFont="1" applyFill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9" fontId="3" fillId="0" borderId="0" xfId="0" applyNumberFormat="1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5" borderId="0" xfId="0" applyNumberFormat="1" applyFill="1"/>
    <xf numFmtId="3" fontId="3" fillId="5" borderId="0" xfId="0" applyNumberFormat="1" applyFont="1" applyFill="1"/>
    <xf numFmtId="9" fontId="0" fillId="4" borderId="0" xfId="0" applyNumberFormat="1" applyFill="1"/>
    <xf numFmtId="9" fontId="0" fillId="3" borderId="0" xfId="0" applyNumberFormat="1" applyFill="1"/>
    <xf numFmtId="166" fontId="0" fillId="0" borderId="0" xfId="2" applyNumberFormat="1" applyFont="1"/>
    <xf numFmtId="0" fontId="3" fillId="0" borderId="0" xfId="0" applyFont="1" applyAlignment="1">
      <alignment horizontal="left"/>
    </xf>
    <xf numFmtId="0" fontId="3" fillId="6" borderId="0" xfId="0" applyFont="1" applyFill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2" fontId="0" fillId="0" borderId="0" xfId="0" applyNumberFormat="1"/>
    <xf numFmtId="168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5" borderId="1" xfId="0" applyNumberFormat="1" applyFill="1" applyBorder="1"/>
    <xf numFmtId="168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8" fontId="0" fillId="4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7" borderId="1" xfId="1" applyFill="1" applyBorder="1"/>
    <xf numFmtId="0" fontId="1" fillId="8" borderId="1" xfId="1" applyFont="1" applyFill="1" applyBorder="1"/>
    <xf numFmtId="0" fontId="3" fillId="8" borderId="1" xfId="1" applyFill="1" applyBorder="1"/>
    <xf numFmtId="0" fontId="3" fillId="9" borderId="1" xfId="1" applyFill="1" applyBorder="1"/>
    <xf numFmtId="167" fontId="3" fillId="9" borderId="1" xfId="1" applyNumberFormat="1" applyFill="1" applyBorder="1"/>
    <xf numFmtId="0" fontId="3" fillId="4" borderId="1" xfId="1" applyFill="1" applyBorder="1" applyAlignment="1">
      <alignment horizontal="center"/>
    </xf>
    <xf numFmtId="0" fontId="3" fillId="9" borderId="13" xfId="1" applyFill="1" applyBorder="1"/>
    <xf numFmtId="0" fontId="3" fillId="9" borderId="14" xfId="1" applyFill="1" applyBorder="1"/>
    <xf numFmtId="0" fontId="3" fillId="9" borderId="0" xfId="1" applyFill="1" applyBorder="1"/>
    <xf numFmtId="0" fontId="3" fillId="9" borderId="15" xfId="1" applyFill="1" applyBorder="1"/>
    <xf numFmtId="0" fontId="1" fillId="10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11" borderId="1" xfId="1" applyFill="1" applyBorder="1" applyAlignment="1">
      <alignment horizontal="center"/>
    </xf>
    <xf numFmtId="169" fontId="3" fillId="12" borderId="1" xfId="1" applyNumberFormat="1" applyFill="1" applyBorder="1"/>
    <xf numFmtId="169" fontId="3" fillId="0" borderId="0" xfId="1" applyNumberFormat="1"/>
    <xf numFmtId="43" fontId="1" fillId="4" borderId="0" xfId="0" applyNumberFormat="1" applyFont="1" applyFill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5" borderId="0" xfId="0" applyNumberFormat="1" applyFill="1"/>
    <xf numFmtId="43" fontId="1" fillId="4" borderId="0" xfId="3" applyFont="1" applyFill="1"/>
    <xf numFmtId="43" fontId="1" fillId="0" borderId="0" xfId="0" applyNumberFormat="1" applyFont="1"/>
    <xf numFmtId="0" fontId="1" fillId="9" borderId="19" xfId="1" applyFont="1" applyFill="1" applyBorder="1"/>
    <xf numFmtId="0" fontId="1" fillId="9" borderId="13" xfId="1" applyFont="1" applyFill="1" applyBorder="1"/>
    <xf numFmtId="0" fontId="1" fillId="7" borderId="3" xfId="1" applyFont="1" applyFill="1" applyBorder="1" applyAlignment="1">
      <alignment horizontal="center"/>
    </xf>
    <xf numFmtId="169" fontId="3" fillId="0" borderId="12" xfId="1" applyNumberFormat="1" applyFill="1" applyBorder="1"/>
    <xf numFmtId="0" fontId="1" fillId="13" borderId="20" xfId="1" applyFont="1" applyFill="1" applyBorder="1" applyAlignment="1">
      <alignment horizontal="center"/>
    </xf>
    <xf numFmtId="0" fontId="1" fillId="13" borderId="21" xfId="1" applyFont="1" applyFill="1" applyBorder="1" applyAlignment="1">
      <alignment horizontal="center"/>
    </xf>
    <xf numFmtId="0" fontId="1" fillId="13" borderId="22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1" fillId="6" borderId="20" xfId="1" applyFont="1" applyFill="1" applyBorder="1" applyAlignment="1">
      <alignment horizontal="center"/>
    </xf>
    <xf numFmtId="0" fontId="1" fillId="6" borderId="21" xfId="1" applyFont="1" applyFill="1" applyBorder="1" applyAlignment="1">
      <alignment horizontal="center"/>
    </xf>
    <xf numFmtId="0" fontId="1" fillId="6" borderId="22" xfId="1" applyFont="1" applyFill="1" applyBorder="1" applyAlignment="1">
      <alignment horizontal="center"/>
    </xf>
    <xf numFmtId="0" fontId="3" fillId="0" borderId="1" xfId="1" applyFill="1" applyBorder="1"/>
    <xf numFmtId="168" fontId="3" fillId="0" borderId="1" xfId="0" quotePrefix="1" applyNumberFormat="1" applyFont="1" applyBorder="1" applyAlignment="1">
      <alignment horizontal="center"/>
    </xf>
    <xf numFmtId="43" fontId="0" fillId="4" borderId="0" xfId="4" applyFont="1" applyFill="1"/>
    <xf numFmtId="43" fontId="0" fillId="0" borderId="0" xfId="4" applyFont="1"/>
    <xf numFmtId="43" fontId="0" fillId="5" borderId="0" xfId="4" applyFont="1" applyFill="1"/>
    <xf numFmtId="0" fontId="3" fillId="4" borderId="0" xfId="0" applyFont="1" applyFill="1"/>
    <xf numFmtId="0" fontId="0" fillId="4" borderId="0" xfId="0" applyFill="1"/>
    <xf numFmtId="0" fontId="1" fillId="0" borderId="16" xfId="1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/>
    <xf numFmtId="0" fontId="0" fillId="5" borderId="1" xfId="0" applyFill="1" applyBorder="1" applyAlignment="1">
      <alignment horizontal="center"/>
    </xf>
    <xf numFmtId="168" fontId="0" fillId="14" borderId="1" xfId="0" applyNumberFormat="1" applyFill="1" applyBorder="1" applyAlignment="1">
      <alignment horizontal="center"/>
    </xf>
    <xf numFmtId="168" fontId="0" fillId="5" borderId="23" xfId="0" applyNumberFormat="1" applyFill="1" applyBorder="1"/>
    <xf numFmtId="43" fontId="0" fillId="5" borderId="23" xfId="4" applyFont="1" applyFill="1" applyBorder="1"/>
    <xf numFmtId="0" fontId="3" fillId="0" borderId="0" xfId="0" quotePrefix="1" applyFont="1"/>
    <xf numFmtId="0" fontId="3" fillId="0" borderId="0" xfId="0" applyFont="1" applyFill="1" applyBorder="1"/>
    <xf numFmtId="43" fontId="1" fillId="0" borderId="0" xfId="4" applyFont="1"/>
    <xf numFmtId="0" fontId="1" fillId="5" borderId="1" xfId="0" applyFont="1" applyFill="1" applyBorder="1" applyAlignment="1">
      <alignment horizontal="center"/>
    </xf>
    <xf numFmtId="43" fontId="1" fillId="5" borderId="0" xfId="4" applyFont="1" applyFill="1"/>
    <xf numFmtId="43" fontId="0" fillId="0" borderId="0" xfId="4" applyNumberFormat="1" applyFont="1"/>
    <xf numFmtId="0" fontId="1" fillId="14" borderId="0" xfId="0" applyFont="1" applyFill="1"/>
    <xf numFmtId="9" fontId="0" fillId="5" borderId="0" xfId="0" applyNumberFormat="1" applyFill="1"/>
    <xf numFmtId="0" fontId="0" fillId="6" borderId="0" xfId="0" applyFill="1"/>
    <xf numFmtId="0" fontId="0" fillId="15" borderId="0" xfId="0" applyFill="1"/>
    <xf numFmtId="0" fontId="3" fillId="15" borderId="0" xfId="0" applyFont="1" applyFill="1"/>
    <xf numFmtId="0" fontId="0" fillId="0" borderId="0" xfId="0" applyAlignment="1">
      <alignment horizontal="right"/>
    </xf>
  </cellXfs>
  <cellStyles count="5">
    <cellStyle name="Comma 2" xfId="2"/>
    <cellStyle name="Migliaia" xfId="4" builtinId="3"/>
    <cellStyle name="Migliaia 2" xfId="3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10</xdr:col>
          <xdr:colOff>438150</xdr:colOff>
          <xdr:row>25</xdr:row>
          <xdr:rowOff>85724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14</xdr:col>
          <xdr:colOff>504825</xdr:colOff>
          <xdr:row>25</xdr:row>
          <xdr:rowOff>85725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S115"/>
  <sheetViews>
    <sheetView topLeftCell="A27" zoomScale="110" zoomScaleNormal="110" workbookViewId="0">
      <selection activeCell="J44" sqref="J44"/>
    </sheetView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9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10</v>
      </c>
      <c r="B2" s="10" t="s">
        <v>11</v>
      </c>
      <c r="C2" s="11"/>
      <c r="D2" s="10" t="s">
        <v>12</v>
      </c>
      <c r="E2" s="11"/>
      <c r="F2" s="12" t="s">
        <v>13</v>
      </c>
      <c r="G2" s="11"/>
      <c r="H2" s="13" t="s">
        <v>14</v>
      </c>
      <c r="I2" s="11"/>
      <c r="J2" s="13" t="s">
        <v>15</v>
      </c>
      <c r="K2" s="11"/>
      <c r="L2" s="14"/>
      <c r="M2" s="14"/>
    </row>
    <row r="3" spans="1:19" ht="13.5" thickBot="1" x14ac:dyDescent="0.25">
      <c r="A3" s="15"/>
      <c r="B3" s="16" t="s">
        <v>16</v>
      </c>
      <c r="C3" s="17" t="s">
        <v>17</v>
      </c>
      <c r="D3" s="16" t="s">
        <v>16</v>
      </c>
      <c r="E3" s="17" t="s">
        <v>17</v>
      </c>
      <c r="F3" s="16" t="s">
        <v>16</v>
      </c>
      <c r="G3" s="17" t="s">
        <v>17</v>
      </c>
      <c r="H3" s="16" t="s">
        <v>16</v>
      </c>
      <c r="I3" s="17" t="s">
        <v>17</v>
      </c>
      <c r="J3" s="16" t="s">
        <v>16</v>
      </c>
      <c r="K3" s="17" t="s">
        <v>17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I26" sqref="I26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6" width="9.85546875" customWidth="1"/>
    <col min="7" max="7" width="12.5703125" bestFit="1" customWidth="1"/>
    <col min="8" max="8" width="4.140625" customWidth="1"/>
    <col min="9" max="9" width="12.7109375" customWidth="1"/>
    <col min="16" max="16" width="16.85546875" customWidth="1"/>
  </cols>
  <sheetData>
    <row r="1" spans="1:13" x14ac:dyDescent="0.2">
      <c r="A1" s="28" t="s">
        <v>18</v>
      </c>
      <c r="B1" s="29"/>
      <c r="C1" s="29"/>
      <c r="D1" s="29"/>
      <c r="E1" s="29"/>
      <c r="F1" s="29"/>
      <c r="G1" s="29"/>
      <c r="H1" s="29"/>
      <c r="I1" s="29"/>
    </row>
    <row r="3" spans="1:13" s="3" customFormat="1" ht="84.75" customHeight="1" x14ac:dyDescent="0.3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6" spans="1:13" x14ac:dyDescent="0.2">
      <c r="A6" t="s">
        <v>0</v>
      </c>
    </row>
    <row r="7" spans="1:13" x14ac:dyDescent="0.2">
      <c r="A7" t="s">
        <v>5</v>
      </c>
      <c r="B7" s="29" t="s">
        <v>38</v>
      </c>
    </row>
    <row r="8" spans="1:13" x14ac:dyDescent="0.2">
      <c r="A8" t="s">
        <v>1</v>
      </c>
      <c r="B8" s="31">
        <v>42</v>
      </c>
    </row>
    <row r="9" spans="1:13" x14ac:dyDescent="0.2">
      <c r="A9" s="3"/>
      <c r="B9" s="3"/>
    </row>
    <row r="10" spans="1:13" x14ac:dyDescent="0.2">
      <c r="A10" s="4" t="s">
        <v>7</v>
      </c>
      <c r="C10" s="4"/>
    </row>
    <row r="11" spans="1:13" x14ac:dyDescent="0.2">
      <c r="A11" t="s">
        <v>8</v>
      </c>
      <c r="B11" s="38">
        <v>0.03</v>
      </c>
      <c r="C11" s="1"/>
    </row>
    <row r="12" spans="1:13" x14ac:dyDescent="0.2">
      <c r="A12" t="s">
        <v>6</v>
      </c>
      <c r="B12" s="32" t="s">
        <v>23</v>
      </c>
      <c r="C12" s="1"/>
    </row>
    <row r="13" spans="1:13" x14ac:dyDescent="0.2">
      <c r="B13" s="1"/>
      <c r="C13" s="1"/>
    </row>
    <row r="15" spans="1:13" x14ac:dyDescent="0.2">
      <c r="A15" s="27" t="s">
        <v>69</v>
      </c>
      <c r="G15" s="42" t="s">
        <v>1</v>
      </c>
      <c r="H15" s="42" t="s">
        <v>24</v>
      </c>
      <c r="I15" s="27" t="s">
        <v>41</v>
      </c>
      <c r="J15" s="27" t="s">
        <v>116</v>
      </c>
      <c r="K15" s="27" t="s">
        <v>117</v>
      </c>
    </row>
    <row r="16" spans="1:13" x14ac:dyDescent="0.2">
      <c r="A16" s="33" t="s">
        <v>70</v>
      </c>
      <c r="B16" s="33" t="s">
        <v>79</v>
      </c>
      <c r="C16" s="33" t="s">
        <v>80</v>
      </c>
      <c r="D16" s="33" t="s">
        <v>83</v>
      </c>
      <c r="E16" s="71"/>
      <c r="F16" s="71"/>
      <c r="G16" s="114">
        <v>42</v>
      </c>
      <c r="H16" s="114">
        <v>0</v>
      </c>
      <c r="I16" s="93"/>
    </row>
    <row r="17" spans="1:11" x14ac:dyDescent="0.2">
      <c r="A17" s="34">
        <v>42</v>
      </c>
      <c r="B17" s="34">
        <f>'Tavole Attuariali'!D53</f>
        <v>0.28191168193179195</v>
      </c>
      <c r="C17" s="34">
        <f>'Tavole Attuariali'!H53</f>
        <v>8.7532552861985718E-2</v>
      </c>
      <c r="D17" s="34">
        <f>'Tavole Attuariali'!I53</f>
        <v>3.2907671879770723</v>
      </c>
      <c r="E17" s="72"/>
      <c r="F17" s="72"/>
      <c r="G17" s="114">
        <v>43</v>
      </c>
      <c r="H17" s="114">
        <v>1</v>
      </c>
      <c r="I17" s="93">
        <v>100000</v>
      </c>
      <c r="J17" s="111"/>
    </row>
    <row r="18" spans="1:11" x14ac:dyDescent="0.2">
      <c r="A18" s="33">
        <v>43</v>
      </c>
      <c r="B18" s="34"/>
      <c r="C18" s="34"/>
      <c r="D18" s="34">
        <f>'Tavole Attuariali'!I54</f>
        <v>3.2032346351150864</v>
      </c>
      <c r="E18" s="72"/>
      <c r="F18" s="72"/>
      <c r="G18" s="42" t="s">
        <v>115</v>
      </c>
      <c r="H18" s="114">
        <v>2</v>
      </c>
      <c r="I18" s="93">
        <v>100000</v>
      </c>
      <c r="J18" s="111">
        <v>10000</v>
      </c>
    </row>
    <row r="19" spans="1:11" x14ac:dyDescent="0.2">
      <c r="A19" s="33">
        <v>62</v>
      </c>
      <c r="B19" s="34"/>
      <c r="C19" s="34">
        <f>'Tavole Attuariali'!H73</f>
        <v>7.8142453990803787E-2</v>
      </c>
      <c r="D19" s="34">
        <f>'Tavole Attuariali'!I73</f>
        <v>1.6159378696375057</v>
      </c>
      <c r="E19" s="72"/>
      <c r="F19" s="72"/>
      <c r="G19" s="114"/>
      <c r="H19" s="42" t="s">
        <v>115</v>
      </c>
      <c r="I19" s="92" t="s">
        <v>115</v>
      </c>
      <c r="J19" s="41" t="s">
        <v>115</v>
      </c>
    </row>
    <row r="20" spans="1:11" x14ac:dyDescent="0.2">
      <c r="A20" s="33"/>
      <c r="B20" s="34"/>
      <c r="C20" s="34"/>
      <c r="D20" s="34"/>
      <c r="E20" s="72"/>
      <c r="F20" s="72"/>
      <c r="G20" s="114"/>
      <c r="H20" s="42">
        <v>19</v>
      </c>
      <c r="I20" s="93">
        <v>100000</v>
      </c>
      <c r="J20" s="111"/>
    </row>
    <row r="21" spans="1:11" x14ac:dyDescent="0.2">
      <c r="A21" s="71"/>
      <c r="B21" s="72"/>
      <c r="C21" s="72"/>
      <c r="G21" s="114">
        <v>62</v>
      </c>
      <c r="H21" s="42">
        <v>20</v>
      </c>
      <c r="I21" s="93">
        <v>100000</v>
      </c>
      <c r="J21" s="111">
        <v>190000</v>
      </c>
    </row>
    <row r="22" spans="1:11" x14ac:dyDescent="0.2">
      <c r="A22" s="3" t="s">
        <v>81</v>
      </c>
      <c r="B22" s="70">
        <f>100000*(C17-C19)/B17+10000*(D18-D19-19*C19)/B17+290000*C19/B17</f>
        <v>87354.389758607649</v>
      </c>
      <c r="H22" s="42">
        <v>21</v>
      </c>
      <c r="K22" s="112">
        <v>290000</v>
      </c>
    </row>
    <row r="23" spans="1:11" x14ac:dyDescent="0.2">
      <c r="B23" s="103" t="s">
        <v>119</v>
      </c>
      <c r="H23" s="42">
        <v>22</v>
      </c>
      <c r="K23" s="112">
        <v>290000</v>
      </c>
    </row>
    <row r="24" spans="1:11" x14ac:dyDescent="0.2">
      <c r="H24" s="27" t="s">
        <v>115</v>
      </c>
      <c r="I24" s="27"/>
      <c r="K24" s="113" t="s">
        <v>115</v>
      </c>
    </row>
    <row r="25" spans="1:11" x14ac:dyDescent="0.2">
      <c r="A25" s="27" t="s">
        <v>103</v>
      </c>
      <c r="B25" s="27" t="s">
        <v>118</v>
      </c>
    </row>
  </sheetData>
  <mergeCells count="1">
    <mergeCell ref="A3:M3"/>
  </mergeCells>
  <pageMargins left="0.75" right="0.75" top="1" bottom="1" header="0.5" footer="0.5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74.25" customHeight="1" x14ac:dyDescent="0.3">
      <c r="A3" s="97" t="s">
        <v>85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1">
        <v>20</v>
      </c>
    </row>
    <row r="10" spans="1:11" x14ac:dyDescent="0.2">
      <c r="A10" s="27" t="s">
        <v>3</v>
      </c>
      <c r="B10" s="73">
        <v>100000</v>
      </c>
    </row>
    <row r="11" spans="1:11" x14ac:dyDescent="0.2">
      <c r="A11" s="27" t="s">
        <v>25</v>
      </c>
      <c r="B11" s="73">
        <v>-5000</v>
      </c>
    </row>
    <row r="12" spans="1:11" x14ac:dyDescent="0.2">
      <c r="A12" s="27"/>
    </row>
    <row r="13" spans="1:11" x14ac:dyDescent="0.2">
      <c r="A13" s="3"/>
      <c r="B13" s="3"/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38">
        <v>0.03</v>
      </c>
      <c r="C15" s="1"/>
    </row>
    <row r="16" spans="1:11" x14ac:dyDescent="0.2">
      <c r="A16" t="s">
        <v>6</v>
      </c>
      <c r="B16" s="32" t="s">
        <v>23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A19" s="26" t="s">
        <v>86</v>
      </c>
      <c r="B19" s="37"/>
      <c r="C19" s="37"/>
    </row>
    <row r="20" spans="1:7" x14ac:dyDescent="0.2">
      <c r="B20" s="1"/>
      <c r="C20" s="1"/>
    </row>
    <row r="21" spans="1:7" x14ac:dyDescent="0.2">
      <c r="C21" s="32"/>
      <c r="D21" s="2"/>
      <c r="F21" s="2"/>
      <c r="G21" s="2"/>
    </row>
    <row r="22" spans="1:7" x14ac:dyDescent="0.2">
      <c r="F22" s="2"/>
    </row>
    <row r="30" spans="1:7" x14ac:dyDescent="0.2">
      <c r="A30" s="27" t="s">
        <v>69</v>
      </c>
    </row>
    <row r="31" spans="1:7" x14ac:dyDescent="0.2">
      <c r="A31" s="33" t="s">
        <v>70</v>
      </c>
      <c r="B31" s="33" t="s">
        <v>79</v>
      </c>
      <c r="C31" s="33" t="s">
        <v>80</v>
      </c>
      <c r="D31" s="33" t="s">
        <v>83</v>
      </c>
    </row>
    <row r="32" spans="1:7" x14ac:dyDescent="0.2">
      <c r="A32" s="34">
        <v>40</v>
      </c>
      <c r="B32" s="34"/>
      <c r="C32" s="34"/>
      <c r="D32" s="34"/>
    </row>
    <row r="33" spans="1:4" x14ac:dyDescent="0.2">
      <c r="A33" s="33">
        <v>41</v>
      </c>
      <c r="B33" s="34"/>
      <c r="C33" s="34"/>
      <c r="D33" s="34"/>
    </row>
    <row r="34" spans="1:4" x14ac:dyDescent="0.2">
      <c r="A34" s="33">
        <v>60</v>
      </c>
      <c r="B34" s="34"/>
      <c r="C34" s="34"/>
      <c r="D34" s="34"/>
    </row>
    <row r="36" spans="1:4" x14ac:dyDescent="0.2">
      <c r="A36" s="3" t="s">
        <v>81</v>
      </c>
      <c r="B36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07.25" customHeight="1" x14ac:dyDescent="0.3">
      <c r="A3" s="97" t="s">
        <v>87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31</v>
      </c>
    </row>
    <row r="9" spans="1:11" ht="12" customHeight="1" x14ac:dyDescent="0.2">
      <c r="A9" s="27" t="s">
        <v>2</v>
      </c>
      <c r="B9" s="30" t="s">
        <v>21</v>
      </c>
    </row>
    <row r="10" spans="1:11" ht="12" customHeight="1" x14ac:dyDescent="0.2">
      <c r="A10" s="27" t="s">
        <v>4</v>
      </c>
      <c r="B10" s="30" t="s">
        <v>21</v>
      </c>
    </row>
    <row r="11" spans="1:11" x14ac:dyDescent="0.2">
      <c r="A11" s="27" t="s">
        <v>3</v>
      </c>
      <c r="B11" s="73">
        <v>100000</v>
      </c>
    </row>
    <row r="12" spans="1:11" x14ac:dyDescent="0.2">
      <c r="A12" s="27"/>
      <c r="B12" s="27"/>
    </row>
    <row r="13" spans="1:11" x14ac:dyDescent="0.2">
      <c r="A13" s="27"/>
    </row>
    <row r="14" spans="1:11" x14ac:dyDescent="0.2">
      <c r="A14" s="3"/>
      <c r="B14" s="3"/>
    </row>
    <row r="15" spans="1:11" x14ac:dyDescent="0.2">
      <c r="A15" s="4" t="s">
        <v>7</v>
      </c>
      <c r="C15" s="4"/>
    </row>
    <row r="16" spans="1:11" x14ac:dyDescent="0.2">
      <c r="A16" t="s">
        <v>8</v>
      </c>
      <c r="B16" s="38">
        <v>0.03</v>
      </c>
      <c r="C16" s="1"/>
    </row>
    <row r="17" spans="1:7" x14ac:dyDescent="0.2">
      <c r="A17" t="s">
        <v>6</v>
      </c>
      <c r="B17" s="32" t="s">
        <v>23</v>
      </c>
      <c r="C17" s="1"/>
    </row>
    <row r="18" spans="1:7" x14ac:dyDescent="0.2">
      <c r="B18" s="1"/>
      <c r="C18" s="1"/>
    </row>
    <row r="19" spans="1:7" x14ac:dyDescent="0.2">
      <c r="B19" s="1"/>
      <c r="C19" s="1"/>
    </row>
    <row r="20" spans="1:7" x14ac:dyDescent="0.2">
      <c r="A20" s="26" t="s">
        <v>22</v>
      </c>
      <c r="B20" s="37"/>
      <c r="C20" s="37"/>
    </row>
    <row r="21" spans="1:7" x14ac:dyDescent="0.2">
      <c r="B21" s="1"/>
      <c r="C21" s="1"/>
    </row>
    <row r="22" spans="1:7" x14ac:dyDescent="0.2">
      <c r="C22" s="32"/>
      <c r="D22" s="2"/>
      <c r="F22" s="2"/>
      <c r="G22" s="2"/>
    </row>
    <row r="23" spans="1:7" x14ac:dyDescent="0.2">
      <c r="F23" s="2"/>
    </row>
    <row r="31" spans="1:7" x14ac:dyDescent="0.2">
      <c r="A31" s="27" t="s">
        <v>69</v>
      </c>
    </row>
    <row r="32" spans="1:7" x14ac:dyDescent="0.2">
      <c r="A32" s="33" t="s">
        <v>70</v>
      </c>
      <c r="B32" s="33" t="s">
        <v>79</v>
      </c>
      <c r="C32" s="33" t="s">
        <v>88</v>
      </c>
      <c r="D32" s="33" t="s">
        <v>80</v>
      </c>
    </row>
    <row r="33" spans="1:7" x14ac:dyDescent="0.2">
      <c r="A33" s="34">
        <v>31</v>
      </c>
      <c r="B33" s="34"/>
      <c r="C33" s="34"/>
      <c r="D33" s="34"/>
    </row>
    <row r="34" spans="1:7" x14ac:dyDescent="0.2">
      <c r="A34" s="33"/>
      <c r="B34" s="34"/>
      <c r="C34" s="34"/>
      <c r="D34" s="34"/>
    </row>
    <row r="35" spans="1:7" x14ac:dyDescent="0.2">
      <c r="A35" s="33"/>
      <c r="B35" s="34"/>
      <c r="C35" s="34"/>
      <c r="D35" s="34"/>
    </row>
    <row r="37" spans="1:7" x14ac:dyDescent="0.2">
      <c r="A37" s="3" t="s">
        <v>81</v>
      </c>
      <c r="B37" s="70"/>
    </row>
    <row r="40" spans="1:7" x14ac:dyDescent="0.2">
      <c r="A40" s="26" t="s">
        <v>82</v>
      </c>
      <c r="B40" s="37"/>
      <c r="C40" s="37"/>
    </row>
    <row r="41" spans="1:7" x14ac:dyDescent="0.2">
      <c r="B41" s="1"/>
      <c r="C41" s="1"/>
    </row>
    <row r="42" spans="1:7" x14ac:dyDescent="0.2">
      <c r="C42" s="32"/>
      <c r="D42" s="2"/>
      <c r="F42" s="2"/>
      <c r="G42" s="2"/>
    </row>
    <row r="43" spans="1:7" x14ac:dyDescent="0.2">
      <c r="F43" s="2"/>
    </row>
    <row r="51" spans="1:7" x14ac:dyDescent="0.2">
      <c r="A51" s="27" t="s">
        <v>69</v>
      </c>
    </row>
    <row r="52" spans="1:7" x14ac:dyDescent="0.2">
      <c r="A52" s="33" t="s">
        <v>70</v>
      </c>
      <c r="B52" s="33" t="s">
        <v>79</v>
      </c>
      <c r="C52" s="33" t="s">
        <v>88</v>
      </c>
      <c r="D52" s="33" t="s">
        <v>80</v>
      </c>
    </row>
    <row r="53" spans="1:7" x14ac:dyDescent="0.2">
      <c r="A53" s="34">
        <v>31</v>
      </c>
      <c r="B53" s="34"/>
      <c r="C53" s="34"/>
      <c r="D53" s="34"/>
    </row>
    <row r="54" spans="1:7" x14ac:dyDescent="0.2">
      <c r="A54" s="33">
        <v>60</v>
      </c>
      <c r="B54" s="34"/>
      <c r="C54" s="34"/>
      <c r="D54" s="34"/>
    </row>
    <row r="55" spans="1:7" x14ac:dyDescent="0.2">
      <c r="A55" s="33"/>
      <c r="B55" s="34"/>
      <c r="C55" s="34"/>
      <c r="D55" s="34"/>
    </row>
    <row r="57" spans="1:7" x14ac:dyDescent="0.2">
      <c r="A57" s="3" t="s">
        <v>81</v>
      </c>
      <c r="B57" s="70"/>
    </row>
    <row r="60" spans="1:7" x14ac:dyDescent="0.2">
      <c r="A60" s="26" t="s">
        <v>84</v>
      </c>
      <c r="B60" s="37"/>
      <c r="C60" s="37"/>
    </row>
    <row r="61" spans="1:7" x14ac:dyDescent="0.2">
      <c r="B61" s="1"/>
      <c r="C61" s="1"/>
    </row>
    <row r="62" spans="1:7" x14ac:dyDescent="0.2">
      <c r="C62" s="32"/>
      <c r="D62" s="2"/>
      <c r="F62" s="2"/>
      <c r="G62" s="2"/>
    </row>
    <row r="63" spans="1:7" x14ac:dyDescent="0.2">
      <c r="F63" s="2"/>
    </row>
    <row r="71" spans="1:4" x14ac:dyDescent="0.2">
      <c r="A71" s="27" t="s">
        <v>69</v>
      </c>
    </row>
    <row r="72" spans="1:4" x14ac:dyDescent="0.2">
      <c r="A72" s="33" t="s">
        <v>70</v>
      </c>
      <c r="B72" s="33" t="s">
        <v>79</v>
      </c>
      <c r="C72" s="33" t="s">
        <v>88</v>
      </c>
      <c r="D72" s="33" t="s">
        <v>80</v>
      </c>
    </row>
    <row r="73" spans="1:4" x14ac:dyDescent="0.2">
      <c r="A73" s="34">
        <v>31</v>
      </c>
      <c r="B73" s="34"/>
      <c r="C73" s="34"/>
      <c r="D73" s="34"/>
    </row>
    <row r="74" spans="1:4" x14ac:dyDescent="0.2">
      <c r="A74" s="33">
        <v>60</v>
      </c>
      <c r="B74" s="34"/>
      <c r="C74" s="34"/>
      <c r="D74" s="34"/>
    </row>
    <row r="75" spans="1:4" x14ac:dyDescent="0.2">
      <c r="A75" s="33"/>
      <c r="B75" s="34"/>
      <c r="C75" s="34"/>
      <c r="D75" s="34"/>
    </row>
    <row r="77" spans="1:4" x14ac:dyDescent="0.2">
      <c r="A77" s="3" t="s">
        <v>81</v>
      </c>
      <c r="B77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86.25" customHeight="1" x14ac:dyDescent="0.3">
      <c r="A3" s="97" t="s">
        <v>89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40</v>
      </c>
    </row>
    <row r="9" spans="1:11" ht="12" customHeight="1" x14ac:dyDescent="0.2">
      <c r="A9" s="27" t="s">
        <v>2</v>
      </c>
      <c r="B9" s="30" t="s">
        <v>19</v>
      </c>
    </row>
    <row r="10" spans="1:11" ht="12" customHeight="1" x14ac:dyDescent="0.2">
      <c r="A10" s="27" t="s">
        <v>4</v>
      </c>
      <c r="B10" s="30" t="s">
        <v>21</v>
      </c>
    </row>
    <row r="11" spans="1:11" ht="12" customHeight="1" x14ac:dyDescent="0.2">
      <c r="A11" s="27" t="s">
        <v>90</v>
      </c>
      <c r="B11" s="30">
        <v>4</v>
      </c>
    </row>
    <row r="12" spans="1:11" x14ac:dyDescent="0.2">
      <c r="A12" s="27" t="s">
        <v>3</v>
      </c>
      <c r="B12" s="73">
        <v>100000</v>
      </c>
    </row>
    <row r="13" spans="1:11" x14ac:dyDescent="0.2">
      <c r="A13" s="27"/>
      <c r="B13" s="27"/>
    </row>
    <row r="14" spans="1:11" x14ac:dyDescent="0.2">
      <c r="A14" s="27"/>
    </row>
    <row r="15" spans="1:11" x14ac:dyDescent="0.2">
      <c r="A15" s="3"/>
      <c r="B15" s="3"/>
    </row>
    <row r="16" spans="1:11" x14ac:dyDescent="0.2">
      <c r="A16" s="4" t="s">
        <v>7</v>
      </c>
      <c r="C16" s="4"/>
    </row>
    <row r="17" spans="1:7" x14ac:dyDescent="0.2">
      <c r="A17" t="s">
        <v>8</v>
      </c>
      <c r="B17" s="38">
        <v>0.03</v>
      </c>
      <c r="C17" s="1"/>
    </row>
    <row r="18" spans="1:7" x14ac:dyDescent="0.2">
      <c r="A18" t="s">
        <v>6</v>
      </c>
      <c r="B18" s="32" t="s">
        <v>23</v>
      </c>
      <c r="C18" s="1"/>
    </row>
    <row r="19" spans="1:7" x14ac:dyDescent="0.2">
      <c r="B19" s="1"/>
      <c r="C19" s="1"/>
    </row>
    <row r="20" spans="1:7" x14ac:dyDescent="0.2">
      <c r="B20" s="1"/>
      <c r="C20" s="1"/>
    </row>
    <row r="21" spans="1:7" x14ac:dyDescent="0.2">
      <c r="A21" s="26" t="s">
        <v>22</v>
      </c>
      <c r="B21" s="37"/>
      <c r="C21" s="37"/>
    </row>
    <row r="22" spans="1:7" x14ac:dyDescent="0.2">
      <c r="B22" s="1"/>
      <c r="C22" s="1"/>
    </row>
    <row r="23" spans="1:7" x14ac:dyDescent="0.2">
      <c r="C23" s="32"/>
      <c r="D23" s="2"/>
      <c r="F23" s="2"/>
      <c r="G23" s="2"/>
    </row>
    <row r="24" spans="1:7" x14ac:dyDescent="0.2">
      <c r="F24" s="2"/>
    </row>
    <row r="32" spans="1:7" x14ac:dyDescent="0.2">
      <c r="A32" s="27" t="s">
        <v>69</v>
      </c>
    </row>
    <row r="33" spans="1:7" x14ac:dyDescent="0.2">
      <c r="A33" s="33" t="s">
        <v>70</v>
      </c>
      <c r="B33" s="33" t="s">
        <v>79</v>
      </c>
      <c r="C33" s="33" t="s">
        <v>88</v>
      </c>
      <c r="D33" s="33" t="s">
        <v>80</v>
      </c>
    </row>
    <row r="34" spans="1:7" x14ac:dyDescent="0.2">
      <c r="A34" s="34">
        <v>40</v>
      </c>
      <c r="B34" s="34"/>
      <c r="C34" s="34"/>
      <c r="D34" s="34"/>
    </row>
    <row r="35" spans="1:7" x14ac:dyDescent="0.2">
      <c r="A35" s="33"/>
      <c r="B35" s="34"/>
      <c r="C35" s="34"/>
      <c r="D35" s="34"/>
    </row>
    <row r="36" spans="1:7" x14ac:dyDescent="0.2">
      <c r="A36" s="33"/>
      <c r="B36" s="34"/>
      <c r="C36" s="34"/>
      <c r="D36" s="34"/>
    </row>
    <row r="38" spans="1:7" x14ac:dyDescent="0.2">
      <c r="A38" s="3" t="s">
        <v>91</v>
      </c>
      <c r="C38" s="74"/>
    </row>
    <row r="39" spans="1:7" x14ac:dyDescent="0.2">
      <c r="A39" s="3" t="s">
        <v>92</v>
      </c>
      <c r="C39" s="70"/>
    </row>
    <row r="40" spans="1:7" x14ac:dyDescent="0.2">
      <c r="A40" s="3"/>
      <c r="C40" s="75"/>
    </row>
    <row r="42" spans="1:7" x14ac:dyDescent="0.2">
      <c r="A42" s="26" t="s">
        <v>82</v>
      </c>
      <c r="B42" s="37"/>
      <c r="C42" s="37"/>
    </row>
    <row r="43" spans="1:7" x14ac:dyDescent="0.2">
      <c r="B43" s="1"/>
      <c r="C43" s="1"/>
    </row>
    <row r="44" spans="1:7" x14ac:dyDescent="0.2">
      <c r="C44" s="32"/>
      <c r="D44" s="2"/>
      <c r="F44" s="2"/>
      <c r="G44" s="2"/>
    </row>
    <row r="45" spans="1:7" x14ac:dyDescent="0.2">
      <c r="F45" s="2"/>
    </row>
    <row r="53" spans="1:4" x14ac:dyDescent="0.2">
      <c r="A53" s="27" t="s">
        <v>69</v>
      </c>
    </row>
    <row r="54" spans="1:4" x14ac:dyDescent="0.2">
      <c r="A54" s="33" t="s">
        <v>70</v>
      </c>
      <c r="B54" s="33" t="s">
        <v>79</v>
      </c>
      <c r="C54" s="33" t="s">
        <v>88</v>
      </c>
      <c r="D54" s="33" t="s">
        <v>80</v>
      </c>
    </row>
    <row r="55" spans="1:4" x14ac:dyDescent="0.2">
      <c r="A55" s="34">
        <v>40</v>
      </c>
      <c r="B55" s="34"/>
      <c r="C55" s="34"/>
      <c r="D55" s="34"/>
    </row>
    <row r="56" spans="1:4" x14ac:dyDescent="0.2">
      <c r="A56" s="33">
        <v>60</v>
      </c>
      <c r="B56" s="34"/>
      <c r="C56" s="34"/>
      <c r="D56" s="34"/>
    </row>
    <row r="57" spans="1:4" x14ac:dyDescent="0.2">
      <c r="A57" s="33"/>
      <c r="B57" s="34"/>
      <c r="C57" s="34"/>
      <c r="D57" s="34"/>
    </row>
    <row r="59" spans="1:4" x14ac:dyDescent="0.2">
      <c r="A59" s="3" t="s">
        <v>91</v>
      </c>
      <c r="C59" s="74"/>
    </row>
    <row r="60" spans="1:4" x14ac:dyDescent="0.2">
      <c r="A60" s="3" t="s">
        <v>92</v>
      </c>
      <c r="C60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75" customHeight="1" x14ac:dyDescent="0.3">
      <c r="A3" s="97" t="s">
        <v>93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30</v>
      </c>
    </row>
    <row r="9" spans="1:11" ht="12" customHeight="1" x14ac:dyDescent="0.2">
      <c r="A9" s="27" t="s">
        <v>2</v>
      </c>
      <c r="B9" s="30" t="s">
        <v>19</v>
      </c>
    </row>
    <row r="10" spans="1:11" ht="12" customHeight="1" x14ac:dyDescent="0.2">
      <c r="A10" s="27" t="s">
        <v>4</v>
      </c>
      <c r="B10" s="30">
        <v>25</v>
      </c>
    </row>
    <row r="11" spans="1:11" ht="12" customHeight="1" x14ac:dyDescent="0.2">
      <c r="A11" s="27"/>
      <c r="B11" s="27"/>
    </row>
    <row r="12" spans="1:11" x14ac:dyDescent="0.2">
      <c r="A12" s="27" t="s">
        <v>3</v>
      </c>
      <c r="B12" s="73">
        <v>100000</v>
      </c>
    </row>
    <row r="13" spans="1:11" x14ac:dyDescent="0.2">
      <c r="A13" s="27"/>
      <c r="B13" s="27"/>
    </row>
    <row r="14" spans="1:11" x14ac:dyDescent="0.2">
      <c r="A14" s="27"/>
    </row>
    <row r="15" spans="1:11" x14ac:dyDescent="0.2">
      <c r="A15" s="3"/>
      <c r="B15" s="3"/>
    </row>
    <row r="16" spans="1:11" x14ac:dyDescent="0.2">
      <c r="A16" s="4" t="s">
        <v>7</v>
      </c>
      <c r="C16" s="4"/>
    </row>
    <row r="17" spans="1:7" x14ac:dyDescent="0.2">
      <c r="A17" t="s">
        <v>8</v>
      </c>
      <c r="B17" s="38">
        <v>0.03</v>
      </c>
      <c r="C17" s="1"/>
    </row>
    <row r="18" spans="1:7" x14ac:dyDescent="0.2">
      <c r="A18" t="s">
        <v>6</v>
      </c>
      <c r="B18" s="32" t="s">
        <v>23</v>
      </c>
      <c r="C18" s="1"/>
    </row>
    <row r="19" spans="1:7" x14ac:dyDescent="0.2">
      <c r="B19" s="1"/>
      <c r="C19" s="1"/>
    </row>
    <row r="20" spans="1:7" x14ac:dyDescent="0.2">
      <c r="B20" s="1"/>
      <c r="C20" s="1"/>
    </row>
    <row r="21" spans="1:7" x14ac:dyDescent="0.2">
      <c r="A21" s="26" t="s">
        <v>22</v>
      </c>
      <c r="B21" s="37"/>
      <c r="C21" s="37"/>
    </row>
    <row r="22" spans="1:7" x14ac:dyDescent="0.2">
      <c r="B22" s="1"/>
      <c r="C22" s="1"/>
    </row>
    <row r="23" spans="1:7" x14ac:dyDescent="0.2">
      <c r="C23" s="32"/>
      <c r="D23" s="2"/>
      <c r="F23" s="2"/>
      <c r="G23" s="2"/>
    </row>
    <row r="24" spans="1:7" x14ac:dyDescent="0.2">
      <c r="F24" s="2"/>
    </row>
    <row r="32" spans="1:7" x14ac:dyDescent="0.2">
      <c r="A32" s="27" t="s">
        <v>69</v>
      </c>
    </row>
    <row r="33" spans="1:7" x14ac:dyDescent="0.2">
      <c r="A33" s="33" t="s">
        <v>70</v>
      </c>
      <c r="B33" s="33" t="s">
        <v>79</v>
      </c>
      <c r="C33" s="33" t="s">
        <v>88</v>
      </c>
      <c r="D33" s="33" t="s">
        <v>80</v>
      </c>
      <c r="E33" s="33" t="s">
        <v>94</v>
      </c>
    </row>
    <row r="34" spans="1:7" x14ac:dyDescent="0.2">
      <c r="A34" s="34">
        <v>30</v>
      </c>
      <c r="B34" s="34"/>
      <c r="C34" s="34"/>
      <c r="D34" s="34"/>
      <c r="E34" s="34"/>
    </row>
    <row r="35" spans="1:7" x14ac:dyDescent="0.2">
      <c r="A35" s="33">
        <v>31</v>
      </c>
      <c r="B35" s="34"/>
      <c r="C35" s="34"/>
      <c r="D35" s="34"/>
      <c r="E35" s="34"/>
    </row>
    <row r="36" spans="1:7" x14ac:dyDescent="0.2">
      <c r="A36" s="33">
        <v>55</v>
      </c>
      <c r="B36" s="34"/>
      <c r="C36" s="34"/>
      <c r="D36" s="34"/>
      <c r="E36" s="34"/>
    </row>
    <row r="38" spans="1:7" x14ac:dyDescent="0.2">
      <c r="A38" s="3" t="s">
        <v>91</v>
      </c>
      <c r="C38" s="74"/>
    </row>
    <row r="39" spans="1:7" x14ac:dyDescent="0.2">
      <c r="A39" s="3"/>
      <c r="C39" s="3"/>
    </row>
    <row r="40" spans="1:7" x14ac:dyDescent="0.2">
      <c r="A40" s="3"/>
      <c r="C40" s="75"/>
    </row>
    <row r="44" spans="1:7" x14ac:dyDescent="0.2">
      <c r="G44" s="2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X117"/>
  <sheetViews>
    <sheetView topLeftCell="B10" zoomScale="120" zoomScaleNormal="120" workbookViewId="0">
      <pane ySplit="1605" topLeftCell="A62"/>
      <selection activeCell="C5" sqref="C5"/>
      <selection pane="bottomLeft" activeCell="D53" sqref="D53"/>
    </sheetView>
  </sheetViews>
  <sheetFormatPr defaultRowHeight="12.75" x14ac:dyDescent="0.2"/>
  <cols>
    <col min="1" max="1" width="19.42578125" style="54" bestFit="1" customWidth="1"/>
    <col min="2" max="2" width="9.85546875" style="54" customWidth="1"/>
    <col min="3" max="3" width="15" style="54" customWidth="1"/>
    <col min="4" max="4" width="10.28515625" style="8" customWidth="1"/>
    <col min="5" max="5" width="10.5703125" style="8" bestFit="1" customWidth="1"/>
    <col min="6" max="6" width="11.85546875" style="8" customWidth="1"/>
    <col min="7" max="8" width="11.42578125" style="8" bestFit="1" customWidth="1"/>
    <col min="9" max="9" width="11.42578125" style="8" customWidth="1"/>
    <col min="10" max="12" width="9.140625" style="54"/>
    <col min="13" max="13" width="12" style="54" bestFit="1" customWidth="1"/>
    <col min="14" max="14" width="9.5703125" style="54" bestFit="1" customWidth="1"/>
    <col min="15" max="15" width="10.5703125" style="54" bestFit="1" customWidth="1"/>
    <col min="16" max="16" width="9.140625" style="54"/>
    <col min="17" max="17" width="11.5703125" style="54" bestFit="1" customWidth="1"/>
    <col min="18" max="18" width="9.140625" style="54"/>
    <col min="19" max="19" width="9.5703125" style="54" bestFit="1" customWidth="1"/>
    <col min="20" max="20" width="11.42578125" style="54" customWidth="1"/>
    <col min="21" max="22" width="10" style="54" bestFit="1" customWidth="1"/>
    <col min="23" max="254" width="9.140625" style="54"/>
    <col min="255" max="255" width="19.42578125" style="54" bestFit="1" customWidth="1"/>
    <col min="256" max="256" width="17.5703125" style="54" customWidth="1"/>
    <col min="257" max="257" width="15" style="54" customWidth="1"/>
    <col min="258" max="258" width="9.5703125" style="54" bestFit="1" customWidth="1"/>
    <col min="259" max="259" width="10.5703125" style="54" bestFit="1" customWidth="1"/>
    <col min="260" max="260" width="11.85546875" style="54" customWidth="1"/>
    <col min="261" max="262" width="11.42578125" style="54" bestFit="1" customWidth="1"/>
    <col min="263" max="263" width="11.42578125" style="54" customWidth="1"/>
    <col min="264" max="264" width="11.42578125" style="54" bestFit="1" customWidth="1"/>
    <col min="265" max="268" width="9.140625" style="54"/>
    <col min="269" max="269" width="12" style="54" bestFit="1" customWidth="1"/>
    <col min="270" max="270" width="9.5703125" style="54" bestFit="1" customWidth="1"/>
    <col min="271" max="271" width="10.5703125" style="54" bestFit="1" customWidth="1"/>
    <col min="272" max="272" width="9.140625" style="54"/>
    <col min="273" max="273" width="11.5703125" style="54" bestFit="1" customWidth="1"/>
    <col min="274" max="274" width="9.140625" style="54"/>
    <col min="275" max="275" width="9.5703125" style="54" bestFit="1" customWidth="1"/>
    <col min="276" max="276" width="11.42578125" style="54" customWidth="1"/>
    <col min="277" max="278" width="10" style="54" bestFit="1" customWidth="1"/>
    <col min="279" max="510" width="9.140625" style="54"/>
    <col min="511" max="511" width="19.42578125" style="54" bestFit="1" customWidth="1"/>
    <col min="512" max="512" width="17.5703125" style="54" customWidth="1"/>
    <col min="513" max="513" width="15" style="54" customWidth="1"/>
    <col min="514" max="514" width="9.5703125" style="54" bestFit="1" customWidth="1"/>
    <col min="515" max="515" width="10.5703125" style="54" bestFit="1" customWidth="1"/>
    <col min="516" max="516" width="11.85546875" style="54" customWidth="1"/>
    <col min="517" max="518" width="11.42578125" style="54" bestFit="1" customWidth="1"/>
    <col min="519" max="519" width="11.42578125" style="54" customWidth="1"/>
    <col min="520" max="520" width="11.42578125" style="54" bestFit="1" customWidth="1"/>
    <col min="521" max="524" width="9.140625" style="54"/>
    <col min="525" max="525" width="12" style="54" bestFit="1" customWidth="1"/>
    <col min="526" max="526" width="9.5703125" style="54" bestFit="1" customWidth="1"/>
    <col min="527" max="527" width="10.5703125" style="54" bestFit="1" customWidth="1"/>
    <col min="528" max="528" width="9.140625" style="54"/>
    <col min="529" max="529" width="11.5703125" style="54" bestFit="1" customWidth="1"/>
    <col min="530" max="530" width="9.140625" style="54"/>
    <col min="531" max="531" width="9.5703125" style="54" bestFit="1" customWidth="1"/>
    <col min="532" max="532" width="11.42578125" style="54" customWidth="1"/>
    <col min="533" max="534" width="10" style="54" bestFit="1" customWidth="1"/>
    <col min="535" max="766" width="9.140625" style="54"/>
    <col min="767" max="767" width="19.42578125" style="54" bestFit="1" customWidth="1"/>
    <col min="768" max="768" width="17.5703125" style="54" customWidth="1"/>
    <col min="769" max="769" width="15" style="54" customWidth="1"/>
    <col min="770" max="770" width="9.5703125" style="54" bestFit="1" customWidth="1"/>
    <col min="771" max="771" width="10.5703125" style="54" bestFit="1" customWidth="1"/>
    <col min="772" max="772" width="11.85546875" style="54" customWidth="1"/>
    <col min="773" max="774" width="11.42578125" style="54" bestFit="1" customWidth="1"/>
    <col min="775" max="775" width="11.42578125" style="54" customWidth="1"/>
    <col min="776" max="776" width="11.42578125" style="54" bestFit="1" customWidth="1"/>
    <col min="777" max="780" width="9.140625" style="54"/>
    <col min="781" max="781" width="12" style="54" bestFit="1" customWidth="1"/>
    <col min="782" max="782" width="9.5703125" style="54" bestFit="1" customWidth="1"/>
    <col min="783" max="783" width="10.5703125" style="54" bestFit="1" customWidth="1"/>
    <col min="784" max="784" width="9.140625" style="54"/>
    <col min="785" max="785" width="11.5703125" style="54" bestFit="1" customWidth="1"/>
    <col min="786" max="786" width="9.140625" style="54"/>
    <col min="787" max="787" width="9.5703125" style="54" bestFit="1" customWidth="1"/>
    <col min="788" max="788" width="11.42578125" style="54" customWidth="1"/>
    <col min="789" max="790" width="10" style="54" bestFit="1" customWidth="1"/>
    <col min="791" max="1022" width="9.140625" style="54"/>
    <col min="1023" max="1023" width="19.42578125" style="54" bestFit="1" customWidth="1"/>
    <col min="1024" max="1024" width="17.5703125" style="54" customWidth="1"/>
    <col min="1025" max="1025" width="15" style="54" customWidth="1"/>
    <col min="1026" max="1026" width="9.5703125" style="54" bestFit="1" customWidth="1"/>
    <col min="1027" max="1027" width="10.5703125" style="54" bestFit="1" customWidth="1"/>
    <col min="1028" max="1028" width="11.85546875" style="54" customWidth="1"/>
    <col min="1029" max="1030" width="11.42578125" style="54" bestFit="1" customWidth="1"/>
    <col min="1031" max="1031" width="11.42578125" style="54" customWidth="1"/>
    <col min="1032" max="1032" width="11.42578125" style="54" bestFit="1" customWidth="1"/>
    <col min="1033" max="1036" width="9.140625" style="54"/>
    <col min="1037" max="1037" width="12" style="54" bestFit="1" customWidth="1"/>
    <col min="1038" max="1038" width="9.5703125" style="54" bestFit="1" customWidth="1"/>
    <col min="1039" max="1039" width="10.5703125" style="54" bestFit="1" customWidth="1"/>
    <col min="1040" max="1040" width="9.140625" style="54"/>
    <col min="1041" max="1041" width="11.5703125" style="54" bestFit="1" customWidth="1"/>
    <col min="1042" max="1042" width="9.140625" style="54"/>
    <col min="1043" max="1043" width="9.5703125" style="54" bestFit="1" customWidth="1"/>
    <col min="1044" max="1044" width="11.42578125" style="54" customWidth="1"/>
    <col min="1045" max="1046" width="10" style="54" bestFit="1" customWidth="1"/>
    <col min="1047" max="1278" width="9.140625" style="54"/>
    <col min="1279" max="1279" width="19.42578125" style="54" bestFit="1" customWidth="1"/>
    <col min="1280" max="1280" width="17.5703125" style="54" customWidth="1"/>
    <col min="1281" max="1281" width="15" style="54" customWidth="1"/>
    <col min="1282" max="1282" width="9.5703125" style="54" bestFit="1" customWidth="1"/>
    <col min="1283" max="1283" width="10.5703125" style="54" bestFit="1" customWidth="1"/>
    <col min="1284" max="1284" width="11.85546875" style="54" customWidth="1"/>
    <col min="1285" max="1286" width="11.42578125" style="54" bestFit="1" customWidth="1"/>
    <col min="1287" max="1287" width="11.42578125" style="54" customWidth="1"/>
    <col min="1288" max="1288" width="11.42578125" style="54" bestFit="1" customWidth="1"/>
    <col min="1289" max="1292" width="9.140625" style="54"/>
    <col min="1293" max="1293" width="12" style="54" bestFit="1" customWidth="1"/>
    <col min="1294" max="1294" width="9.5703125" style="54" bestFit="1" customWidth="1"/>
    <col min="1295" max="1295" width="10.5703125" style="54" bestFit="1" customWidth="1"/>
    <col min="1296" max="1296" width="9.140625" style="54"/>
    <col min="1297" max="1297" width="11.5703125" style="54" bestFit="1" customWidth="1"/>
    <col min="1298" max="1298" width="9.140625" style="54"/>
    <col min="1299" max="1299" width="9.5703125" style="54" bestFit="1" customWidth="1"/>
    <col min="1300" max="1300" width="11.42578125" style="54" customWidth="1"/>
    <col min="1301" max="1302" width="10" style="54" bestFit="1" customWidth="1"/>
    <col min="1303" max="1534" width="9.140625" style="54"/>
    <col min="1535" max="1535" width="19.42578125" style="54" bestFit="1" customWidth="1"/>
    <col min="1536" max="1536" width="17.5703125" style="54" customWidth="1"/>
    <col min="1537" max="1537" width="15" style="54" customWidth="1"/>
    <col min="1538" max="1538" width="9.5703125" style="54" bestFit="1" customWidth="1"/>
    <col min="1539" max="1539" width="10.5703125" style="54" bestFit="1" customWidth="1"/>
    <col min="1540" max="1540" width="11.85546875" style="54" customWidth="1"/>
    <col min="1541" max="1542" width="11.42578125" style="54" bestFit="1" customWidth="1"/>
    <col min="1543" max="1543" width="11.42578125" style="54" customWidth="1"/>
    <col min="1544" max="1544" width="11.42578125" style="54" bestFit="1" customWidth="1"/>
    <col min="1545" max="1548" width="9.140625" style="54"/>
    <col min="1549" max="1549" width="12" style="54" bestFit="1" customWidth="1"/>
    <col min="1550" max="1550" width="9.5703125" style="54" bestFit="1" customWidth="1"/>
    <col min="1551" max="1551" width="10.5703125" style="54" bestFit="1" customWidth="1"/>
    <col min="1552" max="1552" width="9.140625" style="54"/>
    <col min="1553" max="1553" width="11.5703125" style="54" bestFit="1" customWidth="1"/>
    <col min="1554" max="1554" width="9.140625" style="54"/>
    <col min="1555" max="1555" width="9.5703125" style="54" bestFit="1" customWidth="1"/>
    <col min="1556" max="1556" width="11.42578125" style="54" customWidth="1"/>
    <col min="1557" max="1558" width="10" style="54" bestFit="1" customWidth="1"/>
    <col min="1559" max="1790" width="9.140625" style="54"/>
    <col min="1791" max="1791" width="19.42578125" style="54" bestFit="1" customWidth="1"/>
    <col min="1792" max="1792" width="17.5703125" style="54" customWidth="1"/>
    <col min="1793" max="1793" width="15" style="54" customWidth="1"/>
    <col min="1794" max="1794" width="9.5703125" style="54" bestFit="1" customWidth="1"/>
    <col min="1795" max="1795" width="10.5703125" style="54" bestFit="1" customWidth="1"/>
    <col min="1796" max="1796" width="11.85546875" style="54" customWidth="1"/>
    <col min="1797" max="1798" width="11.42578125" style="54" bestFit="1" customWidth="1"/>
    <col min="1799" max="1799" width="11.42578125" style="54" customWidth="1"/>
    <col min="1800" max="1800" width="11.42578125" style="54" bestFit="1" customWidth="1"/>
    <col min="1801" max="1804" width="9.140625" style="54"/>
    <col min="1805" max="1805" width="12" style="54" bestFit="1" customWidth="1"/>
    <col min="1806" max="1806" width="9.5703125" style="54" bestFit="1" customWidth="1"/>
    <col min="1807" max="1807" width="10.5703125" style="54" bestFit="1" customWidth="1"/>
    <col min="1808" max="1808" width="9.140625" style="54"/>
    <col min="1809" max="1809" width="11.5703125" style="54" bestFit="1" customWidth="1"/>
    <col min="1810" max="1810" width="9.140625" style="54"/>
    <col min="1811" max="1811" width="9.5703125" style="54" bestFit="1" customWidth="1"/>
    <col min="1812" max="1812" width="11.42578125" style="54" customWidth="1"/>
    <col min="1813" max="1814" width="10" style="54" bestFit="1" customWidth="1"/>
    <col min="1815" max="2046" width="9.140625" style="54"/>
    <col min="2047" max="2047" width="19.42578125" style="54" bestFit="1" customWidth="1"/>
    <col min="2048" max="2048" width="17.5703125" style="54" customWidth="1"/>
    <col min="2049" max="2049" width="15" style="54" customWidth="1"/>
    <col min="2050" max="2050" width="9.5703125" style="54" bestFit="1" customWidth="1"/>
    <col min="2051" max="2051" width="10.5703125" style="54" bestFit="1" customWidth="1"/>
    <col min="2052" max="2052" width="11.85546875" style="54" customWidth="1"/>
    <col min="2053" max="2054" width="11.42578125" style="54" bestFit="1" customWidth="1"/>
    <col min="2055" max="2055" width="11.42578125" style="54" customWidth="1"/>
    <col min="2056" max="2056" width="11.42578125" style="54" bestFit="1" customWidth="1"/>
    <col min="2057" max="2060" width="9.140625" style="54"/>
    <col min="2061" max="2061" width="12" style="54" bestFit="1" customWidth="1"/>
    <col min="2062" max="2062" width="9.5703125" style="54" bestFit="1" customWidth="1"/>
    <col min="2063" max="2063" width="10.5703125" style="54" bestFit="1" customWidth="1"/>
    <col min="2064" max="2064" width="9.140625" style="54"/>
    <col min="2065" max="2065" width="11.5703125" style="54" bestFit="1" customWidth="1"/>
    <col min="2066" max="2066" width="9.140625" style="54"/>
    <col min="2067" max="2067" width="9.5703125" style="54" bestFit="1" customWidth="1"/>
    <col min="2068" max="2068" width="11.42578125" style="54" customWidth="1"/>
    <col min="2069" max="2070" width="10" style="54" bestFit="1" customWidth="1"/>
    <col min="2071" max="2302" width="9.140625" style="54"/>
    <col min="2303" max="2303" width="19.42578125" style="54" bestFit="1" customWidth="1"/>
    <col min="2304" max="2304" width="17.5703125" style="54" customWidth="1"/>
    <col min="2305" max="2305" width="15" style="54" customWidth="1"/>
    <col min="2306" max="2306" width="9.5703125" style="54" bestFit="1" customWidth="1"/>
    <col min="2307" max="2307" width="10.5703125" style="54" bestFit="1" customWidth="1"/>
    <col min="2308" max="2308" width="11.85546875" style="54" customWidth="1"/>
    <col min="2309" max="2310" width="11.42578125" style="54" bestFit="1" customWidth="1"/>
    <col min="2311" max="2311" width="11.42578125" style="54" customWidth="1"/>
    <col min="2312" max="2312" width="11.42578125" style="54" bestFit="1" customWidth="1"/>
    <col min="2313" max="2316" width="9.140625" style="54"/>
    <col min="2317" max="2317" width="12" style="54" bestFit="1" customWidth="1"/>
    <col min="2318" max="2318" width="9.5703125" style="54" bestFit="1" customWidth="1"/>
    <col min="2319" max="2319" width="10.5703125" style="54" bestFit="1" customWidth="1"/>
    <col min="2320" max="2320" width="9.140625" style="54"/>
    <col min="2321" max="2321" width="11.5703125" style="54" bestFit="1" customWidth="1"/>
    <col min="2322" max="2322" width="9.140625" style="54"/>
    <col min="2323" max="2323" width="9.5703125" style="54" bestFit="1" customWidth="1"/>
    <col min="2324" max="2324" width="11.42578125" style="54" customWidth="1"/>
    <col min="2325" max="2326" width="10" style="54" bestFit="1" customWidth="1"/>
    <col min="2327" max="2558" width="9.140625" style="54"/>
    <col min="2559" max="2559" width="19.42578125" style="54" bestFit="1" customWidth="1"/>
    <col min="2560" max="2560" width="17.5703125" style="54" customWidth="1"/>
    <col min="2561" max="2561" width="15" style="54" customWidth="1"/>
    <col min="2562" max="2562" width="9.5703125" style="54" bestFit="1" customWidth="1"/>
    <col min="2563" max="2563" width="10.5703125" style="54" bestFit="1" customWidth="1"/>
    <col min="2564" max="2564" width="11.85546875" style="54" customWidth="1"/>
    <col min="2565" max="2566" width="11.42578125" style="54" bestFit="1" customWidth="1"/>
    <col min="2567" max="2567" width="11.42578125" style="54" customWidth="1"/>
    <col min="2568" max="2568" width="11.42578125" style="54" bestFit="1" customWidth="1"/>
    <col min="2569" max="2572" width="9.140625" style="54"/>
    <col min="2573" max="2573" width="12" style="54" bestFit="1" customWidth="1"/>
    <col min="2574" max="2574" width="9.5703125" style="54" bestFit="1" customWidth="1"/>
    <col min="2575" max="2575" width="10.5703125" style="54" bestFit="1" customWidth="1"/>
    <col min="2576" max="2576" width="9.140625" style="54"/>
    <col min="2577" max="2577" width="11.5703125" style="54" bestFit="1" customWidth="1"/>
    <col min="2578" max="2578" width="9.140625" style="54"/>
    <col min="2579" max="2579" width="9.5703125" style="54" bestFit="1" customWidth="1"/>
    <col min="2580" max="2580" width="11.42578125" style="54" customWidth="1"/>
    <col min="2581" max="2582" width="10" style="54" bestFit="1" customWidth="1"/>
    <col min="2583" max="2814" width="9.140625" style="54"/>
    <col min="2815" max="2815" width="19.42578125" style="54" bestFit="1" customWidth="1"/>
    <col min="2816" max="2816" width="17.5703125" style="54" customWidth="1"/>
    <col min="2817" max="2817" width="15" style="54" customWidth="1"/>
    <col min="2818" max="2818" width="9.5703125" style="54" bestFit="1" customWidth="1"/>
    <col min="2819" max="2819" width="10.5703125" style="54" bestFit="1" customWidth="1"/>
    <col min="2820" max="2820" width="11.85546875" style="54" customWidth="1"/>
    <col min="2821" max="2822" width="11.42578125" style="54" bestFit="1" customWidth="1"/>
    <col min="2823" max="2823" width="11.42578125" style="54" customWidth="1"/>
    <col min="2824" max="2824" width="11.42578125" style="54" bestFit="1" customWidth="1"/>
    <col min="2825" max="2828" width="9.140625" style="54"/>
    <col min="2829" max="2829" width="12" style="54" bestFit="1" customWidth="1"/>
    <col min="2830" max="2830" width="9.5703125" style="54" bestFit="1" customWidth="1"/>
    <col min="2831" max="2831" width="10.5703125" style="54" bestFit="1" customWidth="1"/>
    <col min="2832" max="2832" width="9.140625" style="54"/>
    <col min="2833" max="2833" width="11.5703125" style="54" bestFit="1" customWidth="1"/>
    <col min="2834" max="2834" width="9.140625" style="54"/>
    <col min="2835" max="2835" width="9.5703125" style="54" bestFit="1" customWidth="1"/>
    <col min="2836" max="2836" width="11.42578125" style="54" customWidth="1"/>
    <col min="2837" max="2838" width="10" style="54" bestFit="1" customWidth="1"/>
    <col min="2839" max="3070" width="9.140625" style="54"/>
    <col min="3071" max="3071" width="19.42578125" style="54" bestFit="1" customWidth="1"/>
    <col min="3072" max="3072" width="17.5703125" style="54" customWidth="1"/>
    <col min="3073" max="3073" width="15" style="54" customWidth="1"/>
    <col min="3074" max="3074" width="9.5703125" style="54" bestFit="1" customWidth="1"/>
    <col min="3075" max="3075" width="10.5703125" style="54" bestFit="1" customWidth="1"/>
    <col min="3076" max="3076" width="11.85546875" style="54" customWidth="1"/>
    <col min="3077" max="3078" width="11.42578125" style="54" bestFit="1" customWidth="1"/>
    <col min="3079" max="3079" width="11.42578125" style="54" customWidth="1"/>
    <col min="3080" max="3080" width="11.42578125" style="54" bestFit="1" customWidth="1"/>
    <col min="3081" max="3084" width="9.140625" style="54"/>
    <col min="3085" max="3085" width="12" style="54" bestFit="1" customWidth="1"/>
    <col min="3086" max="3086" width="9.5703125" style="54" bestFit="1" customWidth="1"/>
    <col min="3087" max="3087" width="10.5703125" style="54" bestFit="1" customWidth="1"/>
    <col min="3088" max="3088" width="9.140625" style="54"/>
    <col min="3089" max="3089" width="11.5703125" style="54" bestFit="1" customWidth="1"/>
    <col min="3090" max="3090" width="9.140625" style="54"/>
    <col min="3091" max="3091" width="9.5703125" style="54" bestFit="1" customWidth="1"/>
    <col min="3092" max="3092" width="11.42578125" style="54" customWidth="1"/>
    <col min="3093" max="3094" width="10" style="54" bestFit="1" customWidth="1"/>
    <col min="3095" max="3326" width="9.140625" style="54"/>
    <col min="3327" max="3327" width="19.42578125" style="54" bestFit="1" customWidth="1"/>
    <col min="3328" max="3328" width="17.5703125" style="54" customWidth="1"/>
    <col min="3329" max="3329" width="15" style="54" customWidth="1"/>
    <col min="3330" max="3330" width="9.5703125" style="54" bestFit="1" customWidth="1"/>
    <col min="3331" max="3331" width="10.5703125" style="54" bestFit="1" customWidth="1"/>
    <col min="3332" max="3332" width="11.85546875" style="54" customWidth="1"/>
    <col min="3333" max="3334" width="11.42578125" style="54" bestFit="1" customWidth="1"/>
    <col min="3335" max="3335" width="11.42578125" style="54" customWidth="1"/>
    <col min="3336" max="3336" width="11.42578125" style="54" bestFit="1" customWidth="1"/>
    <col min="3337" max="3340" width="9.140625" style="54"/>
    <col min="3341" max="3341" width="12" style="54" bestFit="1" customWidth="1"/>
    <col min="3342" max="3342" width="9.5703125" style="54" bestFit="1" customWidth="1"/>
    <col min="3343" max="3343" width="10.5703125" style="54" bestFit="1" customWidth="1"/>
    <col min="3344" max="3344" width="9.140625" style="54"/>
    <col min="3345" max="3345" width="11.5703125" style="54" bestFit="1" customWidth="1"/>
    <col min="3346" max="3346" width="9.140625" style="54"/>
    <col min="3347" max="3347" width="9.5703125" style="54" bestFit="1" customWidth="1"/>
    <col min="3348" max="3348" width="11.42578125" style="54" customWidth="1"/>
    <col min="3349" max="3350" width="10" style="54" bestFit="1" customWidth="1"/>
    <col min="3351" max="3582" width="9.140625" style="54"/>
    <col min="3583" max="3583" width="19.42578125" style="54" bestFit="1" customWidth="1"/>
    <col min="3584" max="3584" width="17.5703125" style="54" customWidth="1"/>
    <col min="3585" max="3585" width="15" style="54" customWidth="1"/>
    <col min="3586" max="3586" width="9.5703125" style="54" bestFit="1" customWidth="1"/>
    <col min="3587" max="3587" width="10.5703125" style="54" bestFit="1" customWidth="1"/>
    <col min="3588" max="3588" width="11.85546875" style="54" customWidth="1"/>
    <col min="3589" max="3590" width="11.42578125" style="54" bestFit="1" customWidth="1"/>
    <col min="3591" max="3591" width="11.42578125" style="54" customWidth="1"/>
    <col min="3592" max="3592" width="11.42578125" style="54" bestFit="1" customWidth="1"/>
    <col min="3593" max="3596" width="9.140625" style="54"/>
    <col min="3597" max="3597" width="12" style="54" bestFit="1" customWidth="1"/>
    <col min="3598" max="3598" width="9.5703125" style="54" bestFit="1" customWidth="1"/>
    <col min="3599" max="3599" width="10.5703125" style="54" bestFit="1" customWidth="1"/>
    <col min="3600" max="3600" width="9.140625" style="54"/>
    <col min="3601" max="3601" width="11.5703125" style="54" bestFit="1" customWidth="1"/>
    <col min="3602" max="3602" width="9.140625" style="54"/>
    <col min="3603" max="3603" width="9.5703125" style="54" bestFit="1" customWidth="1"/>
    <col min="3604" max="3604" width="11.42578125" style="54" customWidth="1"/>
    <col min="3605" max="3606" width="10" style="54" bestFit="1" customWidth="1"/>
    <col min="3607" max="3838" width="9.140625" style="54"/>
    <col min="3839" max="3839" width="19.42578125" style="54" bestFit="1" customWidth="1"/>
    <col min="3840" max="3840" width="17.5703125" style="54" customWidth="1"/>
    <col min="3841" max="3841" width="15" style="54" customWidth="1"/>
    <col min="3842" max="3842" width="9.5703125" style="54" bestFit="1" customWidth="1"/>
    <col min="3843" max="3843" width="10.5703125" style="54" bestFit="1" customWidth="1"/>
    <col min="3844" max="3844" width="11.85546875" style="54" customWidth="1"/>
    <col min="3845" max="3846" width="11.42578125" style="54" bestFit="1" customWidth="1"/>
    <col min="3847" max="3847" width="11.42578125" style="54" customWidth="1"/>
    <col min="3848" max="3848" width="11.42578125" style="54" bestFit="1" customWidth="1"/>
    <col min="3849" max="3852" width="9.140625" style="54"/>
    <col min="3853" max="3853" width="12" style="54" bestFit="1" customWidth="1"/>
    <col min="3854" max="3854" width="9.5703125" style="54" bestFit="1" customWidth="1"/>
    <col min="3855" max="3855" width="10.5703125" style="54" bestFit="1" customWidth="1"/>
    <col min="3856" max="3856" width="9.140625" style="54"/>
    <col min="3857" max="3857" width="11.5703125" style="54" bestFit="1" customWidth="1"/>
    <col min="3858" max="3858" width="9.140625" style="54"/>
    <col min="3859" max="3859" width="9.5703125" style="54" bestFit="1" customWidth="1"/>
    <col min="3860" max="3860" width="11.42578125" style="54" customWidth="1"/>
    <col min="3861" max="3862" width="10" style="54" bestFit="1" customWidth="1"/>
    <col min="3863" max="4094" width="9.140625" style="54"/>
    <col min="4095" max="4095" width="19.42578125" style="54" bestFit="1" customWidth="1"/>
    <col min="4096" max="4096" width="17.5703125" style="54" customWidth="1"/>
    <col min="4097" max="4097" width="15" style="54" customWidth="1"/>
    <col min="4098" max="4098" width="9.5703125" style="54" bestFit="1" customWidth="1"/>
    <col min="4099" max="4099" width="10.5703125" style="54" bestFit="1" customWidth="1"/>
    <col min="4100" max="4100" width="11.85546875" style="54" customWidth="1"/>
    <col min="4101" max="4102" width="11.42578125" style="54" bestFit="1" customWidth="1"/>
    <col min="4103" max="4103" width="11.42578125" style="54" customWidth="1"/>
    <col min="4104" max="4104" width="11.42578125" style="54" bestFit="1" customWidth="1"/>
    <col min="4105" max="4108" width="9.140625" style="54"/>
    <col min="4109" max="4109" width="12" style="54" bestFit="1" customWidth="1"/>
    <col min="4110" max="4110" width="9.5703125" style="54" bestFit="1" customWidth="1"/>
    <col min="4111" max="4111" width="10.5703125" style="54" bestFit="1" customWidth="1"/>
    <col min="4112" max="4112" width="9.140625" style="54"/>
    <col min="4113" max="4113" width="11.5703125" style="54" bestFit="1" customWidth="1"/>
    <col min="4114" max="4114" width="9.140625" style="54"/>
    <col min="4115" max="4115" width="9.5703125" style="54" bestFit="1" customWidth="1"/>
    <col min="4116" max="4116" width="11.42578125" style="54" customWidth="1"/>
    <col min="4117" max="4118" width="10" style="54" bestFit="1" customWidth="1"/>
    <col min="4119" max="4350" width="9.140625" style="54"/>
    <col min="4351" max="4351" width="19.42578125" style="54" bestFit="1" customWidth="1"/>
    <col min="4352" max="4352" width="17.5703125" style="54" customWidth="1"/>
    <col min="4353" max="4353" width="15" style="54" customWidth="1"/>
    <col min="4354" max="4354" width="9.5703125" style="54" bestFit="1" customWidth="1"/>
    <col min="4355" max="4355" width="10.5703125" style="54" bestFit="1" customWidth="1"/>
    <col min="4356" max="4356" width="11.85546875" style="54" customWidth="1"/>
    <col min="4357" max="4358" width="11.42578125" style="54" bestFit="1" customWidth="1"/>
    <col min="4359" max="4359" width="11.42578125" style="54" customWidth="1"/>
    <col min="4360" max="4360" width="11.42578125" style="54" bestFit="1" customWidth="1"/>
    <col min="4361" max="4364" width="9.140625" style="54"/>
    <col min="4365" max="4365" width="12" style="54" bestFit="1" customWidth="1"/>
    <col min="4366" max="4366" width="9.5703125" style="54" bestFit="1" customWidth="1"/>
    <col min="4367" max="4367" width="10.5703125" style="54" bestFit="1" customWidth="1"/>
    <col min="4368" max="4368" width="9.140625" style="54"/>
    <col min="4369" max="4369" width="11.5703125" style="54" bestFit="1" customWidth="1"/>
    <col min="4370" max="4370" width="9.140625" style="54"/>
    <col min="4371" max="4371" width="9.5703125" style="54" bestFit="1" customWidth="1"/>
    <col min="4372" max="4372" width="11.42578125" style="54" customWidth="1"/>
    <col min="4373" max="4374" width="10" style="54" bestFit="1" customWidth="1"/>
    <col min="4375" max="4606" width="9.140625" style="54"/>
    <col min="4607" max="4607" width="19.42578125" style="54" bestFit="1" customWidth="1"/>
    <col min="4608" max="4608" width="17.5703125" style="54" customWidth="1"/>
    <col min="4609" max="4609" width="15" style="54" customWidth="1"/>
    <col min="4610" max="4610" width="9.5703125" style="54" bestFit="1" customWidth="1"/>
    <col min="4611" max="4611" width="10.5703125" style="54" bestFit="1" customWidth="1"/>
    <col min="4612" max="4612" width="11.85546875" style="54" customWidth="1"/>
    <col min="4613" max="4614" width="11.42578125" style="54" bestFit="1" customWidth="1"/>
    <col min="4615" max="4615" width="11.42578125" style="54" customWidth="1"/>
    <col min="4616" max="4616" width="11.42578125" style="54" bestFit="1" customWidth="1"/>
    <col min="4617" max="4620" width="9.140625" style="54"/>
    <col min="4621" max="4621" width="12" style="54" bestFit="1" customWidth="1"/>
    <col min="4622" max="4622" width="9.5703125" style="54" bestFit="1" customWidth="1"/>
    <col min="4623" max="4623" width="10.5703125" style="54" bestFit="1" customWidth="1"/>
    <col min="4624" max="4624" width="9.140625" style="54"/>
    <col min="4625" max="4625" width="11.5703125" style="54" bestFit="1" customWidth="1"/>
    <col min="4626" max="4626" width="9.140625" style="54"/>
    <col min="4627" max="4627" width="9.5703125" style="54" bestFit="1" customWidth="1"/>
    <col min="4628" max="4628" width="11.42578125" style="54" customWidth="1"/>
    <col min="4629" max="4630" width="10" style="54" bestFit="1" customWidth="1"/>
    <col min="4631" max="4862" width="9.140625" style="54"/>
    <col min="4863" max="4863" width="19.42578125" style="54" bestFit="1" customWidth="1"/>
    <col min="4864" max="4864" width="17.5703125" style="54" customWidth="1"/>
    <col min="4865" max="4865" width="15" style="54" customWidth="1"/>
    <col min="4866" max="4866" width="9.5703125" style="54" bestFit="1" customWidth="1"/>
    <col min="4867" max="4867" width="10.5703125" style="54" bestFit="1" customWidth="1"/>
    <col min="4868" max="4868" width="11.85546875" style="54" customWidth="1"/>
    <col min="4869" max="4870" width="11.42578125" style="54" bestFit="1" customWidth="1"/>
    <col min="4871" max="4871" width="11.42578125" style="54" customWidth="1"/>
    <col min="4872" max="4872" width="11.42578125" style="54" bestFit="1" customWidth="1"/>
    <col min="4873" max="4876" width="9.140625" style="54"/>
    <col min="4877" max="4877" width="12" style="54" bestFit="1" customWidth="1"/>
    <col min="4878" max="4878" width="9.5703125" style="54" bestFit="1" customWidth="1"/>
    <col min="4879" max="4879" width="10.5703125" style="54" bestFit="1" customWidth="1"/>
    <col min="4880" max="4880" width="9.140625" style="54"/>
    <col min="4881" max="4881" width="11.5703125" style="54" bestFit="1" customWidth="1"/>
    <col min="4882" max="4882" width="9.140625" style="54"/>
    <col min="4883" max="4883" width="9.5703125" style="54" bestFit="1" customWidth="1"/>
    <col min="4884" max="4884" width="11.42578125" style="54" customWidth="1"/>
    <col min="4885" max="4886" width="10" style="54" bestFit="1" customWidth="1"/>
    <col min="4887" max="5118" width="9.140625" style="54"/>
    <col min="5119" max="5119" width="19.42578125" style="54" bestFit="1" customWidth="1"/>
    <col min="5120" max="5120" width="17.5703125" style="54" customWidth="1"/>
    <col min="5121" max="5121" width="15" style="54" customWidth="1"/>
    <col min="5122" max="5122" width="9.5703125" style="54" bestFit="1" customWidth="1"/>
    <col min="5123" max="5123" width="10.5703125" style="54" bestFit="1" customWidth="1"/>
    <col min="5124" max="5124" width="11.85546875" style="54" customWidth="1"/>
    <col min="5125" max="5126" width="11.42578125" style="54" bestFit="1" customWidth="1"/>
    <col min="5127" max="5127" width="11.42578125" style="54" customWidth="1"/>
    <col min="5128" max="5128" width="11.42578125" style="54" bestFit="1" customWidth="1"/>
    <col min="5129" max="5132" width="9.140625" style="54"/>
    <col min="5133" max="5133" width="12" style="54" bestFit="1" customWidth="1"/>
    <col min="5134" max="5134" width="9.5703125" style="54" bestFit="1" customWidth="1"/>
    <col min="5135" max="5135" width="10.5703125" style="54" bestFit="1" customWidth="1"/>
    <col min="5136" max="5136" width="9.140625" style="54"/>
    <col min="5137" max="5137" width="11.5703125" style="54" bestFit="1" customWidth="1"/>
    <col min="5138" max="5138" width="9.140625" style="54"/>
    <col min="5139" max="5139" width="9.5703125" style="54" bestFit="1" customWidth="1"/>
    <col min="5140" max="5140" width="11.42578125" style="54" customWidth="1"/>
    <col min="5141" max="5142" width="10" style="54" bestFit="1" customWidth="1"/>
    <col min="5143" max="5374" width="9.140625" style="54"/>
    <col min="5375" max="5375" width="19.42578125" style="54" bestFit="1" customWidth="1"/>
    <col min="5376" max="5376" width="17.5703125" style="54" customWidth="1"/>
    <col min="5377" max="5377" width="15" style="54" customWidth="1"/>
    <col min="5378" max="5378" width="9.5703125" style="54" bestFit="1" customWidth="1"/>
    <col min="5379" max="5379" width="10.5703125" style="54" bestFit="1" customWidth="1"/>
    <col min="5380" max="5380" width="11.85546875" style="54" customWidth="1"/>
    <col min="5381" max="5382" width="11.42578125" style="54" bestFit="1" customWidth="1"/>
    <col min="5383" max="5383" width="11.42578125" style="54" customWidth="1"/>
    <col min="5384" max="5384" width="11.42578125" style="54" bestFit="1" customWidth="1"/>
    <col min="5385" max="5388" width="9.140625" style="54"/>
    <col min="5389" max="5389" width="12" style="54" bestFit="1" customWidth="1"/>
    <col min="5390" max="5390" width="9.5703125" style="54" bestFit="1" customWidth="1"/>
    <col min="5391" max="5391" width="10.5703125" style="54" bestFit="1" customWidth="1"/>
    <col min="5392" max="5392" width="9.140625" style="54"/>
    <col min="5393" max="5393" width="11.5703125" style="54" bestFit="1" customWidth="1"/>
    <col min="5394" max="5394" width="9.140625" style="54"/>
    <col min="5395" max="5395" width="9.5703125" style="54" bestFit="1" customWidth="1"/>
    <col min="5396" max="5396" width="11.42578125" style="54" customWidth="1"/>
    <col min="5397" max="5398" width="10" style="54" bestFit="1" customWidth="1"/>
    <col min="5399" max="5630" width="9.140625" style="54"/>
    <col min="5631" max="5631" width="19.42578125" style="54" bestFit="1" customWidth="1"/>
    <col min="5632" max="5632" width="17.5703125" style="54" customWidth="1"/>
    <col min="5633" max="5633" width="15" style="54" customWidth="1"/>
    <col min="5634" max="5634" width="9.5703125" style="54" bestFit="1" customWidth="1"/>
    <col min="5635" max="5635" width="10.5703125" style="54" bestFit="1" customWidth="1"/>
    <col min="5636" max="5636" width="11.85546875" style="54" customWidth="1"/>
    <col min="5637" max="5638" width="11.42578125" style="54" bestFit="1" customWidth="1"/>
    <col min="5639" max="5639" width="11.42578125" style="54" customWidth="1"/>
    <col min="5640" max="5640" width="11.42578125" style="54" bestFit="1" customWidth="1"/>
    <col min="5641" max="5644" width="9.140625" style="54"/>
    <col min="5645" max="5645" width="12" style="54" bestFit="1" customWidth="1"/>
    <col min="5646" max="5646" width="9.5703125" style="54" bestFit="1" customWidth="1"/>
    <col min="5647" max="5647" width="10.5703125" style="54" bestFit="1" customWidth="1"/>
    <col min="5648" max="5648" width="9.140625" style="54"/>
    <col min="5649" max="5649" width="11.5703125" style="54" bestFit="1" customWidth="1"/>
    <col min="5650" max="5650" width="9.140625" style="54"/>
    <col min="5651" max="5651" width="9.5703125" style="54" bestFit="1" customWidth="1"/>
    <col min="5652" max="5652" width="11.42578125" style="54" customWidth="1"/>
    <col min="5653" max="5654" width="10" style="54" bestFit="1" customWidth="1"/>
    <col min="5655" max="5886" width="9.140625" style="54"/>
    <col min="5887" max="5887" width="19.42578125" style="54" bestFit="1" customWidth="1"/>
    <col min="5888" max="5888" width="17.5703125" style="54" customWidth="1"/>
    <col min="5889" max="5889" width="15" style="54" customWidth="1"/>
    <col min="5890" max="5890" width="9.5703125" style="54" bestFit="1" customWidth="1"/>
    <col min="5891" max="5891" width="10.5703125" style="54" bestFit="1" customWidth="1"/>
    <col min="5892" max="5892" width="11.85546875" style="54" customWidth="1"/>
    <col min="5893" max="5894" width="11.42578125" style="54" bestFit="1" customWidth="1"/>
    <col min="5895" max="5895" width="11.42578125" style="54" customWidth="1"/>
    <col min="5896" max="5896" width="11.42578125" style="54" bestFit="1" customWidth="1"/>
    <col min="5897" max="5900" width="9.140625" style="54"/>
    <col min="5901" max="5901" width="12" style="54" bestFit="1" customWidth="1"/>
    <col min="5902" max="5902" width="9.5703125" style="54" bestFit="1" customWidth="1"/>
    <col min="5903" max="5903" width="10.5703125" style="54" bestFit="1" customWidth="1"/>
    <col min="5904" max="5904" width="9.140625" style="54"/>
    <col min="5905" max="5905" width="11.5703125" style="54" bestFit="1" customWidth="1"/>
    <col min="5906" max="5906" width="9.140625" style="54"/>
    <col min="5907" max="5907" width="9.5703125" style="54" bestFit="1" customWidth="1"/>
    <col min="5908" max="5908" width="11.42578125" style="54" customWidth="1"/>
    <col min="5909" max="5910" width="10" style="54" bestFit="1" customWidth="1"/>
    <col min="5911" max="6142" width="9.140625" style="54"/>
    <col min="6143" max="6143" width="19.42578125" style="54" bestFit="1" customWidth="1"/>
    <col min="6144" max="6144" width="17.5703125" style="54" customWidth="1"/>
    <col min="6145" max="6145" width="15" style="54" customWidth="1"/>
    <col min="6146" max="6146" width="9.5703125" style="54" bestFit="1" customWidth="1"/>
    <col min="6147" max="6147" width="10.5703125" style="54" bestFit="1" customWidth="1"/>
    <col min="6148" max="6148" width="11.85546875" style="54" customWidth="1"/>
    <col min="6149" max="6150" width="11.42578125" style="54" bestFit="1" customWidth="1"/>
    <col min="6151" max="6151" width="11.42578125" style="54" customWidth="1"/>
    <col min="6152" max="6152" width="11.42578125" style="54" bestFit="1" customWidth="1"/>
    <col min="6153" max="6156" width="9.140625" style="54"/>
    <col min="6157" max="6157" width="12" style="54" bestFit="1" customWidth="1"/>
    <col min="6158" max="6158" width="9.5703125" style="54" bestFit="1" customWidth="1"/>
    <col min="6159" max="6159" width="10.5703125" style="54" bestFit="1" customWidth="1"/>
    <col min="6160" max="6160" width="9.140625" style="54"/>
    <col min="6161" max="6161" width="11.5703125" style="54" bestFit="1" customWidth="1"/>
    <col min="6162" max="6162" width="9.140625" style="54"/>
    <col min="6163" max="6163" width="9.5703125" style="54" bestFit="1" customWidth="1"/>
    <col min="6164" max="6164" width="11.42578125" style="54" customWidth="1"/>
    <col min="6165" max="6166" width="10" style="54" bestFit="1" customWidth="1"/>
    <col min="6167" max="6398" width="9.140625" style="54"/>
    <col min="6399" max="6399" width="19.42578125" style="54" bestFit="1" customWidth="1"/>
    <col min="6400" max="6400" width="17.5703125" style="54" customWidth="1"/>
    <col min="6401" max="6401" width="15" style="54" customWidth="1"/>
    <col min="6402" max="6402" width="9.5703125" style="54" bestFit="1" customWidth="1"/>
    <col min="6403" max="6403" width="10.5703125" style="54" bestFit="1" customWidth="1"/>
    <col min="6404" max="6404" width="11.85546875" style="54" customWidth="1"/>
    <col min="6405" max="6406" width="11.42578125" style="54" bestFit="1" customWidth="1"/>
    <col min="6407" max="6407" width="11.42578125" style="54" customWidth="1"/>
    <col min="6408" max="6408" width="11.42578125" style="54" bestFit="1" customWidth="1"/>
    <col min="6409" max="6412" width="9.140625" style="54"/>
    <col min="6413" max="6413" width="12" style="54" bestFit="1" customWidth="1"/>
    <col min="6414" max="6414" width="9.5703125" style="54" bestFit="1" customWidth="1"/>
    <col min="6415" max="6415" width="10.5703125" style="54" bestFit="1" customWidth="1"/>
    <col min="6416" max="6416" width="9.140625" style="54"/>
    <col min="6417" max="6417" width="11.5703125" style="54" bestFit="1" customWidth="1"/>
    <col min="6418" max="6418" width="9.140625" style="54"/>
    <col min="6419" max="6419" width="9.5703125" style="54" bestFit="1" customWidth="1"/>
    <col min="6420" max="6420" width="11.42578125" style="54" customWidth="1"/>
    <col min="6421" max="6422" width="10" style="54" bestFit="1" customWidth="1"/>
    <col min="6423" max="6654" width="9.140625" style="54"/>
    <col min="6655" max="6655" width="19.42578125" style="54" bestFit="1" customWidth="1"/>
    <col min="6656" max="6656" width="17.5703125" style="54" customWidth="1"/>
    <col min="6657" max="6657" width="15" style="54" customWidth="1"/>
    <col min="6658" max="6658" width="9.5703125" style="54" bestFit="1" customWidth="1"/>
    <col min="6659" max="6659" width="10.5703125" style="54" bestFit="1" customWidth="1"/>
    <col min="6660" max="6660" width="11.85546875" style="54" customWidth="1"/>
    <col min="6661" max="6662" width="11.42578125" style="54" bestFit="1" customWidth="1"/>
    <col min="6663" max="6663" width="11.42578125" style="54" customWidth="1"/>
    <col min="6664" max="6664" width="11.42578125" style="54" bestFit="1" customWidth="1"/>
    <col min="6665" max="6668" width="9.140625" style="54"/>
    <col min="6669" max="6669" width="12" style="54" bestFit="1" customWidth="1"/>
    <col min="6670" max="6670" width="9.5703125" style="54" bestFit="1" customWidth="1"/>
    <col min="6671" max="6671" width="10.5703125" style="54" bestFit="1" customWidth="1"/>
    <col min="6672" max="6672" width="9.140625" style="54"/>
    <col min="6673" max="6673" width="11.5703125" style="54" bestFit="1" customWidth="1"/>
    <col min="6674" max="6674" width="9.140625" style="54"/>
    <col min="6675" max="6675" width="9.5703125" style="54" bestFit="1" customWidth="1"/>
    <col min="6676" max="6676" width="11.42578125" style="54" customWidth="1"/>
    <col min="6677" max="6678" width="10" style="54" bestFit="1" customWidth="1"/>
    <col min="6679" max="6910" width="9.140625" style="54"/>
    <col min="6911" max="6911" width="19.42578125" style="54" bestFit="1" customWidth="1"/>
    <col min="6912" max="6912" width="17.5703125" style="54" customWidth="1"/>
    <col min="6913" max="6913" width="15" style="54" customWidth="1"/>
    <col min="6914" max="6914" width="9.5703125" style="54" bestFit="1" customWidth="1"/>
    <col min="6915" max="6915" width="10.5703125" style="54" bestFit="1" customWidth="1"/>
    <col min="6916" max="6916" width="11.85546875" style="54" customWidth="1"/>
    <col min="6917" max="6918" width="11.42578125" style="54" bestFit="1" customWidth="1"/>
    <col min="6919" max="6919" width="11.42578125" style="54" customWidth="1"/>
    <col min="6920" max="6920" width="11.42578125" style="54" bestFit="1" customWidth="1"/>
    <col min="6921" max="6924" width="9.140625" style="54"/>
    <col min="6925" max="6925" width="12" style="54" bestFit="1" customWidth="1"/>
    <col min="6926" max="6926" width="9.5703125" style="54" bestFit="1" customWidth="1"/>
    <col min="6927" max="6927" width="10.5703125" style="54" bestFit="1" customWidth="1"/>
    <col min="6928" max="6928" width="9.140625" style="54"/>
    <col min="6929" max="6929" width="11.5703125" style="54" bestFit="1" customWidth="1"/>
    <col min="6930" max="6930" width="9.140625" style="54"/>
    <col min="6931" max="6931" width="9.5703125" style="54" bestFit="1" customWidth="1"/>
    <col min="6932" max="6932" width="11.42578125" style="54" customWidth="1"/>
    <col min="6933" max="6934" width="10" style="54" bestFit="1" customWidth="1"/>
    <col min="6935" max="7166" width="9.140625" style="54"/>
    <col min="7167" max="7167" width="19.42578125" style="54" bestFit="1" customWidth="1"/>
    <col min="7168" max="7168" width="17.5703125" style="54" customWidth="1"/>
    <col min="7169" max="7169" width="15" style="54" customWidth="1"/>
    <col min="7170" max="7170" width="9.5703125" style="54" bestFit="1" customWidth="1"/>
    <col min="7171" max="7171" width="10.5703125" style="54" bestFit="1" customWidth="1"/>
    <col min="7172" max="7172" width="11.85546875" style="54" customWidth="1"/>
    <col min="7173" max="7174" width="11.42578125" style="54" bestFit="1" customWidth="1"/>
    <col min="7175" max="7175" width="11.42578125" style="54" customWidth="1"/>
    <col min="7176" max="7176" width="11.42578125" style="54" bestFit="1" customWidth="1"/>
    <col min="7177" max="7180" width="9.140625" style="54"/>
    <col min="7181" max="7181" width="12" style="54" bestFit="1" customWidth="1"/>
    <col min="7182" max="7182" width="9.5703125" style="54" bestFit="1" customWidth="1"/>
    <col min="7183" max="7183" width="10.5703125" style="54" bestFit="1" customWidth="1"/>
    <col min="7184" max="7184" width="9.140625" style="54"/>
    <col min="7185" max="7185" width="11.5703125" style="54" bestFit="1" customWidth="1"/>
    <col min="7186" max="7186" width="9.140625" style="54"/>
    <col min="7187" max="7187" width="9.5703125" style="54" bestFit="1" customWidth="1"/>
    <col min="7188" max="7188" width="11.42578125" style="54" customWidth="1"/>
    <col min="7189" max="7190" width="10" style="54" bestFit="1" customWidth="1"/>
    <col min="7191" max="7422" width="9.140625" style="54"/>
    <col min="7423" max="7423" width="19.42578125" style="54" bestFit="1" customWidth="1"/>
    <col min="7424" max="7424" width="17.5703125" style="54" customWidth="1"/>
    <col min="7425" max="7425" width="15" style="54" customWidth="1"/>
    <col min="7426" max="7426" width="9.5703125" style="54" bestFit="1" customWidth="1"/>
    <col min="7427" max="7427" width="10.5703125" style="54" bestFit="1" customWidth="1"/>
    <col min="7428" max="7428" width="11.85546875" style="54" customWidth="1"/>
    <col min="7429" max="7430" width="11.42578125" style="54" bestFit="1" customWidth="1"/>
    <col min="7431" max="7431" width="11.42578125" style="54" customWidth="1"/>
    <col min="7432" max="7432" width="11.42578125" style="54" bestFit="1" customWidth="1"/>
    <col min="7433" max="7436" width="9.140625" style="54"/>
    <col min="7437" max="7437" width="12" style="54" bestFit="1" customWidth="1"/>
    <col min="7438" max="7438" width="9.5703125" style="54" bestFit="1" customWidth="1"/>
    <col min="7439" max="7439" width="10.5703125" style="54" bestFit="1" customWidth="1"/>
    <col min="7440" max="7440" width="9.140625" style="54"/>
    <col min="7441" max="7441" width="11.5703125" style="54" bestFit="1" customWidth="1"/>
    <col min="7442" max="7442" width="9.140625" style="54"/>
    <col min="7443" max="7443" width="9.5703125" style="54" bestFit="1" customWidth="1"/>
    <col min="7444" max="7444" width="11.42578125" style="54" customWidth="1"/>
    <col min="7445" max="7446" width="10" style="54" bestFit="1" customWidth="1"/>
    <col min="7447" max="7678" width="9.140625" style="54"/>
    <col min="7679" max="7679" width="19.42578125" style="54" bestFit="1" customWidth="1"/>
    <col min="7680" max="7680" width="17.5703125" style="54" customWidth="1"/>
    <col min="7681" max="7681" width="15" style="54" customWidth="1"/>
    <col min="7682" max="7682" width="9.5703125" style="54" bestFit="1" customWidth="1"/>
    <col min="7683" max="7683" width="10.5703125" style="54" bestFit="1" customWidth="1"/>
    <col min="7684" max="7684" width="11.85546875" style="54" customWidth="1"/>
    <col min="7685" max="7686" width="11.42578125" style="54" bestFit="1" customWidth="1"/>
    <col min="7687" max="7687" width="11.42578125" style="54" customWidth="1"/>
    <col min="7688" max="7688" width="11.42578125" style="54" bestFit="1" customWidth="1"/>
    <col min="7689" max="7692" width="9.140625" style="54"/>
    <col min="7693" max="7693" width="12" style="54" bestFit="1" customWidth="1"/>
    <col min="7694" max="7694" width="9.5703125" style="54" bestFit="1" customWidth="1"/>
    <col min="7695" max="7695" width="10.5703125" style="54" bestFit="1" customWidth="1"/>
    <col min="7696" max="7696" width="9.140625" style="54"/>
    <col min="7697" max="7697" width="11.5703125" style="54" bestFit="1" customWidth="1"/>
    <col min="7698" max="7698" width="9.140625" style="54"/>
    <col min="7699" max="7699" width="9.5703125" style="54" bestFit="1" customWidth="1"/>
    <col min="7700" max="7700" width="11.42578125" style="54" customWidth="1"/>
    <col min="7701" max="7702" width="10" style="54" bestFit="1" customWidth="1"/>
    <col min="7703" max="7934" width="9.140625" style="54"/>
    <col min="7935" max="7935" width="19.42578125" style="54" bestFit="1" customWidth="1"/>
    <col min="7936" max="7936" width="17.5703125" style="54" customWidth="1"/>
    <col min="7937" max="7937" width="15" style="54" customWidth="1"/>
    <col min="7938" max="7938" width="9.5703125" style="54" bestFit="1" customWidth="1"/>
    <col min="7939" max="7939" width="10.5703125" style="54" bestFit="1" customWidth="1"/>
    <col min="7940" max="7940" width="11.85546875" style="54" customWidth="1"/>
    <col min="7941" max="7942" width="11.42578125" style="54" bestFit="1" customWidth="1"/>
    <col min="7943" max="7943" width="11.42578125" style="54" customWidth="1"/>
    <col min="7944" max="7944" width="11.42578125" style="54" bestFit="1" customWidth="1"/>
    <col min="7945" max="7948" width="9.140625" style="54"/>
    <col min="7949" max="7949" width="12" style="54" bestFit="1" customWidth="1"/>
    <col min="7950" max="7950" width="9.5703125" style="54" bestFit="1" customWidth="1"/>
    <col min="7951" max="7951" width="10.5703125" style="54" bestFit="1" customWidth="1"/>
    <col min="7952" max="7952" width="9.140625" style="54"/>
    <col min="7953" max="7953" width="11.5703125" style="54" bestFit="1" customWidth="1"/>
    <col min="7954" max="7954" width="9.140625" style="54"/>
    <col min="7955" max="7955" width="9.5703125" style="54" bestFit="1" customWidth="1"/>
    <col min="7956" max="7956" width="11.42578125" style="54" customWidth="1"/>
    <col min="7957" max="7958" width="10" style="54" bestFit="1" customWidth="1"/>
    <col min="7959" max="8190" width="9.140625" style="54"/>
    <col min="8191" max="8191" width="19.42578125" style="54" bestFit="1" customWidth="1"/>
    <col min="8192" max="8192" width="17.5703125" style="54" customWidth="1"/>
    <col min="8193" max="8193" width="15" style="54" customWidth="1"/>
    <col min="8194" max="8194" width="9.5703125" style="54" bestFit="1" customWidth="1"/>
    <col min="8195" max="8195" width="10.5703125" style="54" bestFit="1" customWidth="1"/>
    <col min="8196" max="8196" width="11.85546875" style="54" customWidth="1"/>
    <col min="8197" max="8198" width="11.42578125" style="54" bestFit="1" customWidth="1"/>
    <col min="8199" max="8199" width="11.42578125" style="54" customWidth="1"/>
    <col min="8200" max="8200" width="11.42578125" style="54" bestFit="1" customWidth="1"/>
    <col min="8201" max="8204" width="9.140625" style="54"/>
    <col min="8205" max="8205" width="12" style="54" bestFit="1" customWidth="1"/>
    <col min="8206" max="8206" width="9.5703125" style="54" bestFit="1" customWidth="1"/>
    <col min="8207" max="8207" width="10.5703125" style="54" bestFit="1" customWidth="1"/>
    <col min="8208" max="8208" width="9.140625" style="54"/>
    <col min="8209" max="8209" width="11.5703125" style="54" bestFit="1" customWidth="1"/>
    <col min="8210" max="8210" width="9.140625" style="54"/>
    <col min="8211" max="8211" width="9.5703125" style="54" bestFit="1" customWidth="1"/>
    <col min="8212" max="8212" width="11.42578125" style="54" customWidth="1"/>
    <col min="8213" max="8214" width="10" style="54" bestFit="1" customWidth="1"/>
    <col min="8215" max="8446" width="9.140625" style="54"/>
    <col min="8447" max="8447" width="19.42578125" style="54" bestFit="1" customWidth="1"/>
    <col min="8448" max="8448" width="17.5703125" style="54" customWidth="1"/>
    <col min="8449" max="8449" width="15" style="54" customWidth="1"/>
    <col min="8450" max="8450" width="9.5703125" style="54" bestFit="1" customWidth="1"/>
    <col min="8451" max="8451" width="10.5703125" style="54" bestFit="1" customWidth="1"/>
    <col min="8452" max="8452" width="11.85546875" style="54" customWidth="1"/>
    <col min="8453" max="8454" width="11.42578125" style="54" bestFit="1" customWidth="1"/>
    <col min="8455" max="8455" width="11.42578125" style="54" customWidth="1"/>
    <col min="8456" max="8456" width="11.42578125" style="54" bestFit="1" customWidth="1"/>
    <col min="8457" max="8460" width="9.140625" style="54"/>
    <col min="8461" max="8461" width="12" style="54" bestFit="1" customWidth="1"/>
    <col min="8462" max="8462" width="9.5703125" style="54" bestFit="1" customWidth="1"/>
    <col min="8463" max="8463" width="10.5703125" style="54" bestFit="1" customWidth="1"/>
    <col min="8464" max="8464" width="9.140625" style="54"/>
    <col min="8465" max="8465" width="11.5703125" style="54" bestFit="1" customWidth="1"/>
    <col min="8466" max="8466" width="9.140625" style="54"/>
    <col min="8467" max="8467" width="9.5703125" style="54" bestFit="1" customWidth="1"/>
    <col min="8468" max="8468" width="11.42578125" style="54" customWidth="1"/>
    <col min="8469" max="8470" width="10" style="54" bestFit="1" customWidth="1"/>
    <col min="8471" max="8702" width="9.140625" style="54"/>
    <col min="8703" max="8703" width="19.42578125" style="54" bestFit="1" customWidth="1"/>
    <col min="8704" max="8704" width="17.5703125" style="54" customWidth="1"/>
    <col min="8705" max="8705" width="15" style="54" customWidth="1"/>
    <col min="8706" max="8706" width="9.5703125" style="54" bestFit="1" customWidth="1"/>
    <col min="8707" max="8707" width="10.5703125" style="54" bestFit="1" customWidth="1"/>
    <col min="8708" max="8708" width="11.85546875" style="54" customWidth="1"/>
    <col min="8709" max="8710" width="11.42578125" style="54" bestFit="1" customWidth="1"/>
    <col min="8711" max="8711" width="11.42578125" style="54" customWidth="1"/>
    <col min="8712" max="8712" width="11.42578125" style="54" bestFit="1" customWidth="1"/>
    <col min="8713" max="8716" width="9.140625" style="54"/>
    <col min="8717" max="8717" width="12" style="54" bestFit="1" customWidth="1"/>
    <col min="8718" max="8718" width="9.5703125" style="54" bestFit="1" customWidth="1"/>
    <col min="8719" max="8719" width="10.5703125" style="54" bestFit="1" customWidth="1"/>
    <col min="8720" max="8720" width="9.140625" style="54"/>
    <col min="8721" max="8721" width="11.5703125" style="54" bestFit="1" customWidth="1"/>
    <col min="8722" max="8722" width="9.140625" style="54"/>
    <col min="8723" max="8723" width="9.5703125" style="54" bestFit="1" customWidth="1"/>
    <col min="8724" max="8724" width="11.42578125" style="54" customWidth="1"/>
    <col min="8725" max="8726" width="10" style="54" bestFit="1" customWidth="1"/>
    <col min="8727" max="8958" width="9.140625" style="54"/>
    <col min="8959" max="8959" width="19.42578125" style="54" bestFit="1" customWidth="1"/>
    <col min="8960" max="8960" width="17.5703125" style="54" customWidth="1"/>
    <col min="8961" max="8961" width="15" style="54" customWidth="1"/>
    <col min="8962" max="8962" width="9.5703125" style="54" bestFit="1" customWidth="1"/>
    <col min="8963" max="8963" width="10.5703125" style="54" bestFit="1" customWidth="1"/>
    <col min="8964" max="8964" width="11.85546875" style="54" customWidth="1"/>
    <col min="8965" max="8966" width="11.42578125" style="54" bestFit="1" customWidth="1"/>
    <col min="8967" max="8967" width="11.42578125" style="54" customWidth="1"/>
    <col min="8968" max="8968" width="11.42578125" style="54" bestFit="1" customWidth="1"/>
    <col min="8969" max="8972" width="9.140625" style="54"/>
    <col min="8973" max="8973" width="12" style="54" bestFit="1" customWidth="1"/>
    <col min="8974" max="8974" width="9.5703125" style="54" bestFit="1" customWidth="1"/>
    <col min="8975" max="8975" width="10.5703125" style="54" bestFit="1" customWidth="1"/>
    <col min="8976" max="8976" width="9.140625" style="54"/>
    <col min="8977" max="8977" width="11.5703125" style="54" bestFit="1" customWidth="1"/>
    <col min="8978" max="8978" width="9.140625" style="54"/>
    <col min="8979" max="8979" width="9.5703125" style="54" bestFit="1" customWidth="1"/>
    <col min="8980" max="8980" width="11.42578125" style="54" customWidth="1"/>
    <col min="8981" max="8982" width="10" style="54" bestFit="1" customWidth="1"/>
    <col min="8983" max="9214" width="9.140625" style="54"/>
    <col min="9215" max="9215" width="19.42578125" style="54" bestFit="1" customWidth="1"/>
    <col min="9216" max="9216" width="17.5703125" style="54" customWidth="1"/>
    <col min="9217" max="9217" width="15" style="54" customWidth="1"/>
    <col min="9218" max="9218" width="9.5703125" style="54" bestFit="1" customWidth="1"/>
    <col min="9219" max="9219" width="10.5703125" style="54" bestFit="1" customWidth="1"/>
    <col min="9220" max="9220" width="11.85546875" style="54" customWidth="1"/>
    <col min="9221" max="9222" width="11.42578125" style="54" bestFit="1" customWidth="1"/>
    <col min="9223" max="9223" width="11.42578125" style="54" customWidth="1"/>
    <col min="9224" max="9224" width="11.42578125" style="54" bestFit="1" customWidth="1"/>
    <col min="9225" max="9228" width="9.140625" style="54"/>
    <col min="9229" max="9229" width="12" style="54" bestFit="1" customWidth="1"/>
    <col min="9230" max="9230" width="9.5703125" style="54" bestFit="1" customWidth="1"/>
    <col min="9231" max="9231" width="10.5703125" style="54" bestFit="1" customWidth="1"/>
    <col min="9232" max="9232" width="9.140625" style="54"/>
    <col min="9233" max="9233" width="11.5703125" style="54" bestFit="1" customWidth="1"/>
    <col min="9234" max="9234" width="9.140625" style="54"/>
    <col min="9235" max="9235" width="9.5703125" style="54" bestFit="1" customWidth="1"/>
    <col min="9236" max="9236" width="11.42578125" style="54" customWidth="1"/>
    <col min="9237" max="9238" width="10" style="54" bestFit="1" customWidth="1"/>
    <col min="9239" max="9470" width="9.140625" style="54"/>
    <col min="9471" max="9471" width="19.42578125" style="54" bestFit="1" customWidth="1"/>
    <col min="9472" max="9472" width="17.5703125" style="54" customWidth="1"/>
    <col min="9473" max="9473" width="15" style="54" customWidth="1"/>
    <col min="9474" max="9474" width="9.5703125" style="54" bestFit="1" customWidth="1"/>
    <col min="9475" max="9475" width="10.5703125" style="54" bestFit="1" customWidth="1"/>
    <col min="9476" max="9476" width="11.85546875" style="54" customWidth="1"/>
    <col min="9477" max="9478" width="11.42578125" style="54" bestFit="1" customWidth="1"/>
    <col min="9479" max="9479" width="11.42578125" style="54" customWidth="1"/>
    <col min="9480" max="9480" width="11.42578125" style="54" bestFit="1" customWidth="1"/>
    <col min="9481" max="9484" width="9.140625" style="54"/>
    <col min="9485" max="9485" width="12" style="54" bestFit="1" customWidth="1"/>
    <col min="9486" max="9486" width="9.5703125" style="54" bestFit="1" customWidth="1"/>
    <col min="9487" max="9487" width="10.5703125" style="54" bestFit="1" customWidth="1"/>
    <col min="9488" max="9488" width="9.140625" style="54"/>
    <col min="9489" max="9489" width="11.5703125" style="54" bestFit="1" customWidth="1"/>
    <col min="9490" max="9490" width="9.140625" style="54"/>
    <col min="9491" max="9491" width="9.5703125" style="54" bestFit="1" customWidth="1"/>
    <col min="9492" max="9492" width="11.42578125" style="54" customWidth="1"/>
    <col min="9493" max="9494" width="10" style="54" bestFit="1" customWidth="1"/>
    <col min="9495" max="9726" width="9.140625" style="54"/>
    <col min="9727" max="9727" width="19.42578125" style="54" bestFit="1" customWidth="1"/>
    <col min="9728" max="9728" width="17.5703125" style="54" customWidth="1"/>
    <col min="9729" max="9729" width="15" style="54" customWidth="1"/>
    <col min="9730" max="9730" width="9.5703125" style="54" bestFit="1" customWidth="1"/>
    <col min="9731" max="9731" width="10.5703125" style="54" bestFit="1" customWidth="1"/>
    <col min="9732" max="9732" width="11.85546875" style="54" customWidth="1"/>
    <col min="9733" max="9734" width="11.42578125" style="54" bestFit="1" customWidth="1"/>
    <col min="9735" max="9735" width="11.42578125" style="54" customWidth="1"/>
    <col min="9736" max="9736" width="11.42578125" style="54" bestFit="1" customWidth="1"/>
    <col min="9737" max="9740" width="9.140625" style="54"/>
    <col min="9741" max="9741" width="12" style="54" bestFit="1" customWidth="1"/>
    <col min="9742" max="9742" width="9.5703125" style="54" bestFit="1" customWidth="1"/>
    <col min="9743" max="9743" width="10.5703125" style="54" bestFit="1" customWidth="1"/>
    <col min="9744" max="9744" width="9.140625" style="54"/>
    <col min="9745" max="9745" width="11.5703125" style="54" bestFit="1" customWidth="1"/>
    <col min="9746" max="9746" width="9.140625" style="54"/>
    <col min="9747" max="9747" width="9.5703125" style="54" bestFit="1" customWidth="1"/>
    <col min="9748" max="9748" width="11.42578125" style="54" customWidth="1"/>
    <col min="9749" max="9750" width="10" style="54" bestFit="1" customWidth="1"/>
    <col min="9751" max="9982" width="9.140625" style="54"/>
    <col min="9983" max="9983" width="19.42578125" style="54" bestFit="1" customWidth="1"/>
    <col min="9984" max="9984" width="17.5703125" style="54" customWidth="1"/>
    <col min="9985" max="9985" width="15" style="54" customWidth="1"/>
    <col min="9986" max="9986" width="9.5703125" style="54" bestFit="1" customWidth="1"/>
    <col min="9987" max="9987" width="10.5703125" style="54" bestFit="1" customWidth="1"/>
    <col min="9988" max="9988" width="11.85546875" style="54" customWidth="1"/>
    <col min="9989" max="9990" width="11.42578125" style="54" bestFit="1" customWidth="1"/>
    <col min="9991" max="9991" width="11.42578125" style="54" customWidth="1"/>
    <col min="9992" max="9992" width="11.42578125" style="54" bestFit="1" customWidth="1"/>
    <col min="9993" max="9996" width="9.140625" style="54"/>
    <col min="9997" max="9997" width="12" style="54" bestFit="1" customWidth="1"/>
    <col min="9998" max="9998" width="9.5703125" style="54" bestFit="1" customWidth="1"/>
    <col min="9999" max="9999" width="10.5703125" style="54" bestFit="1" customWidth="1"/>
    <col min="10000" max="10000" width="9.140625" style="54"/>
    <col min="10001" max="10001" width="11.5703125" style="54" bestFit="1" customWidth="1"/>
    <col min="10002" max="10002" width="9.140625" style="54"/>
    <col min="10003" max="10003" width="9.5703125" style="54" bestFit="1" customWidth="1"/>
    <col min="10004" max="10004" width="11.42578125" style="54" customWidth="1"/>
    <col min="10005" max="10006" width="10" style="54" bestFit="1" customWidth="1"/>
    <col min="10007" max="10238" width="9.140625" style="54"/>
    <col min="10239" max="10239" width="19.42578125" style="54" bestFit="1" customWidth="1"/>
    <col min="10240" max="10240" width="17.5703125" style="54" customWidth="1"/>
    <col min="10241" max="10241" width="15" style="54" customWidth="1"/>
    <col min="10242" max="10242" width="9.5703125" style="54" bestFit="1" customWidth="1"/>
    <col min="10243" max="10243" width="10.5703125" style="54" bestFit="1" customWidth="1"/>
    <col min="10244" max="10244" width="11.85546875" style="54" customWidth="1"/>
    <col min="10245" max="10246" width="11.42578125" style="54" bestFit="1" customWidth="1"/>
    <col min="10247" max="10247" width="11.42578125" style="54" customWidth="1"/>
    <col min="10248" max="10248" width="11.42578125" style="54" bestFit="1" customWidth="1"/>
    <col min="10249" max="10252" width="9.140625" style="54"/>
    <col min="10253" max="10253" width="12" style="54" bestFit="1" customWidth="1"/>
    <col min="10254" max="10254" width="9.5703125" style="54" bestFit="1" customWidth="1"/>
    <col min="10255" max="10255" width="10.5703125" style="54" bestFit="1" customWidth="1"/>
    <col min="10256" max="10256" width="9.140625" style="54"/>
    <col min="10257" max="10257" width="11.5703125" style="54" bestFit="1" customWidth="1"/>
    <col min="10258" max="10258" width="9.140625" style="54"/>
    <col min="10259" max="10259" width="9.5703125" style="54" bestFit="1" customWidth="1"/>
    <col min="10260" max="10260" width="11.42578125" style="54" customWidth="1"/>
    <col min="10261" max="10262" width="10" style="54" bestFit="1" customWidth="1"/>
    <col min="10263" max="10494" width="9.140625" style="54"/>
    <col min="10495" max="10495" width="19.42578125" style="54" bestFit="1" customWidth="1"/>
    <col min="10496" max="10496" width="17.5703125" style="54" customWidth="1"/>
    <col min="10497" max="10497" width="15" style="54" customWidth="1"/>
    <col min="10498" max="10498" width="9.5703125" style="54" bestFit="1" customWidth="1"/>
    <col min="10499" max="10499" width="10.5703125" style="54" bestFit="1" customWidth="1"/>
    <col min="10500" max="10500" width="11.85546875" style="54" customWidth="1"/>
    <col min="10501" max="10502" width="11.42578125" style="54" bestFit="1" customWidth="1"/>
    <col min="10503" max="10503" width="11.42578125" style="54" customWidth="1"/>
    <col min="10504" max="10504" width="11.42578125" style="54" bestFit="1" customWidth="1"/>
    <col min="10505" max="10508" width="9.140625" style="54"/>
    <col min="10509" max="10509" width="12" style="54" bestFit="1" customWidth="1"/>
    <col min="10510" max="10510" width="9.5703125" style="54" bestFit="1" customWidth="1"/>
    <col min="10511" max="10511" width="10.5703125" style="54" bestFit="1" customWidth="1"/>
    <col min="10512" max="10512" width="9.140625" style="54"/>
    <col min="10513" max="10513" width="11.5703125" style="54" bestFit="1" customWidth="1"/>
    <col min="10514" max="10514" width="9.140625" style="54"/>
    <col min="10515" max="10515" width="9.5703125" style="54" bestFit="1" customWidth="1"/>
    <col min="10516" max="10516" width="11.42578125" style="54" customWidth="1"/>
    <col min="10517" max="10518" width="10" style="54" bestFit="1" customWidth="1"/>
    <col min="10519" max="10750" width="9.140625" style="54"/>
    <col min="10751" max="10751" width="19.42578125" style="54" bestFit="1" customWidth="1"/>
    <col min="10752" max="10752" width="17.5703125" style="54" customWidth="1"/>
    <col min="10753" max="10753" width="15" style="54" customWidth="1"/>
    <col min="10754" max="10754" width="9.5703125" style="54" bestFit="1" customWidth="1"/>
    <col min="10755" max="10755" width="10.5703125" style="54" bestFit="1" customWidth="1"/>
    <col min="10756" max="10756" width="11.85546875" style="54" customWidth="1"/>
    <col min="10757" max="10758" width="11.42578125" style="54" bestFit="1" customWidth="1"/>
    <col min="10759" max="10759" width="11.42578125" style="54" customWidth="1"/>
    <col min="10760" max="10760" width="11.42578125" style="54" bestFit="1" customWidth="1"/>
    <col min="10761" max="10764" width="9.140625" style="54"/>
    <col min="10765" max="10765" width="12" style="54" bestFit="1" customWidth="1"/>
    <col min="10766" max="10766" width="9.5703125" style="54" bestFit="1" customWidth="1"/>
    <col min="10767" max="10767" width="10.5703125" style="54" bestFit="1" customWidth="1"/>
    <col min="10768" max="10768" width="9.140625" style="54"/>
    <col min="10769" max="10769" width="11.5703125" style="54" bestFit="1" customWidth="1"/>
    <col min="10770" max="10770" width="9.140625" style="54"/>
    <col min="10771" max="10771" width="9.5703125" style="54" bestFit="1" customWidth="1"/>
    <col min="10772" max="10772" width="11.42578125" style="54" customWidth="1"/>
    <col min="10773" max="10774" width="10" style="54" bestFit="1" customWidth="1"/>
    <col min="10775" max="11006" width="9.140625" style="54"/>
    <col min="11007" max="11007" width="19.42578125" style="54" bestFit="1" customWidth="1"/>
    <col min="11008" max="11008" width="17.5703125" style="54" customWidth="1"/>
    <col min="11009" max="11009" width="15" style="54" customWidth="1"/>
    <col min="11010" max="11010" width="9.5703125" style="54" bestFit="1" customWidth="1"/>
    <col min="11011" max="11011" width="10.5703125" style="54" bestFit="1" customWidth="1"/>
    <col min="11012" max="11012" width="11.85546875" style="54" customWidth="1"/>
    <col min="11013" max="11014" width="11.42578125" style="54" bestFit="1" customWidth="1"/>
    <col min="11015" max="11015" width="11.42578125" style="54" customWidth="1"/>
    <col min="11016" max="11016" width="11.42578125" style="54" bestFit="1" customWidth="1"/>
    <col min="11017" max="11020" width="9.140625" style="54"/>
    <col min="11021" max="11021" width="12" style="54" bestFit="1" customWidth="1"/>
    <col min="11022" max="11022" width="9.5703125" style="54" bestFit="1" customWidth="1"/>
    <col min="11023" max="11023" width="10.5703125" style="54" bestFit="1" customWidth="1"/>
    <col min="11024" max="11024" width="9.140625" style="54"/>
    <col min="11025" max="11025" width="11.5703125" style="54" bestFit="1" customWidth="1"/>
    <col min="11026" max="11026" width="9.140625" style="54"/>
    <col min="11027" max="11027" width="9.5703125" style="54" bestFit="1" customWidth="1"/>
    <col min="11028" max="11028" width="11.42578125" style="54" customWidth="1"/>
    <col min="11029" max="11030" width="10" style="54" bestFit="1" customWidth="1"/>
    <col min="11031" max="11262" width="9.140625" style="54"/>
    <col min="11263" max="11263" width="19.42578125" style="54" bestFit="1" customWidth="1"/>
    <col min="11264" max="11264" width="17.5703125" style="54" customWidth="1"/>
    <col min="11265" max="11265" width="15" style="54" customWidth="1"/>
    <col min="11266" max="11266" width="9.5703125" style="54" bestFit="1" customWidth="1"/>
    <col min="11267" max="11267" width="10.5703125" style="54" bestFit="1" customWidth="1"/>
    <col min="11268" max="11268" width="11.85546875" style="54" customWidth="1"/>
    <col min="11269" max="11270" width="11.42578125" style="54" bestFit="1" customWidth="1"/>
    <col min="11271" max="11271" width="11.42578125" style="54" customWidth="1"/>
    <col min="11272" max="11272" width="11.42578125" style="54" bestFit="1" customWidth="1"/>
    <col min="11273" max="11276" width="9.140625" style="54"/>
    <col min="11277" max="11277" width="12" style="54" bestFit="1" customWidth="1"/>
    <col min="11278" max="11278" width="9.5703125" style="54" bestFit="1" customWidth="1"/>
    <col min="11279" max="11279" width="10.5703125" style="54" bestFit="1" customWidth="1"/>
    <col min="11280" max="11280" width="9.140625" style="54"/>
    <col min="11281" max="11281" width="11.5703125" style="54" bestFit="1" customWidth="1"/>
    <col min="11282" max="11282" width="9.140625" style="54"/>
    <col min="11283" max="11283" width="9.5703125" style="54" bestFit="1" customWidth="1"/>
    <col min="11284" max="11284" width="11.42578125" style="54" customWidth="1"/>
    <col min="11285" max="11286" width="10" style="54" bestFit="1" customWidth="1"/>
    <col min="11287" max="11518" width="9.140625" style="54"/>
    <col min="11519" max="11519" width="19.42578125" style="54" bestFit="1" customWidth="1"/>
    <col min="11520" max="11520" width="17.5703125" style="54" customWidth="1"/>
    <col min="11521" max="11521" width="15" style="54" customWidth="1"/>
    <col min="11522" max="11522" width="9.5703125" style="54" bestFit="1" customWidth="1"/>
    <col min="11523" max="11523" width="10.5703125" style="54" bestFit="1" customWidth="1"/>
    <col min="11524" max="11524" width="11.85546875" style="54" customWidth="1"/>
    <col min="11525" max="11526" width="11.42578125" style="54" bestFit="1" customWidth="1"/>
    <col min="11527" max="11527" width="11.42578125" style="54" customWidth="1"/>
    <col min="11528" max="11528" width="11.42578125" style="54" bestFit="1" customWidth="1"/>
    <col min="11529" max="11532" width="9.140625" style="54"/>
    <col min="11533" max="11533" width="12" style="54" bestFit="1" customWidth="1"/>
    <col min="11534" max="11534" width="9.5703125" style="54" bestFit="1" customWidth="1"/>
    <col min="11535" max="11535" width="10.5703125" style="54" bestFit="1" customWidth="1"/>
    <col min="11536" max="11536" width="9.140625" style="54"/>
    <col min="11537" max="11537" width="11.5703125" style="54" bestFit="1" customWidth="1"/>
    <col min="11538" max="11538" width="9.140625" style="54"/>
    <col min="11539" max="11539" width="9.5703125" style="54" bestFit="1" customWidth="1"/>
    <col min="11540" max="11540" width="11.42578125" style="54" customWidth="1"/>
    <col min="11541" max="11542" width="10" style="54" bestFit="1" customWidth="1"/>
    <col min="11543" max="11774" width="9.140625" style="54"/>
    <col min="11775" max="11775" width="19.42578125" style="54" bestFit="1" customWidth="1"/>
    <col min="11776" max="11776" width="17.5703125" style="54" customWidth="1"/>
    <col min="11777" max="11777" width="15" style="54" customWidth="1"/>
    <col min="11778" max="11778" width="9.5703125" style="54" bestFit="1" customWidth="1"/>
    <col min="11779" max="11779" width="10.5703125" style="54" bestFit="1" customWidth="1"/>
    <col min="11780" max="11780" width="11.85546875" style="54" customWidth="1"/>
    <col min="11781" max="11782" width="11.42578125" style="54" bestFit="1" customWidth="1"/>
    <col min="11783" max="11783" width="11.42578125" style="54" customWidth="1"/>
    <col min="11784" max="11784" width="11.42578125" style="54" bestFit="1" customWidth="1"/>
    <col min="11785" max="11788" width="9.140625" style="54"/>
    <col min="11789" max="11789" width="12" style="54" bestFit="1" customWidth="1"/>
    <col min="11790" max="11790" width="9.5703125" style="54" bestFit="1" customWidth="1"/>
    <col min="11791" max="11791" width="10.5703125" style="54" bestFit="1" customWidth="1"/>
    <col min="11792" max="11792" width="9.140625" style="54"/>
    <col min="11793" max="11793" width="11.5703125" style="54" bestFit="1" customWidth="1"/>
    <col min="11794" max="11794" width="9.140625" style="54"/>
    <col min="11795" max="11795" width="9.5703125" style="54" bestFit="1" customWidth="1"/>
    <col min="11796" max="11796" width="11.42578125" style="54" customWidth="1"/>
    <col min="11797" max="11798" width="10" style="54" bestFit="1" customWidth="1"/>
    <col min="11799" max="12030" width="9.140625" style="54"/>
    <col min="12031" max="12031" width="19.42578125" style="54" bestFit="1" customWidth="1"/>
    <col min="12032" max="12032" width="17.5703125" style="54" customWidth="1"/>
    <col min="12033" max="12033" width="15" style="54" customWidth="1"/>
    <col min="12034" max="12034" width="9.5703125" style="54" bestFit="1" customWidth="1"/>
    <col min="12035" max="12035" width="10.5703125" style="54" bestFit="1" customWidth="1"/>
    <col min="12036" max="12036" width="11.85546875" style="54" customWidth="1"/>
    <col min="12037" max="12038" width="11.42578125" style="54" bestFit="1" customWidth="1"/>
    <col min="12039" max="12039" width="11.42578125" style="54" customWidth="1"/>
    <col min="12040" max="12040" width="11.42578125" style="54" bestFit="1" customWidth="1"/>
    <col min="12041" max="12044" width="9.140625" style="54"/>
    <col min="12045" max="12045" width="12" style="54" bestFit="1" customWidth="1"/>
    <col min="12046" max="12046" width="9.5703125" style="54" bestFit="1" customWidth="1"/>
    <col min="12047" max="12047" width="10.5703125" style="54" bestFit="1" customWidth="1"/>
    <col min="12048" max="12048" width="9.140625" style="54"/>
    <col min="12049" max="12049" width="11.5703125" style="54" bestFit="1" customWidth="1"/>
    <col min="12050" max="12050" width="9.140625" style="54"/>
    <col min="12051" max="12051" width="9.5703125" style="54" bestFit="1" customWidth="1"/>
    <col min="12052" max="12052" width="11.42578125" style="54" customWidth="1"/>
    <col min="12053" max="12054" width="10" style="54" bestFit="1" customWidth="1"/>
    <col min="12055" max="12286" width="9.140625" style="54"/>
    <col min="12287" max="12287" width="19.42578125" style="54" bestFit="1" customWidth="1"/>
    <col min="12288" max="12288" width="17.5703125" style="54" customWidth="1"/>
    <col min="12289" max="12289" width="15" style="54" customWidth="1"/>
    <col min="12290" max="12290" width="9.5703125" style="54" bestFit="1" customWidth="1"/>
    <col min="12291" max="12291" width="10.5703125" style="54" bestFit="1" customWidth="1"/>
    <col min="12292" max="12292" width="11.85546875" style="54" customWidth="1"/>
    <col min="12293" max="12294" width="11.42578125" style="54" bestFit="1" customWidth="1"/>
    <col min="12295" max="12295" width="11.42578125" style="54" customWidth="1"/>
    <col min="12296" max="12296" width="11.42578125" style="54" bestFit="1" customWidth="1"/>
    <col min="12297" max="12300" width="9.140625" style="54"/>
    <col min="12301" max="12301" width="12" style="54" bestFit="1" customWidth="1"/>
    <col min="12302" max="12302" width="9.5703125" style="54" bestFit="1" customWidth="1"/>
    <col min="12303" max="12303" width="10.5703125" style="54" bestFit="1" customWidth="1"/>
    <col min="12304" max="12304" width="9.140625" style="54"/>
    <col min="12305" max="12305" width="11.5703125" style="54" bestFit="1" customWidth="1"/>
    <col min="12306" max="12306" width="9.140625" style="54"/>
    <col min="12307" max="12307" width="9.5703125" style="54" bestFit="1" customWidth="1"/>
    <col min="12308" max="12308" width="11.42578125" style="54" customWidth="1"/>
    <col min="12309" max="12310" width="10" style="54" bestFit="1" customWidth="1"/>
    <col min="12311" max="12542" width="9.140625" style="54"/>
    <col min="12543" max="12543" width="19.42578125" style="54" bestFit="1" customWidth="1"/>
    <col min="12544" max="12544" width="17.5703125" style="54" customWidth="1"/>
    <col min="12545" max="12545" width="15" style="54" customWidth="1"/>
    <col min="12546" max="12546" width="9.5703125" style="54" bestFit="1" customWidth="1"/>
    <col min="12547" max="12547" width="10.5703125" style="54" bestFit="1" customWidth="1"/>
    <col min="12548" max="12548" width="11.85546875" style="54" customWidth="1"/>
    <col min="12549" max="12550" width="11.42578125" style="54" bestFit="1" customWidth="1"/>
    <col min="12551" max="12551" width="11.42578125" style="54" customWidth="1"/>
    <col min="12552" max="12552" width="11.42578125" style="54" bestFit="1" customWidth="1"/>
    <col min="12553" max="12556" width="9.140625" style="54"/>
    <col min="12557" max="12557" width="12" style="54" bestFit="1" customWidth="1"/>
    <col min="12558" max="12558" width="9.5703125" style="54" bestFit="1" customWidth="1"/>
    <col min="12559" max="12559" width="10.5703125" style="54" bestFit="1" customWidth="1"/>
    <col min="12560" max="12560" width="9.140625" style="54"/>
    <col min="12561" max="12561" width="11.5703125" style="54" bestFit="1" customWidth="1"/>
    <col min="12562" max="12562" width="9.140625" style="54"/>
    <col min="12563" max="12563" width="9.5703125" style="54" bestFit="1" customWidth="1"/>
    <col min="12564" max="12564" width="11.42578125" style="54" customWidth="1"/>
    <col min="12565" max="12566" width="10" style="54" bestFit="1" customWidth="1"/>
    <col min="12567" max="12798" width="9.140625" style="54"/>
    <col min="12799" max="12799" width="19.42578125" style="54" bestFit="1" customWidth="1"/>
    <col min="12800" max="12800" width="17.5703125" style="54" customWidth="1"/>
    <col min="12801" max="12801" width="15" style="54" customWidth="1"/>
    <col min="12802" max="12802" width="9.5703125" style="54" bestFit="1" customWidth="1"/>
    <col min="12803" max="12803" width="10.5703125" style="54" bestFit="1" customWidth="1"/>
    <col min="12804" max="12804" width="11.85546875" style="54" customWidth="1"/>
    <col min="12805" max="12806" width="11.42578125" style="54" bestFit="1" customWidth="1"/>
    <col min="12807" max="12807" width="11.42578125" style="54" customWidth="1"/>
    <col min="12808" max="12808" width="11.42578125" style="54" bestFit="1" customWidth="1"/>
    <col min="12809" max="12812" width="9.140625" style="54"/>
    <col min="12813" max="12813" width="12" style="54" bestFit="1" customWidth="1"/>
    <col min="12814" max="12814" width="9.5703125" style="54" bestFit="1" customWidth="1"/>
    <col min="12815" max="12815" width="10.5703125" style="54" bestFit="1" customWidth="1"/>
    <col min="12816" max="12816" width="9.140625" style="54"/>
    <col min="12817" max="12817" width="11.5703125" style="54" bestFit="1" customWidth="1"/>
    <col min="12818" max="12818" width="9.140625" style="54"/>
    <col min="12819" max="12819" width="9.5703125" style="54" bestFit="1" customWidth="1"/>
    <col min="12820" max="12820" width="11.42578125" style="54" customWidth="1"/>
    <col min="12821" max="12822" width="10" style="54" bestFit="1" customWidth="1"/>
    <col min="12823" max="13054" width="9.140625" style="54"/>
    <col min="13055" max="13055" width="19.42578125" style="54" bestFit="1" customWidth="1"/>
    <col min="13056" max="13056" width="17.5703125" style="54" customWidth="1"/>
    <col min="13057" max="13057" width="15" style="54" customWidth="1"/>
    <col min="13058" max="13058" width="9.5703125" style="54" bestFit="1" customWidth="1"/>
    <col min="13059" max="13059" width="10.5703125" style="54" bestFit="1" customWidth="1"/>
    <col min="13060" max="13060" width="11.85546875" style="54" customWidth="1"/>
    <col min="13061" max="13062" width="11.42578125" style="54" bestFit="1" customWidth="1"/>
    <col min="13063" max="13063" width="11.42578125" style="54" customWidth="1"/>
    <col min="13064" max="13064" width="11.42578125" style="54" bestFit="1" customWidth="1"/>
    <col min="13065" max="13068" width="9.140625" style="54"/>
    <col min="13069" max="13069" width="12" style="54" bestFit="1" customWidth="1"/>
    <col min="13070" max="13070" width="9.5703125" style="54" bestFit="1" customWidth="1"/>
    <col min="13071" max="13071" width="10.5703125" style="54" bestFit="1" customWidth="1"/>
    <col min="13072" max="13072" width="9.140625" style="54"/>
    <col min="13073" max="13073" width="11.5703125" style="54" bestFit="1" customWidth="1"/>
    <col min="13074" max="13074" width="9.140625" style="54"/>
    <col min="13075" max="13075" width="9.5703125" style="54" bestFit="1" customWidth="1"/>
    <col min="13076" max="13076" width="11.42578125" style="54" customWidth="1"/>
    <col min="13077" max="13078" width="10" style="54" bestFit="1" customWidth="1"/>
    <col min="13079" max="13310" width="9.140625" style="54"/>
    <col min="13311" max="13311" width="19.42578125" style="54" bestFit="1" customWidth="1"/>
    <col min="13312" max="13312" width="17.5703125" style="54" customWidth="1"/>
    <col min="13313" max="13313" width="15" style="54" customWidth="1"/>
    <col min="13314" max="13314" width="9.5703125" style="54" bestFit="1" customWidth="1"/>
    <col min="13315" max="13315" width="10.5703125" style="54" bestFit="1" customWidth="1"/>
    <col min="13316" max="13316" width="11.85546875" style="54" customWidth="1"/>
    <col min="13317" max="13318" width="11.42578125" style="54" bestFit="1" customWidth="1"/>
    <col min="13319" max="13319" width="11.42578125" style="54" customWidth="1"/>
    <col min="13320" max="13320" width="11.42578125" style="54" bestFit="1" customWidth="1"/>
    <col min="13321" max="13324" width="9.140625" style="54"/>
    <col min="13325" max="13325" width="12" style="54" bestFit="1" customWidth="1"/>
    <col min="13326" max="13326" width="9.5703125" style="54" bestFit="1" customWidth="1"/>
    <col min="13327" max="13327" width="10.5703125" style="54" bestFit="1" customWidth="1"/>
    <col min="13328" max="13328" width="9.140625" style="54"/>
    <col min="13329" max="13329" width="11.5703125" style="54" bestFit="1" customWidth="1"/>
    <col min="13330" max="13330" width="9.140625" style="54"/>
    <col min="13331" max="13331" width="9.5703125" style="54" bestFit="1" customWidth="1"/>
    <col min="13332" max="13332" width="11.42578125" style="54" customWidth="1"/>
    <col min="13333" max="13334" width="10" style="54" bestFit="1" customWidth="1"/>
    <col min="13335" max="13566" width="9.140625" style="54"/>
    <col min="13567" max="13567" width="19.42578125" style="54" bestFit="1" customWidth="1"/>
    <col min="13568" max="13568" width="17.5703125" style="54" customWidth="1"/>
    <col min="13569" max="13569" width="15" style="54" customWidth="1"/>
    <col min="13570" max="13570" width="9.5703125" style="54" bestFit="1" customWidth="1"/>
    <col min="13571" max="13571" width="10.5703125" style="54" bestFit="1" customWidth="1"/>
    <col min="13572" max="13572" width="11.85546875" style="54" customWidth="1"/>
    <col min="13573" max="13574" width="11.42578125" style="54" bestFit="1" customWidth="1"/>
    <col min="13575" max="13575" width="11.42578125" style="54" customWidth="1"/>
    <col min="13576" max="13576" width="11.42578125" style="54" bestFit="1" customWidth="1"/>
    <col min="13577" max="13580" width="9.140625" style="54"/>
    <col min="13581" max="13581" width="12" style="54" bestFit="1" customWidth="1"/>
    <col min="13582" max="13582" width="9.5703125" style="54" bestFit="1" customWidth="1"/>
    <col min="13583" max="13583" width="10.5703125" style="54" bestFit="1" customWidth="1"/>
    <col min="13584" max="13584" width="9.140625" style="54"/>
    <col min="13585" max="13585" width="11.5703125" style="54" bestFit="1" customWidth="1"/>
    <col min="13586" max="13586" width="9.140625" style="54"/>
    <col min="13587" max="13587" width="9.5703125" style="54" bestFit="1" customWidth="1"/>
    <col min="13588" max="13588" width="11.42578125" style="54" customWidth="1"/>
    <col min="13589" max="13590" width="10" style="54" bestFit="1" customWidth="1"/>
    <col min="13591" max="13822" width="9.140625" style="54"/>
    <col min="13823" max="13823" width="19.42578125" style="54" bestFit="1" customWidth="1"/>
    <col min="13824" max="13824" width="17.5703125" style="54" customWidth="1"/>
    <col min="13825" max="13825" width="15" style="54" customWidth="1"/>
    <col min="13826" max="13826" width="9.5703125" style="54" bestFit="1" customWidth="1"/>
    <col min="13827" max="13827" width="10.5703125" style="54" bestFit="1" customWidth="1"/>
    <col min="13828" max="13828" width="11.85546875" style="54" customWidth="1"/>
    <col min="13829" max="13830" width="11.42578125" style="54" bestFit="1" customWidth="1"/>
    <col min="13831" max="13831" width="11.42578125" style="54" customWidth="1"/>
    <col min="13832" max="13832" width="11.42578125" style="54" bestFit="1" customWidth="1"/>
    <col min="13833" max="13836" width="9.140625" style="54"/>
    <col min="13837" max="13837" width="12" style="54" bestFit="1" customWidth="1"/>
    <col min="13838" max="13838" width="9.5703125" style="54" bestFit="1" customWidth="1"/>
    <col min="13839" max="13839" width="10.5703125" style="54" bestFit="1" customWidth="1"/>
    <col min="13840" max="13840" width="9.140625" style="54"/>
    <col min="13841" max="13841" width="11.5703125" style="54" bestFit="1" customWidth="1"/>
    <col min="13842" max="13842" width="9.140625" style="54"/>
    <col min="13843" max="13843" width="9.5703125" style="54" bestFit="1" customWidth="1"/>
    <col min="13844" max="13844" width="11.42578125" style="54" customWidth="1"/>
    <col min="13845" max="13846" width="10" style="54" bestFit="1" customWidth="1"/>
    <col min="13847" max="14078" width="9.140625" style="54"/>
    <col min="14079" max="14079" width="19.42578125" style="54" bestFit="1" customWidth="1"/>
    <col min="14080" max="14080" width="17.5703125" style="54" customWidth="1"/>
    <col min="14081" max="14081" width="15" style="54" customWidth="1"/>
    <col min="14082" max="14082" width="9.5703125" style="54" bestFit="1" customWidth="1"/>
    <col min="14083" max="14083" width="10.5703125" style="54" bestFit="1" customWidth="1"/>
    <col min="14084" max="14084" width="11.85546875" style="54" customWidth="1"/>
    <col min="14085" max="14086" width="11.42578125" style="54" bestFit="1" customWidth="1"/>
    <col min="14087" max="14087" width="11.42578125" style="54" customWidth="1"/>
    <col min="14088" max="14088" width="11.42578125" style="54" bestFit="1" customWidth="1"/>
    <col min="14089" max="14092" width="9.140625" style="54"/>
    <col min="14093" max="14093" width="12" style="54" bestFit="1" customWidth="1"/>
    <col min="14094" max="14094" width="9.5703125" style="54" bestFit="1" customWidth="1"/>
    <col min="14095" max="14095" width="10.5703125" style="54" bestFit="1" customWidth="1"/>
    <col min="14096" max="14096" width="9.140625" style="54"/>
    <col min="14097" max="14097" width="11.5703125" style="54" bestFit="1" customWidth="1"/>
    <col min="14098" max="14098" width="9.140625" style="54"/>
    <col min="14099" max="14099" width="9.5703125" style="54" bestFit="1" customWidth="1"/>
    <col min="14100" max="14100" width="11.42578125" style="54" customWidth="1"/>
    <col min="14101" max="14102" width="10" style="54" bestFit="1" customWidth="1"/>
    <col min="14103" max="14334" width="9.140625" style="54"/>
    <col min="14335" max="14335" width="19.42578125" style="54" bestFit="1" customWidth="1"/>
    <col min="14336" max="14336" width="17.5703125" style="54" customWidth="1"/>
    <col min="14337" max="14337" width="15" style="54" customWidth="1"/>
    <col min="14338" max="14338" width="9.5703125" style="54" bestFit="1" customWidth="1"/>
    <col min="14339" max="14339" width="10.5703125" style="54" bestFit="1" customWidth="1"/>
    <col min="14340" max="14340" width="11.85546875" style="54" customWidth="1"/>
    <col min="14341" max="14342" width="11.42578125" style="54" bestFit="1" customWidth="1"/>
    <col min="14343" max="14343" width="11.42578125" style="54" customWidth="1"/>
    <col min="14344" max="14344" width="11.42578125" style="54" bestFit="1" customWidth="1"/>
    <col min="14345" max="14348" width="9.140625" style="54"/>
    <col min="14349" max="14349" width="12" style="54" bestFit="1" customWidth="1"/>
    <col min="14350" max="14350" width="9.5703125" style="54" bestFit="1" customWidth="1"/>
    <col min="14351" max="14351" width="10.5703125" style="54" bestFit="1" customWidth="1"/>
    <col min="14352" max="14352" width="9.140625" style="54"/>
    <col min="14353" max="14353" width="11.5703125" style="54" bestFit="1" customWidth="1"/>
    <col min="14354" max="14354" width="9.140625" style="54"/>
    <col min="14355" max="14355" width="9.5703125" style="54" bestFit="1" customWidth="1"/>
    <col min="14356" max="14356" width="11.42578125" style="54" customWidth="1"/>
    <col min="14357" max="14358" width="10" style="54" bestFit="1" customWidth="1"/>
    <col min="14359" max="14590" width="9.140625" style="54"/>
    <col min="14591" max="14591" width="19.42578125" style="54" bestFit="1" customWidth="1"/>
    <col min="14592" max="14592" width="17.5703125" style="54" customWidth="1"/>
    <col min="14593" max="14593" width="15" style="54" customWidth="1"/>
    <col min="14594" max="14594" width="9.5703125" style="54" bestFit="1" customWidth="1"/>
    <col min="14595" max="14595" width="10.5703125" style="54" bestFit="1" customWidth="1"/>
    <col min="14596" max="14596" width="11.85546875" style="54" customWidth="1"/>
    <col min="14597" max="14598" width="11.42578125" style="54" bestFit="1" customWidth="1"/>
    <col min="14599" max="14599" width="11.42578125" style="54" customWidth="1"/>
    <col min="14600" max="14600" width="11.42578125" style="54" bestFit="1" customWidth="1"/>
    <col min="14601" max="14604" width="9.140625" style="54"/>
    <col min="14605" max="14605" width="12" style="54" bestFit="1" customWidth="1"/>
    <col min="14606" max="14606" width="9.5703125" style="54" bestFit="1" customWidth="1"/>
    <col min="14607" max="14607" width="10.5703125" style="54" bestFit="1" customWidth="1"/>
    <col min="14608" max="14608" width="9.140625" style="54"/>
    <col min="14609" max="14609" width="11.5703125" style="54" bestFit="1" customWidth="1"/>
    <col min="14610" max="14610" width="9.140625" style="54"/>
    <col min="14611" max="14611" width="9.5703125" style="54" bestFit="1" customWidth="1"/>
    <col min="14612" max="14612" width="11.42578125" style="54" customWidth="1"/>
    <col min="14613" max="14614" width="10" style="54" bestFit="1" customWidth="1"/>
    <col min="14615" max="14846" width="9.140625" style="54"/>
    <col min="14847" max="14847" width="19.42578125" style="54" bestFit="1" customWidth="1"/>
    <col min="14848" max="14848" width="17.5703125" style="54" customWidth="1"/>
    <col min="14849" max="14849" width="15" style="54" customWidth="1"/>
    <col min="14850" max="14850" width="9.5703125" style="54" bestFit="1" customWidth="1"/>
    <col min="14851" max="14851" width="10.5703125" style="54" bestFit="1" customWidth="1"/>
    <col min="14852" max="14852" width="11.85546875" style="54" customWidth="1"/>
    <col min="14853" max="14854" width="11.42578125" style="54" bestFit="1" customWidth="1"/>
    <col min="14855" max="14855" width="11.42578125" style="54" customWidth="1"/>
    <col min="14856" max="14856" width="11.42578125" style="54" bestFit="1" customWidth="1"/>
    <col min="14857" max="14860" width="9.140625" style="54"/>
    <col min="14861" max="14861" width="12" style="54" bestFit="1" customWidth="1"/>
    <col min="14862" max="14862" width="9.5703125" style="54" bestFit="1" customWidth="1"/>
    <col min="14863" max="14863" width="10.5703125" style="54" bestFit="1" customWidth="1"/>
    <col min="14864" max="14864" width="9.140625" style="54"/>
    <col min="14865" max="14865" width="11.5703125" style="54" bestFit="1" customWidth="1"/>
    <col min="14866" max="14866" width="9.140625" style="54"/>
    <col min="14867" max="14867" width="9.5703125" style="54" bestFit="1" customWidth="1"/>
    <col min="14868" max="14868" width="11.42578125" style="54" customWidth="1"/>
    <col min="14869" max="14870" width="10" style="54" bestFit="1" customWidth="1"/>
    <col min="14871" max="15102" width="9.140625" style="54"/>
    <col min="15103" max="15103" width="19.42578125" style="54" bestFit="1" customWidth="1"/>
    <col min="15104" max="15104" width="17.5703125" style="54" customWidth="1"/>
    <col min="15105" max="15105" width="15" style="54" customWidth="1"/>
    <col min="15106" max="15106" width="9.5703125" style="54" bestFit="1" customWidth="1"/>
    <col min="15107" max="15107" width="10.5703125" style="54" bestFit="1" customWidth="1"/>
    <col min="15108" max="15108" width="11.85546875" style="54" customWidth="1"/>
    <col min="15109" max="15110" width="11.42578125" style="54" bestFit="1" customWidth="1"/>
    <col min="15111" max="15111" width="11.42578125" style="54" customWidth="1"/>
    <col min="15112" max="15112" width="11.42578125" style="54" bestFit="1" customWidth="1"/>
    <col min="15113" max="15116" width="9.140625" style="54"/>
    <col min="15117" max="15117" width="12" style="54" bestFit="1" customWidth="1"/>
    <col min="15118" max="15118" width="9.5703125" style="54" bestFit="1" customWidth="1"/>
    <col min="15119" max="15119" width="10.5703125" style="54" bestFit="1" customWidth="1"/>
    <col min="15120" max="15120" width="9.140625" style="54"/>
    <col min="15121" max="15121" width="11.5703125" style="54" bestFit="1" customWidth="1"/>
    <col min="15122" max="15122" width="9.140625" style="54"/>
    <col min="15123" max="15123" width="9.5703125" style="54" bestFit="1" customWidth="1"/>
    <col min="15124" max="15124" width="11.42578125" style="54" customWidth="1"/>
    <col min="15125" max="15126" width="10" style="54" bestFit="1" customWidth="1"/>
    <col min="15127" max="15358" width="9.140625" style="54"/>
    <col min="15359" max="15359" width="19.42578125" style="54" bestFit="1" customWidth="1"/>
    <col min="15360" max="15360" width="17.5703125" style="54" customWidth="1"/>
    <col min="15361" max="15361" width="15" style="54" customWidth="1"/>
    <col min="15362" max="15362" width="9.5703125" style="54" bestFit="1" customWidth="1"/>
    <col min="15363" max="15363" width="10.5703125" style="54" bestFit="1" customWidth="1"/>
    <col min="15364" max="15364" width="11.85546875" style="54" customWidth="1"/>
    <col min="15365" max="15366" width="11.42578125" style="54" bestFit="1" customWidth="1"/>
    <col min="15367" max="15367" width="11.42578125" style="54" customWidth="1"/>
    <col min="15368" max="15368" width="11.42578125" style="54" bestFit="1" customWidth="1"/>
    <col min="15369" max="15372" width="9.140625" style="54"/>
    <col min="15373" max="15373" width="12" style="54" bestFit="1" customWidth="1"/>
    <col min="15374" max="15374" width="9.5703125" style="54" bestFit="1" customWidth="1"/>
    <col min="15375" max="15375" width="10.5703125" style="54" bestFit="1" customWidth="1"/>
    <col min="15376" max="15376" width="9.140625" style="54"/>
    <col min="15377" max="15377" width="11.5703125" style="54" bestFit="1" customWidth="1"/>
    <col min="15378" max="15378" width="9.140625" style="54"/>
    <col min="15379" max="15379" width="9.5703125" style="54" bestFit="1" customWidth="1"/>
    <col min="15380" max="15380" width="11.42578125" style="54" customWidth="1"/>
    <col min="15381" max="15382" width="10" style="54" bestFit="1" customWidth="1"/>
    <col min="15383" max="15614" width="9.140625" style="54"/>
    <col min="15615" max="15615" width="19.42578125" style="54" bestFit="1" customWidth="1"/>
    <col min="15616" max="15616" width="17.5703125" style="54" customWidth="1"/>
    <col min="15617" max="15617" width="15" style="54" customWidth="1"/>
    <col min="15618" max="15618" width="9.5703125" style="54" bestFit="1" customWidth="1"/>
    <col min="15619" max="15619" width="10.5703125" style="54" bestFit="1" customWidth="1"/>
    <col min="15620" max="15620" width="11.85546875" style="54" customWidth="1"/>
    <col min="15621" max="15622" width="11.42578125" style="54" bestFit="1" customWidth="1"/>
    <col min="15623" max="15623" width="11.42578125" style="54" customWidth="1"/>
    <col min="15624" max="15624" width="11.42578125" style="54" bestFit="1" customWidth="1"/>
    <col min="15625" max="15628" width="9.140625" style="54"/>
    <col min="15629" max="15629" width="12" style="54" bestFit="1" customWidth="1"/>
    <col min="15630" max="15630" width="9.5703125" style="54" bestFit="1" customWidth="1"/>
    <col min="15631" max="15631" width="10.5703125" style="54" bestFit="1" customWidth="1"/>
    <col min="15632" max="15632" width="9.140625" style="54"/>
    <col min="15633" max="15633" width="11.5703125" style="54" bestFit="1" customWidth="1"/>
    <col min="15634" max="15634" width="9.140625" style="54"/>
    <col min="15635" max="15635" width="9.5703125" style="54" bestFit="1" customWidth="1"/>
    <col min="15636" max="15636" width="11.42578125" style="54" customWidth="1"/>
    <col min="15637" max="15638" width="10" style="54" bestFit="1" customWidth="1"/>
    <col min="15639" max="15870" width="9.140625" style="54"/>
    <col min="15871" max="15871" width="19.42578125" style="54" bestFit="1" customWidth="1"/>
    <col min="15872" max="15872" width="17.5703125" style="54" customWidth="1"/>
    <col min="15873" max="15873" width="15" style="54" customWidth="1"/>
    <col min="15874" max="15874" width="9.5703125" style="54" bestFit="1" customWidth="1"/>
    <col min="15875" max="15875" width="10.5703125" style="54" bestFit="1" customWidth="1"/>
    <col min="15876" max="15876" width="11.85546875" style="54" customWidth="1"/>
    <col min="15877" max="15878" width="11.42578125" style="54" bestFit="1" customWidth="1"/>
    <col min="15879" max="15879" width="11.42578125" style="54" customWidth="1"/>
    <col min="15880" max="15880" width="11.42578125" style="54" bestFit="1" customWidth="1"/>
    <col min="15881" max="15884" width="9.140625" style="54"/>
    <col min="15885" max="15885" width="12" style="54" bestFit="1" customWidth="1"/>
    <col min="15886" max="15886" width="9.5703125" style="54" bestFit="1" customWidth="1"/>
    <col min="15887" max="15887" width="10.5703125" style="54" bestFit="1" customWidth="1"/>
    <col min="15888" max="15888" width="9.140625" style="54"/>
    <col min="15889" max="15889" width="11.5703125" style="54" bestFit="1" customWidth="1"/>
    <col min="15890" max="15890" width="9.140625" style="54"/>
    <col min="15891" max="15891" width="9.5703125" style="54" bestFit="1" customWidth="1"/>
    <col min="15892" max="15892" width="11.42578125" style="54" customWidth="1"/>
    <col min="15893" max="15894" width="10" style="54" bestFit="1" customWidth="1"/>
    <col min="15895" max="16126" width="9.140625" style="54"/>
    <col min="16127" max="16127" width="19.42578125" style="54" bestFit="1" customWidth="1"/>
    <col min="16128" max="16128" width="17.5703125" style="54" customWidth="1"/>
    <col min="16129" max="16129" width="15" style="54" customWidth="1"/>
    <col min="16130" max="16130" width="9.5703125" style="54" bestFit="1" customWidth="1"/>
    <col min="16131" max="16131" width="10.5703125" style="54" bestFit="1" customWidth="1"/>
    <col min="16132" max="16132" width="11.85546875" style="54" customWidth="1"/>
    <col min="16133" max="16134" width="11.42578125" style="54" bestFit="1" customWidth="1"/>
    <col min="16135" max="16135" width="11.42578125" style="54" customWidth="1"/>
    <col min="16136" max="16136" width="11.42578125" style="54" bestFit="1" customWidth="1"/>
    <col min="16137" max="16140" width="9.140625" style="54"/>
    <col min="16141" max="16141" width="12" style="54" bestFit="1" customWidth="1"/>
    <col min="16142" max="16142" width="9.5703125" style="54" bestFit="1" customWidth="1"/>
    <col min="16143" max="16143" width="10.5703125" style="54" bestFit="1" customWidth="1"/>
    <col min="16144" max="16144" width="9.140625" style="54"/>
    <col min="16145" max="16145" width="11.5703125" style="54" bestFit="1" customWidth="1"/>
    <col min="16146" max="16146" width="9.140625" style="54"/>
    <col min="16147" max="16147" width="9.5703125" style="54" bestFit="1" customWidth="1"/>
    <col min="16148" max="16148" width="11.42578125" style="54" customWidth="1"/>
    <col min="16149" max="16150" width="10" style="54" bestFit="1" customWidth="1"/>
    <col min="16151" max="16384" width="9.140625" style="54"/>
  </cols>
  <sheetData>
    <row r="1" spans="1:24" x14ac:dyDescent="0.2">
      <c r="A1" s="53" t="s">
        <v>63</v>
      </c>
      <c r="D1" s="54"/>
      <c r="E1" s="54"/>
      <c r="F1" s="54"/>
      <c r="G1" s="54"/>
      <c r="H1" s="54"/>
      <c r="I1" s="54"/>
    </row>
    <row r="2" spans="1:24" x14ac:dyDescent="0.2">
      <c r="D2" s="54"/>
      <c r="E2" s="54"/>
      <c r="F2" s="54"/>
      <c r="G2" s="54"/>
      <c r="H2" s="54"/>
      <c r="I2" s="54"/>
    </row>
    <row r="3" spans="1:24" x14ac:dyDescent="0.2">
      <c r="A3" s="55" t="s">
        <v>64</v>
      </c>
      <c r="B3" s="56" t="s">
        <v>65</v>
      </c>
      <c r="C3" s="56" t="s">
        <v>66</v>
      </c>
      <c r="D3" s="56" t="s">
        <v>67</v>
      </c>
      <c r="E3" s="54"/>
      <c r="F3" s="54"/>
      <c r="G3" s="54"/>
      <c r="H3" s="54"/>
      <c r="I3" s="54"/>
    </row>
    <row r="4" spans="1:24" x14ac:dyDescent="0.2">
      <c r="A4" s="57" t="s">
        <v>68</v>
      </c>
      <c r="B4" s="58" t="s">
        <v>15</v>
      </c>
      <c r="C4" s="59">
        <v>0.03</v>
      </c>
      <c r="D4" s="60" t="s">
        <v>38</v>
      </c>
      <c r="E4" s="54"/>
      <c r="F4" s="54"/>
      <c r="G4" s="54"/>
      <c r="H4" s="54"/>
      <c r="I4" s="54"/>
    </row>
    <row r="5" spans="1:24" x14ac:dyDescent="0.2">
      <c r="D5" s="54"/>
      <c r="E5" s="54"/>
      <c r="F5" s="54"/>
      <c r="G5" s="54"/>
      <c r="H5" s="54"/>
      <c r="I5" s="54"/>
    </row>
    <row r="6" spans="1:24" x14ac:dyDescent="0.2">
      <c r="D6" s="54"/>
      <c r="E6" s="54"/>
      <c r="F6" s="54"/>
      <c r="G6" s="54"/>
      <c r="H6" s="54"/>
      <c r="I6" s="54"/>
    </row>
    <row r="7" spans="1:24" x14ac:dyDescent="0.2">
      <c r="D7" s="54"/>
      <c r="E7" s="54"/>
      <c r="F7" s="54"/>
      <c r="G7" s="54"/>
      <c r="H7" s="54"/>
      <c r="I7" s="54"/>
    </row>
    <row r="8" spans="1:24" ht="13.5" thickBot="1" x14ac:dyDescent="0.25">
      <c r="D8" s="76" t="s">
        <v>69</v>
      </c>
      <c r="E8" s="77"/>
      <c r="F8" s="61"/>
      <c r="G8" s="61"/>
      <c r="H8" s="61"/>
      <c r="I8" s="62"/>
      <c r="J8" s="61"/>
      <c r="K8" s="62"/>
    </row>
    <row r="9" spans="1:24" ht="13.5" thickBot="1" x14ac:dyDescent="0.25">
      <c r="D9" s="94" t="s">
        <v>96</v>
      </c>
      <c r="E9" s="95"/>
      <c r="F9" s="96"/>
      <c r="G9" s="94" t="s">
        <v>97</v>
      </c>
      <c r="H9" s="95"/>
      <c r="I9" s="96"/>
      <c r="J9" s="63"/>
      <c r="K9" s="64"/>
    </row>
    <row r="10" spans="1:24" ht="13.5" thickBot="1" x14ac:dyDescent="0.25">
      <c r="B10" s="65" t="s">
        <v>70</v>
      </c>
      <c r="C10" s="78" t="s">
        <v>95</v>
      </c>
      <c r="D10" s="80" t="s">
        <v>71</v>
      </c>
      <c r="E10" s="81" t="s">
        <v>72</v>
      </c>
      <c r="F10" s="82" t="s">
        <v>73</v>
      </c>
      <c r="G10" s="84" t="s">
        <v>74</v>
      </c>
      <c r="H10" s="85" t="s">
        <v>75</v>
      </c>
      <c r="I10" s="86" t="s">
        <v>76</v>
      </c>
      <c r="J10" s="83" t="s">
        <v>77</v>
      </c>
      <c r="K10" s="66" t="s">
        <v>78</v>
      </c>
    </row>
    <row r="11" spans="1:24" x14ac:dyDescent="0.2">
      <c r="B11" s="67">
        <v>0</v>
      </c>
      <c r="C11" s="68">
        <v>100000</v>
      </c>
      <c r="D11" s="79">
        <f>(1+$C$4)^(-B11)*C11/$C$11</f>
        <v>1</v>
      </c>
      <c r="E11" s="79">
        <f>SUM(D11:$D$117)</f>
        <v>30.866837973346886</v>
      </c>
      <c r="F11" s="79">
        <f>SUM($E11:E$117)</f>
        <v>812.6186592258714</v>
      </c>
      <c r="G11" s="79">
        <f>(1+$C$4)^(-B12)*(C11-C12)/$C$11</f>
        <v>4.6009708737863517E-3</v>
      </c>
      <c r="H11" s="79">
        <f>SUM(G11:$G$117)</f>
        <v>0.10095191857877468</v>
      </c>
      <c r="I11" s="79">
        <f>SUM(H11:$H$117)</f>
        <v>7.196839006583855</v>
      </c>
      <c r="J11" s="87">
        <f>H11/D11</f>
        <v>0.10095191857877468</v>
      </c>
      <c r="K11" s="87">
        <f>I11/D11</f>
        <v>7.196839006583855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x14ac:dyDescent="0.2">
      <c r="B12" s="67">
        <v>1</v>
      </c>
      <c r="C12" s="68">
        <v>99526.1</v>
      </c>
      <c r="D12" s="79">
        <f t="shared" ref="D12:D75" si="0">(1+$C$4)^(-B12)*C12/$C$11</f>
        <v>0.96627281553398059</v>
      </c>
      <c r="E12" s="79">
        <f>SUM(D12:$D$117)</f>
        <v>29.86683797334689</v>
      </c>
      <c r="F12" s="79">
        <f>SUM($E12:E$117)</f>
        <v>781.75182125252434</v>
      </c>
      <c r="G12" s="79">
        <f t="shared" ref="G12:G75" si="1">(1+$C$4)^(-B13)*(C12-C13)/$C$11</f>
        <v>2.476199453294757E-4</v>
      </c>
      <c r="H12" s="79">
        <f>SUM(G12:$G$117)</f>
        <v>9.6350947704988324E-2</v>
      </c>
      <c r="I12" s="79">
        <f>SUM(H12:$H$117)</f>
        <v>7.0958870880050808</v>
      </c>
      <c r="J12" s="87">
        <f t="shared" ref="J12:J75" si="2">H12/D12</f>
        <v>9.9714020881093476E-2</v>
      </c>
      <c r="K12" s="87">
        <f t="shared" ref="K12:K75" si="3">I12/D12</f>
        <v>7.3435648544906647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x14ac:dyDescent="0.2">
      <c r="B13" s="67">
        <v>2</v>
      </c>
      <c r="C13" s="68">
        <v>99499.83</v>
      </c>
      <c r="D13" s="79">
        <f t="shared" si="0"/>
        <v>0.93788132717504002</v>
      </c>
      <c r="E13" s="79">
        <f>SUM(D13:$D$117)</f>
        <v>28.90056515781291</v>
      </c>
      <c r="F13" s="79">
        <f>SUM($E13:E$117)</f>
        <v>751.88498327917762</v>
      </c>
      <c r="G13" s="79">
        <f t="shared" si="1"/>
        <v>1.5932616289341704E-4</v>
      </c>
      <c r="H13" s="79">
        <f>SUM(G13:$G$117)</f>
        <v>9.6103327759658852E-2</v>
      </c>
      <c r="I13" s="79">
        <f>SUM(H13:$H$117)</f>
        <v>6.9995361403000924</v>
      </c>
      <c r="J13" s="87">
        <f t="shared" si="2"/>
        <v>0.10246853730325176</v>
      </c>
      <c r="K13" s="87">
        <f t="shared" si="3"/>
        <v>7.4631362598753874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67">
        <v>3</v>
      </c>
      <c r="C14" s="68">
        <v>99482.42</v>
      </c>
      <c r="D14" s="79">
        <f t="shared" si="0"/>
        <v>0.91040506915267949</v>
      </c>
      <c r="E14" s="79">
        <f>SUM(D14:$D$117)</f>
        <v>27.962683830637868</v>
      </c>
      <c r="F14" s="79">
        <f>SUM($E14:E$117)</f>
        <v>722.9844181213648</v>
      </c>
      <c r="G14" s="79">
        <f t="shared" si="1"/>
        <v>1.2198927167878789E-4</v>
      </c>
      <c r="H14" s="79">
        <f>SUM(G14:$G$117)</f>
        <v>9.5944001596765444E-2</v>
      </c>
      <c r="I14" s="79">
        <f>SUM(H14:$H$117)</f>
        <v>6.9034328125404327</v>
      </c>
      <c r="J14" s="87">
        <f t="shared" si="2"/>
        <v>0.10538605819282312</v>
      </c>
      <c r="K14" s="87">
        <f t="shared" si="3"/>
        <v>7.5828145585409654</v>
      </c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x14ac:dyDescent="0.2">
      <c r="B15" s="67">
        <v>4</v>
      </c>
      <c r="C15" s="68">
        <v>99468.69</v>
      </c>
      <c r="D15" s="79">
        <f t="shared" si="0"/>
        <v>0.88376642738140809</v>
      </c>
      <c r="E15" s="79">
        <f>SUM(D15:$D$117)</f>
        <v>27.052278761485187</v>
      </c>
      <c r="F15" s="79">
        <f>SUM($E15:E$117)</f>
        <v>695.02173429072673</v>
      </c>
      <c r="G15" s="79">
        <f t="shared" si="1"/>
        <v>1.0127027128674605E-4</v>
      </c>
      <c r="H15" s="79">
        <f>SUM(G15:$G$117)</f>
        <v>9.582201232508665E-2</v>
      </c>
      <c r="I15" s="79">
        <f>SUM(H15:$H$117)</f>
        <v>6.807488810943668</v>
      </c>
      <c r="J15" s="87">
        <f t="shared" si="2"/>
        <v>0.10842458975162295</v>
      </c>
      <c r="K15" s="87">
        <f t="shared" si="3"/>
        <v>7.7028144541699728</v>
      </c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x14ac:dyDescent="0.2">
      <c r="B16" s="67">
        <v>5</v>
      </c>
      <c r="C16" s="68">
        <v>99456.95</v>
      </c>
      <c r="D16" s="79">
        <f t="shared" si="0"/>
        <v>0.85792438738056587</v>
      </c>
      <c r="E16" s="79">
        <f>SUM(D16:$D$117)</f>
        <v>26.168512334103781</v>
      </c>
      <c r="F16" s="79">
        <f>SUM($E16:E$117)</f>
        <v>667.9694555292416</v>
      </c>
      <c r="G16" s="79">
        <f t="shared" si="1"/>
        <v>9.0783293424478889E-5</v>
      </c>
      <c r="H16" s="79">
        <f>SUM(G16:$G$117)</f>
        <v>9.5720742053799907E-2</v>
      </c>
      <c r="I16" s="79">
        <f>SUM(H16:$H$117)</f>
        <v>6.7116667986185812</v>
      </c>
      <c r="J16" s="87">
        <f t="shared" si="2"/>
        <v>0.11157246892824278</v>
      </c>
      <c r="K16" s="87">
        <f t="shared" si="3"/>
        <v>7.8231449033763854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2:24" x14ac:dyDescent="0.2">
      <c r="B17" s="67">
        <v>6</v>
      </c>
      <c r="C17" s="68">
        <v>99446.11</v>
      </c>
      <c r="D17" s="79">
        <f t="shared" si="0"/>
        <v>0.83284551513430938</v>
      </c>
      <c r="E17" s="79">
        <f>SUM(D17:$D$117)</f>
        <v>25.310587946723214</v>
      </c>
      <c r="F17" s="79">
        <f>SUM($E17:E$117)</f>
        <v>641.80094319513773</v>
      </c>
      <c r="G17" s="79">
        <f t="shared" si="1"/>
        <v>8.2447479250211339E-5</v>
      </c>
      <c r="H17" s="79">
        <f>SUM(G17:$G$117)</f>
        <v>9.562995876037543E-2</v>
      </c>
      <c r="I17" s="79">
        <f>SUM(H17:$H$117)</f>
        <v>6.6159460565647814</v>
      </c>
      <c r="J17" s="87">
        <f t="shared" si="2"/>
        <v>0.11482316590845014</v>
      </c>
      <c r="K17" s="87">
        <f t="shared" si="3"/>
        <v>7.9437854155915772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2:24" x14ac:dyDescent="0.2">
      <c r="B18" s="67">
        <v>7</v>
      </c>
      <c r="C18" s="68">
        <v>99435.97</v>
      </c>
      <c r="D18" s="79">
        <f t="shared" si="0"/>
        <v>0.80850543129192387</v>
      </c>
      <c r="E18" s="79">
        <f>SUM(D18:$D$117)</f>
        <v>24.477742431588908</v>
      </c>
      <c r="F18" s="79">
        <f>SUM($E18:E$117)</f>
        <v>616.4903552484144</v>
      </c>
      <c r="G18" s="79">
        <f t="shared" si="1"/>
        <v>7.2230944939679175E-5</v>
      </c>
      <c r="H18" s="79">
        <f>SUM(G18:$G$117)</f>
        <v>9.5547511281125222E-2</v>
      </c>
      <c r="I18" s="79">
        <f>SUM(H18:$H$117)</f>
        <v>6.5203160978044057</v>
      </c>
      <c r="J18" s="87">
        <f t="shared" si="2"/>
        <v>0.11817794610043413</v>
      </c>
      <c r="K18" s="87">
        <f t="shared" si="3"/>
        <v>8.0646534277271176</v>
      </c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2:24" x14ac:dyDescent="0.2">
      <c r="B19" s="67">
        <v>8</v>
      </c>
      <c r="C19" s="68">
        <v>99426.82</v>
      </c>
      <c r="D19" s="79">
        <f t="shared" si="0"/>
        <v>0.78488449846469521</v>
      </c>
      <c r="E19" s="79">
        <f>SUM(D19:$D$117)</f>
        <v>23.669237000296985</v>
      </c>
      <c r="F19" s="79">
        <f>SUM($E19:E$117)</f>
        <v>592.01261281682559</v>
      </c>
      <c r="G19" s="79">
        <f t="shared" si="1"/>
        <v>6.322938041834922E-5</v>
      </c>
      <c r="H19" s="79">
        <f>SUM(G19:$G$117)</f>
        <v>9.5475280336185533E-2</v>
      </c>
      <c r="I19" s="79">
        <f>SUM(H19:$H$117)</f>
        <v>6.4247685865232809</v>
      </c>
      <c r="J19" s="87">
        <f t="shared" si="2"/>
        <v>0.12164245888782844</v>
      </c>
      <c r="K19" s="87">
        <f t="shared" si="3"/>
        <v>8.1856229790379444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2:24" x14ac:dyDescent="0.2">
      <c r="B20" s="67">
        <v>9</v>
      </c>
      <c r="C20" s="68">
        <v>99418.57</v>
      </c>
      <c r="D20" s="79">
        <f t="shared" si="0"/>
        <v>0.76196055553676134</v>
      </c>
      <c r="E20" s="79">
        <f>SUM(D20:$D$117)</f>
        <v>22.884352501832282</v>
      </c>
      <c r="F20" s="79">
        <f>SUM($E20:E$117)</f>
        <v>568.34337581652869</v>
      </c>
      <c r="G20" s="79">
        <f t="shared" si="1"/>
        <v>5.7667278404496195E-5</v>
      </c>
      <c r="H20" s="79">
        <f>SUM(G20:$G$117)</f>
        <v>9.5412050955767186E-2</v>
      </c>
      <c r="I20" s="79">
        <f>SUM(H20:$H$117)</f>
        <v>6.3292933061870951</v>
      </c>
      <c r="J20" s="87">
        <f t="shared" si="2"/>
        <v>0.12521914718873392</v>
      </c>
      <c r="K20" s="87">
        <f t="shared" si="3"/>
        <v>8.3065891799719722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2:24" x14ac:dyDescent="0.2">
      <c r="B21" s="67">
        <v>10</v>
      </c>
      <c r="C21" s="68">
        <v>99410.82</v>
      </c>
      <c r="D21" s="79">
        <f t="shared" si="0"/>
        <v>0.73970986236893677</v>
      </c>
      <c r="E21" s="79">
        <f>SUM(D21:$D$117)</f>
        <v>22.122391946295522</v>
      </c>
      <c r="F21" s="79">
        <f>SUM($E21:E$117)</f>
        <v>545.45902331469642</v>
      </c>
      <c r="G21" s="79">
        <f t="shared" si="1"/>
        <v>5.815491276622139E-5</v>
      </c>
      <c r="H21" s="79">
        <f>SUM(G21:$G$117)</f>
        <v>9.5354383677362695E-2</v>
      </c>
      <c r="I21" s="79">
        <f>SUM(H21:$H$117)</f>
        <v>6.2338812552313279</v>
      </c>
      <c r="J21" s="87">
        <f t="shared" si="2"/>
        <v>0.12890781714331648</v>
      </c>
      <c r="K21" s="87">
        <f t="shared" si="3"/>
        <v>8.4274680822386081</v>
      </c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2:24" x14ac:dyDescent="0.2">
      <c r="B22" s="67">
        <v>11</v>
      </c>
      <c r="C22" s="68">
        <v>99402.77</v>
      </c>
      <c r="D22" s="79">
        <f t="shared" si="0"/>
        <v>0.71810676000853157</v>
      </c>
      <c r="E22" s="79">
        <f>SUM(D22:$D$117)</f>
        <v>21.382682083926586</v>
      </c>
      <c r="F22" s="79">
        <f>SUM($E22:E$117)</f>
        <v>523.33663136840107</v>
      </c>
      <c r="G22" s="79">
        <f t="shared" si="1"/>
        <v>6.4176259037718294E-5</v>
      </c>
      <c r="H22" s="79">
        <f>SUM(G22:$G$117)</f>
        <v>9.5296228764596466E-2</v>
      </c>
      <c r="I22" s="79">
        <f>SUM(H22:$H$117)</f>
        <v>6.1385268715539656</v>
      </c>
      <c r="J22" s="87">
        <f t="shared" si="2"/>
        <v>0.13270482060837901</v>
      </c>
      <c r="K22" s="87">
        <f t="shared" si="3"/>
        <v>8.5482092822535698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2:24" x14ac:dyDescent="0.2">
      <c r="B23" s="67">
        <v>12</v>
      </c>
      <c r="C23" s="68">
        <v>99393.62</v>
      </c>
      <c r="D23" s="79">
        <f t="shared" si="0"/>
        <v>0.69712685287545906</v>
      </c>
      <c r="E23" s="79">
        <f>SUM(D23:$D$117)</f>
        <v>20.664575323918054</v>
      </c>
      <c r="F23" s="79">
        <f>SUM($E23:E$117)</f>
        <v>501.95394928447411</v>
      </c>
      <c r="G23" s="79">
        <f t="shared" si="1"/>
        <v>7.6470835481206128E-5</v>
      </c>
      <c r="H23" s="79">
        <f>SUM(G23:$G$117)</f>
        <v>9.5232052505558759E-2</v>
      </c>
      <c r="I23" s="79">
        <f>SUM(H23:$H$117)</f>
        <v>6.0432306427893687</v>
      </c>
      <c r="J23" s="87">
        <f t="shared" si="2"/>
        <v>0.13660649007099984</v>
      </c>
      <c r="K23" s="87">
        <f t="shared" si="3"/>
        <v>8.668767553369495</v>
      </c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2:24" x14ac:dyDescent="0.2">
      <c r="B24" s="67">
        <v>13</v>
      </c>
      <c r="C24" s="68">
        <v>99382.39</v>
      </c>
      <c r="D24" s="79">
        <f t="shared" si="0"/>
        <v>0.67674571642224601</v>
      </c>
      <c r="E24" s="79">
        <f>SUM(D24:$D$117)</f>
        <v>19.967448471042587</v>
      </c>
      <c r="F24" s="79">
        <f>SUM($E24:E$117)</f>
        <v>481.28937396055602</v>
      </c>
      <c r="G24" s="79">
        <f t="shared" si="1"/>
        <v>9.3283722401011021E-5</v>
      </c>
      <c r="H24" s="79">
        <f>SUM(G24:$G$117)</f>
        <v>9.5155581670077552E-2</v>
      </c>
      <c r="I24" s="79">
        <f>SUM(H24:$H$117)</f>
        <v>5.9479985902838104</v>
      </c>
      <c r="J24" s="87">
        <f t="shared" si="2"/>
        <v>0.14060758621884881</v>
      </c>
      <c r="K24" s="87">
        <f t="shared" si="3"/>
        <v>8.7891189348476644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2:24" x14ac:dyDescent="0.2">
      <c r="B25" s="67">
        <v>14</v>
      </c>
      <c r="C25" s="68">
        <v>99368.28</v>
      </c>
      <c r="D25" s="79">
        <f t="shared" si="0"/>
        <v>0.65694139241570182</v>
      </c>
      <c r="E25" s="79">
        <f>SUM(D25:$D$117)</f>
        <v>19.290702754620344</v>
      </c>
      <c r="F25" s="79">
        <f>SUM($E25:E$117)</f>
        <v>461.32192548951343</v>
      </c>
      <c r="G25" s="79">
        <f t="shared" si="1"/>
        <v>1.1611282628404381E-4</v>
      </c>
      <c r="H25" s="79">
        <f>SUM(G25:$G$117)</f>
        <v>9.5062297947676538E-2</v>
      </c>
      <c r="I25" s="79">
        <f>SUM(H25:$H$117)</f>
        <v>5.852843008613732</v>
      </c>
      <c r="J25" s="87">
        <f t="shared" si="2"/>
        <v>0.14470438161631724</v>
      </c>
      <c r="K25" s="87">
        <f t="shared" si="3"/>
        <v>8.9092315938438364</v>
      </c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2:24" x14ac:dyDescent="0.2">
      <c r="B26" s="67">
        <v>15</v>
      </c>
      <c r="C26" s="68">
        <v>99350.19</v>
      </c>
      <c r="D26" s="79">
        <f t="shared" si="0"/>
        <v>0.63769106427633904</v>
      </c>
      <c r="E26" s="79">
        <f>SUM(D26:$D$117)</f>
        <v>18.633761362204641</v>
      </c>
      <c r="F26" s="79">
        <f>SUM($E26:E$117)</f>
        <v>442.03122273489311</v>
      </c>
      <c r="G26" s="79">
        <f t="shared" si="1"/>
        <v>1.5847135264372223E-4</v>
      </c>
      <c r="H26" s="79">
        <f>SUM(G26:$G$117)</f>
        <v>9.4946185121392496E-2</v>
      </c>
      <c r="I26" s="79">
        <f>SUM(H26:$H$117)</f>
        <v>5.7577807106660561</v>
      </c>
      <c r="J26" s="87">
        <f t="shared" si="2"/>
        <v>0.1488905685531893</v>
      </c>
      <c r="K26" s="87">
        <f t="shared" si="3"/>
        <v>9.0291067779036052</v>
      </c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2:24" x14ac:dyDescent="0.2">
      <c r="B27" s="67">
        <v>16</v>
      </c>
      <c r="C27" s="68">
        <v>99324.76</v>
      </c>
      <c r="D27" s="79">
        <f t="shared" si="0"/>
        <v>0.61895906677972434</v>
      </c>
      <c r="E27" s="79">
        <f>SUM(D27:$D$117)</f>
        <v>17.996070297928302</v>
      </c>
      <c r="F27" s="79">
        <f>SUM($E27:E$117)</f>
        <v>423.39746137268844</v>
      </c>
      <c r="G27" s="79">
        <f t="shared" si="1"/>
        <v>2.1030371657561076E-4</v>
      </c>
      <c r="H27" s="79">
        <f>SUM(G27:$G$117)</f>
        <v>9.4787713768748769E-2</v>
      </c>
      <c r="I27" s="79">
        <f>SUM(H27:$H$117)</f>
        <v>5.662834525544663</v>
      </c>
      <c r="J27" s="87">
        <f t="shared" si="2"/>
        <v>0.15314052068403078</v>
      </c>
      <c r="K27" s="87">
        <f t="shared" si="3"/>
        <v>9.1489644945454156</v>
      </c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2:24" x14ac:dyDescent="0.2">
      <c r="B28" s="67">
        <v>17</v>
      </c>
      <c r="C28" s="68">
        <v>99290</v>
      </c>
      <c r="D28" s="79">
        <f t="shared" si="0"/>
        <v>0.60072082907927327</v>
      </c>
      <c r="E28" s="79">
        <f>SUM(D28:$D$117)</f>
        <v>17.377111231148572</v>
      </c>
      <c r="F28" s="79">
        <f>SUM($E28:E$117)</f>
        <v>405.40139107476023</v>
      </c>
      <c r="G28" s="79">
        <f t="shared" si="1"/>
        <v>2.5545791485235214E-4</v>
      </c>
      <c r="H28" s="79">
        <f>SUM(G28:$G$117)</f>
        <v>9.4577410052173155E-2</v>
      </c>
      <c r="I28" s="79">
        <f>SUM(H28:$H$117)</f>
        <v>5.5680468117759148</v>
      </c>
      <c r="J28" s="87">
        <f t="shared" si="2"/>
        <v>0.15743987135776905</v>
      </c>
      <c r="K28" s="87">
        <f t="shared" si="3"/>
        <v>9.2689424808360279</v>
      </c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2:24" x14ac:dyDescent="0.2">
      <c r="B29" s="67">
        <v>18</v>
      </c>
      <c r="C29" s="68">
        <v>99246.51</v>
      </c>
      <c r="D29" s="79">
        <f t="shared" si="0"/>
        <v>0.58296864798735482</v>
      </c>
      <c r="E29" s="79">
        <f>SUM(D29:$D$117)</f>
        <v>16.776390402069307</v>
      </c>
      <c r="F29" s="79">
        <f>SUM($E29:E$117)</f>
        <v>388.02427984361168</v>
      </c>
      <c r="G29" s="79">
        <f t="shared" si="1"/>
        <v>2.8525707061126512E-4</v>
      </c>
      <c r="H29" s="79">
        <f>SUM(G29:$G$117)</f>
        <v>9.4321952137320808E-2</v>
      </c>
      <c r="I29" s="79">
        <f>SUM(H29:$H$117)</f>
        <v>5.473469401723742</v>
      </c>
      <c r="J29" s="87">
        <f t="shared" si="2"/>
        <v>0.16179592584088115</v>
      </c>
      <c r="K29" s="87">
        <f t="shared" si="3"/>
        <v>9.3889601449758704</v>
      </c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2:24" x14ac:dyDescent="0.2">
      <c r="B30" s="67">
        <v>19</v>
      </c>
      <c r="C30" s="68">
        <v>99196.49</v>
      </c>
      <c r="D30" s="79">
        <f t="shared" si="0"/>
        <v>0.56570372155788851</v>
      </c>
      <c r="E30" s="79">
        <f>SUM(D30:$D$117)</f>
        <v>16.19342175408195</v>
      </c>
      <c r="F30" s="79">
        <f>SUM($E30:E$117)</f>
        <v>371.24788944154244</v>
      </c>
      <c r="G30" s="79">
        <f t="shared" si="1"/>
        <v>2.883543327802529E-4</v>
      </c>
      <c r="H30" s="79">
        <f>SUM(G30:$G$117)</f>
        <v>9.4036695066709544E-2</v>
      </c>
      <c r="I30" s="79">
        <f>SUM(H30:$H$117)</f>
        <v>5.3791474495864211</v>
      </c>
      <c r="J30" s="87">
        <f t="shared" si="2"/>
        <v>0.16622958535210336</v>
      </c>
      <c r="K30" s="87">
        <f t="shared" si="3"/>
        <v>9.5087715434729958</v>
      </c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2:24" x14ac:dyDescent="0.2">
      <c r="B31" s="67">
        <v>20</v>
      </c>
      <c r="C31" s="68">
        <v>99144.41</v>
      </c>
      <c r="D31" s="79">
        <f t="shared" si="0"/>
        <v>0.54893855980109207</v>
      </c>
      <c r="E31" s="79">
        <f>SUM(D31:$D$117)</f>
        <v>15.62771803252406</v>
      </c>
      <c r="F31" s="79">
        <f>SUM($E31:E$117)</f>
        <v>355.05446768746049</v>
      </c>
      <c r="G31" s="79">
        <f t="shared" si="1"/>
        <v>2.894165301494208E-4</v>
      </c>
      <c r="H31" s="79">
        <f>SUM(G31:$G$117)</f>
        <v>9.3748340733929292E-2</v>
      </c>
      <c r="I31" s="79">
        <f>SUM(H31:$H$117)</f>
        <v>5.2851107545197102</v>
      </c>
      <c r="J31" s="87">
        <f t="shared" si="2"/>
        <v>0.17078111759519865</v>
      </c>
      <c r="K31" s="87">
        <f t="shared" si="3"/>
        <v>9.6278730290595185</v>
      </c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2:24" x14ac:dyDescent="0.2">
      <c r="B32" s="67">
        <v>21</v>
      </c>
      <c r="C32" s="68">
        <v>99090.57</v>
      </c>
      <c r="D32" s="79">
        <f t="shared" si="0"/>
        <v>0.53266064152916337</v>
      </c>
      <c r="E32" s="79">
        <f>SUM(D32:$D$117)</f>
        <v>15.078779472722969</v>
      </c>
      <c r="F32" s="79">
        <f>SUM($E32:E$117)</f>
        <v>339.42674965493637</v>
      </c>
      <c r="G32" s="79">
        <f t="shared" si="1"/>
        <v>2.9940972775639095E-4</v>
      </c>
      <c r="H32" s="79">
        <f>SUM(G32:$G$117)</f>
        <v>9.3458924203779867E-2</v>
      </c>
      <c r="I32" s="79">
        <f>SUM(H32:$H$117)</f>
        <v>5.1913624137857814</v>
      </c>
      <c r="J32" s="87">
        <f t="shared" si="2"/>
        <v>0.17545678602323192</v>
      </c>
      <c r="K32" s="87">
        <f t="shared" si="3"/>
        <v>9.7460972503663985</v>
      </c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2:24" x14ac:dyDescent="0.2">
      <c r="B33" s="67">
        <v>22</v>
      </c>
      <c r="C33" s="68">
        <v>99033.2</v>
      </c>
      <c r="D33" s="79">
        <f t="shared" si="0"/>
        <v>0.51684684418405269</v>
      </c>
      <c r="E33" s="79">
        <f>SUM(D33:$D$117)</f>
        <v>14.546118831193803</v>
      </c>
      <c r="F33" s="79">
        <f>SUM($E33:E$117)</f>
        <v>324.34797018221343</v>
      </c>
      <c r="G33" s="79">
        <f t="shared" si="1"/>
        <v>3.0710586872324092E-4</v>
      </c>
      <c r="H33" s="79">
        <f>SUM(G33:$G$117)</f>
        <v>9.3159514476023469E-2</v>
      </c>
      <c r="I33" s="79">
        <f>SUM(H33:$H$117)</f>
        <v>5.0979034895820012</v>
      </c>
      <c r="J33" s="87">
        <f t="shared" si="2"/>
        <v>0.18024588042729489</v>
      </c>
      <c r="K33" s="87">
        <f t="shared" si="3"/>
        <v>9.8634702851481535</v>
      </c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2:24" x14ac:dyDescent="0.2">
      <c r="B34" s="67">
        <v>23</v>
      </c>
      <c r="C34" s="68">
        <v>98972.59</v>
      </c>
      <c r="D34" s="79">
        <f t="shared" si="0"/>
        <v>0.50148594673715319</v>
      </c>
      <c r="E34" s="79">
        <f>SUM(D34:$D$117)</f>
        <v>14.029271987009752</v>
      </c>
      <c r="F34" s="79">
        <f>SUM($E34:E$117)</f>
        <v>309.80185135101959</v>
      </c>
      <c r="G34" s="79">
        <f t="shared" si="1"/>
        <v>3.1257469607009282E-4</v>
      </c>
      <c r="H34" s="79">
        <f>SUM(G34:$G$117)</f>
        <v>9.2852408607300235E-2</v>
      </c>
      <c r="I34" s="79">
        <f>SUM(H34:$H$117)</f>
        <v>5.0047439751059777</v>
      </c>
      <c r="J34" s="87">
        <f t="shared" si="2"/>
        <v>0.1851545575931513</v>
      </c>
      <c r="K34" s="87">
        <f t="shared" si="3"/>
        <v>9.9798289616461453</v>
      </c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2:24" x14ac:dyDescent="0.2">
      <c r="B35" s="67">
        <v>24</v>
      </c>
      <c r="C35" s="68">
        <v>98909.05</v>
      </c>
      <c r="D35" s="79">
        <f t="shared" si="0"/>
        <v>0.48656698524291359</v>
      </c>
      <c r="E35" s="79">
        <f>SUM(D35:$D$117)</f>
        <v>13.527786040272597</v>
      </c>
      <c r="F35" s="79">
        <f>SUM($E35:E$117)</f>
        <v>295.7725793640098</v>
      </c>
      <c r="G35" s="79">
        <f t="shared" si="1"/>
        <v>3.1555399961121189E-4</v>
      </c>
      <c r="H35" s="79">
        <f>SUM(G35:$G$117)</f>
        <v>9.2539833911230135E-2</v>
      </c>
      <c r="I35" s="79">
        <f>SUM(H35:$H$117)</f>
        <v>4.9118915664986771</v>
      </c>
      <c r="J35" s="87">
        <f t="shared" si="2"/>
        <v>0.19018929914661303</v>
      </c>
      <c r="K35" s="87">
        <f t="shared" si="3"/>
        <v>10.094995582255679</v>
      </c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2:24" x14ac:dyDescent="0.2">
      <c r="B36" s="67">
        <v>25</v>
      </c>
      <c r="C36" s="68">
        <v>98842.98</v>
      </c>
      <c r="D36" s="79">
        <f t="shared" si="0"/>
        <v>0.47207957730418837</v>
      </c>
      <c r="E36" s="79">
        <f>SUM(D36:$D$117)</f>
        <v>13.041219055029684</v>
      </c>
      <c r="F36" s="79">
        <f>SUM($E36:E$117)</f>
        <v>282.24479332373716</v>
      </c>
      <c r="G36" s="79">
        <f t="shared" si="1"/>
        <v>3.1577610938558108E-4</v>
      </c>
      <c r="H36" s="79">
        <f>SUM(G36:$G$117)</f>
        <v>9.2224279911618925E-2</v>
      </c>
      <c r="I36" s="79">
        <f>SUM(H36:$H$117)</f>
        <v>4.8193517325874469</v>
      </c>
      <c r="J36" s="87">
        <f t="shared" si="2"/>
        <v>0.19535748705391137</v>
      </c>
      <c r="K36" s="87">
        <f t="shared" si="3"/>
        <v>10.208769801287248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2:24" x14ac:dyDescent="0.2">
      <c r="B37" s="67">
        <v>26</v>
      </c>
      <c r="C37" s="68">
        <v>98774.88</v>
      </c>
      <c r="D37" s="79">
        <f t="shared" si="0"/>
        <v>0.45801391059370988</v>
      </c>
      <c r="E37" s="79">
        <f>SUM(D37:$D$117)</f>
        <v>12.569139477725498</v>
      </c>
      <c r="F37" s="79">
        <f>SUM($E37:E$117)</f>
        <v>269.20357426870748</v>
      </c>
      <c r="G37" s="79">
        <f t="shared" si="1"/>
        <v>3.1306146937939207E-4</v>
      </c>
      <c r="H37" s="79">
        <f>SUM(G37:$G$117)</f>
        <v>9.1908503802233338E-2</v>
      </c>
      <c r="I37" s="79">
        <f>SUM(H37:$H$117)</f>
        <v>4.7271274526758287</v>
      </c>
      <c r="J37" s="87">
        <f t="shared" si="2"/>
        <v>0.20066749431932113</v>
      </c>
      <c r="K37" s="87">
        <f t="shared" si="3"/>
        <v>10.320925507585988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2:24" x14ac:dyDescent="0.2">
      <c r="B38" s="67">
        <v>27</v>
      </c>
      <c r="C38" s="68">
        <v>98705.34</v>
      </c>
      <c r="D38" s="79">
        <f t="shared" si="0"/>
        <v>0.44436063813616422</v>
      </c>
      <c r="E38" s="79">
        <f>SUM(D38:$D$117)</f>
        <v>12.111125567131788</v>
      </c>
      <c r="F38" s="79">
        <f>SUM($E38:E$117)</f>
        <v>256.63443479098197</v>
      </c>
      <c r="G38" s="79">
        <f t="shared" si="1"/>
        <v>3.0844506471233631E-4</v>
      </c>
      <c r="H38" s="79">
        <f>SUM(G38:$G$117)</f>
        <v>9.1595442332853952E-2</v>
      </c>
      <c r="I38" s="79">
        <f>SUM(H38:$H$117)</f>
        <v>4.635218948873594</v>
      </c>
      <c r="J38" s="87">
        <f t="shared" si="2"/>
        <v>0.20612861372475258</v>
      </c>
      <c r="K38" s="87">
        <f t="shared" si="3"/>
        <v>10.431209587590061</v>
      </c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2:24" x14ac:dyDescent="0.2">
      <c r="B39" s="67">
        <v>28</v>
      </c>
      <c r="C39" s="68">
        <v>98634.77</v>
      </c>
      <c r="D39" s="79">
        <f t="shared" si="0"/>
        <v>0.43110965021311698</v>
      </c>
      <c r="E39" s="79">
        <f>SUM(D39:$D$117)</f>
        <v>11.666764928995626</v>
      </c>
      <c r="F39" s="79">
        <f>SUM($E39:E$117)</f>
        <v>244.52330922385025</v>
      </c>
      <c r="G39" s="79">
        <f t="shared" si="1"/>
        <v>3.0302573731943322E-4</v>
      </c>
      <c r="H39" s="79">
        <f>SUM(G39:$G$117)</f>
        <v>9.1286997268141615E-2</v>
      </c>
      <c r="I39" s="79">
        <f>SUM(H39:$H$117)</f>
        <v>4.5436235065407393</v>
      </c>
      <c r="J39" s="87">
        <f t="shared" si="2"/>
        <v>0.21174890708898381</v>
      </c>
      <c r="K39" s="87">
        <f t="shared" si="3"/>
        <v>10.539368590553751</v>
      </c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2:24" x14ac:dyDescent="0.2">
      <c r="B40" s="67">
        <v>29</v>
      </c>
      <c r="C40" s="68">
        <v>98563.36</v>
      </c>
      <c r="D40" s="79">
        <f t="shared" si="0"/>
        <v>0.4182500327220175</v>
      </c>
      <c r="E40" s="79">
        <f>SUM(D40:$D$117)</f>
        <v>11.235655278782511</v>
      </c>
      <c r="F40" s="79">
        <f>SUM($E40:E$117)</f>
        <v>232.85654429485459</v>
      </c>
      <c r="G40" s="79">
        <f t="shared" si="1"/>
        <v>2.9724844699070287E-4</v>
      </c>
      <c r="H40" s="79">
        <f>SUM(G40:$G$117)</f>
        <v>9.0983971530822189E-2</v>
      </c>
      <c r="I40" s="79">
        <f>SUM(H40:$H$117)</f>
        <v>4.4523365092725973</v>
      </c>
      <c r="J40" s="87">
        <f t="shared" si="2"/>
        <v>0.21753488203859409</v>
      </c>
      <c r="K40" s="87">
        <f t="shared" si="3"/>
        <v>10.645155196513192</v>
      </c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2:24" x14ac:dyDescent="0.2">
      <c r="B41" s="67">
        <v>30</v>
      </c>
      <c r="C41" s="68">
        <v>98491.21</v>
      </c>
      <c r="D41" s="79">
        <f t="shared" si="0"/>
        <v>0.4057707444870069</v>
      </c>
      <c r="E41" s="79">
        <f>SUM(D41:$D$117)</f>
        <v>10.817405246060494</v>
      </c>
      <c r="F41" s="79">
        <f>SUM($E41:E$117)</f>
        <v>221.62088901607208</v>
      </c>
      <c r="G41" s="79">
        <f t="shared" si="1"/>
        <v>2.9035066867246829E-4</v>
      </c>
      <c r="H41" s="79">
        <f>SUM(G41:$G$117)</f>
        <v>9.068672308383148E-2</v>
      </c>
      <c r="I41" s="79">
        <f>SUM(H41:$H$117)</f>
        <v>4.3613525377417748</v>
      </c>
      <c r="J41" s="87">
        <f t="shared" si="2"/>
        <v>0.22349251225216249</v>
      </c>
      <c r="K41" s="87">
        <f t="shared" si="3"/>
        <v>10.748316868569683</v>
      </c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2:24" x14ac:dyDescent="0.2">
      <c r="B42" s="67">
        <v>31</v>
      </c>
      <c r="C42" s="68">
        <v>98418.62</v>
      </c>
      <c r="D42" s="79">
        <f t="shared" si="0"/>
        <v>0.39366182844492636</v>
      </c>
      <c r="E42" s="79">
        <f>SUM(D42:$D$117)</f>
        <v>10.411634501573488</v>
      </c>
      <c r="F42" s="79">
        <f>SUM($E42:E$117)</f>
        <v>210.80348377001161</v>
      </c>
      <c r="G42" s="79">
        <f t="shared" si="1"/>
        <v>2.828258619619589E-4</v>
      </c>
      <c r="H42" s="79">
        <f>SUM(G42:$G$117)</f>
        <v>9.0396372415159007E-2</v>
      </c>
      <c r="I42" s="79">
        <f>SUM(H42:$H$117)</f>
        <v>4.2706658146579439</v>
      </c>
      <c r="J42" s="87">
        <f t="shared" si="2"/>
        <v>0.22962950909477253</v>
      </c>
      <c r="K42" s="87">
        <f t="shared" si="3"/>
        <v>10.848564697085976</v>
      </c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2:24" x14ac:dyDescent="0.2">
      <c r="B43" s="67">
        <v>32</v>
      </c>
      <c r="C43" s="68">
        <v>98345.79</v>
      </c>
      <c r="D43" s="79">
        <f t="shared" si="0"/>
        <v>0.38191312408456857</v>
      </c>
      <c r="E43" s="79">
        <f>SUM(D43:$D$117)</f>
        <v>10.017972673128563</v>
      </c>
      <c r="F43" s="79">
        <f>SUM($E43:E$117)</f>
        <v>200.39184926843814</v>
      </c>
      <c r="G43" s="79">
        <f t="shared" si="1"/>
        <v>2.7511605224241927E-4</v>
      </c>
      <c r="H43" s="79">
        <f>SUM(G43:$G$117)</f>
        <v>9.0113546553197046E-2</v>
      </c>
      <c r="I43" s="79">
        <f>SUM(H43:$H$117)</f>
        <v>4.1802694422427846</v>
      </c>
      <c r="J43" s="87">
        <f t="shared" si="2"/>
        <v>0.23595299786881072</v>
      </c>
      <c r="K43" s="87">
        <f t="shared" si="3"/>
        <v>10.945603014462343</v>
      </c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2:24" x14ac:dyDescent="0.2">
      <c r="B44" s="67">
        <v>33</v>
      </c>
      <c r="C44" s="68">
        <v>98272.82</v>
      </c>
      <c r="D44" s="79">
        <f t="shared" si="0"/>
        <v>0.37051432480656199</v>
      </c>
      <c r="E44" s="79">
        <f>SUM(D44:$D$117)</f>
        <v>9.6360595490439938</v>
      </c>
      <c r="F44" s="79">
        <f>SUM($E44:E$117)</f>
        <v>190.37387659530958</v>
      </c>
      <c r="G44" s="79">
        <f t="shared" si="1"/>
        <v>2.6728598579208997E-4</v>
      </c>
      <c r="H44" s="79">
        <f>SUM(G44:$G$117)</f>
        <v>8.9838430500954636E-2</v>
      </c>
      <c r="I44" s="79">
        <f>SUM(H44:$H$117)</f>
        <v>4.0901558956895849</v>
      </c>
      <c r="J44" s="87">
        <f t="shared" si="2"/>
        <v>0.24246952003234276</v>
      </c>
      <c r="K44" s="87">
        <f t="shared" si="3"/>
        <v>11.039130262574794</v>
      </c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2:24" x14ac:dyDescent="0.2">
      <c r="B45" s="67">
        <v>34</v>
      </c>
      <c r="C45" s="68">
        <v>98199.8</v>
      </c>
      <c r="D45" s="79">
        <f t="shared" si="0"/>
        <v>0.35945535945747209</v>
      </c>
      <c r="E45" s="79">
        <f>SUM(D45:$D$117)</f>
        <v>9.2655452242374317</v>
      </c>
      <c r="F45" s="79">
        <f>SUM($E45:E$117)</f>
        <v>180.7378170462656</v>
      </c>
      <c r="G45" s="79">
        <f t="shared" si="1"/>
        <v>2.6035387723445766E-4</v>
      </c>
      <c r="H45" s="79">
        <f>SUM(G45:$G$117)</f>
        <v>8.9571144515162543E-2</v>
      </c>
      <c r="I45" s="79">
        <f>SUM(H45:$H$117)</f>
        <v>4.0003174651886306</v>
      </c>
      <c r="J45" s="87">
        <f t="shared" si="2"/>
        <v>0.24918572545517961</v>
      </c>
      <c r="K45" s="87">
        <f t="shared" si="3"/>
        <v>11.128829658365175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2:24" x14ac:dyDescent="0.2">
      <c r="B46" s="67">
        <v>35</v>
      </c>
      <c r="C46" s="68">
        <v>98126.54</v>
      </c>
      <c r="D46" s="79">
        <f t="shared" si="0"/>
        <v>0.34872543200380635</v>
      </c>
      <c r="E46" s="79">
        <f>SUM(D46:$D$117)</f>
        <v>8.9060898647799576</v>
      </c>
      <c r="F46" s="79">
        <f>SUM($E46:E$117)</f>
        <v>171.47227182202818</v>
      </c>
      <c r="G46" s="79">
        <f t="shared" si="1"/>
        <v>2.5156314110879214E-4</v>
      </c>
      <c r="H46" s="79">
        <f>SUM(G46:$G$117)</f>
        <v>8.9310790637928086E-2</v>
      </c>
      <c r="I46" s="79">
        <f>SUM(H46:$H$117)</f>
        <v>3.9107463206734701</v>
      </c>
      <c r="J46" s="87">
        <f t="shared" si="2"/>
        <v>0.25610633020006773</v>
      </c>
      <c r="K46" s="87">
        <f t="shared" si="3"/>
        <v>11.214399529744604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2:24" x14ac:dyDescent="0.2">
      <c r="B47" s="67">
        <v>36</v>
      </c>
      <c r="C47" s="68">
        <v>98053.63</v>
      </c>
      <c r="D47" s="79">
        <f t="shared" si="0"/>
        <v>0.33831681744511094</v>
      </c>
      <c r="E47" s="79">
        <f>SUM(D47:$D$117)</f>
        <v>8.5573644327761489</v>
      </c>
      <c r="F47" s="79">
        <f>SUM($E47:E$117)</f>
        <v>162.56618195724823</v>
      </c>
      <c r="G47" s="79">
        <f t="shared" si="1"/>
        <v>2.4373358492357035E-4</v>
      </c>
      <c r="H47" s="79">
        <f>SUM(G47:$G$117)</f>
        <v>8.9059227496819299E-2</v>
      </c>
      <c r="I47" s="79">
        <f>SUM(H47:$H$117)</f>
        <v>3.8214355300355414</v>
      </c>
      <c r="J47" s="87">
        <f t="shared" si="2"/>
        <v>0.26324209410981592</v>
      </c>
      <c r="K47" s="87">
        <f t="shared" si="3"/>
        <v>11.295434731545786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2:24" x14ac:dyDescent="0.2">
      <c r="B48" s="67">
        <v>37</v>
      </c>
      <c r="C48" s="68">
        <v>97980.87</v>
      </c>
      <c r="D48" s="79">
        <f t="shared" si="0"/>
        <v>0.32821919597343657</v>
      </c>
      <c r="E48" s="79">
        <f>SUM(D48:$D$117)</f>
        <v>8.2190476153310392</v>
      </c>
      <c r="F48" s="79">
        <f>SUM($E48:E$117)</f>
        <v>154.00881752447208</v>
      </c>
      <c r="G48" s="79">
        <f t="shared" si="1"/>
        <v>2.4089501106556871E-4</v>
      </c>
      <c r="H48" s="79">
        <f>SUM(G48:$G$117)</f>
        <v>8.8815493911895721E-2</v>
      </c>
      <c r="I48" s="79">
        <f>SUM(H48:$H$117)</f>
        <v>3.732376302538722</v>
      </c>
      <c r="J48" s="87">
        <f t="shared" si="2"/>
        <v>0.27059810943868051</v>
      </c>
      <c r="K48" s="87">
        <f t="shared" si="3"/>
        <v>11.371596629103895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2:24" x14ac:dyDescent="0.2">
      <c r="B49" s="67">
        <v>38</v>
      </c>
      <c r="C49" s="68">
        <v>97906.8</v>
      </c>
      <c r="D49" s="79">
        <f t="shared" si="0"/>
        <v>0.31841851855537778</v>
      </c>
      <c r="E49" s="79">
        <f>SUM(D49:$D$117)</f>
        <v>7.8908284193576037</v>
      </c>
      <c r="F49" s="79">
        <f>SUM($E49:E$117)</f>
        <v>145.78976990914106</v>
      </c>
      <c r="G49" s="79">
        <f t="shared" si="1"/>
        <v>2.4391961428269873E-4</v>
      </c>
      <c r="H49" s="79">
        <f>SUM(G49:$G$117)</f>
        <v>8.8574598900830151E-2</v>
      </c>
      <c r="I49" s="79">
        <f>SUM(H49:$H$117)</f>
        <v>3.6435608086268263</v>
      </c>
      <c r="J49" s="87">
        <f t="shared" si="2"/>
        <v>0.27817037558833341</v>
      </c>
      <c r="K49" s="87">
        <f t="shared" si="3"/>
        <v>11.442678727220937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2:24" x14ac:dyDescent="0.2">
      <c r="B50" s="67">
        <v>39</v>
      </c>
      <c r="C50" s="68">
        <v>97829.55</v>
      </c>
      <c r="D50" s="79">
        <f t="shared" si="0"/>
        <v>0.30890027315792862</v>
      </c>
      <c r="E50" s="79">
        <f>SUM(D50:$D$117)</f>
        <v>7.5724099008022261</v>
      </c>
      <c r="F50" s="79">
        <f>SUM($E50:E$117)</f>
        <v>137.89894148978348</v>
      </c>
      <c r="G50" s="79">
        <f t="shared" si="1"/>
        <v>2.5370644142443111E-4</v>
      </c>
      <c r="H50" s="79">
        <f>SUM(G50:$G$117)</f>
        <v>8.8330679286547462E-2</v>
      </c>
      <c r="I50" s="79">
        <f>SUM(H50:$H$117)</f>
        <v>3.5549862097259957</v>
      </c>
      <c r="J50" s="87">
        <f t="shared" si="2"/>
        <v>0.28595209186295362</v>
      </c>
      <c r="K50" s="87">
        <f t="shared" si="3"/>
        <v>11.508524008033072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2:24" x14ac:dyDescent="0.2">
      <c r="B51" s="67">
        <v>40</v>
      </c>
      <c r="C51" s="68">
        <v>97746.79</v>
      </c>
      <c r="D51" s="79">
        <f t="shared" si="0"/>
        <v>0.29964947138180736</v>
      </c>
      <c r="E51" s="79">
        <f>SUM(D51:$D$117)</f>
        <v>7.2635096276442974</v>
      </c>
      <c r="F51" s="79">
        <f>SUM($E51:E$117)</f>
        <v>130.32653158898125</v>
      </c>
      <c r="G51" s="79">
        <f t="shared" si="1"/>
        <v>2.6560322787040451E-4</v>
      </c>
      <c r="H51" s="79">
        <f>SUM(G51:$G$117)</f>
        <v>8.807697284512303E-2</v>
      </c>
      <c r="I51" s="79">
        <f>SUM(H51:$H$117)</f>
        <v>3.4666555304394486</v>
      </c>
      <c r="J51" s="87">
        <f t="shared" si="2"/>
        <v>0.29393334965339257</v>
      </c>
      <c r="K51" s="87">
        <f t="shared" si="3"/>
        <v>11.569036028841531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2:24" x14ac:dyDescent="0.2">
      <c r="B52" s="67">
        <v>41</v>
      </c>
      <c r="C52" s="68">
        <v>97657.55</v>
      </c>
      <c r="D52" s="79">
        <f t="shared" si="0"/>
        <v>0.29065621364767069</v>
      </c>
      <c r="E52" s="79">
        <f>SUM(D52:$D$117)</f>
        <v>6.9638601562624896</v>
      </c>
      <c r="F52" s="79">
        <f>SUM($E52:E$117)</f>
        <v>123.06302196133694</v>
      </c>
      <c r="G52" s="79">
        <f t="shared" si="1"/>
        <v>2.7881675526690759E-4</v>
      </c>
      <c r="H52" s="79">
        <f>SUM(G52:$G$117)</f>
        <v>8.7811369617252624E-2</v>
      </c>
      <c r="I52" s="79">
        <f>SUM(H52:$H$117)</f>
        <v>3.378578557594325</v>
      </c>
      <c r="J52" s="87">
        <f t="shared" si="2"/>
        <v>0.3021142005369144</v>
      </c>
      <c r="K52" s="87">
        <f t="shared" si="3"/>
        <v>11.62396810718036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2:24" x14ac:dyDescent="0.2">
      <c r="B53" s="67">
        <v>42</v>
      </c>
      <c r="C53" s="68">
        <v>97561.06</v>
      </c>
      <c r="D53" s="79">
        <f t="shared" si="0"/>
        <v>0.28191168193179195</v>
      </c>
      <c r="E53" s="79">
        <f>SUM(D53:$D$117)</f>
        <v>6.67320394261482</v>
      </c>
      <c r="F53" s="79">
        <f>SUM($E53:E$117)</f>
        <v>116.09916180507443</v>
      </c>
      <c r="G53" s="79">
        <f t="shared" si="1"/>
        <v>2.9423343122626501E-4</v>
      </c>
      <c r="H53" s="79">
        <f>SUM(G53:$G$117)</f>
        <v>8.7532552861985718E-2</v>
      </c>
      <c r="I53" s="79">
        <f>SUM(H53:$H$117)</f>
        <v>3.2907671879770723</v>
      </c>
      <c r="J53" s="87">
        <f t="shared" si="2"/>
        <v>0.31049636631646954</v>
      </c>
      <c r="K53" s="87">
        <f t="shared" si="3"/>
        <v>11.673043009169332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2:24" x14ac:dyDescent="0.2">
      <c r="B54" s="67">
        <v>43</v>
      </c>
      <c r="C54" s="68">
        <v>97456.18</v>
      </c>
      <c r="D54" s="79">
        <f t="shared" si="0"/>
        <v>0.2734064286384747</v>
      </c>
      <c r="E54" s="79">
        <f>SUM(D54:$D$117)</f>
        <v>6.3912922606830262</v>
      </c>
      <c r="F54" s="79">
        <f>SUM($E54:E$117)</f>
        <v>109.42595786245963</v>
      </c>
      <c r="G54" s="79">
        <f t="shared" si="1"/>
        <v>3.1216529989740128E-4</v>
      </c>
      <c r="H54" s="79">
        <f>SUM(G54:$G$117)</f>
        <v>8.7238319430759451E-2</v>
      </c>
      <c r="I54" s="79">
        <f>SUM(H54:$H$117)</f>
        <v>3.2032346351150864</v>
      </c>
      <c r="J54" s="87">
        <f t="shared" si="2"/>
        <v>0.31907925451933933</v>
      </c>
      <c r="K54" s="87">
        <f t="shared" si="3"/>
        <v>11.716017984897945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2:24" x14ac:dyDescent="0.2">
      <c r="B55" s="67">
        <v>44</v>
      </c>
      <c r="C55" s="68">
        <v>97341.57</v>
      </c>
      <c r="D55" s="79">
        <f t="shared" si="0"/>
        <v>0.26513096930056351</v>
      </c>
      <c r="E55" s="79">
        <f>SUM(D55:$D$117)</f>
        <v>6.1178858320445508</v>
      </c>
      <c r="F55" s="79">
        <f>SUM($E55:E$117)</f>
        <v>103.0346656017766</v>
      </c>
      <c r="G55" s="79">
        <f t="shared" si="1"/>
        <v>3.3258445710867684E-4</v>
      </c>
      <c r="H55" s="79">
        <f>SUM(G55:$G$117)</f>
        <v>8.6926154130862063E-2</v>
      </c>
      <c r="I55" s="79">
        <f>SUM(H55:$H$117)</f>
        <v>3.115996315684328</v>
      </c>
      <c r="J55" s="87">
        <f t="shared" si="2"/>
        <v>0.32786118634190542</v>
      </c>
      <c r="K55" s="87">
        <f t="shared" si="3"/>
        <v>11.752668214899877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2:24" x14ac:dyDescent="0.2">
      <c r="B56" s="67">
        <v>45</v>
      </c>
      <c r="C56" s="68">
        <v>97215.8</v>
      </c>
      <c r="D56" s="79">
        <f t="shared" si="0"/>
        <v>0.25707612360169085</v>
      </c>
      <c r="E56" s="79">
        <f>SUM(D56:$D$117)</f>
        <v>5.8527548627439883</v>
      </c>
      <c r="F56" s="79">
        <f>SUM($E56:E$117)</f>
        <v>96.916779769732045</v>
      </c>
      <c r="G56" s="79">
        <f t="shared" si="1"/>
        <v>3.5640164806791981E-4</v>
      </c>
      <c r="H56" s="79">
        <f>SUM(G56:$G$117)</f>
        <v>8.6593569673753382E-2</v>
      </c>
      <c r="I56" s="79">
        <f>SUM(H56:$H$117)</f>
        <v>3.0290701615534661</v>
      </c>
      <c r="J56" s="87">
        <f t="shared" si="2"/>
        <v>0.33684018749216832</v>
      </c>
      <c r="K56" s="87">
        <f t="shared" si="3"/>
        <v>11.78277515280514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2:24" x14ac:dyDescent="0.2">
      <c r="B57" s="67">
        <v>46</v>
      </c>
      <c r="C57" s="68">
        <v>97076.98</v>
      </c>
      <c r="D57" s="79">
        <f t="shared" si="0"/>
        <v>0.24923206786813676</v>
      </c>
      <c r="E57" s="79">
        <f>SUM(D57:$D$117)</f>
        <v>5.595678739142298</v>
      </c>
      <c r="F57" s="79">
        <f>SUM($E57:E$117)</f>
        <v>91.064024906988067</v>
      </c>
      <c r="G57" s="79">
        <f t="shared" si="1"/>
        <v>3.8231309372233974E-4</v>
      </c>
      <c r="H57" s="79">
        <f>SUM(G57:$G$117)</f>
        <v>8.6237168025685457E-2</v>
      </c>
      <c r="I57" s="79">
        <f>SUM(H57:$H$117)</f>
        <v>2.942476591879712</v>
      </c>
      <c r="J57" s="87">
        <f t="shared" si="2"/>
        <v>0.34601152557668324</v>
      </c>
      <c r="K57" s="87">
        <f t="shared" si="3"/>
        <v>11.806171721997316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2:24" x14ac:dyDescent="0.2">
      <c r="B58" s="67">
        <v>47</v>
      </c>
      <c r="C58" s="68">
        <v>96923.6</v>
      </c>
      <c r="D58" s="79">
        <f t="shared" si="0"/>
        <v>0.24159056833165315</v>
      </c>
      <c r="E58" s="79">
        <f>SUM(D58:$D$117)</f>
        <v>5.3464466712741601</v>
      </c>
      <c r="F58" s="79">
        <f>SUM($E58:E$117)</f>
        <v>85.468346167845766</v>
      </c>
      <c r="G58" s="79">
        <f t="shared" si="1"/>
        <v>3.9898342312455774E-4</v>
      </c>
      <c r="H58" s="79">
        <f>SUM(G58:$G$117)</f>
        <v>8.5854854931963112E-2</v>
      </c>
      <c r="I58" s="79">
        <f>SUM(H58:$H$117)</f>
        <v>2.8562394238540265</v>
      </c>
      <c r="J58" s="87">
        <f t="shared" si="2"/>
        <v>0.35537337208504932</v>
      </c>
      <c r="K58" s="87">
        <f t="shared" si="3"/>
        <v>11.822644582436716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2:24" x14ac:dyDescent="0.2">
      <c r="B59" s="67">
        <v>48</v>
      </c>
      <c r="C59" s="68">
        <v>96758.73</v>
      </c>
      <c r="D59" s="79">
        <f t="shared" si="0"/>
        <v>0.23415496641343189</v>
      </c>
      <c r="E59" s="79">
        <f>SUM(D59:$D$117)</f>
        <v>5.1048561029425077</v>
      </c>
      <c r="F59" s="79">
        <f>SUM($E59:E$117)</f>
        <v>80.121899496571615</v>
      </c>
      <c r="G59" s="79">
        <f t="shared" si="1"/>
        <v>4.0533624407485745E-4</v>
      </c>
      <c r="H59" s="79">
        <f>SUM(G59:$G$117)</f>
        <v>8.5455871508838557E-2</v>
      </c>
      <c r="I59" s="79">
        <f>SUM(H59:$H$117)</f>
        <v>2.7703845689220636</v>
      </c>
      <c r="J59" s="87">
        <f t="shared" si="2"/>
        <v>0.36495434121160086</v>
      </c>
      <c r="K59" s="87">
        <f t="shared" si="3"/>
        <v>11.831414944368847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2:24" x14ac:dyDescent="0.2">
      <c r="B60" s="67">
        <v>49</v>
      </c>
      <c r="C60" s="68">
        <v>96586.21</v>
      </c>
      <c r="D60" s="79">
        <f t="shared" si="0"/>
        <v>0.22692958260391732</v>
      </c>
      <c r="E60" s="79">
        <f>SUM(D60:$D$117)</f>
        <v>4.8707011365290755</v>
      </c>
      <c r="F60" s="79">
        <f>SUM($E60:E$117)</f>
        <v>75.017043393629081</v>
      </c>
      <c r="G60" s="79">
        <f t="shared" si="1"/>
        <v>4.102277722939188E-4</v>
      </c>
      <c r="H60" s="79">
        <f>SUM(G60:$G$117)</f>
        <v>8.5050535264763708E-2</v>
      </c>
      <c r="I60" s="79">
        <f>SUM(H60:$H$117)</f>
        <v>2.6849286974132252</v>
      </c>
      <c r="J60" s="87">
        <f t="shared" si="2"/>
        <v>0.37478822412153656</v>
      </c>
      <c r="K60" s="87">
        <f t="shared" si="3"/>
        <v>11.831549975128175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2:24" x14ac:dyDescent="0.2">
      <c r="B61" s="67">
        <v>50</v>
      </c>
      <c r="C61" s="68">
        <v>96406.37</v>
      </c>
      <c r="D61" s="79">
        <f t="shared" si="0"/>
        <v>0.21990975533830545</v>
      </c>
      <c r="E61" s="79">
        <f>SUM(D61:$D$117)</f>
        <v>4.6437715539251583</v>
      </c>
      <c r="F61" s="79">
        <f>SUM($E61:E$117)</f>
        <v>70.146342257099988</v>
      </c>
      <c r="G61" s="79">
        <f t="shared" si="1"/>
        <v>4.1739166337839998E-4</v>
      </c>
      <c r="H61" s="79">
        <f>SUM(G61:$G$117)</f>
        <v>8.4640307492469785E-2</v>
      </c>
      <c r="I61" s="79">
        <f>SUM(H61:$H$117)</f>
        <v>2.5998781621484617</v>
      </c>
      <c r="J61" s="87">
        <f t="shared" si="2"/>
        <v>0.38488655204158889</v>
      </c>
      <c r="K61" s="87">
        <f t="shared" si="3"/>
        <v>11.82247762564627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2:24" x14ac:dyDescent="0.2">
      <c r="B62" s="67">
        <v>51</v>
      </c>
      <c r="C62" s="68">
        <v>96217.9</v>
      </c>
      <c r="D62" s="79">
        <f t="shared" si="0"/>
        <v>0.21308722516992784</v>
      </c>
      <c r="E62" s="79">
        <f>SUM(D62:$D$117)</f>
        <v>4.4238617985868522</v>
      </c>
      <c r="F62" s="79">
        <f>SUM($E62:E$117)</f>
        <v>65.502570703174811</v>
      </c>
      <c r="G62" s="79">
        <f t="shared" si="1"/>
        <v>4.276174571456689E-4</v>
      </c>
      <c r="H62" s="79">
        <f>SUM(G62:$G$117)</f>
        <v>8.4222915829091388E-2</v>
      </c>
      <c r="I62" s="79">
        <f>SUM(H62:$H$117)</f>
        <v>2.5152378546559917</v>
      </c>
      <c r="J62" s="87">
        <f t="shared" si="2"/>
        <v>0.39525089203225233</v>
      </c>
      <c r="K62" s="87">
        <f t="shared" si="3"/>
        <v>11.803794679151688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2:24" x14ac:dyDescent="0.2">
      <c r="B63" s="67">
        <v>52</v>
      </c>
      <c r="C63" s="68">
        <v>96019.02</v>
      </c>
      <c r="D63" s="79">
        <f t="shared" si="0"/>
        <v>0.2064531836787066</v>
      </c>
      <c r="E63" s="79">
        <f>SUM(D63:$D$117)</f>
        <v>4.2107745734169244</v>
      </c>
      <c r="F63" s="79">
        <f>SUM($E63:E$117)</f>
        <v>61.078708904587963</v>
      </c>
      <c r="G63" s="79">
        <f t="shared" si="1"/>
        <v>4.4077624052126977E-4</v>
      </c>
      <c r="H63" s="79">
        <f>SUM(G63:$G$117)</f>
        <v>8.3795298371945715E-2</v>
      </c>
      <c r="I63" s="79">
        <f>SUM(H63:$H$117)</f>
        <v>2.4310149388269005</v>
      </c>
      <c r="J63" s="87">
        <f t="shared" si="2"/>
        <v>0.40588038837101392</v>
      </c>
      <c r="K63" s="87">
        <f t="shared" si="3"/>
        <v>11.775139019460097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2:24" x14ac:dyDescent="0.2">
      <c r="B64" s="67">
        <v>53</v>
      </c>
      <c r="C64" s="68">
        <v>95807.87</v>
      </c>
      <c r="D64" s="79">
        <f t="shared" si="0"/>
        <v>0.19999920791356285</v>
      </c>
      <c r="E64" s="79">
        <f>SUM(D64:$D$117)</f>
        <v>4.0043213897382168</v>
      </c>
      <c r="F64" s="79">
        <f>SUM($E64:E$117)</f>
        <v>56.867934331171043</v>
      </c>
      <c r="G64" s="79">
        <f t="shared" si="1"/>
        <v>4.5766981386952024E-4</v>
      </c>
      <c r="H64" s="79">
        <f>SUM(G64:$G$117)</f>
        <v>8.3354522131424441E-2</v>
      </c>
      <c r="I64" s="79">
        <f>SUM(H64:$H$117)</f>
        <v>2.3472196404549548</v>
      </c>
      <c r="J64" s="87">
        <f t="shared" si="2"/>
        <v>0.41677426126332073</v>
      </c>
      <c r="K64" s="87">
        <f t="shared" si="3"/>
        <v>11.73614468247991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2:24" x14ac:dyDescent="0.2">
      <c r="B65" s="67">
        <v>54</v>
      </c>
      <c r="C65" s="68">
        <v>95582.05</v>
      </c>
      <c r="D65" s="79">
        <f t="shared" si="0"/>
        <v>0.19371631845172546</v>
      </c>
      <c r="E65" s="79">
        <f>SUM(D65:$D$117)</f>
        <v>3.804322181824654</v>
      </c>
      <c r="F65" s="79">
        <f>SUM($E65:E$117)</f>
        <v>52.86361294143282</v>
      </c>
      <c r="G65" s="79">
        <f t="shared" si="1"/>
        <v>4.7845905253397048E-4</v>
      </c>
      <c r="H65" s="79">
        <f>SUM(G65:$G$117)</f>
        <v>8.289685231755492E-2</v>
      </c>
      <c r="I65" s="79">
        <f>SUM(H65:$H$117)</f>
        <v>2.2638651183235305</v>
      </c>
      <c r="J65" s="87">
        <f t="shared" si="2"/>
        <v>0.42792911294260944</v>
      </c>
      <c r="K65" s="87">
        <f t="shared" si="3"/>
        <v>11.686496710331044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2:24" x14ac:dyDescent="0.2">
      <c r="B66" s="67">
        <v>55</v>
      </c>
      <c r="C66" s="68">
        <v>95338.89</v>
      </c>
      <c r="D66" s="79">
        <f t="shared" si="0"/>
        <v>0.18759563653166547</v>
      </c>
      <c r="E66" s="79">
        <f>SUM(D66:$D$117)</f>
        <v>3.6106058633729288</v>
      </c>
      <c r="F66" s="79">
        <f>SUM($E66:E$117)</f>
        <v>49.059290759608167</v>
      </c>
      <c r="G66" s="79">
        <f t="shared" si="1"/>
        <v>5.0924490021343207E-4</v>
      </c>
      <c r="H66" s="79">
        <f>SUM(G66:$G$117)</f>
        <v>8.2418393265020942E-2</v>
      </c>
      <c r="I66" s="79">
        <f>SUM(H66:$H$117)</f>
        <v>2.1809682660059759</v>
      </c>
      <c r="J66" s="87">
        <f t="shared" si="2"/>
        <v>0.43934067331629545</v>
      </c>
      <c r="K66" s="87">
        <f t="shared" si="3"/>
        <v>11.625900827591138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2:24" x14ac:dyDescent="0.2">
      <c r="B67" s="67">
        <v>56</v>
      </c>
      <c r="C67" s="68">
        <v>95072.320000000007</v>
      </c>
      <c r="D67" s="79">
        <f t="shared" si="0"/>
        <v>0.18162244105285991</v>
      </c>
      <c r="E67" s="79">
        <f>SUM(D67:$D$117)</f>
        <v>3.4230102268412632</v>
      </c>
      <c r="F67" s="79">
        <f>SUM($E67:E$117)</f>
        <v>45.448684896235243</v>
      </c>
      <c r="G67" s="79">
        <f t="shared" si="1"/>
        <v>5.4556568284324573E-4</v>
      </c>
      <c r="H67" s="79">
        <f>SUM(G67:$G$117)</f>
        <v>8.1909148364807505E-2</v>
      </c>
      <c r="I67" s="79">
        <f>SUM(H67:$H$117)</f>
        <v>2.0985498727409553</v>
      </c>
      <c r="J67" s="87">
        <f t="shared" si="2"/>
        <v>0.4509858357259301</v>
      </c>
      <c r="K67" s="87">
        <f t="shared" si="3"/>
        <v>11.554463537521707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2:24" x14ac:dyDescent="0.2">
      <c r="B68" s="67">
        <v>57</v>
      </c>
      <c r="C68" s="68">
        <v>94778.17</v>
      </c>
      <c r="D68" s="79">
        <f t="shared" si="0"/>
        <v>0.17578690135876829</v>
      </c>
      <c r="E68" s="79">
        <f>SUM(D68:$D$117)</f>
        <v>3.2413877857884033</v>
      </c>
      <c r="F68" s="79">
        <f>SUM($E68:E$117)</f>
        <v>42.025674669393986</v>
      </c>
      <c r="G68" s="79">
        <f t="shared" si="1"/>
        <v>5.8180563752607134E-4</v>
      </c>
      <c r="H68" s="79">
        <f>SUM(G68:$G$117)</f>
        <v>8.1363582681964267E-2</v>
      </c>
      <c r="I68" s="79">
        <f>SUM(H68:$H$117)</f>
        <v>2.0166407243761477</v>
      </c>
      <c r="J68" s="87">
        <f t="shared" si="2"/>
        <v>0.46285350076173826</v>
      </c>
      <c r="K68" s="87">
        <f t="shared" si="3"/>
        <v>11.472076183084488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2:24" x14ac:dyDescent="0.2">
      <c r="B69" s="67">
        <v>58</v>
      </c>
      <c r="C69" s="68">
        <v>94455.07</v>
      </c>
      <c r="D69" s="79">
        <f t="shared" si="0"/>
        <v>0.17008508888554996</v>
      </c>
      <c r="E69" s="79">
        <f>SUM(D69:$D$117)</f>
        <v>3.0656008844296347</v>
      </c>
      <c r="F69" s="79">
        <f>SUM($E69:E$117)</f>
        <v>38.784286883605581</v>
      </c>
      <c r="G69" s="79">
        <f t="shared" si="1"/>
        <v>6.139507254852585E-4</v>
      </c>
      <c r="H69" s="79">
        <f>SUM(G69:$G$117)</f>
        <v>8.0781777044438202E-2</v>
      </c>
      <c r="I69" s="79">
        <f>SUM(H69:$H$117)</f>
        <v>1.9352771416941834</v>
      </c>
      <c r="J69" s="87">
        <f t="shared" si="2"/>
        <v>0.47494920086025977</v>
      </c>
      <c r="K69" s="87">
        <f t="shared" si="3"/>
        <v>11.378288093181578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2:24" x14ac:dyDescent="0.2">
      <c r="B70" s="67">
        <v>59</v>
      </c>
      <c r="C70" s="68">
        <v>94103.89</v>
      </c>
      <c r="D70" s="79">
        <f t="shared" si="0"/>
        <v>0.16451720353233021</v>
      </c>
      <c r="E70" s="79">
        <f>SUM(D70:$D$117)</f>
        <v>2.8955157955440849</v>
      </c>
      <c r="F70" s="79">
        <f>SUM($E70:E$117)</f>
        <v>35.718685999175953</v>
      </c>
      <c r="G70" s="79">
        <f t="shared" si="1"/>
        <v>6.3682158043260148E-4</v>
      </c>
      <c r="H70" s="79">
        <f>SUM(G70:$G$117)</f>
        <v>8.0167826318952945E-2</v>
      </c>
      <c r="I70" s="79">
        <f>SUM(H70:$H$117)</f>
        <v>1.8544953646497453</v>
      </c>
      <c r="J70" s="87">
        <f t="shared" si="2"/>
        <v>0.48729144793175816</v>
      </c>
      <c r="K70" s="87">
        <f t="shared" si="3"/>
        <v>11.272349181921925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2:24" x14ac:dyDescent="0.2">
      <c r="B71" s="67">
        <v>60</v>
      </c>
      <c r="C71" s="68">
        <v>93728.7</v>
      </c>
      <c r="D71" s="79">
        <f t="shared" si="0"/>
        <v>0.15908861874221811</v>
      </c>
      <c r="E71" s="79">
        <f>SUM(D71:$D$117)</f>
        <v>2.7309985920117548</v>
      </c>
      <c r="F71" s="79">
        <f>SUM($E71:E$117)</f>
        <v>32.823170203631861</v>
      </c>
      <c r="G71" s="79">
        <f t="shared" si="1"/>
        <v>6.7234078375435374E-4</v>
      </c>
      <c r="H71" s="79">
        <f>SUM(G71:$G$117)</f>
        <v>7.9531004738520344E-2</v>
      </c>
      <c r="I71" s="79">
        <f>SUM(H71:$H$117)</f>
        <v>1.7743275383307924</v>
      </c>
      <c r="J71" s="87">
        <f t="shared" si="2"/>
        <v>0.49991636967688891</v>
      </c>
      <c r="K71" s="87">
        <f t="shared" si="3"/>
        <v>11.153076520237148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2:24" x14ac:dyDescent="0.2">
      <c r="B72" s="67">
        <v>61</v>
      </c>
      <c r="C72" s="68">
        <v>93320.7</v>
      </c>
      <c r="D72" s="79">
        <f t="shared" si="0"/>
        <v>0.15378262886888458</v>
      </c>
      <c r="E72" s="79">
        <f>SUM(D72:$D$117)</f>
        <v>2.5719099732695372</v>
      </c>
      <c r="F72" s="79">
        <f>SUM($E72:E$117)</f>
        <v>30.09217161162012</v>
      </c>
      <c r="G72" s="79">
        <f t="shared" si="1"/>
        <v>7.1620996396220334E-4</v>
      </c>
      <c r="H72" s="79">
        <f>SUM(G72:$G$117)</f>
        <v>7.8858663954765984E-2</v>
      </c>
      <c r="I72" s="79">
        <f>SUM(H72:$H$117)</f>
        <v>1.6947965335922719</v>
      </c>
      <c r="J72" s="87">
        <f t="shared" si="2"/>
        <v>0.51279305429224431</v>
      </c>
      <c r="K72" s="87">
        <f t="shared" si="3"/>
        <v>11.020728063097811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2:24" x14ac:dyDescent="0.2">
      <c r="B73" s="67">
        <v>62</v>
      </c>
      <c r="C73" s="68">
        <v>92873.04</v>
      </c>
      <c r="D73" s="79">
        <f t="shared" si="0"/>
        <v>0.14858731320971216</v>
      </c>
      <c r="E73" s="79">
        <f>SUM(D73:$D$117)</f>
        <v>2.4181273444006526</v>
      </c>
      <c r="F73" s="79">
        <f>SUM($E73:E$117)</f>
        <v>27.520261638350579</v>
      </c>
      <c r="G73" s="79">
        <f t="shared" si="1"/>
        <v>7.6515470142209238E-4</v>
      </c>
      <c r="H73" s="79">
        <f>SUM(G73:$G$117)</f>
        <v>7.8142453990803787E-2</v>
      </c>
      <c r="I73" s="79">
        <f>SUM(H73:$H$117)</f>
        <v>1.6159378696375057</v>
      </c>
      <c r="J73" s="87">
        <f t="shared" si="2"/>
        <v>0.52590259762295866</v>
      </c>
      <c r="K73" s="87">
        <f t="shared" si="3"/>
        <v>10.875342145508844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2:24" x14ac:dyDescent="0.2">
      <c r="B74" s="67">
        <v>63</v>
      </c>
      <c r="C74" s="68">
        <v>92380.44</v>
      </c>
      <c r="D74" s="79">
        <f t="shared" si="0"/>
        <v>0.14349437268664794</v>
      </c>
      <c r="E74" s="79">
        <f>SUM(D74:$D$117)</f>
        <v>2.2695400311909402</v>
      </c>
      <c r="F74" s="79">
        <f>SUM($E74:E$117)</f>
        <v>25.102134293949927</v>
      </c>
      <c r="G74" s="79">
        <f t="shared" si="1"/>
        <v>8.2069943919706656E-4</v>
      </c>
      <c r="H74" s="79">
        <f>SUM(G74:$G$117)</f>
        <v>7.7377299289381696E-2</v>
      </c>
      <c r="I74" s="79">
        <f>SUM(H74:$H$117)</f>
        <v>1.537795415646702</v>
      </c>
      <c r="J74" s="87">
        <f t="shared" si="2"/>
        <v>0.53923577517811339</v>
      </c>
      <c r="K74" s="87">
        <f t="shared" si="3"/>
        <v>10.716764614908087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2:24" x14ac:dyDescent="0.2">
      <c r="B75" s="67">
        <v>64</v>
      </c>
      <c r="C75" s="68">
        <v>91836.23</v>
      </c>
      <c r="D75" s="79">
        <f t="shared" si="0"/>
        <v>0.1384942254992961</v>
      </c>
      <c r="E75" s="79">
        <f>SUM(D75:$D$117)</f>
        <v>2.1260456585042919</v>
      </c>
      <c r="F75" s="79">
        <f>SUM($E75:E$117)</f>
        <v>22.832594262758985</v>
      </c>
      <c r="G75" s="79">
        <f t="shared" si="1"/>
        <v>8.8206665142697208E-4</v>
      </c>
      <c r="H75" s="79">
        <f>SUM(G75:$G$117)</f>
        <v>7.6556599850184634E-2</v>
      </c>
      <c r="I75" s="79">
        <f>SUM(H75:$H$117)</f>
        <v>1.4604181163573202</v>
      </c>
      <c r="J75" s="87">
        <f t="shared" si="2"/>
        <v>0.55277828064083245</v>
      </c>
      <c r="K75" s="87">
        <f t="shared" si="3"/>
        <v>10.544974789326092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2:24" x14ac:dyDescent="0.2">
      <c r="B76" s="67">
        <v>65</v>
      </c>
      <c r="C76" s="68">
        <v>91233.78</v>
      </c>
      <c r="D76" s="79">
        <f t="shared" ref="D76:D117" si="4">(1+$C$4)^(-B76)*C76/$C$11</f>
        <v>0.13357834645468575</v>
      </c>
      <c r="E76" s="79">
        <f>SUM(D76:$D$117)</f>
        <v>1.987551433004997</v>
      </c>
      <c r="F76" s="79">
        <f>SUM($E76:E$117)</f>
        <v>20.706548604254692</v>
      </c>
      <c r="G76" s="79">
        <f t="shared" ref="G76:G117" si="5">(1+$C$4)^(-B77)*(C76-C77)/$C$11</f>
        <v>9.4956813693555494E-4</v>
      </c>
      <c r="H76" s="79">
        <f>SUM(G76:$G$117)</f>
        <v>7.5674533198757651E-2</v>
      </c>
      <c r="I76" s="79">
        <f>SUM(H76:$H$117)</f>
        <v>1.3838615165071357</v>
      </c>
      <c r="J76" s="87">
        <f t="shared" ref="J76:J117" si="6">H76/D76</f>
        <v>0.56651796647616826</v>
      </c>
      <c r="K76" s="87">
        <f t="shared" ref="K76:K117" si="7">I76/D76</f>
        <v>10.359923993943045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2:24" x14ac:dyDescent="0.2">
      <c r="B77" s="67">
        <v>66</v>
      </c>
      <c r="C77" s="68">
        <v>90565.77</v>
      </c>
      <c r="D77" s="79">
        <f t="shared" si="4"/>
        <v>0.12873814686761373</v>
      </c>
      <c r="E77" s="79">
        <f>SUM(D77:$D$117)</f>
        <v>1.8539730865503112</v>
      </c>
      <c r="F77" s="79">
        <f>SUM($E77:E$117)</f>
        <v>18.718997171249693</v>
      </c>
      <c r="G77" s="79">
        <f t="shared" si="5"/>
        <v>1.0236507043296463E-3</v>
      </c>
      <c r="H77" s="79">
        <f>SUM(G77:$G$117)</f>
        <v>7.4724965061822093E-2</v>
      </c>
      <c r="I77" s="79">
        <f>SUM(H77:$H$117)</f>
        <v>1.3081869833083781</v>
      </c>
      <c r="J77" s="87">
        <f t="shared" si="6"/>
        <v>0.58044151543259814</v>
      </c>
      <c r="K77" s="87">
        <f t="shared" si="7"/>
        <v>10.161611108583347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2:24" x14ac:dyDescent="0.2">
      <c r="B78" s="67">
        <v>67</v>
      </c>
      <c r="C78" s="68">
        <v>89824.04</v>
      </c>
      <c r="D78" s="79">
        <f t="shared" si="4"/>
        <v>0.12396484140014968</v>
      </c>
      <c r="E78" s="79">
        <f>SUM(D78:$D$117)</f>
        <v>1.7252349396826976</v>
      </c>
      <c r="F78" s="79">
        <f>SUM($E78:E$117)</f>
        <v>16.865024084699382</v>
      </c>
      <c r="G78" s="79">
        <f t="shared" si="5"/>
        <v>1.1060513127470958E-3</v>
      </c>
      <c r="H78" s="79">
        <f>SUM(G78:$G$117)</f>
        <v>7.3701314357492456E-2</v>
      </c>
      <c r="I78" s="79">
        <f>SUM(H78:$H$117)</f>
        <v>1.2334620182465559</v>
      </c>
      <c r="J78" s="87">
        <f t="shared" si="6"/>
        <v>0.59453401081351653</v>
      </c>
      <c r="K78" s="87">
        <f t="shared" si="7"/>
        <v>9.9500955618942655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2:24" x14ac:dyDescent="0.2">
      <c r="B79" s="67">
        <v>68</v>
      </c>
      <c r="C79" s="68">
        <v>88998.56</v>
      </c>
      <c r="D79" s="79">
        <f t="shared" si="4"/>
        <v>0.11924816363885457</v>
      </c>
      <c r="E79" s="79">
        <f>SUM(D79:$D$117)</f>
        <v>1.6012700982825478</v>
      </c>
      <c r="F79" s="79">
        <f>SUM($E79:E$117)</f>
        <v>15.139789145016687</v>
      </c>
      <c r="G79" s="79">
        <f t="shared" si="5"/>
        <v>1.198614985956006E-3</v>
      </c>
      <c r="H79" s="79">
        <f>SUM(G79:$G$117)</f>
        <v>7.2595263044745353E-2</v>
      </c>
      <c r="I79" s="79">
        <f>SUM(H79:$H$117)</f>
        <v>1.1597607038890636</v>
      </c>
      <c r="J79" s="87">
        <f t="shared" si="6"/>
        <v>0.60877468322784034</v>
      </c>
      <c r="K79" s="87">
        <f t="shared" si="7"/>
        <v>9.7256064034782277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2:24" x14ac:dyDescent="0.2">
      <c r="B80" s="67">
        <v>69</v>
      </c>
      <c r="C80" s="68">
        <v>88077.16</v>
      </c>
      <c r="D80" s="79">
        <f t="shared" si="4"/>
        <v>0.11457630116827174</v>
      </c>
      <c r="E80" s="79">
        <f>SUM(D80:$D$117)</f>
        <v>1.4820219346436934</v>
      </c>
      <c r="F80" s="79">
        <f>SUM($E80:E$117)</f>
        <v>13.538519046734139</v>
      </c>
      <c r="G80" s="79">
        <f t="shared" si="5"/>
        <v>1.3018352918773724E-3</v>
      </c>
      <c r="H80" s="79">
        <f>SUM(G80:$G$117)</f>
        <v>7.1396648058789342E-2</v>
      </c>
      <c r="I80" s="79">
        <f>SUM(H80:$H$117)</f>
        <v>1.0871654408443181</v>
      </c>
      <c r="J80" s="87">
        <f t="shared" si="6"/>
        <v>0.62313626230552788</v>
      </c>
      <c r="K80" s="87">
        <f t="shared" si="7"/>
        <v>9.4885716309488792</v>
      </c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2:24" x14ac:dyDescent="0.2">
      <c r="B81" s="67">
        <v>70</v>
      </c>
      <c r="C81" s="68">
        <v>87046.39</v>
      </c>
      <c r="D81" s="79">
        <f t="shared" si="4"/>
        <v>0.10993729205595926</v>
      </c>
      <c r="E81" s="79">
        <f>SUM(D81:$D$117)</f>
        <v>1.3674456334754217</v>
      </c>
      <c r="F81" s="79">
        <f>SUM($E81:E$117)</f>
        <v>12.056497112090446</v>
      </c>
      <c r="G81" s="79">
        <f t="shared" si="5"/>
        <v>1.4163819695168652E-3</v>
      </c>
      <c r="H81" s="79">
        <f>SUM(G81:$G$117)</f>
        <v>7.0094812766911971E-2</v>
      </c>
      <c r="I81" s="79">
        <f>SUM(H81:$H$117)</f>
        <v>1.0157687927855292</v>
      </c>
      <c r="J81" s="87">
        <f t="shared" si="6"/>
        <v>0.6375890424082209</v>
      </c>
      <c r="K81" s="87">
        <f t="shared" si="7"/>
        <v>9.2395289513634022</v>
      </c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2:24" x14ac:dyDescent="0.2">
      <c r="B82" s="67">
        <v>71</v>
      </c>
      <c r="C82" s="68">
        <v>85891.28</v>
      </c>
      <c r="D82" s="79">
        <f t="shared" si="4"/>
        <v>0.10531885303626881</v>
      </c>
      <c r="E82" s="79">
        <f>SUM(D82:$D$117)</f>
        <v>1.2575083414194625</v>
      </c>
      <c r="F82" s="79">
        <f>SUM($E82:E$117)</f>
        <v>10.689051478615026</v>
      </c>
      <c r="G82" s="79">
        <f t="shared" si="5"/>
        <v>1.5427706382908099E-3</v>
      </c>
      <c r="H82" s="79">
        <f>SUM(G82:$G$117)</f>
        <v>6.8678430797395107E-2</v>
      </c>
      <c r="I82" s="79">
        <f>SUM(H82:$H$117)</f>
        <v>0.94567398001861702</v>
      </c>
      <c r="J82" s="87">
        <f t="shared" si="6"/>
        <v>0.65210006392439734</v>
      </c>
      <c r="K82" s="87">
        <f t="shared" si="7"/>
        <v>8.9791519063823628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2:24" x14ac:dyDescent="0.2">
      <c r="B83" s="67">
        <v>72</v>
      </c>
      <c r="C83" s="68">
        <v>84595.35</v>
      </c>
      <c r="D83" s="79">
        <f t="shared" si="4"/>
        <v>0.10070854298915465</v>
      </c>
      <c r="E83" s="79">
        <f>SUM(D83:$D$117)</f>
        <v>1.1521894883831938</v>
      </c>
      <c r="F83" s="79">
        <f>SUM($E83:E$117)</f>
        <v>9.4315431371955629</v>
      </c>
      <c r="G83" s="79">
        <f t="shared" si="5"/>
        <v>1.6822203054138083E-3</v>
      </c>
      <c r="H83" s="79">
        <f>SUM(G83:$G$117)</f>
        <v>6.7135660159104299E-2</v>
      </c>
      <c r="I83" s="79">
        <f>SUM(H83:$H$117)</f>
        <v>0.87699554922122192</v>
      </c>
      <c r="J83" s="87">
        <f t="shared" si="6"/>
        <v>0.66663321865687375</v>
      </c>
      <c r="K83" s="87">
        <f t="shared" si="7"/>
        <v>8.7082537706425356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2:24" x14ac:dyDescent="0.2">
      <c r="B84" s="67">
        <v>73</v>
      </c>
      <c r="C84" s="68">
        <v>83139.89</v>
      </c>
      <c r="D84" s="79">
        <f t="shared" si="4"/>
        <v>9.6093064150076138E-2</v>
      </c>
      <c r="E84" s="79">
        <f>SUM(D84:$D$117)</f>
        <v>1.0514809453940388</v>
      </c>
      <c r="F84" s="79">
        <f>SUM($E84:E$117)</f>
        <v>8.2793536488123678</v>
      </c>
      <c r="G84" s="79">
        <f t="shared" si="5"/>
        <v>1.8350060355502853E-3</v>
      </c>
      <c r="H84" s="79">
        <f>SUM(G84:$G$117)</f>
        <v>6.5453439853690468E-2</v>
      </c>
      <c r="I84" s="79">
        <f>SUM(H84:$H$117)</f>
        <v>0.8098598890621177</v>
      </c>
      <c r="J84" s="87">
        <f t="shared" si="6"/>
        <v>0.68114634945417762</v>
      </c>
      <c r="K84" s="87">
        <f t="shared" si="7"/>
        <v>8.427870379877735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2:24" x14ac:dyDescent="0.2">
      <c r="B85" s="67">
        <v>74</v>
      </c>
      <c r="C85" s="68">
        <v>81504.61</v>
      </c>
      <c r="D85" s="79">
        <f t="shared" si="4"/>
        <v>9.1459231003358593E-2</v>
      </c>
      <c r="E85" s="79">
        <f>SUM(D85:$D$117)</f>
        <v>0.95538788124396212</v>
      </c>
      <c r="F85" s="79">
        <f>SUM($E85:E$117)</f>
        <v>7.2278727034183321</v>
      </c>
      <c r="G85" s="79">
        <f t="shared" si="5"/>
        <v>2.0007352347050276E-3</v>
      </c>
      <c r="H85" s="79">
        <f>SUM(G85:$G$117)</f>
        <v>6.3618433818140196E-2</v>
      </c>
      <c r="I85" s="79">
        <f>SUM(H85:$H$117)</f>
        <v>0.74440644920842702</v>
      </c>
      <c r="J85" s="87">
        <f t="shared" si="6"/>
        <v>0.69559336023505358</v>
      </c>
      <c r="K85" s="87">
        <f t="shared" si="7"/>
        <v>8.1392161408080366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2:24" x14ac:dyDescent="0.2">
      <c r="B86" s="67">
        <v>75</v>
      </c>
      <c r="C86" s="68">
        <v>79668.149999999994</v>
      </c>
      <c r="D86" s="79">
        <f t="shared" si="4"/>
        <v>8.6794634671468363E-2</v>
      </c>
      <c r="E86" s="79">
        <f>SUM(D86:$D$117)</f>
        <v>0.8639286502406035</v>
      </c>
      <c r="F86" s="79">
        <f>SUM($E86:E$117)</f>
        <v>6.2724848221743699</v>
      </c>
      <c r="G86" s="79">
        <f t="shared" si="5"/>
        <v>2.1835158953002862E-3</v>
      </c>
      <c r="H86" s="79">
        <f>SUM(G86:$G$117)</f>
        <v>6.1617698583435153E-2</v>
      </c>
      <c r="I86" s="79">
        <f>SUM(H86:$H$117)</f>
        <v>0.68078801539028688</v>
      </c>
      <c r="J86" s="87">
        <f t="shared" si="6"/>
        <v>0.70992520236611445</v>
      </c>
      <c r="K86" s="87">
        <f t="shared" si="7"/>
        <v>7.8436647376554891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2:24" x14ac:dyDescent="0.2">
      <c r="B87" s="67">
        <v>76</v>
      </c>
      <c r="C87" s="68">
        <v>77603.789999999994</v>
      </c>
      <c r="D87" s="79">
        <f t="shared" si="4"/>
        <v>8.2083119708067059E-2</v>
      </c>
      <c r="E87" s="79">
        <f>SUM(D87:$D$117)</f>
        <v>0.77713401556913508</v>
      </c>
      <c r="F87" s="79">
        <f>SUM($E87:E$117)</f>
        <v>5.4085561719337649</v>
      </c>
      <c r="G87" s="79">
        <f t="shared" si="5"/>
        <v>2.3760304742465035E-3</v>
      </c>
      <c r="H87" s="79">
        <f>SUM(G87:$G$117)</f>
        <v>5.9434182688134864E-2</v>
      </c>
      <c r="I87" s="79">
        <f>SUM(H87:$H$117)</f>
        <v>0.61917031680685164</v>
      </c>
      <c r="J87" s="87">
        <f t="shared" si="6"/>
        <v>0.7240731456055236</v>
      </c>
      <c r="K87" s="87">
        <f t="shared" si="7"/>
        <v>7.5432113083538184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2:24" x14ac:dyDescent="0.2">
      <c r="B88" s="67">
        <v>77</v>
      </c>
      <c r="C88" s="68">
        <v>75290.03</v>
      </c>
      <c r="D88" s="79">
        <f t="shared" si="4"/>
        <v>7.7316318756886576E-2</v>
      </c>
      <c r="E88" s="79">
        <f>SUM(D88:$D$117)</f>
        <v>0.69505089586106805</v>
      </c>
      <c r="F88" s="79">
        <f>SUM($E88:E$117)</f>
        <v>4.6314221563646312</v>
      </c>
      <c r="G88" s="79">
        <f t="shared" si="5"/>
        <v>2.5672030113581424E-3</v>
      </c>
      <c r="H88" s="79">
        <f>SUM(G88:$G$117)</f>
        <v>5.7058152213888359E-2</v>
      </c>
      <c r="I88" s="79">
        <f>SUM(H88:$H$117)</f>
        <v>0.55973613411871681</v>
      </c>
      <c r="J88" s="87">
        <f t="shared" si="6"/>
        <v>0.73798330198960982</v>
      </c>
      <c r="K88" s="87">
        <f t="shared" si="7"/>
        <v>7.2395600711248429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2:24" x14ac:dyDescent="0.2">
      <c r="B89" s="67">
        <v>78</v>
      </c>
      <c r="C89" s="68">
        <v>72715.11</v>
      </c>
      <c r="D89" s="79">
        <f t="shared" si="4"/>
        <v>7.2497184131250156E-2</v>
      </c>
      <c r="E89" s="79">
        <f>SUM(D89:$D$117)</f>
        <v>0.61773457710418156</v>
      </c>
      <c r="F89" s="79">
        <f>SUM($E89:E$117)</f>
        <v>3.9363712605035612</v>
      </c>
      <c r="G89" s="79">
        <f t="shared" si="5"/>
        <v>2.7510217161580051E-3</v>
      </c>
      <c r="H89" s="79">
        <f>SUM(G89:$G$117)</f>
        <v>5.4490949202530219E-2</v>
      </c>
      <c r="I89" s="79">
        <f>SUM(H89:$H$117)</f>
        <v>0.50267798190482849</v>
      </c>
      <c r="J89" s="87">
        <f t="shared" si="6"/>
        <v>0.75162849227190487</v>
      </c>
      <c r="K89" s="87">
        <f t="shared" si="7"/>
        <v>6.933758709783425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2:24" x14ac:dyDescent="0.2">
      <c r="B90" s="67">
        <v>79</v>
      </c>
      <c r="C90" s="68">
        <v>69873.039999999994</v>
      </c>
      <c r="D90" s="79">
        <f t="shared" si="4"/>
        <v>6.7634593945249927E-2</v>
      </c>
      <c r="E90" s="79">
        <f>SUM(D90:$D$117)</f>
        <v>0.5452373929729315</v>
      </c>
      <c r="F90" s="79">
        <f>SUM($E90:E$117)</f>
        <v>3.3186366833993799</v>
      </c>
      <c r="G90" s="79">
        <f t="shared" si="5"/>
        <v>2.9206953905957897E-3</v>
      </c>
      <c r="H90" s="79">
        <f>SUM(G90:$G$117)</f>
        <v>5.1739927486372218E-2</v>
      </c>
      <c r="I90" s="79">
        <f>SUM(H90:$H$117)</f>
        <v>0.44818703270229843</v>
      </c>
      <c r="J90" s="87">
        <f t="shared" si="6"/>
        <v>0.76499206202458447</v>
      </c>
      <c r="K90" s="87">
        <f t="shared" si="7"/>
        <v>6.6265945658682446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2:24" x14ac:dyDescent="0.2">
      <c r="B91" s="67">
        <v>80</v>
      </c>
      <c r="C91" s="68">
        <v>66765.16</v>
      </c>
      <c r="D91" s="79">
        <f t="shared" si="4"/>
        <v>6.2743958925180837E-2</v>
      </c>
      <c r="E91" s="79">
        <f>SUM(D91:$D$117)</f>
        <v>0.4776027990276816</v>
      </c>
      <c r="F91" s="79">
        <f>SUM($E91:E$117)</f>
        <v>2.7733992904264482</v>
      </c>
      <c r="G91" s="79">
        <f t="shared" si="5"/>
        <v>3.0826130011264697E-3</v>
      </c>
      <c r="H91" s="79">
        <f>SUM(G91:$G$117)</f>
        <v>4.8819232095776426E-2</v>
      </c>
      <c r="I91" s="79">
        <f>SUM(H91:$H$117)</f>
        <v>0.39644710521592624</v>
      </c>
      <c r="J91" s="87">
        <f t="shared" si="6"/>
        <v>0.77807063711091329</v>
      </c>
      <c r="K91" s="87">
        <f t="shared" si="7"/>
        <v>6.3184904492346492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2:24" x14ac:dyDescent="0.2">
      <c r="B92" s="67">
        <v>81</v>
      </c>
      <c r="C92" s="68">
        <v>63386.58</v>
      </c>
      <c r="D92" s="79">
        <f t="shared" si="4"/>
        <v>5.7833851974777264E-2</v>
      </c>
      <c r="E92" s="79">
        <f>SUM(D92:$D$117)</f>
        <v>0.41485884010250068</v>
      </c>
      <c r="F92" s="79">
        <f>SUM($E92:E$117)</f>
        <v>2.2957964913987663</v>
      </c>
      <c r="G92" s="79">
        <f t="shared" si="5"/>
        <v>3.2395390734010344E-3</v>
      </c>
      <c r="H92" s="79">
        <f>SUM(G92:$G$117)</f>
        <v>4.5736619094649954E-2</v>
      </c>
      <c r="I92" s="79">
        <f>SUM(H92:$H$117)</f>
        <v>0.34762787312014981</v>
      </c>
      <c r="J92" s="87">
        <f t="shared" si="6"/>
        <v>0.79082782026341236</v>
      </c>
      <c r="K92" s="87">
        <f t="shared" si="7"/>
        <v>6.0108026916788928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2:24" x14ac:dyDescent="0.2">
      <c r="B93" s="67">
        <v>82</v>
      </c>
      <c r="C93" s="68">
        <v>59729.49</v>
      </c>
      <c r="D93" s="79">
        <f t="shared" si="4"/>
        <v>5.2909831775897274E-2</v>
      </c>
      <c r="E93" s="79">
        <f>SUM(D93:$D$117)</f>
        <v>0.35702498812772343</v>
      </c>
      <c r="F93" s="79">
        <f>SUM($E93:E$117)</f>
        <v>1.8809376512962654</v>
      </c>
      <c r="G93" s="79">
        <f t="shared" si="5"/>
        <v>3.3775447322461722E-3</v>
      </c>
      <c r="H93" s="79">
        <f>SUM(G93:$G$117)</f>
        <v>4.2497080021248919E-2</v>
      </c>
      <c r="I93" s="79">
        <f>SUM(H93:$H$117)</f>
        <v>0.30189125402549982</v>
      </c>
      <c r="J93" s="87">
        <f t="shared" si="6"/>
        <v>0.80319816931658028</v>
      </c>
      <c r="K93" s="87">
        <f t="shared" si="7"/>
        <v>5.7057685479738076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2:24" x14ac:dyDescent="0.2">
      <c r="B94" s="67">
        <v>83</v>
      </c>
      <c r="C94" s="68">
        <v>55802.22</v>
      </c>
      <c r="D94" s="79">
        <f t="shared" si="4"/>
        <v>4.799122398221721E-2</v>
      </c>
      <c r="E94" s="79">
        <f>SUM(D94:$D$117)</f>
        <v>0.30411515635182623</v>
      </c>
      <c r="F94" s="79">
        <f>SUM($E94:E$117)</f>
        <v>1.523912663168542</v>
      </c>
      <c r="G94" s="79">
        <f t="shared" si="5"/>
        <v>3.4895247262978599E-3</v>
      </c>
      <c r="H94" s="79">
        <f>SUM(G94:$G$117)</f>
        <v>3.9119535289002749E-2</v>
      </c>
      <c r="I94" s="79">
        <f>SUM(H94:$H$117)</f>
        <v>0.25939417400425097</v>
      </c>
      <c r="J94" s="87">
        <f t="shared" si="6"/>
        <v>0.81513935346800492</v>
      </c>
      <c r="K94" s="87">
        <f t="shared" si="7"/>
        <v>5.4050335140518095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2:24" x14ac:dyDescent="0.2">
      <c r="B95" s="67">
        <v>84</v>
      </c>
      <c r="C95" s="68">
        <v>51623.02</v>
      </c>
      <c r="D95" s="79">
        <f t="shared" si="4"/>
        <v>4.3103896615660588E-2</v>
      </c>
      <c r="E95" s="79">
        <f>SUM(D95:$D$117)</f>
        <v>0.25612393236960901</v>
      </c>
      <c r="F95" s="79">
        <f>SUM($E95:E$117)</f>
        <v>1.2197975068167159</v>
      </c>
      <c r="G95" s="79">
        <f t="shared" si="5"/>
        <v>3.5683317114091192E-3</v>
      </c>
      <c r="H95" s="79">
        <f>SUM(G95:$G$117)</f>
        <v>3.5630010562704886E-2</v>
      </c>
      <c r="I95" s="79">
        <f>SUM(H95:$H$117)</f>
        <v>0.22027463871524808</v>
      </c>
      <c r="J95" s="87">
        <f t="shared" si="6"/>
        <v>0.82660764710909507</v>
      </c>
      <c r="K95" s="87">
        <f t="shared" si="7"/>
        <v>5.1103184633014704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2:24" x14ac:dyDescent="0.2">
      <c r="B96" s="67">
        <v>85</v>
      </c>
      <c r="C96" s="68">
        <v>47221.23</v>
      </c>
      <c r="D96" s="79">
        <f t="shared" si="4"/>
        <v>3.8280111604766222E-2</v>
      </c>
      <c r="E96" s="79">
        <f>SUM(D96:$D$117)</f>
        <v>0.21302003575394848</v>
      </c>
      <c r="F96" s="79">
        <f>SUM($E96:E$117)</f>
        <v>0.96367357444710733</v>
      </c>
      <c r="G96" s="79">
        <f t="shared" si="5"/>
        <v>3.6115217405437421E-3</v>
      </c>
      <c r="H96" s="79">
        <f>SUM(G96:$G$117)</f>
        <v>3.2061678851295759E-2</v>
      </c>
      <c r="I96" s="79">
        <f>SUM(H96:$H$117)</f>
        <v>0.18464462815254321</v>
      </c>
      <c r="J96" s="87">
        <f t="shared" si="6"/>
        <v>0.837554476912857</v>
      </c>
      <c r="K96" s="87">
        <f t="shared" si="7"/>
        <v>4.8235133183246326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2:24" x14ac:dyDescent="0.2">
      <c r="B97" s="67">
        <v>86</v>
      </c>
      <c r="C97" s="68">
        <v>42632.51</v>
      </c>
      <c r="D97" s="79">
        <f t="shared" si="4"/>
        <v>3.3553635157287535E-2</v>
      </c>
      <c r="E97" s="79">
        <f>SUM(D97:$D$117)</f>
        <v>0.17473992414918224</v>
      </c>
      <c r="F97" s="79">
        <f>SUM($E97:E$117)</f>
        <v>0.75065353869315865</v>
      </c>
      <c r="G97" s="79">
        <f t="shared" si="5"/>
        <v>3.6080896200713208E-3</v>
      </c>
      <c r="H97" s="79">
        <f>SUM(G97:$G$117)</f>
        <v>2.8450157110752026E-2</v>
      </c>
      <c r="I97" s="79">
        <f>SUM(H97:$H$117)</f>
        <v>0.15258294930124744</v>
      </c>
      <c r="J97" s="87">
        <f t="shared" si="6"/>
        <v>0.84790088994494295</v>
      </c>
      <c r="K97" s="87">
        <f t="shared" si="7"/>
        <v>4.5474342373335324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2:24" x14ac:dyDescent="0.2">
      <c r="B98" s="67">
        <v>87</v>
      </c>
      <c r="C98" s="68">
        <v>37910.620000000003</v>
      </c>
      <c r="D98" s="79">
        <f t="shared" si="4"/>
        <v>2.8968255192829192E-2</v>
      </c>
      <c r="E98" s="79">
        <f>SUM(D98:$D$117)</f>
        <v>0.14118628899189475</v>
      </c>
      <c r="F98" s="79">
        <f>SUM($E98:E$117)</f>
        <v>0.57591361454397649</v>
      </c>
      <c r="G98" s="79">
        <f t="shared" si="5"/>
        <v>3.5399741268615646E-3</v>
      </c>
      <c r="H98" s="79">
        <f>SUM(G98:$G$117)</f>
        <v>2.4842067490680707E-2</v>
      </c>
      <c r="I98" s="79">
        <f>SUM(H98:$H$117)</f>
        <v>0.12413279219049544</v>
      </c>
      <c r="J98" s="87">
        <f t="shared" si="6"/>
        <v>0.85756174561835941</v>
      </c>
      <c r="K98" s="87">
        <f t="shared" si="7"/>
        <v>4.2851318232388156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2:24" x14ac:dyDescent="0.2">
      <c r="B99" s="67">
        <v>88</v>
      </c>
      <c r="C99" s="68">
        <v>33138.89</v>
      </c>
      <c r="D99" s="79">
        <f t="shared" si="4"/>
        <v>2.4584545477826982E-2</v>
      </c>
      <c r="E99" s="79">
        <f>SUM(D99:$D$117)</f>
        <v>0.11221803379906556</v>
      </c>
      <c r="F99" s="79">
        <f>SUM($E99:E$117)</f>
        <v>0.43472732555208166</v>
      </c>
      <c r="G99" s="79">
        <f t="shared" si="5"/>
        <v>3.3936239024975039E-3</v>
      </c>
      <c r="H99" s="79">
        <f>SUM(G99:$G$117)</f>
        <v>2.1302093363819143E-2</v>
      </c>
      <c r="I99" s="79">
        <f>SUM(H99:$H$117)</f>
        <v>9.9290724699814731E-2</v>
      </c>
      <c r="J99" s="87">
        <f t="shared" si="6"/>
        <v>0.86648310756982216</v>
      </c>
      <c r="K99" s="87">
        <f t="shared" si="7"/>
        <v>4.0387455928101623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2:24" x14ac:dyDescent="0.2">
      <c r="B100" s="67">
        <v>89</v>
      </c>
      <c r="C100" s="68">
        <v>28427.200000000001</v>
      </c>
      <c r="D100" s="79">
        <f t="shared" si="4"/>
        <v>2.0474866852674321E-2</v>
      </c>
      <c r="E100" s="79">
        <f>SUM(D100:$D$117)</f>
        <v>8.7633488321238573E-2</v>
      </c>
      <c r="F100" s="79">
        <f>SUM($E100:E$117)</f>
        <v>0.32250929175301613</v>
      </c>
      <c r="G100" s="79">
        <f t="shared" si="5"/>
        <v>3.1641623768807387E-3</v>
      </c>
      <c r="H100" s="79">
        <f>SUM(G100:$G$117)</f>
        <v>1.7908469461321644E-2</v>
      </c>
      <c r="I100" s="79">
        <f>SUM(H100:$H$117)</f>
        <v>7.7988631335995595E-2</v>
      </c>
      <c r="J100" s="87">
        <f t="shared" si="6"/>
        <v>0.87465621096249191</v>
      </c>
      <c r="K100" s="87">
        <f t="shared" si="7"/>
        <v>3.8089933330047088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2:24" x14ac:dyDescent="0.2">
      <c r="B101" s="67">
        <v>90</v>
      </c>
      <c r="C101" s="68">
        <v>23902.3</v>
      </c>
      <c r="D101" s="79">
        <f t="shared" si="4"/>
        <v>1.6714349130570055E-2</v>
      </c>
      <c r="E101" s="79">
        <f>SUM(D101:$D$117)</f>
        <v>6.7158621468564245E-2</v>
      </c>
      <c r="F101" s="79">
        <f>SUM($E101:E$117)</f>
        <v>0.23487580343177747</v>
      </c>
      <c r="G101" s="79">
        <f t="shared" si="5"/>
        <v>2.8516143677829757E-3</v>
      </c>
      <c r="H101" s="79">
        <f>SUM(G101:$G$117)</f>
        <v>1.4744307084440906E-2</v>
      </c>
      <c r="I101" s="79">
        <f>SUM(H101:$H$117)</f>
        <v>6.0080161874673924E-2</v>
      </c>
      <c r="J101" s="87">
        <f t="shared" si="6"/>
        <v>0.88213468375349413</v>
      </c>
      <c r="K101" s="87">
        <f t="shared" si="7"/>
        <v>3.5945259612167049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2:24" x14ac:dyDescent="0.2">
      <c r="B102" s="67">
        <v>91</v>
      </c>
      <c r="C102" s="68">
        <v>19702.02</v>
      </c>
      <c r="D102" s="79">
        <f t="shared" si="4"/>
        <v>1.3375909059954946E-2</v>
      </c>
      <c r="E102" s="79">
        <f>SUM(D102:$D$117)</f>
        <v>5.0444272337994214E-2</v>
      </c>
      <c r="F102" s="79">
        <f>SUM($E102:E$117)</f>
        <v>0.16771718196321322</v>
      </c>
      <c r="G102" s="79">
        <f t="shared" si="5"/>
        <v>2.5368382204287105E-3</v>
      </c>
      <c r="H102" s="79">
        <f>SUM(G102:$G$117)</f>
        <v>1.1892692716657929E-2</v>
      </c>
      <c r="I102" s="79">
        <f>SUM(H102:$H$117)</f>
        <v>4.5335854790233027E-2</v>
      </c>
      <c r="J102" s="87">
        <f t="shared" si="6"/>
        <v>0.88911285680481345</v>
      </c>
      <c r="K102" s="87">
        <f t="shared" si="7"/>
        <v>3.3893662544372689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2:24" x14ac:dyDescent="0.2">
      <c r="B103" s="67">
        <v>92</v>
      </c>
      <c r="C103" s="68">
        <v>15853.29</v>
      </c>
      <c r="D103" s="79">
        <f t="shared" si="4"/>
        <v>1.0449481255255702E-2</v>
      </c>
      <c r="E103" s="79">
        <f>SUM(D103:$D$117)</f>
        <v>3.7068363278039265E-2</v>
      </c>
      <c r="F103" s="79">
        <f>SUM($E103:E$117)</f>
        <v>0.11727290962521905</v>
      </c>
      <c r="G103" s="79">
        <f t="shared" si="5"/>
        <v>2.1838598377180544E-3</v>
      </c>
      <c r="H103" s="79">
        <f>SUM(G103:$G$117)</f>
        <v>9.3558544962292194E-3</v>
      </c>
      <c r="I103" s="79">
        <f>SUM(H103:$H$117)</f>
        <v>3.3443162073575096E-2</v>
      </c>
      <c r="J103" s="87">
        <f t="shared" si="6"/>
        <v>0.89534152631008079</v>
      </c>
      <c r="K103" s="87">
        <f t="shared" si="7"/>
        <v>3.2004614637453344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2:24" x14ac:dyDescent="0.2">
      <c r="B104" s="67">
        <v>93</v>
      </c>
      <c r="C104" s="68">
        <v>12440.68</v>
      </c>
      <c r="D104" s="79">
        <f t="shared" si="4"/>
        <v>7.9612675945690374E-3</v>
      </c>
      <c r="E104" s="79">
        <f>SUM(D104:$D$117)</f>
        <v>2.661888202278356E-2</v>
      </c>
      <c r="F104" s="79">
        <f>SUM($E104:E$117)</f>
        <v>8.0204546347179786E-2</v>
      </c>
      <c r="G104" s="79">
        <f t="shared" si="5"/>
        <v>1.8204070051993906E-3</v>
      </c>
      <c r="H104" s="79">
        <f>SUM(G104:$G$117)</f>
        <v>7.171994658511165E-3</v>
      </c>
      <c r="I104" s="79">
        <f>SUM(H104:$H$117)</f>
        <v>2.4087307577345878E-2</v>
      </c>
      <c r="J104" s="87">
        <f t="shared" si="6"/>
        <v>0.90086089599647512</v>
      </c>
      <c r="K104" s="87">
        <f t="shared" si="7"/>
        <v>3.0255618582369461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2:24" x14ac:dyDescent="0.2">
      <c r="B105" s="67">
        <v>94</v>
      </c>
      <c r="C105" s="68">
        <v>9510.68</v>
      </c>
      <c r="D105" s="79">
        <f t="shared" si="4"/>
        <v>5.9089790089453037E-3</v>
      </c>
      <c r="E105" s="79">
        <f>SUM(D105:$D$117)</f>
        <v>1.8657614428214519E-2</v>
      </c>
      <c r="F105" s="79">
        <f>SUM($E105:E$117)</f>
        <v>5.3585664324396244E-2</v>
      </c>
      <c r="G105" s="79">
        <f t="shared" si="5"/>
        <v>1.4691798648311049E-3</v>
      </c>
      <c r="H105" s="79">
        <f>SUM(G105:$G$117)</f>
        <v>5.3515876533117741E-3</v>
      </c>
      <c r="I105" s="79">
        <f>SUM(H105:$H$117)</f>
        <v>1.6915312918834718E-2</v>
      </c>
      <c r="J105" s="87">
        <f t="shared" si="6"/>
        <v>0.90567044580972056</v>
      </c>
      <c r="K105" s="87">
        <f t="shared" si="7"/>
        <v>2.8626456268041371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2:24" x14ac:dyDescent="0.2">
      <c r="B106" s="67">
        <v>95</v>
      </c>
      <c r="C106" s="68">
        <v>7075.05</v>
      </c>
      <c r="D106" s="79">
        <f t="shared" si="4"/>
        <v>4.2676929593876362E-3</v>
      </c>
      <c r="E106" s="79">
        <f>SUM(D106:$D$117)</f>
        <v>1.2748635419269214E-2</v>
      </c>
      <c r="F106" s="79">
        <f>SUM($E106:E$117)</f>
        <v>3.4928049896181715E-2</v>
      </c>
      <c r="G106" s="79">
        <f t="shared" si="5"/>
        <v>1.1475560645939611E-3</v>
      </c>
      <c r="H106" s="79">
        <f>SUM(G106:$G$117)</f>
        <v>3.8824077884806693E-3</v>
      </c>
      <c r="I106" s="79">
        <f>SUM(H106:$H$117)</f>
        <v>1.1563725265522944E-2</v>
      </c>
      <c r="J106" s="87">
        <f t="shared" si="6"/>
        <v>0.90972050366007329</v>
      </c>
      <c r="K106" s="87">
        <f t="shared" si="7"/>
        <v>2.7095963499637996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2:24" x14ac:dyDescent="0.2">
      <c r="B107" s="67">
        <v>96</v>
      </c>
      <c r="C107" s="68">
        <v>5115.54</v>
      </c>
      <c r="D107" s="79">
        <f t="shared" si="4"/>
        <v>2.9958351581124828E-3</v>
      </c>
      <c r="E107" s="79">
        <f>SUM(D107:$D$117)</f>
        <v>8.480942459881579E-3</v>
      </c>
      <c r="F107" s="79">
        <f>SUM($E107:E$117)</f>
        <v>2.2179414476912504E-2</v>
      </c>
      <c r="G107" s="79">
        <f t="shared" si="5"/>
        <v>8.672617017175141E-4</v>
      </c>
      <c r="H107" s="79">
        <f>SUM(G107:$G$117)</f>
        <v>2.7348517238867083E-3</v>
      </c>
      <c r="I107" s="79">
        <f>SUM(H107:$H$117)</f>
        <v>7.6813174770422729E-3</v>
      </c>
      <c r="J107" s="87">
        <f t="shared" si="6"/>
        <v>0.91288458127642569</v>
      </c>
      <c r="K107" s="87">
        <f t="shared" si="7"/>
        <v>2.5639987087546783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2:24" x14ac:dyDescent="0.2">
      <c r="B108" s="67">
        <v>97</v>
      </c>
      <c r="C108" s="68">
        <v>3590.22</v>
      </c>
      <c r="D108" s="79">
        <f t="shared" si="4"/>
        <v>2.0413161216926629E-3</v>
      </c>
      <c r="E108" s="79">
        <f>SUM(D108:$D$117)</f>
        <v>5.4851073017690953E-3</v>
      </c>
      <c r="F108" s="79">
        <f>SUM($E108:E$117)</f>
        <v>1.3698472017030918E-2</v>
      </c>
      <c r="G108" s="79">
        <f t="shared" si="5"/>
        <v>6.3354369978718683E-4</v>
      </c>
      <c r="H108" s="79">
        <f>SUM(G108:$G$117)</f>
        <v>1.8675900221691937E-3</v>
      </c>
      <c r="I108" s="79">
        <f>SUM(H108:$H$117)</f>
        <v>4.9464657531555645E-3</v>
      </c>
      <c r="J108" s="87">
        <f t="shared" si="6"/>
        <v>0.91489505340338206</v>
      </c>
      <c r="K108" s="87">
        <f t="shared" si="7"/>
        <v>2.4231747844395342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2:24" x14ac:dyDescent="0.2">
      <c r="B109" s="67">
        <v>98</v>
      </c>
      <c r="C109" s="68">
        <v>2442.5300000000002</v>
      </c>
      <c r="D109" s="79">
        <f t="shared" si="4"/>
        <v>1.3483166125357877E-3</v>
      </c>
      <c r="E109" s="79">
        <f>SUM(D109:$D$117)</f>
        <v>3.4437911800764328E-3</v>
      </c>
      <c r="F109" s="79">
        <f>SUM($E109:E$117)</f>
        <v>8.2133647152618228E-3</v>
      </c>
      <c r="G109" s="79">
        <f t="shared" si="5"/>
        <v>4.4706896976634937E-4</v>
      </c>
      <c r="H109" s="79">
        <f>SUM(G109:$G$117)</f>
        <v>1.2340463223820069E-3</v>
      </c>
      <c r="I109" s="79">
        <f>SUM(H109:$H$117)</f>
        <v>3.0788757309863713E-3</v>
      </c>
      <c r="J109" s="87">
        <f t="shared" si="6"/>
        <v>0.91524966087981963</v>
      </c>
      <c r="K109" s="87">
        <f t="shared" si="7"/>
        <v>2.2834961034826309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2:24" x14ac:dyDescent="0.2">
      <c r="B110" s="67">
        <v>99</v>
      </c>
      <c r="C110" s="68">
        <v>1608.35</v>
      </c>
      <c r="D110" s="79">
        <f t="shared" si="4"/>
        <v>8.6197628512276457E-4</v>
      </c>
      <c r="E110" s="79">
        <f>SUM(D110:$D$117)</f>
        <v>2.0954745675406446E-3</v>
      </c>
      <c r="F110" s="79">
        <f>SUM($E110:E$117)</f>
        <v>4.7695735351853908E-3</v>
      </c>
      <c r="G110" s="79">
        <f t="shared" si="5"/>
        <v>3.0432967371590342E-4</v>
      </c>
      <c r="H110" s="79">
        <f>SUM(G110:$G$117)</f>
        <v>7.869773526156576E-4</v>
      </c>
      <c r="I110" s="79">
        <f>SUM(H110:$H$117)</f>
        <v>1.8448294086043642E-3</v>
      </c>
      <c r="J110" s="87">
        <f t="shared" si="6"/>
        <v>0.91299188411381238</v>
      </c>
      <c r="K110" s="87">
        <f t="shared" si="7"/>
        <v>2.1402322087569026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2:24" x14ac:dyDescent="0.2">
      <c r="B111" s="67">
        <v>100</v>
      </c>
      <c r="C111" s="68">
        <v>1023.47</v>
      </c>
      <c r="D111" s="79">
        <f t="shared" si="4"/>
        <v>5.3254050601493597E-4</v>
      </c>
      <c r="E111" s="79">
        <f>SUM(D111:$D$117)</f>
        <v>1.2334982824178801E-3</v>
      </c>
      <c r="F111" s="79">
        <f>SUM($E111:E$117)</f>
        <v>2.6740989676447471E-3</v>
      </c>
      <c r="G111" s="79">
        <f t="shared" si="5"/>
        <v>1.9964444960002598E-4</v>
      </c>
      <c r="H111" s="79">
        <f>SUM(G111:$G$117)</f>
        <v>4.8264767889975418E-4</v>
      </c>
      <c r="I111" s="79">
        <f>SUM(H111:$H$117)</f>
        <v>1.0578520559887067E-3</v>
      </c>
      <c r="J111" s="87">
        <f t="shared" si="6"/>
        <v>0.90631167666749757</v>
      </c>
      <c r="K111" s="87">
        <f t="shared" si="7"/>
        <v>1.9864255282752847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2:24" x14ac:dyDescent="0.2">
      <c r="B112" s="67">
        <v>101</v>
      </c>
      <c r="C112" s="68">
        <v>628.27</v>
      </c>
      <c r="D112" s="79">
        <f t="shared" si="4"/>
        <v>3.173851678902032E-4</v>
      </c>
      <c r="E112" s="79">
        <f>SUM(D112:$D$117)</f>
        <v>7.0095777640294421E-4</v>
      </c>
      <c r="F112" s="79">
        <f>SUM($E112:E$117)</f>
        <v>1.4406006852268668E-3</v>
      </c>
      <c r="G112" s="79">
        <f t="shared" si="5"/>
        <v>1.2498867855054491E-4</v>
      </c>
      <c r="H112" s="79">
        <f>SUM(G112:$G$117)</f>
        <v>2.8300322929972823E-4</v>
      </c>
      <c r="I112" s="79">
        <f>SUM(H112:$H$117)</f>
        <v>5.7520437708895246E-4</v>
      </c>
      <c r="J112" s="87">
        <f t="shared" si="6"/>
        <v>0.89167124973411127</v>
      </c>
      <c r="K112" s="87">
        <f t="shared" si="7"/>
        <v>1.8123228029607852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2:24" x14ac:dyDescent="0.2">
      <c r="B113" s="67">
        <v>102</v>
      </c>
      <c r="C113" s="68">
        <v>373.43</v>
      </c>
      <c r="D113" s="79">
        <f t="shared" si="4"/>
        <v>1.8315226114868149E-4</v>
      </c>
      <c r="E113" s="79">
        <f>SUM(D113:$D$117)</f>
        <v>3.8357260851274089E-4</v>
      </c>
      <c r="F113" s="79">
        <f>SUM($E113:E$117)</f>
        <v>7.3964290882392268E-4</v>
      </c>
      <c r="G113" s="79">
        <f t="shared" si="5"/>
        <v>7.5592653299687003E-5</v>
      </c>
      <c r="H113" s="79">
        <f>SUM(G113:$G$117)</f>
        <v>1.5801455074918329E-4</v>
      </c>
      <c r="I113" s="79">
        <f>SUM(H113:$H$117)</f>
        <v>2.9220114778922423E-4</v>
      </c>
      <c r="J113" s="87">
        <f t="shared" si="6"/>
        <v>0.8627496584435197</v>
      </c>
      <c r="K113" s="87">
        <f t="shared" si="7"/>
        <v>1.5954001657234127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2:24" x14ac:dyDescent="0.2">
      <c r="B114" s="67">
        <v>103</v>
      </c>
      <c r="C114" s="68">
        <v>214.68</v>
      </c>
      <c r="D114" s="79">
        <f t="shared" si="4"/>
        <v>1.0222507597087752E-4</v>
      </c>
      <c r="E114" s="79">
        <f>SUM(D114:$D$117)</f>
        <v>2.004203473640594E-4</v>
      </c>
      <c r="F114" s="79">
        <f>SUM($E114:E$117)</f>
        <v>3.5607030031118163E-4</v>
      </c>
      <c r="G114" s="79">
        <f t="shared" si="5"/>
        <v>4.412239327832509E-5</v>
      </c>
      <c r="H114" s="79">
        <f>SUM(G114:$G$117)</f>
        <v>8.2421897449496312E-5</v>
      </c>
      <c r="I114" s="79">
        <f>SUM(H114:$H$117)</f>
        <v>1.3418659704004097E-4</v>
      </c>
      <c r="J114" s="87">
        <f t="shared" si="6"/>
        <v>0.80627866173439822</v>
      </c>
      <c r="K114" s="87">
        <f t="shared" si="7"/>
        <v>1.3126583254217277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2:24" x14ac:dyDescent="0.2">
      <c r="B115" s="67">
        <v>104</v>
      </c>
      <c r="C115" s="68">
        <v>119.24</v>
      </c>
      <c r="D115" s="79">
        <f t="shared" si="4"/>
        <v>5.5125253295342442E-5</v>
      </c>
      <c r="E115" s="79">
        <f>SUM(D115:$D$117)</f>
        <v>9.8195271393181912E-5</v>
      </c>
      <c r="F115" s="79">
        <f>SUM($E115:E$117)</f>
        <v>1.5564995294712228E-4</v>
      </c>
      <c r="G115" s="79">
        <f t="shared" si="5"/>
        <v>2.4834308751797769E-5</v>
      </c>
      <c r="H115" s="79">
        <f>SUM(G115:$G$117)</f>
        <v>3.8299504171171216E-5</v>
      </c>
      <c r="I115" s="79">
        <f>SUM(H115:$H$117)</f>
        <v>5.1764699590544662E-5</v>
      </c>
      <c r="J115" s="87">
        <f t="shared" si="6"/>
        <v>0.69477239344326347</v>
      </c>
      <c r="K115" s="87">
        <f t="shared" si="7"/>
        <v>0.93903785463273848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2:24" x14ac:dyDescent="0.2">
      <c r="B116" s="67">
        <v>105</v>
      </c>
      <c r="C116" s="68">
        <v>63.91</v>
      </c>
      <c r="D116" s="79">
        <f t="shared" si="4"/>
        <v>2.868535464173857E-5</v>
      </c>
      <c r="E116" s="79">
        <f>SUM(D116:$D$117)</f>
        <v>4.3070018097839463E-5</v>
      </c>
      <c r="F116" s="79">
        <f>SUM($E116:E$117)</f>
        <v>5.7454681553940356E-5</v>
      </c>
      <c r="G116" s="79">
        <f t="shared" si="5"/>
        <v>1.3465195419373448E-5</v>
      </c>
      <c r="H116" s="79">
        <f>SUM(G116:$G$117)</f>
        <v>1.3465195419373448E-5</v>
      </c>
      <c r="I116" s="79">
        <f>SUM(H116:$H$117)</f>
        <v>1.3465195419373448E-5</v>
      </c>
      <c r="J116" s="87">
        <f t="shared" si="6"/>
        <v>0.46941010796432481</v>
      </c>
      <c r="K116" s="87">
        <f t="shared" si="7"/>
        <v>0.46941010796432481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2:24" x14ac:dyDescent="0.2">
      <c r="B117" s="67">
        <v>106</v>
      </c>
      <c r="C117" s="68">
        <v>33.01</v>
      </c>
      <c r="D117" s="79">
        <f t="shared" si="4"/>
        <v>1.4384663456100889E-5</v>
      </c>
      <c r="E117" s="79">
        <f>SUM(D117:$D$117)</f>
        <v>1.4384663456100889E-5</v>
      </c>
      <c r="F117" s="79">
        <f>SUM($E117:E$117)</f>
        <v>1.4384663456100889E-5</v>
      </c>
      <c r="G117" s="79"/>
      <c r="H117" s="79">
        <f>SUM(G117:$G$117)</f>
        <v>0</v>
      </c>
      <c r="I117" s="79">
        <f>SUM(H117:$H$117)</f>
        <v>0</v>
      </c>
      <c r="J117" s="87">
        <f t="shared" si="6"/>
        <v>0</v>
      </c>
      <c r="K117" s="87">
        <f t="shared" si="7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5:L99"/>
  <sheetViews>
    <sheetView topLeftCell="A4" zoomScale="130" zoomScaleNormal="130" workbookViewId="0">
      <selection activeCell="F15" sqref="F15"/>
    </sheetView>
  </sheetViews>
  <sheetFormatPr defaultRowHeight="12.75" x14ac:dyDescent="0.2"/>
  <cols>
    <col min="2" max="2" width="14.7109375" customWidth="1"/>
    <col min="3" max="3" width="15.7109375" customWidth="1"/>
    <col min="4" max="4" width="12.28515625" customWidth="1"/>
    <col min="5" max="6" width="12.7109375" customWidth="1"/>
    <col min="7" max="7" width="12.5703125" customWidth="1"/>
    <col min="9" max="9" width="9.28515625" bestFit="1" customWidth="1"/>
    <col min="10" max="11" width="12.140625" customWidth="1"/>
    <col min="12" max="12" width="10.85546875" customWidth="1"/>
    <col min="13" max="13" width="10.7109375" bestFit="1" customWidth="1"/>
    <col min="257" max="257" width="14.7109375" customWidth="1"/>
    <col min="258" max="258" width="15.7109375" customWidth="1"/>
    <col min="259" max="259" width="12.28515625" customWidth="1"/>
    <col min="260" max="261" width="12.7109375" customWidth="1"/>
    <col min="262" max="262" width="12.5703125" customWidth="1"/>
    <col min="263" max="263" width="18.140625" customWidth="1"/>
    <col min="265" max="265" width="9.28515625" bestFit="1" customWidth="1"/>
    <col min="266" max="267" width="12.140625" customWidth="1"/>
    <col min="268" max="268" width="10.85546875" customWidth="1"/>
    <col min="269" max="269" width="10.7109375" bestFit="1" customWidth="1"/>
    <col min="513" max="513" width="14.7109375" customWidth="1"/>
    <col min="514" max="514" width="15.7109375" customWidth="1"/>
    <col min="515" max="515" width="12.28515625" customWidth="1"/>
    <col min="516" max="517" width="12.7109375" customWidth="1"/>
    <col min="518" max="518" width="12.5703125" customWidth="1"/>
    <col min="519" max="519" width="18.140625" customWidth="1"/>
    <col min="521" max="521" width="9.28515625" bestFit="1" customWidth="1"/>
    <col min="522" max="523" width="12.140625" customWidth="1"/>
    <col min="524" max="524" width="10.85546875" customWidth="1"/>
    <col min="525" max="525" width="10.7109375" bestFit="1" customWidth="1"/>
    <col min="769" max="769" width="14.7109375" customWidth="1"/>
    <col min="770" max="770" width="15.7109375" customWidth="1"/>
    <col min="771" max="771" width="12.28515625" customWidth="1"/>
    <col min="772" max="773" width="12.7109375" customWidth="1"/>
    <col min="774" max="774" width="12.5703125" customWidth="1"/>
    <col min="775" max="775" width="18.140625" customWidth="1"/>
    <col min="777" max="777" width="9.28515625" bestFit="1" customWidth="1"/>
    <col min="778" max="779" width="12.140625" customWidth="1"/>
    <col min="780" max="780" width="10.85546875" customWidth="1"/>
    <col min="781" max="781" width="10.7109375" bestFit="1" customWidth="1"/>
    <col min="1025" max="1025" width="14.7109375" customWidth="1"/>
    <col min="1026" max="1026" width="15.7109375" customWidth="1"/>
    <col min="1027" max="1027" width="12.28515625" customWidth="1"/>
    <col min="1028" max="1029" width="12.7109375" customWidth="1"/>
    <col min="1030" max="1030" width="12.5703125" customWidth="1"/>
    <col min="1031" max="1031" width="18.140625" customWidth="1"/>
    <col min="1033" max="1033" width="9.28515625" bestFit="1" customWidth="1"/>
    <col min="1034" max="1035" width="12.140625" customWidth="1"/>
    <col min="1036" max="1036" width="10.85546875" customWidth="1"/>
    <col min="1037" max="1037" width="10.7109375" bestFit="1" customWidth="1"/>
    <col min="1281" max="1281" width="14.7109375" customWidth="1"/>
    <col min="1282" max="1282" width="15.7109375" customWidth="1"/>
    <col min="1283" max="1283" width="12.28515625" customWidth="1"/>
    <col min="1284" max="1285" width="12.7109375" customWidth="1"/>
    <col min="1286" max="1286" width="12.5703125" customWidth="1"/>
    <col min="1287" max="1287" width="18.140625" customWidth="1"/>
    <col min="1289" max="1289" width="9.28515625" bestFit="1" customWidth="1"/>
    <col min="1290" max="1291" width="12.140625" customWidth="1"/>
    <col min="1292" max="1292" width="10.85546875" customWidth="1"/>
    <col min="1293" max="1293" width="10.7109375" bestFit="1" customWidth="1"/>
    <col min="1537" max="1537" width="14.7109375" customWidth="1"/>
    <col min="1538" max="1538" width="15.7109375" customWidth="1"/>
    <col min="1539" max="1539" width="12.28515625" customWidth="1"/>
    <col min="1540" max="1541" width="12.7109375" customWidth="1"/>
    <col min="1542" max="1542" width="12.5703125" customWidth="1"/>
    <col min="1543" max="1543" width="18.140625" customWidth="1"/>
    <col min="1545" max="1545" width="9.28515625" bestFit="1" customWidth="1"/>
    <col min="1546" max="1547" width="12.140625" customWidth="1"/>
    <col min="1548" max="1548" width="10.85546875" customWidth="1"/>
    <col min="1549" max="1549" width="10.7109375" bestFit="1" customWidth="1"/>
    <col min="1793" max="1793" width="14.7109375" customWidth="1"/>
    <col min="1794" max="1794" width="15.7109375" customWidth="1"/>
    <col min="1795" max="1795" width="12.28515625" customWidth="1"/>
    <col min="1796" max="1797" width="12.7109375" customWidth="1"/>
    <col min="1798" max="1798" width="12.5703125" customWidth="1"/>
    <col min="1799" max="1799" width="18.140625" customWidth="1"/>
    <col min="1801" max="1801" width="9.28515625" bestFit="1" customWidth="1"/>
    <col min="1802" max="1803" width="12.140625" customWidth="1"/>
    <col min="1804" max="1804" width="10.85546875" customWidth="1"/>
    <col min="1805" max="1805" width="10.7109375" bestFit="1" customWidth="1"/>
    <col min="2049" max="2049" width="14.7109375" customWidth="1"/>
    <col min="2050" max="2050" width="15.7109375" customWidth="1"/>
    <col min="2051" max="2051" width="12.28515625" customWidth="1"/>
    <col min="2052" max="2053" width="12.7109375" customWidth="1"/>
    <col min="2054" max="2054" width="12.5703125" customWidth="1"/>
    <col min="2055" max="2055" width="18.140625" customWidth="1"/>
    <col min="2057" max="2057" width="9.28515625" bestFit="1" customWidth="1"/>
    <col min="2058" max="2059" width="12.140625" customWidth="1"/>
    <col min="2060" max="2060" width="10.85546875" customWidth="1"/>
    <col min="2061" max="2061" width="10.7109375" bestFit="1" customWidth="1"/>
    <col min="2305" max="2305" width="14.7109375" customWidth="1"/>
    <col min="2306" max="2306" width="15.7109375" customWidth="1"/>
    <col min="2307" max="2307" width="12.28515625" customWidth="1"/>
    <col min="2308" max="2309" width="12.7109375" customWidth="1"/>
    <col min="2310" max="2310" width="12.5703125" customWidth="1"/>
    <col min="2311" max="2311" width="18.140625" customWidth="1"/>
    <col min="2313" max="2313" width="9.28515625" bestFit="1" customWidth="1"/>
    <col min="2314" max="2315" width="12.140625" customWidth="1"/>
    <col min="2316" max="2316" width="10.85546875" customWidth="1"/>
    <col min="2317" max="2317" width="10.7109375" bestFit="1" customWidth="1"/>
    <col min="2561" max="2561" width="14.7109375" customWidth="1"/>
    <col min="2562" max="2562" width="15.7109375" customWidth="1"/>
    <col min="2563" max="2563" width="12.28515625" customWidth="1"/>
    <col min="2564" max="2565" width="12.7109375" customWidth="1"/>
    <col min="2566" max="2566" width="12.5703125" customWidth="1"/>
    <col min="2567" max="2567" width="18.140625" customWidth="1"/>
    <col min="2569" max="2569" width="9.28515625" bestFit="1" customWidth="1"/>
    <col min="2570" max="2571" width="12.140625" customWidth="1"/>
    <col min="2572" max="2572" width="10.85546875" customWidth="1"/>
    <col min="2573" max="2573" width="10.7109375" bestFit="1" customWidth="1"/>
    <col min="2817" max="2817" width="14.7109375" customWidth="1"/>
    <col min="2818" max="2818" width="15.7109375" customWidth="1"/>
    <col min="2819" max="2819" width="12.28515625" customWidth="1"/>
    <col min="2820" max="2821" width="12.7109375" customWidth="1"/>
    <col min="2822" max="2822" width="12.5703125" customWidth="1"/>
    <col min="2823" max="2823" width="18.140625" customWidth="1"/>
    <col min="2825" max="2825" width="9.28515625" bestFit="1" customWidth="1"/>
    <col min="2826" max="2827" width="12.140625" customWidth="1"/>
    <col min="2828" max="2828" width="10.85546875" customWidth="1"/>
    <col min="2829" max="2829" width="10.7109375" bestFit="1" customWidth="1"/>
    <col min="3073" max="3073" width="14.7109375" customWidth="1"/>
    <col min="3074" max="3074" width="15.7109375" customWidth="1"/>
    <col min="3075" max="3075" width="12.28515625" customWidth="1"/>
    <col min="3076" max="3077" width="12.7109375" customWidth="1"/>
    <col min="3078" max="3078" width="12.5703125" customWidth="1"/>
    <col min="3079" max="3079" width="18.140625" customWidth="1"/>
    <col min="3081" max="3081" width="9.28515625" bestFit="1" customWidth="1"/>
    <col min="3082" max="3083" width="12.140625" customWidth="1"/>
    <col min="3084" max="3084" width="10.85546875" customWidth="1"/>
    <col min="3085" max="3085" width="10.7109375" bestFit="1" customWidth="1"/>
    <col min="3329" max="3329" width="14.7109375" customWidth="1"/>
    <col min="3330" max="3330" width="15.7109375" customWidth="1"/>
    <col min="3331" max="3331" width="12.28515625" customWidth="1"/>
    <col min="3332" max="3333" width="12.7109375" customWidth="1"/>
    <col min="3334" max="3334" width="12.5703125" customWidth="1"/>
    <col min="3335" max="3335" width="18.140625" customWidth="1"/>
    <col min="3337" max="3337" width="9.28515625" bestFit="1" customWidth="1"/>
    <col min="3338" max="3339" width="12.140625" customWidth="1"/>
    <col min="3340" max="3340" width="10.85546875" customWidth="1"/>
    <col min="3341" max="3341" width="10.7109375" bestFit="1" customWidth="1"/>
    <col min="3585" max="3585" width="14.7109375" customWidth="1"/>
    <col min="3586" max="3586" width="15.7109375" customWidth="1"/>
    <col min="3587" max="3587" width="12.28515625" customWidth="1"/>
    <col min="3588" max="3589" width="12.7109375" customWidth="1"/>
    <col min="3590" max="3590" width="12.5703125" customWidth="1"/>
    <col min="3591" max="3591" width="18.140625" customWidth="1"/>
    <col min="3593" max="3593" width="9.28515625" bestFit="1" customWidth="1"/>
    <col min="3594" max="3595" width="12.140625" customWidth="1"/>
    <col min="3596" max="3596" width="10.85546875" customWidth="1"/>
    <col min="3597" max="3597" width="10.7109375" bestFit="1" customWidth="1"/>
    <col min="3841" max="3841" width="14.7109375" customWidth="1"/>
    <col min="3842" max="3842" width="15.7109375" customWidth="1"/>
    <col min="3843" max="3843" width="12.28515625" customWidth="1"/>
    <col min="3844" max="3845" width="12.7109375" customWidth="1"/>
    <col min="3846" max="3846" width="12.5703125" customWidth="1"/>
    <col min="3847" max="3847" width="18.140625" customWidth="1"/>
    <col min="3849" max="3849" width="9.28515625" bestFit="1" customWidth="1"/>
    <col min="3850" max="3851" width="12.140625" customWidth="1"/>
    <col min="3852" max="3852" width="10.85546875" customWidth="1"/>
    <col min="3853" max="3853" width="10.7109375" bestFit="1" customWidth="1"/>
    <col min="4097" max="4097" width="14.7109375" customWidth="1"/>
    <col min="4098" max="4098" width="15.7109375" customWidth="1"/>
    <col min="4099" max="4099" width="12.28515625" customWidth="1"/>
    <col min="4100" max="4101" width="12.7109375" customWidth="1"/>
    <col min="4102" max="4102" width="12.5703125" customWidth="1"/>
    <col min="4103" max="4103" width="18.140625" customWidth="1"/>
    <col min="4105" max="4105" width="9.28515625" bestFit="1" customWidth="1"/>
    <col min="4106" max="4107" width="12.140625" customWidth="1"/>
    <col min="4108" max="4108" width="10.85546875" customWidth="1"/>
    <col min="4109" max="4109" width="10.7109375" bestFit="1" customWidth="1"/>
    <col min="4353" max="4353" width="14.7109375" customWidth="1"/>
    <col min="4354" max="4354" width="15.7109375" customWidth="1"/>
    <col min="4355" max="4355" width="12.28515625" customWidth="1"/>
    <col min="4356" max="4357" width="12.7109375" customWidth="1"/>
    <col min="4358" max="4358" width="12.5703125" customWidth="1"/>
    <col min="4359" max="4359" width="18.140625" customWidth="1"/>
    <col min="4361" max="4361" width="9.28515625" bestFit="1" customWidth="1"/>
    <col min="4362" max="4363" width="12.140625" customWidth="1"/>
    <col min="4364" max="4364" width="10.85546875" customWidth="1"/>
    <col min="4365" max="4365" width="10.7109375" bestFit="1" customWidth="1"/>
    <col min="4609" max="4609" width="14.7109375" customWidth="1"/>
    <col min="4610" max="4610" width="15.7109375" customWidth="1"/>
    <col min="4611" max="4611" width="12.28515625" customWidth="1"/>
    <col min="4612" max="4613" width="12.7109375" customWidth="1"/>
    <col min="4614" max="4614" width="12.5703125" customWidth="1"/>
    <col min="4615" max="4615" width="18.140625" customWidth="1"/>
    <col min="4617" max="4617" width="9.28515625" bestFit="1" customWidth="1"/>
    <col min="4618" max="4619" width="12.140625" customWidth="1"/>
    <col min="4620" max="4620" width="10.85546875" customWidth="1"/>
    <col min="4621" max="4621" width="10.7109375" bestFit="1" customWidth="1"/>
    <col min="4865" max="4865" width="14.7109375" customWidth="1"/>
    <col min="4866" max="4866" width="15.7109375" customWidth="1"/>
    <col min="4867" max="4867" width="12.28515625" customWidth="1"/>
    <col min="4868" max="4869" width="12.7109375" customWidth="1"/>
    <col min="4870" max="4870" width="12.5703125" customWidth="1"/>
    <col min="4871" max="4871" width="18.140625" customWidth="1"/>
    <col min="4873" max="4873" width="9.28515625" bestFit="1" customWidth="1"/>
    <col min="4874" max="4875" width="12.140625" customWidth="1"/>
    <col min="4876" max="4876" width="10.85546875" customWidth="1"/>
    <col min="4877" max="4877" width="10.7109375" bestFit="1" customWidth="1"/>
    <col min="5121" max="5121" width="14.7109375" customWidth="1"/>
    <col min="5122" max="5122" width="15.7109375" customWidth="1"/>
    <col min="5123" max="5123" width="12.28515625" customWidth="1"/>
    <col min="5124" max="5125" width="12.7109375" customWidth="1"/>
    <col min="5126" max="5126" width="12.5703125" customWidth="1"/>
    <col min="5127" max="5127" width="18.140625" customWidth="1"/>
    <col min="5129" max="5129" width="9.28515625" bestFit="1" customWidth="1"/>
    <col min="5130" max="5131" width="12.140625" customWidth="1"/>
    <col min="5132" max="5132" width="10.85546875" customWidth="1"/>
    <col min="5133" max="5133" width="10.7109375" bestFit="1" customWidth="1"/>
    <col min="5377" max="5377" width="14.7109375" customWidth="1"/>
    <col min="5378" max="5378" width="15.7109375" customWidth="1"/>
    <col min="5379" max="5379" width="12.28515625" customWidth="1"/>
    <col min="5380" max="5381" width="12.7109375" customWidth="1"/>
    <col min="5382" max="5382" width="12.5703125" customWidth="1"/>
    <col min="5383" max="5383" width="18.140625" customWidth="1"/>
    <col min="5385" max="5385" width="9.28515625" bestFit="1" customWidth="1"/>
    <col min="5386" max="5387" width="12.140625" customWidth="1"/>
    <col min="5388" max="5388" width="10.85546875" customWidth="1"/>
    <col min="5389" max="5389" width="10.7109375" bestFit="1" customWidth="1"/>
    <col min="5633" max="5633" width="14.7109375" customWidth="1"/>
    <col min="5634" max="5634" width="15.7109375" customWidth="1"/>
    <col min="5635" max="5635" width="12.28515625" customWidth="1"/>
    <col min="5636" max="5637" width="12.7109375" customWidth="1"/>
    <col min="5638" max="5638" width="12.5703125" customWidth="1"/>
    <col min="5639" max="5639" width="18.140625" customWidth="1"/>
    <col min="5641" max="5641" width="9.28515625" bestFit="1" customWidth="1"/>
    <col min="5642" max="5643" width="12.140625" customWidth="1"/>
    <col min="5644" max="5644" width="10.85546875" customWidth="1"/>
    <col min="5645" max="5645" width="10.7109375" bestFit="1" customWidth="1"/>
    <col min="5889" max="5889" width="14.7109375" customWidth="1"/>
    <col min="5890" max="5890" width="15.7109375" customWidth="1"/>
    <col min="5891" max="5891" width="12.28515625" customWidth="1"/>
    <col min="5892" max="5893" width="12.7109375" customWidth="1"/>
    <col min="5894" max="5894" width="12.5703125" customWidth="1"/>
    <col min="5895" max="5895" width="18.140625" customWidth="1"/>
    <col min="5897" max="5897" width="9.28515625" bestFit="1" customWidth="1"/>
    <col min="5898" max="5899" width="12.140625" customWidth="1"/>
    <col min="5900" max="5900" width="10.85546875" customWidth="1"/>
    <col min="5901" max="5901" width="10.7109375" bestFit="1" customWidth="1"/>
    <col min="6145" max="6145" width="14.7109375" customWidth="1"/>
    <col min="6146" max="6146" width="15.7109375" customWidth="1"/>
    <col min="6147" max="6147" width="12.28515625" customWidth="1"/>
    <col min="6148" max="6149" width="12.7109375" customWidth="1"/>
    <col min="6150" max="6150" width="12.5703125" customWidth="1"/>
    <col min="6151" max="6151" width="18.140625" customWidth="1"/>
    <col min="6153" max="6153" width="9.28515625" bestFit="1" customWidth="1"/>
    <col min="6154" max="6155" width="12.140625" customWidth="1"/>
    <col min="6156" max="6156" width="10.85546875" customWidth="1"/>
    <col min="6157" max="6157" width="10.7109375" bestFit="1" customWidth="1"/>
    <col min="6401" max="6401" width="14.7109375" customWidth="1"/>
    <col min="6402" max="6402" width="15.7109375" customWidth="1"/>
    <col min="6403" max="6403" width="12.28515625" customWidth="1"/>
    <col min="6404" max="6405" width="12.7109375" customWidth="1"/>
    <col min="6406" max="6406" width="12.5703125" customWidth="1"/>
    <col min="6407" max="6407" width="18.140625" customWidth="1"/>
    <col min="6409" max="6409" width="9.28515625" bestFit="1" customWidth="1"/>
    <col min="6410" max="6411" width="12.140625" customWidth="1"/>
    <col min="6412" max="6412" width="10.85546875" customWidth="1"/>
    <col min="6413" max="6413" width="10.7109375" bestFit="1" customWidth="1"/>
    <col min="6657" max="6657" width="14.7109375" customWidth="1"/>
    <col min="6658" max="6658" width="15.7109375" customWidth="1"/>
    <col min="6659" max="6659" width="12.28515625" customWidth="1"/>
    <col min="6660" max="6661" width="12.7109375" customWidth="1"/>
    <col min="6662" max="6662" width="12.5703125" customWidth="1"/>
    <col min="6663" max="6663" width="18.140625" customWidth="1"/>
    <col min="6665" max="6665" width="9.28515625" bestFit="1" customWidth="1"/>
    <col min="6666" max="6667" width="12.140625" customWidth="1"/>
    <col min="6668" max="6668" width="10.85546875" customWidth="1"/>
    <col min="6669" max="6669" width="10.7109375" bestFit="1" customWidth="1"/>
    <col min="6913" max="6913" width="14.7109375" customWidth="1"/>
    <col min="6914" max="6914" width="15.7109375" customWidth="1"/>
    <col min="6915" max="6915" width="12.28515625" customWidth="1"/>
    <col min="6916" max="6917" width="12.7109375" customWidth="1"/>
    <col min="6918" max="6918" width="12.5703125" customWidth="1"/>
    <col min="6919" max="6919" width="18.140625" customWidth="1"/>
    <col min="6921" max="6921" width="9.28515625" bestFit="1" customWidth="1"/>
    <col min="6922" max="6923" width="12.140625" customWidth="1"/>
    <col min="6924" max="6924" width="10.85546875" customWidth="1"/>
    <col min="6925" max="6925" width="10.7109375" bestFit="1" customWidth="1"/>
    <col min="7169" max="7169" width="14.7109375" customWidth="1"/>
    <col min="7170" max="7170" width="15.7109375" customWidth="1"/>
    <col min="7171" max="7171" width="12.28515625" customWidth="1"/>
    <col min="7172" max="7173" width="12.7109375" customWidth="1"/>
    <col min="7174" max="7174" width="12.5703125" customWidth="1"/>
    <col min="7175" max="7175" width="18.140625" customWidth="1"/>
    <col min="7177" max="7177" width="9.28515625" bestFit="1" customWidth="1"/>
    <col min="7178" max="7179" width="12.140625" customWidth="1"/>
    <col min="7180" max="7180" width="10.85546875" customWidth="1"/>
    <col min="7181" max="7181" width="10.7109375" bestFit="1" customWidth="1"/>
    <col min="7425" max="7425" width="14.7109375" customWidth="1"/>
    <col min="7426" max="7426" width="15.7109375" customWidth="1"/>
    <col min="7427" max="7427" width="12.28515625" customWidth="1"/>
    <col min="7428" max="7429" width="12.7109375" customWidth="1"/>
    <col min="7430" max="7430" width="12.5703125" customWidth="1"/>
    <col min="7431" max="7431" width="18.140625" customWidth="1"/>
    <col min="7433" max="7433" width="9.28515625" bestFit="1" customWidth="1"/>
    <col min="7434" max="7435" width="12.140625" customWidth="1"/>
    <col min="7436" max="7436" width="10.85546875" customWidth="1"/>
    <col min="7437" max="7437" width="10.7109375" bestFit="1" customWidth="1"/>
    <col min="7681" max="7681" width="14.7109375" customWidth="1"/>
    <col min="7682" max="7682" width="15.7109375" customWidth="1"/>
    <col min="7683" max="7683" width="12.28515625" customWidth="1"/>
    <col min="7684" max="7685" width="12.7109375" customWidth="1"/>
    <col min="7686" max="7686" width="12.5703125" customWidth="1"/>
    <col min="7687" max="7687" width="18.140625" customWidth="1"/>
    <col min="7689" max="7689" width="9.28515625" bestFit="1" customWidth="1"/>
    <col min="7690" max="7691" width="12.140625" customWidth="1"/>
    <col min="7692" max="7692" width="10.85546875" customWidth="1"/>
    <col min="7693" max="7693" width="10.7109375" bestFit="1" customWidth="1"/>
    <col min="7937" max="7937" width="14.7109375" customWidth="1"/>
    <col min="7938" max="7938" width="15.7109375" customWidth="1"/>
    <col min="7939" max="7939" width="12.28515625" customWidth="1"/>
    <col min="7940" max="7941" width="12.7109375" customWidth="1"/>
    <col min="7942" max="7942" width="12.5703125" customWidth="1"/>
    <col min="7943" max="7943" width="18.140625" customWidth="1"/>
    <col min="7945" max="7945" width="9.28515625" bestFit="1" customWidth="1"/>
    <col min="7946" max="7947" width="12.140625" customWidth="1"/>
    <col min="7948" max="7948" width="10.85546875" customWidth="1"/>
    <col min="7949" max="7949" width="10.7109375" bestFit="1" customWidth="1"/>
    <col min="8193" max="8193" width="14.7109375" customWidth="1"/>
    <col min="8194" max="8194" width="15.7109375" customWidth="1"/>
    <col min="8195" max="8195" width="12.28515625" customWidth="1"/>
    <col min="8196" max="8197" width="12.7109375" customWidth="1"/>
    <col min="8198" max="8198" width="12.5703125" customWidth="1"/>
    <col min="8199" max="8199" width="18.140625" customWidth="1"/>
    <col min="8201" max="8201" width="9.28515625" bestFit="1" customWidth="1"/>
    <col min="8202" max="8203" width="12.140625" customWidth="1"/>
    <col min="8204" max="8204" width="10.85546875" customWidth="1"/>
    <col min="8205" max="8205" width="10.7109375" bestFit="1" customWidth="1"/>
    <col min="8449" max="8449" width="14.7109375" customWidth="1"/>
    <col min="8450" max="8450" width="15.7109375" customWidth="1"/>
    <col min="8451" max="8451" width="12.28515625" customWidth="1"/>
    <col min="8452" max="8453" width="12.7109375" customWidth="1"/>
    <col min="8454" max="8454" width="12.5703125" customWidth="1"/>
    <col min="8455" max="8455" width="18.140625" customWidth="1"/>
    <col min="8457" max="8457" width="9.28515625" bestFit="1" customWidth="1"/>
    <col min="8458" max="8459" width="12.140625" customWidth="1"/>
    <col min="8460" max="8460" width="10.85546875" customWidth="1"/>
    <col min="8461" max="8461" width="10.7109375" bestFit="1" customWidth="1"/>
    <col min="8705" max="8705" width="14.7109375" customWidth="1"/>
    <col min="8706" max="8706" width="15.7109375" customWidth="1"/>
    <col min="8707" max="8707" width="12.28515625" customWidth="1"/>
    <col min="8708" max="8709" width="12.7109375" customWidth="1"/>
    <col min="8710" max="8710" width="12.5703125" customWidth="1"/>
    <col min="8711" max="8711" width="18.140625" customWidth="1"/>
    <col min="8713" max="8713" width="9.28515625" bestFit="1" customWidth="1"/>
    <col min="8714" max="8715" width="12.140625" customWidth="1"/>
    <col min="8716" max="8716" width="10.85546875" customWidth="1"/>
    <col min="8717" max="8717" width="10.7109375" bestFit="1" customWidth="1"/>
    <col min="8961" max="8961" width="14.7109375" customWidth="1"/>
    <col min="8962" max="8962" width="15.7109375" customWidth="1"/>
    <col min="8963" max="8963" width="12.28515625" customWidth="1"/>
    <col min="8964" max="8965" width="12.7109375" customWidth="1"/>
    <col min="8966" max="8966" width="12.5703125" customWidth="1"/>
    <col min="8967" max="8967" width="18.140625" customWidth="1"/>
    <col min="8969" max="8969" width="9.28515625" bestFit="1" customWidth="1"/>
    <col min="8970" max="8971" width="12.140625" customWidth="1"/>
    <col min="8972" max="8972" width="10.85546875" customWidth="1"/>
    <col min="8973" max="8973" width="10.7109375" bestFit="1" customWidth="1"/>
    <col min="9217" max="9217" width="14.7109375" customWidth="1"/>
    <col min="9218" max="9218" width="15.7109375" customWidth="1"/>
    <col min="9219" max="9219" width="12.28515625" customWidth="1"/>
    <col min="9220" max="9221" width="12.7109375" customWidth="1"/>
    <col min="9222" max="9222" width="12.5703125" customWidth="1"/>
    <col min="9223" max="9223" width="18.140625" customWidth="1"/>
    <col min="9225" max="9225" width="9.28515625" bestFit="1" customWidth="1"/>
    <col min="9226" max="9227" width="12.140625" customWidth="1"/>
    <col min="9228" max="9228" width="10.85546875" customWidth="1"/>
    <col min="9229" max="9229" width="10.7109375" bestFit="1" customWidth="1"/>
    <col min="9473" max="9473" width="14.7109375" customWidth="1"/>
    <col min="9474" max="9474" width="15.7109375" customWidth="1"/>
    <col min="9475" max="9475" width="12.28515625" customWidth="1"/>
    <col min="9476" max="9477" width="12.7109375" customWidth="1"/>
    <col min="9478" max="9478" width="12.5703125" customWidth="1"/>
    <col min="9479" max="9479" width="18.140625" customWidth="1"/>
    <col min="9481" max="9481" width="9.28515625" bestFit="1" customWidth="1"/>
    <col min="9482" max="9483" width="12.140625" customWidth="1"/>
    <col min="9484" max="9484" width="10.85546875" customWidth="1"/>
    <col min="9485" max="9485" width="10.7109375" bestFit="1" customWidth="1"/>
    <col min="9729" max="9729" width="14.7109375" customWidth="1"/>
    <col min="9730" max="9730" width="15.7109375" customWidth="1"/>
    <col min="9731" max="9731" width="12.28515625" customWidth="1"/>
    <col min="9732" max="9733" width="12.7109375" customWidth="1"/>
    <col min="9734" max="9734" width="12.5703125" customWidth="1"/>
    <col min="9735" max="9735" width="18.140625" customWidth="1"/>
    <col min="9737" max="9737" width="9.28515625" bestFit="1" customWidth="1"/>
    <col min="9738" max="9739" width="12.140625" customWidth="1"/>
    <col min="9740" max="9740" width="10.85546875" customWidth="1"/>
    <col min="9741" max="9741" width="10.7109375" bestFit="1" customWidth="1"/>
    <col min="9985" max="9985" width="14.7109375" customWidth="1"/>
    <col min="9986" max="9986" width="15.7109375" customWidth="1"/>
    <col min="9987" max="9987" width="12.28515625" customWidth="1"/>
    <col min="9988" max="9989" width="12.7109375" customWidth="1"/>
    <col min="9990" max="9990" width="12.5703125" customWidth="1"/>
    <col min="9991" max="9991" width="18.140625" customWidth="1"/>
    <col min="9993" max="9993" width="9.28515625" bestFit="1" customWidth="1"/>
    <col min="9994" max="9995" width="12.140625" customWidth="1"/>
    <col min="9996" max="9996" width="10.85546875" customWidth="1"/>
    <col min="9997" max="9997" width="10.7109375" bestFit="1" customWidth="1"/>
    <col min="10241" max="10241" width="14.7109375" customWidth="1"/>
    <col min="10242" max="10242" width="15.7109375" customWidth="1"/>
    <col min="10243" max="10243" width="12.28515625" customWidth="1"/>
    <col min="10244" max="10245" width="12.7109375" customWidth="1"/>
    <col min="10246" max="10246" width="12.5703125" customWidth="1"/>
    <col min="10247" max="10247" width="18.140625" customWidth="1"/>
    <col min="10249" max="10249" width="9.28515625" bestFit="1" customWidth="1"/>
    <col min="10250" max="10251" width="12.140625" customWidth="1"/>
    <col min="10252" max="10252" width="10.85546875" customWidth="1"/>
    <col min="10253" max="10253" width="10.7109375" bestFit="1" customWidth="1"/>
    <col min="10497" max="10497" width="14.7109375" customWidth="1"/>
    <col min="10498" max="10498" width="15.7109375" customWidth="1"/>
    <col min="10499" max="10499" width="12.28515625" customWidth="1"/>
    <col min="10500" max="10501" width="12.7109375" customWidth="1"/>
    <col min="10502" max="10502" width="12.5703125" customWidth="1"/>
    <col min="10503" max="10503" width="18.140625" customWidth="1"/>
    <col min="10505" max="10505" width="9.28515625" bestFit="1" customWidth="1"/>
    <col min="10506" max="10507" width="12.140625" customWidth="1"/>
    <col min="10508" max="10508" width="10.85546875" customWidth="1"/>
    <col min="10509" max="10509" width="10.7109375" bestFit="1" customWidth="1"/>
    <col min="10753" max="10753" width="14.7109375" customWidth="1"/>
    <col min="10754" max="10754" width="15.7109375" customWidth="1"/>
    <col min="10755" max="10755" width="12.28515625" customWidth="1"/>
    <col min="10756" max="10757" width="12.7109375" customWidth="1"/>
    <col min="10758" max="10758" width="12.5703125" customWidth="1"/>
    <col min="10759" max="10759" width="18.140625" customWidth="1"/>
    <col min="10761" max="10761" width="9.28515625" bestFit="1" customWidth="1"/>
    <col min="10762" max="10763" width="12.140625" customWidth="1"/>
    <col min="10764" max="10764" width="10.85546875" customWidth="1"/>
    <col min="10765" max="10765" width="10.7109375" bestFit="1" customWidth="1"/>
    <col min="11009" max="11009" width="14.7109375" customWidth="1"/>
    <col min="11010" max="11010" width="15.7109375" customWidth="1"/>
    <col min="11011" max="11011" width="12.28515625" customWidth="1"/>
    <col min="11012" max="11013" width="12.7109375" customWidth="1"/>
    <col min="11014" max="11014" width="12.5703125" customWidth="1"/>
    <col min="11015" max="11015" width="18.140625" customWidth="1"/>
    <col min="11017" max="11017" width="9.28515625" bestFit="1" customWidth="1"/>
    <col min="11018" max="11019" width="12.140625" customWidth="1"/>
    <col min="11020" max="11020" width="10.85546875" customWidth="1"/>
    <col min="11021" max="11021" width="10.7109375" bestFit="1" customWidth="1"/>
    <col min="11265" max="11265" width="14.7109375" customWidth="1"/>
    <col min="11266" max="11266" width="15.7109375" customWidth="1"/>
    <col min="11267" max="11267" width="12.28515625" customWidth="1"/>
    <col min="11268" max="11269" width="12.7109375" customWidth="1"/>
    <col min="11270" max="11270" width="12.5703125" customWidth="1"/>
    <col min="11271" max="11271" width="18.140625" customWidth="1"/>
    <col min="11273" max="11273" width="9.28515625" bestFit="1" customWidth="1"/>
    <col min="11274" max="11275" width="12.140625" customWidth="1"/>
    <col min="11276" max="11276" width="10.85546875" customWidth="1"/>
    <col min="11277" max="11277" width="10.7109375" bestFit="1" customWidth="1"/>
    <col min="11521" max="11521" width="14.7109375" customWidth="1"/>
    <col min="11522" max="11522" width="15.7109375" customWidth="1"/>
    <col min="11523" max="11523" width="12.28515625" customWidth="1"/>
    <col min="11524" max="11525" width="12.7109375" customWidth="1"/>
    <col min="11526" max="11526" width="12.5703125" customWidth="1"/>
    <col min="11527" max="11527" width="18.140625" customWidth="1"/>
    <col min="11529" max="11529" width="9.28515625" bestFit="1" customWidth="1"/>
    <col min="11530" max="11531" width="12.140625" customWidth="1"/>
    <col min="11532" max="11532" width="10.85546875" customWidth="1"/>
    <col min="11533" max="11533" width="10.7109375" bestFit="1" customWidth="1"/>
    <col min="11777" max="11777" width="14.7109375" customWidth="1"/>
    <col min="11778" max="11778" width="15.7109375" customWidth="1"/>
    <col min="11779" max="11779" width="12.28515625" customWidth="1"/>
    <col min="11780" max="11781" width="12.7109375" customWidth="1"/>
    <col min="11782" max="11782" width="12.5703125" customWidth="1"/>
    <col min="11783" max="11783" width="18.140625" customWidth="1"/>
    <col min="11785" max="11785" width="9.28515625" bestFit="1" customWidth="1"/>
    <col min="11786" max="11787" width="12.140625" customWidth="1"/>
    <col min="11788" max="11788" width="10.85546875" customWidth="1"/>
    <col min="11789" max="11789" width="10.7109375" bestFit="1" customWidth="1"/>
    <col min="12033" max="12033" width="14.7109375" customWidth="1"/>
    <col min="12034" max="12034" width="15.7109375" customWidth="1"/>
    <col min="12035" max="12035" width="12.28515625" customWidth="1"/>
    <col min="12036" max="12037" width="12.7109375" customWidth="1"/>
    <col min="12038" max="12038" width="12.5703125" customWidth="1"/>
    <col min="12039" max="12039" width="18.140625" customWidth="1"/>
    <col min="12041" max="12041" width="9.28515625" bestFit="1" customWidth="1"/>
    <col min="12042" max="12043" width="12.140625" customWidth="1"/>
    <col min="12044" max="12044" width="10.85546875" customWidth="1"/>
    <col min="12045" max="12045" width="10.7109375" bestFit="1" customWidth="1"/>
    <col min="12289" max="12289" width="14.7109375" customWidth="1"/>
    <col min="12290" max="12290" width="15.7109375" customWidth="1"/>
    <col min="12291" max="12291" width="12.28515625" customWidth="1"/>
    <col min="12292" max="12293" width="12.7109375" customWidth="1"/>
    <col min="12294" max="12294" width="12.5703125" customWidth="1"/>
    <col min="12295" max="12295" width="18.140625" customWidth="1"/>
    <col min="12297" max="12297" width="9.28515625" bestFit="1" customWidth="1"/>
    <col min="12298" max="12299" width="12.140625" customWidth="1"/>
    <col min="12300" max="12300" width="10.85546875" customWidth="1"/>
    <col min="12301" max="12301" width="10.7109375" bestFit="1" customWidth="1"/>
    <col min="12545" max="12545" width="14.7109375" customWidth="1"/>
    <col min="12546" max="12546" width="15.7109375" customWidth="1"/>
    <col min="12547" max="12547" width="12.28515625" customWidth="1"/>
    <col min="12548" max="12549" width="12.7109375" customWidth="1"/>
    <col min="12550" max="12550" width="12.5703125" customWidth="1"/>
    <col min="12551" max="12551" width="18.140625" customWidth="1"/>
    <col min="12553" max="12553" width="9.28515625" bestFit="1" customWidth="1"/>
    <col min="12554" max="12555" width="12.140625" customWidth="1"/>
    <col min="12556" max="12556" width="10.85546875" customWidth="1"/>
    <col min="12557" max="12557" width="10.7109375" bestFit="1" customWidth="1"/>
    <col min="12801" max="12801" width="14.7109375" customWidth="1"/>
    <col min="12802" max="12802" width="15.7109375" customWidth="1"/>
    <col min="12803" max="12803" width="12.28515625" customWidth="1"/>
    <col min="12804" max="12805" width="12.7109375" customWidth="1"/>
    <col min="12806" max="12806" width="12.5703125" customWidth="1"/>
    <col min="12807" max="12807" width="18.140625" customWidth="1"/>
    <col min="12809" max="12809" width="9.28515625" bestFit="1" customWidth="1"/>
    <col min="12810" max="12811" width="12.140625" customWidth="1"/>
    <col min="12812" max="12812" width="10.85546875" customWidth="1"/>
    <col min="12813" max="12813" width="10.7109375" bestFit="1" customWidth="1"/>
    <col min="13057" max="13057" width="14.7109375" customWidth="1"/>
    <col min="13058" max="13058" width="15.7109375" customWidth="1"/>
    <col min="13059" max="13059" width="12.28515625" customWidth="1"/>
    <col min="13060" max="13061" width="12.7109375" customWidth="1"/>
    <col min="13062" max="13062" width="12.5703125" customWidth="1"/>
    <col min="13063" max="13063" width="18.140625" customWidth="1"/>
    <col min="13065" max="13065" width="9.28515625" bestFit="1" customWidth="1"/>
    <col min="13066" max="13067" width="12.140625" customWidth="1"/>
    <col min="13068" max="13068" width="10.85546875" customWidth="1"/>
    <col min="13069" max="13069" width="10.7109375" bestFit="1" customWidth="1"/>
    <col min="13313" max="13313" width="14.7109375" customWidth="1"/>
    <col min="13314" max="13314" width="15.7109375" customWidth="1"/>
    <col min="13315" max="13315" width="12.28515625" customWidth="1"/>
    <col min="13316" max="13317" width="12.7109375" customWidth="1"/>
    <col min="13318" max="13318" width="12.5703125" customWidth="1"/>
    <col min="13319" max="13319" width="18.140625" customWidth="1"/>
    <col min="13321" max="13321" width="9.28515625" bestFit="1" customWidth="1"/>
    <col min="13322" max="13323" width="12.140625" customWidth="1"/>
    <col min="13324" max="13324" width="10.85546875" customWidth="1"/>
    <col min="13325" max="13325" width="10.7109375" bestFit="1" customWidth="1"/>
    <col min="13569" max="13569" width="14.7109375" customWidth="1"/>
    <col min="13570" max="13570" width="15.7109375" customWidth="1"/>
    <col min="13571" max="13571" width="12.28515625" customWidth="1"/>
    <col min="13572" max="13573" width="12.7109375" customWidth="1"/>
    <col min="13574" max="13574" width="12.5703125" customWidth="1"/>
    <col min="13575" max="13575" width="18.140625" customWidth="1"/>
    <col min="13577" max="13577" width="9.28515625" bestFit="1" customWidth="1"/>
    <col min="13578" max="13579" width="12.140625" customWidth="1"/>
    <col min="13580" max="13580" width="10.85546875" customWidth="1"/>
    <col min="13581" max="13581" width="10.7109375" bestFit="1" customWidth="1"/>
    <col min="13825" max="13825" width="14.7109375" customWidth="1"/>
    <col min="13826" max="13826" width="15.7109375" customWidth="1"/>
    <col min="13827" max="13827" width="12.28515625" customWidth="1"/>
    <col min="13828" max="13829" width="12.7109375" customWidth="1"/>
    <col min="13830" max="13830" width="12.5703125" customWidth="1"/>
    <col min="13831" max="13831" width="18.140625" customWidth="1"/>
    <col min="13833" max="13833" width="9.28515625" bestFit="1" customWidth="1"/>
    <col min="13834" max="13835" width="12.140625" customWidth="1"/>
    <col min="13836" max="13836" width="10.85546875" customWidth="1"/>
    <col min="13837" max="13837" width="10.7109375" bestFit="1" customWidth="1"/>
    <col min="14081" max="14081" width="14.7109375" customWidth="1"/>
    <col min="14082" max="14082" width="15.7109375" customWidth="1"/>
    <col min="14083" max="14083" width="12.28515625" customWidth="1"/>
    <col min="14084" max="14085" width="12.7109375" customWidth="1"/>
    <col min="14086" max="14086" width="12.5703125" customWidth="1"/>
    <col min="14087" max="14087" width="18.140625" customWidth="1"/>
    <col min="14089" max="14089" width="9.28515625" bestFit="1" customWidth="1"/>
    <col min="14090" max="14091" width="12.140625" customWidth="1"/>
    <col min="14092" max="14092" width="10.85546875" customWidth="1"/>
    <col min="14093" max="14093" width="10.7109375" bestFit="1" customWidth="1"/>
    <col min="14337" max="14337" width="14.7109375" customWidth="1"/>
    <col min="14338" max="14338" width="15.7109375" customWidth="1"/>
    <col min="14339" max="14339" width="12.28515625" customWidth="1"/>
    <col min="14340" max="14341" width="12.7109375" customWidth="1"/>
    <col min="14342" max="14342" width="12.5703125" customWidth="1"/>
    <col min="14343" max="14343" width="18.140625" customWidth="1"/>
    <col min="14345" max="14345" width="9.28515625" bestFit="1" customWidth="1"/>
    <col min="14346" max="14347" width="12.140625" customWidth="1"/>
    <col min="14348" max="14348" width="10.85546875" customWidth="1"/>
    <col min="14349" max="14349" width="10.7109375" bestFit="1" customWidth="1"/>
    <col min="14593" max="14593" width="14.7109375" customWidth="1"/>
    <col min="14594" max="14594" width="15.7109375" customWidth="1"/>
    <col min="14595" max="14595" width="12.28515625" customWidth="1"/>
    <col min="14596" max="14597" width="12.7109375" customWidth="1"/>
    <col min="14598" max="14598" width="12.5703125" customWidth="1"/>
    <col min="14599" max="14599" width="18.140625" customWidth="1"/>
    <col min="14601" max="14601" width="9.28515625" bestFit="1" customWidth="1"/>
    <col min="14602" max="14603" width="12.140625" customWidth="1"/>
    <col min="14604" max="14604" width="10.85546875" customWidth="1"/>
    <col min="14605" max="14605" width="10.7109375" bestFit="1" customWidth="1"/>
    <col min="14849" max="14849" width="14.7109375" customWidth="1"/>
    <col min="14850" max="14850" width="15.7109375" customWidth="1"/>
    <col min="14851" max="14851" width="12.28515625" customWidth="1"/>
    <col min="14852" max="14853" width="12.7109375" customWidth="1"/>
    <col min="14854" max="14854" width="12.5703125" customWidth="1"/>
    <col min="14855" max="14855" width="18.140625" customWidth="1"/>
    <col min="14857" max="14857" width="9.28515625" bestFit="1" customWidth="1"/>
    <col min="14858" max="14859" width="12.140625" customWidth="1"/>
    <col min="14860" max="14860" width="10.85546875" customWidth="1"/>
    <col min="14861" max="14861" width="10.7109375" bestFit="1" customWidth="1"/>
    <col min="15105" max="15105" width="14.7109375" customWidth="1"/>
    <col min="15106" max="15106" width="15.7109375" customWidth="1"/>
    <col min="15107" max="15107" width="12.28515625" customWidth="1"/>
    <col min="15108" max="15109" width="12.7109375" customWidth="1"/>
    <col min="15110" max="15110" width="12.5703125" customWidth="1"/>
    <col min="15111" max="15111" width="18.140625" customWidth="1"/>
    <col min="15113" max="15113" width="9.28515625" bestFit="1" customWidth="1"/>
    <col min="15114" max="15115" width="12.140625" customWidth="1"/>
    <col min="15116" max="15116" width="10.85546875" customWidth="1"/>
    <col min="15117" max="15117" width="10.7109375" bestFit="1" customWidth="1"/>
    <col min="15361" max="15361" width="14.7109375" customWidth="1"/>
    <col min="15362" max="15362" width="15.7109375" customWidth="1"/>
    <col min="15363" max="15363" width="12.28515625" customWidth="1"/>
    <col min="15364" max="15365" width="12.7109375" customWidth="1"/>
    <col min="15366" max="15366" width="12.5703125" customWidth="1"/>
    <col min="15367" max="15367" width="18.140625" customWidth="1"/>
    <col min="15369" max="15369" width="9.28515625" bestFit="1" customWidth="1"/>
    <col min="15370" max="15371" width="12.140625" customWidth="1"/>
    <col min="15372" max="15372" width="10.85546875" customWidth="1"/>
    <col min="15373" max="15373" width="10.7109375" bestFit="1" customWidth="1"/>
    <col min="15617" max="15617" width="14.7109375" customWidth="1"/>
    <col min="15618" max="15618" width="15.7109375" customWidth="1"/>
    <col min="15619" max="15619" width="12.28515625" customWidth="1"/>
    <col min="15620" max="15621" width="12.7109375" customWidth="1"/>
    <col min="15622" max="15622" width="12.5703125" customWidth="1"/>
    <col min="15623" max="15623" width="18.140625" customWidth="1"/>
    <col min="15625" max="15625" width="9.28515625" bestFit="1" customWidth="1"/>
    <col min="15626" max="15627" width="12.140625" customWidth="1"/>
    <col min="15628" max="15628" width="10.85546875" customWidth="1"/>
    <col min="15629" max="15629" width="10.7109375" bestFit="1" customWidth="1"/>
    <col min="15873" max="15873" width="14.7109375" customWidth="1"/>
    <col min="15874" max="15874" width="15.7109375" customWidth="1"/>
    <col min="15875" max="15875" width="12.28515625" customWidth="1"/>
    <col min="15876" max="15877" width="12.7109375" customWidth="1"/>
    <col min="15878" max="15878" width="12.5703125" customWidth="1"/>
    <col min="15879" max="15879" width="18.140625" customWidth="1"/>
    <col min="15881" max="15881" width="9.28515625" bestFit="1" customWidth="1"/>
    <col min="15882" max="15883" width="12.140625" customWidth="1"/>
    <col min="15884" max="15884" width="10.85546875" customWidth="1"/>
    <col min="15885" max="15885" width="10.7109375" bestFit="1" customWidth="1"/>
    <col min="16129" max="16129" width="14.7109375" customWidth="1"/>
    <col min="16130" max="16130" width="15.7109375" customWidth="1"/>
    <col min="16131" max="16131" width="12.28515625" customWidth="1"/>
    <col min="16132" max="16133" width="12.7109375" customWidth="1"/>
    <col min="16134" max="16134" width="12.5703125" customWidth="1"/>
    <col min="16135" max="16135" width="18.140625" customWidth="1"/>
    <col min="16137" max="16137" width="9.28515625" bestFit="1" customWidth="1"/>
    <col min="16138" max="16139" width="12.140625" customWidth="1"/>
    <col min="16140" max="16140" width="10.85546875" customWidth="1"/>
    <col min="16141" max="16141" width="10.7109375" bestFit="1" customWidth="1"/>
  </cols>
  <sheetData>
    <row r="5" spans="2:7" x14ac:dyDescent="0.2">
      <c r="B5" s="3" t="s">
        <v>26</v>
      </c>
    </row>
    <row r="6" spans="2:7" x14ac:dyDescent="0.2">
      <c r="B6" s="40" t="s">
        <v>27</v>
      </c>
      <c r="C6" s="3" t="s">
        <v>104</v>
      </c>
    </row>
    <row r="7" spans="2:7" x14ac:dyDescent="0.2">
      <c r="B7" s="40" t="s">
        <v>28</v>
      </c>
      <c r="C7" s="30" t="s">
        <v>21</v>
      </c>
    </row>
    <row r="8" spans="2:7" x14ac:dyDescent="0.2">
      <c r="B8" s="40" t="s">
        <v>29</v>
      </c>
      <c r="C8" s="31">
        <v>100</v>
      </c>
    </row>
    <row r="11" spans="2:7" x14ac:dyDescent="0.2">
      <c r="B11" s="3" t="s">
        <v>30</v>
      </c>
      <c r="E11" s="27" t="s">
        <v>69</v>
      </c>
    </row>
    <row r="12" spans="2:7" x14ac:dyDescent="0.2">
      <c r="B12" s="27" t="s">
        <v>31</v>
      </c>
      <c r="C12" s="59">
        <v>0.03</v>
      </c>
      <c r="E12" s="33" t="s">
        <v>1</v>
      </c>
      <c r="F12" s="33" t="s">
        <v>79</v>
      </c>
      <c r="G12" s="33" t="s">
        <v>80</v>
      </c>
    </row>
    <row r="13" spans="2:7" x14ac:dyDescent="0.2">
      <c r="B13" s="27" t="s">
        <v>32</v>
      </c>
      <c r="C13" s="41" t="s">
        <v>15</v>
      </c>
      <c r="E13" s="34">
        <v>31</v>
      </c>
      <c r="F13" s="99">
        <f>'Tavole Attuariali'!D42</f>
        <v>0.39366182844492636</v>
      </c>
      <c r="G13" s="99">
        <f>'Tavole Attuariali'!H42</f>
        <v>9.0396372415159007E-2</v>
      </c>
    </row>
    <row r="14" spans="2:7" x14ac:dyDescent="0.2">
      <c r="B14" s="42"/>
      <c r="C14" s="40"/>
    </row>
    <row r="15" spans="2:7" x14ac:dyDescent="0.2">
      <c r="B15" s="43" t="s">
        <v>33</v>
      </c>
      <c r="E15" s="27" t="s">
        <v>107</v>
      </c>
      <c r="F15" s="108">
        <f>C8*G13/F13</f>
        <v>22.962950909477257</v>
      </c>
      <c r="G15" s="103" t="s">
        <v>108</v>
      </c>
    </row>
    <row r="16" spans="2:7" x14ac:dyDescent="0.2">
      <c r="B16" s="40" t="s">
        <v>34</v>
      </c>
      <c r="C16" s="27" t="s">
        <v>38</v>
      </c>
      <c r="D16" s="27"/>
      <c r="E16" s="104" t="s">
        <v>109</v>
      </c>
    </row>
    <row r="17" spans="2:12" x14ac:dyDescent="0.2">
      <c r="B17" s="40" t="s">
        <v>35</v>
      </c>
      <c r="C17" s="31">
        <v>31</v>
      </c>
    </row>
    <row r="18" spans="2:12" ht="13.5" thickBot="1" x14ac:dyDescent="0.25"/>
    <row r="19" spans="2:12" ht="13.5" thickBot="1" x14ac:dyDescent="0.25">
      <c r="B19" s="27" t="s">
        <v>105</v>
      </c>
      <c r="D19" s="101">
        <f>SUM(G24:G99)</f>
        <v>0.22966498546475969</v>
      </c>
      <c r="E19" s="27" t="s">
        <v>106</v>
      </c>
    </row>
    <row r="20" spans="2:12" ht="13.5" thickBot="1" x14ac:dyDescent="0.25">
      <c r="B20" s="27" t="s">
        <v>81</v>
      </c>
      <c r="D20" s="102">
        <f>C8*D19</f>
        <v>22.966498546475968</v>
      </c>
    </row>
    <row r="22" spans="2:12" x14ac:dyDescent="0.2">
      <c r="B22" s="3"/>
      <c r="C22" t="s">
        <v>28</v>
      </c>
      <c r="G22" t="s">
        <v>42</v>
      </c>
      <c r="H22" s="3"/>
    </row>
    <row r="23" spans="2:12" x14ac:dyDescent="0.2">
      <c r="B23" s="33" t="s">
        <v>110</v>
      </c>
      <c r="C23" s="33" t="s">
        <v>24</v>
      </c>
      <c r="D23" s="33" t="s">
        <v>36</v>
      </c>
      <c r="E23" s="33" t="s">
        <v>40</v>
      </c>
      <c r="F23" s="33" t="s">
        <v>37</v>
      </c>
      <c r="G23" s="33" t="s">
        <v>39</v>
      </c>
    </row>
    <row r="24" spans="2:12" x14ac:dyDescent="0.2">
      <c r="B24" s="34">
        <f>$C$17+1</f>
        <v>32</v>
      </c>
      <c r="C24" s="34">
        <v>1</v>
      </c>
      <c r="D24" s="100">
        <f>(1+$C$12)^(-C24)</f>
        <v>0.970873786407767</v>
      </c>
      <c r="E24" s="100">
        <f>1-'Tavole Attuariali'!C43/'Tavole Attuariali'!C42</f>
        <v>7.4000224754222632E-4</v>
      </c>
      <c r="F24" s="100">
        <f>'Tavole Attuariali'!C42/'Tavole Attuariali'!$C$42</f>
        <v>1</v>
      </c>
      <c r="G24" s="100">
        <f>D24*F24*E24</f>
        <v>7.18448784021579E-4</v>
      </c>
    </row>
    <row r="25" spans="2:12" x14ac:dyDescent="0.2">
      <c r="B25" s="34">
        <f>B24+1</f>
        <v>33</v>
      </c>
      <c r="C25" s="34">
        <f>C24+1</f>
        <v>2</v>
      </c>
      <c r="D25" s="100">
        <f t="shared" ref="D25:D88" si="0">(1+$C$12)^(-C25)</f>
        <v>0.94259590913375435</v>
      </c>
      <c r="E25" s="100">
        <f>1-'Tavole Attuariali'!C44/'Tavole Attuariali'!C43</f>
        <v>7.4197380487750486E-4</v>
      </c>
      <c r="F25" s="100">
        <f>'Tavole Attuariali'!C43/'Tavole Attuariali'!$C$42</f>
        <v>0.99925999775245777</v>
      </c>
      <c r="G25" s="100">
        <f t="shared" ref="G25:G88" si="1">D25*F25*E25</f>
        <v>6.9886392929991326E-4</v>
      </c>
    </row>
    <row r="26" spans="2:12" x14ac:dyDescent="0.2">
      <c r="B26" s="34">
        <f t="shared" ref="B26:C41" si="2">B25+1</f>
        <v>34</v>
      </c>
      <c r="C26" s="34">
        <f t="shared" si="2"/>
        <v>3</v>
      </c>
      <c r="D26" s="100">
        <f t="shared" si="0"/>
        <v>0.91514165935315961</v>
      </c>
      <c r="E26" s="100">
        <f>1-'Tavole Attuariali'!C45/'Tavole Attuariali'!C44</f>
        <v>7.4303352646243326E-4</v>
      </c>
      <c r="F26" s="100">
        <f>'Tavole Attuariali'!C44/'Tavole Attuariali'!$C$42</f>
        <v>0.99851857300986346</v>
      </c>
      <c r="G26" s="100">
        <f t="shared" si="1"/>
        <v>6.7897359225291916E-4</v>
      </c>
    </row>
    <row r="27" spans="2:12" x14ac:dyDescent="0.2">
      <c r="B27" s="34">
        <f t="shared" si="2"/>
        <v>35</v>
      </c>
      <c r="C27" s="34">
        <f t="shared" si="2"/>
        <v>4</v>
      </c>
      <c r="D27" s="100">
        <f t="shared" si="0"/>
        <v>0.888487047915689</v>
      </c>
      <c r="E27" s="100">
        <f>1-'Tavole Attuariali'!C46/'Tavole Attuariali'!C45</f>
        <v>7.4603003264783752E-4</v>
      </c>
      <c r="F27" s="100">
        <f>'Tavole Attuariali'!C45/'Tavole Attuariali'!$C$42</f>
        <v>0.9977766402333218</v>
      </c>
      <c r="G27" s="100">
        <f t="shared" si="1"/>
        <v>6.6136429397519749E-4</v>
      </c>
    </row>
    <row r="28" spans="2:12" x14ac:dyDescent="0.2">
      <c r="B28" s="34">
        <f t="shared" si="2"/>
        <v>36</v>
      </c>
      <c r="C28" s="34">
        <f t="shared" si="2"/>
        <v>5</v>
      </c>
      <c r="D28" s="100">
        <f t="shared" si="0"/>
        <v>0.86260878438416411</v>
      </c>
      <c r="E28" s="100">
        <f>1-'Tavole Attuariali'!C47/'Tavole Attuariali'!C46</f>
        <v>7.4302018597605102E-4</v>
      </c>
      <c r="F28" s="100">
        <f>'Tavole Attuariali'!C46/'Tavole Attuariali'!$C$42</f>
        <v>0.99703226889383323</v>
      </c>
      <c r="G28" s="100">
        <f t="shared" si="1"/>
        <v>6.3903361446683235E-4</v>
      </c>
    </row>
    <row r="29" spans="2:12" x14ac:dyDescent="0.2">
      <c r="B29" s="34">
        <f t="shared" si="2"/>
        <v>37</v>
      </c>
      <c r="C29" s="34">
        <f t="shared" si="2"/>
        <v>6</v>
      </c>
      <c r="D29" s="100">
        <f t="shared" si="0"/>
        <v>0.83748425668365445</v>
      </c>
      <c r="E29" s="100">
        <f>1-'Tavole Attuariali'!C48/'Tavole Attuariali'!C47</f>
        <v>7.4204290040058574E-4</v>
      </c>
      <c r="F29" s="100">
        <f>'Tavole Attuariali'!C47/'Tavole Attuariali'!$C$42</f>
        <v>0.99629145379197559</v>
      </c>
      <c r="G29" s="100">
        <f t="shared" si="1"/>
        <v>6.1914457362141065E-4</v>
      </c>
      <c r="L29" s="45"/>
    </row>
    <row r="30" spans="2:12" x14ac:dyDescent="0.2">
      <c r="B30" s="34">
        <f t="shared" si="2"/>
        <v>38</v>
      </c>
      <c r="C30" s="34">
        <f t="shared" si="2"/>
        <v>7</v>
      </c>
      <c r="D30" s="100">
        <f t="shared" si="0"/>
        <v>0.81309151134335378</v>
      </c>
      <c r="E30" s="100">
        <f>1-'Tavole Attuariali'!C49/'Tavole Attuariali'!C48</f>
        <v>7.5596389376819673E-4</v>
      </c>
      <c r="F30" s="100">
        <f>'Tavole Attuariali'!C48/'Tavole Attuariali'!$C$42</f>
        <v>0.99555216279195946</v>
      </c>
      <c r="G30" s="100">
        <f t="shared" si="1"/>
        <v>6.1193388248279186E-4</v>
      </c>
      <c r="L30" s="45"/>
    </row>
    <row r="31" spans="2:12" x14ac:dyDescent="0.2">
      <c r="B31" s="34">
        <f t="shared" si="2"/>
        <v>39</v>
      </c>
      <c r="C31" s="34">
        <f t="shared" si="2"/>
        <v>8</v>
      </c>
      <c r="D31" s="100">
        <f t="shared" si="0"/>
        <v>0.78940923431393573</v>
      </c>
      <c r="E31" s="100">
        <f>1-'Tavole Attuariali'!C50/'Tavole Attuariali'!C49</f>
        <v>7.8901567613276491E-4</v>
      </c>
      <c r="F31" s="100">
        <f>'Tavole Attuariali'!C49/'Tavole Attuariali'!$C$42</f>
        <v>0.994799561302526</v>
      </c>
      <c r="G31" s="100">
        <f t="shared" si="1"/>
        <v>6.196171349562501E-4</v>
      </c>
    </row>
    <row r="32" spans="2:12" x14ac:dyDescent="0.2">
      <c r="B32" s="34">
        <f t="shared" si="2"/>
        <v>40</v>
      </c>
      <c r="C32" s="34">
        <f t="shared" si="2"/>
        <v>9</v>
      </c>
      <c r="D32" s="100">
        <f t="shared" si="0"/>
        <v>0.76641673234362695</v>
      </c>
      <c r="E32" s="100">
        <f>1-'Tavole Attuariali'!C51/'Tavole Attuariali'!C50</f>
        <v>8.4596116408597322E-4</v>
      </c>
      <c r="F32" s="100">
        <f>'Tavole Attuariali'!C50/'Tavole Attuariali'!$C$42</f>
        <v>0.99401464885404822</v>
      </c>
      <c r="G32" s="100">
        <f t="shared" si="1"/>
        <v>6.4447813603527341E-4</v>
      </c>
    </row>
    <row r="33" spans="2:7" x14ac:dyDescent="0.2">
      <c r="B33" s="34">
        <f t="shared" si="2"/>
        <v>41</v>
      </c>
      <c r="C33" s="34">
        <f t="shared" si="2"/>
        <v>10</v>
      </c>
      <c r="D33" s="100">
        <f t="shared" si="0"/>
        <v>0.74409391489672516</v>
      </c>
      <c r="E33" s="100">
        <f>1-'Tavole Attuariali'!C52/'Tavole Attuariali'!C51</f>
        <v>9.129711574159538E-4</v>
      </c>
      <c r="F33" s="100">
        <f>'Tavole Attuariali'!C51/'Tavole Attuariali'!$C$42</f>
        <v>0.99317375106458516</v>
      </c>
      <c r="G33" s="100">
        <f t="shared" si="1"/>
        <v>6.7469896413279752E-4</v>
      </c>
    </row>
    <row r="34" spans="2:7" x14ac:dyDescent="0.2">
      <c r="B34" s="34">
        <f t="shared" si="2"/>
        <v>42</v>
      </c>
      <c r="C34" s="34">
        <f t="shared" si="2"/>
        <v>11</v>
      </c>
      <c r="D34" s="100">
        <f t="shared" si="0"/>
        <v>0.72242127659876232</v>
      </c>
      <c r="E34" s="100">
        <f>1-'Tavole Attuariali'!C53/'Tavole Attuariali'!C52</f>
        <v>9.8804444715239192E-4</v>
      </c>
      <c r="F34" s="100">
        <f>'Tavole Attuariali'!C52/'Tavole Attuariali'!$C$42</f>
        <v>0.99226701207556056</v>
      </c>
      <c r="G34" s="100">
        <f t="shared" si="1"/>
        <v>7.0826464523704653E-4</v>
      </c>
    </row>
    <row r="35" spans="2:7" x14ac:dyDescent="0.2">
      <c r="B35" s="34">
        <f t="shared" si="2"/>
        <v>43</v>
      </c>
      <c r="C35" s="34">
        <f t="shared" si="2"/>
        <v>12</v>
      </c>
      <c r="D35" s="100">
        <f t="shared" si="0"/>
        <v>0.70137988019297326</v>
      </c>
      <c r="E35" s="100">
        <f>1-'Tavole Attuariali'!C54/'Tavole Attuariali'!C53</f>
        <v>1.0750190701085405E-3</v>
      </c>
      <c r="F35" s="100">
        <f>'Tavole Attuariali'!C53/'Tavole Attuariali'!$C$42</f>
        <v>0.99128660816418679</v>
      </c>
      <c r="G35" s="100">
        <f t="shared" si="1"/>
        <v>7.4742687750185388E-4</v>
      </c>
    </row>
    <row r="36" spans="2:7" x14ac:dyDescent="0.2">
      <c r="B36" s="34">
        <f t="shared" si="2"/>
        <v>44</v>
      </c>
      <c r="C36" s="34">
        <f t="shared" si="2"/>
        <v>13</v>
      </c>
      <c r="D36" s="100">
        <f t="shared" si="0"/>
        <v>0.68095133999317792</v>
      </c>
      <c r="E36" s="100">
        <f>1-'Tavole Attuariali'!C55/'Tavole Attuariali'!C54</f>
        <v>1.1760157231689439E-3</v>
      </c>
      <c r="F36" s="100">
        <f>'Tavole Attuariali'!C54/'Tavole Attuariali'!$C$42</f>
        <v>0.9902209561564671</v>
      </c>
      <c r="G36" s="100">
        <f t="shared" si="1"/>
        <v>7.9297833150481466E-4</v>
      </c>
    </row>
    <row r="37" spans="2:7" x14ac:dyDescent="0.2">
      <c r="B37" s="34">
        <f t="shared" si="2"/>
        <v>45</v>
      </c>
      <c r="C37" s="34">
        <f t="shared" si="2"/>
        <v>14</v>
      </c>
      <c r="D37" s="100">
        <f t="shared" si="0"/>
        <v>0.66111780581861923</v>
      </c>
      <c r="E37" s="100">
        <f>1-'Tavole Attuariali'!C56/'Tavole Attuariali'!C55</f>
        <v>1.2920481968803355E-3</v>
      </c>
      <c r="F37" s="100">
        <f>'Tavole Attuariali'!C55/'Tavole Attuariali'!$C$42</f>
        <v>0.98905644074261567</v>
      </c>
      <c r="G37" s="100">
        <f t="shared" si="1"/>
        <v>8.4484812363563291E-4</v>
      </c>
    </row>
    <row r="38" spans="2:7" x14ac:dyDescent="0.2">
      <c r="B38" s="34">
        <f t="shared" si="2"/>
        <v>46</v>
      </c>
      <c r="C38" s="34">
        <f t="shared" si="2"/>
        <v>15</v>
      </c>
      <c r="D38" s="100">
        <f t="shared" si="0"/>
        <v>0.64186194739671765</v>
      </c>
      <c r="E38" s="100">
        <f>1-'Tavole Attuariali'!C57/'Tavole Attuariali'!C56</f>
        <v>1.427957183914641E-3</v>
      </c>
      <c r="F38" s="100">
        <f>'Tavole Attuariali'!C56/'Tavole Attuariali'!$C$42</f>
        <v>0.98777853215174127</v>
      </c>
      <c r="G38" s="100">
        <f t="shared" si="1"/>
        <v>9.0534977565848922E-4</v>
      </c>
    </row>
    <row r="39" spans="2:7" x14ac:dyDescent="0.2">
      <c r="B39" s="34">
        <f t="shared" si="2"/>
        <v>47</v>
      </c>
      <c r="C39" s="34">
        <f t="shared" si="2"/>
        <v>16</v>
      </c>
      <c r="D39" s="100">
        <f t="shared" si="0"/>
        <v>0.62316693922011435</v>
      </c>
      <c r="E39" s="100">
        <f>1-'Tavole Attuariali'!C58/'Tavole Attuariali'!C57</f>
        <v>1.5799832256833124E-3</v>
      </c>
      <c r="F39" s="100">
        <f>'Tavole Attuariali'!C57/'Tavole Attuariali'!$C$42</f>
        <v>0.98636802670063861</v>
      </c>
      <c r="G39" s="100">
        <f t="shared" si="1"/>
        <v>9.7117136104507118E-4</v>
      </c>
    </row>
    <row r="40" spans="2:7" x14ac:dyDescent="0.2">
      <c r="B40" s="34">
        <f t="shared" si="2"/>
        <v>48</v>
      </c>
      <c r="C40" s="34">
        <f t="shared" si="2"/>
        <v>17</v>
      </c>
      <c r="D40" s="100">
        <f t="shared" si="0"/>
        <v>0.60501644584477121</v>
      </c>
      <c r="E40" s="100">
        <f>1-'Tavole Attuariali'!C59/'Tavole Attuariali'!C58</f>
        <v>1.7010305023751338E-3</v>
      </c>
      <c r="F40" s="100">
        <f>'Tavole Attuariali'!C58/'Tavole Attuariali'!$C$42</f>
        <v>0.98480958176410127</v>
      </c>
      <c r="G40" s="100">
        <f t="shared" si="1"/>
        <v>1.0135181881886922E-3</v>
      </c>
    </row>
    <row r="41" spans="2:7" x14ac:dyDescent="0.2">
      <c r="B41" s="34">
        <f t="shared" si="2"/>
        <v>49</v>
      </c>
      <c r="C41" s="34">
        <f t="shared" si="2"/>
        <v>18</v>
      </c>
      <c r="D41" s="100">
        <f t="shared" si="0"/>
        <v>0.5873946076162827</v>
      </c>
      <c r="E41" s="100">
        <f>1-'Tavole Attuariali'!C60/'Tavole Attuariali'!C59</f>
        <v>1.7829915708896804E-3</v>
      </c>
      <c r="F41" s="100">
        <f>'Tavole Attuariali'!C59/'Tavole Attuariali'!$C$42</f>
        <v>0.98313439062648922</v>
      </c>
      <c r="G41" s="100">
        <f t="shared" si="1"/>
        <v>1.0296559503268333E-3</v>
      </c>
    </row>
    <row r="42" spans="2:7" x14ac:dyDescent="0.2">
      <c r="B42" s="34">
        <f t="shared" ref="B42:C57" si="3">B41+1</f>
        <v>50</v>
      </c>
      <c r="C42" s="34">
        <f t="shared" si="3"/>
        <v>19</v>
      </c>
      <c r="D42" s="100">
        <f t="shared" si="0"/>
        <v>0.57028602681192497</v>
      </c>
      <c r="E42" s="100">
        <f>1-'Tavole Attuariali'!C61/'Tavole Attuariali'!C60</f>
        <v>1.8619635246067689E-3</v>
      </c>
      <c r="F42" s="100">
        <f>'Tavole Attuariali'!C60/'Tavole Attuariali'!$C$42</f>
        <v>0.98138147029495038</v>
      </c>
      <c r="G42" s="100">
        <f t="shared" si="1"/>
        <v>1.0420816615988118E-3</v>
      </c>
    </row>
    <row r="43" spans="2:7" x14ac:dyDescent="0.2">
      <c r="B43" s="34">
        <f t="shared" si="3"/>
        <v>51</v>
      </c>
      <c r="C43" s="34">
        <f t="shared" si="3"/>
        <v>20</v>
      </c>
      <c r="D43" s="100">
        <f t="shared" si="0"/>
        <v>0.55367575418633497</v>
      </c>
      <c r="E43" s="100">
        <f>1-'Tavole Attuariali'!C62/'Tavole Attuariali'!C61</f>
        <v>1.9549538064757011E-3</v>
      </c>
      <c r="F43" s="100">
        <f>'Tavole Attuariali'!C61/'Tavole Attuariali'!$C$42</f>
        <v>0.97955417379353626</v>
      </c>
      <c r="G43" s="100">
        <f t="shared" si="1"/>
        <v>1.0602797457584879E-3</v>
      </c>
    </row>
    <row r="44" spans="2:7" x14ac:dyDescent="0.2">
      <c r="B44" s="34">
        <f t="shared" si="3"/>
        <v>52</v>
      </c>
      <c r="C44" s="34">
        <f t="shared" si="3"/>
        <v>21</v>
      </c>
      <c r="D44" s="100">
        <f t="shared" si="0"/>
        <v>0.5375492759090631</v>
      </c>
      <c r="E44" s="100">
        <f>1-'Tavole Attuariali'!C63/'Tavole Attuariali'!C62</f>
        <v>2.0669750638913076E-3</v>
      </c>
      <c r="F44" s="100">
        <f>'Tavole Attuariali'!C62/'Tavole Attuariali'!$C$42</f>
        <v>0.97763919063282945</v>
      </c>
      <c r="G44" s="100">
        <f t="shared" si="1"/>
        <v>1.0862558324104495E-3</v>
      </c>
    </row>
    <row r="45" spans="2:7" x14ac:dyDescent="0.2">
      <c r="B45" s="34">
        <f t="shared" si="3"/>
        <v>53</v>
      </c>
      <c r="C45" s="34">
        <f t="shared" si="3"/>
        <v>22</v>
      </c>
      <c r="D45" s="100">
        <f t="shared" si="0"/>
        <v>0.52189250088258554</v>
      </c>
      <c r="E45" s="100">
        <f>1-'Tavole Attuariali'!C64/'Tavole Attuariali'!C63</f>
        <v>2.1990434811770543E-3</v>
      </c>
      <c r="F45" s="100">
        <f>'Tavole Attuariali'!C63/'Tavole Attuariali'!$C$42</f>
        <v>0.97561843480430843</v>
      </c>
      <c r="G45" s="100">
        <f t="shared" si="1"/>
        <v>1.1196824499404966E-3</v>
      </c>
    </row>
    <row r="46" spans="2:7" x14ac:dyDescent="0.2">
      <c r="B46" s="34">
        <f t="shared" si="3"/>
        <v>54</v>
      </c>
      <c r="C46" s="34">
        <f t="shared" si="3"/>
        <v>23</v>
      </c>
      <c r="D46" s="100">
        <f t="shared" si="0"/>
        <v>0.50669174842969467</v>
      </c>
      <c r="E46" s="100">
        <f>1-'Tavole Attuariali'!C65/'Tavole Attuariali'!C64</f>
        <v>2.3570088762018271E-3</v>
      </c>
      <c r="F46" s="100">
        <f>'Tavole Attuariali'!C64/'Tavole Attuariali'!$C$42</f>
        <v>0.97347300744513587</v>
      </c>
      <c r="G46" s="100">
        <f t="shared" si="1"/>
        <v>1.1625963728244611E-3</v>
      </c>
    </row>
    <row r="47" spans="2:7" x14ac:dyDescent="0.2">
      <c r="B47" s="34">
        <f t="shared" si="3"/>
        <v>55</v>
      </c>
      <c r="C47" s="34">
        <f t="shared" si="3"/>
        <v>24</v>
      </c>
      <c r="D47" s="100">
        <f t="shared" si="0"/>
        <v>0.49193373633950943</v>
      </c>
      <c r="E47" s="100">
        <f>1-'Tavole Attuariali'!C66/'Tavole Attuariali'!C65</f>
        <v>2.5439923081792548E-3</v>
      </c>
      <c r="F47" s="100">
        <f>'Tavole Attuariali'!C65/'Tavole Attuariali'!$C$42</f>
        <v>0.97117852292584483</v>
      </c>
      <c r="G47" s="100">
        <f t="shared" si="1"/>
        <v>1.2154062648746502E-3</v>
      </c>
    </row>
    <row r="48" spans="2:7" x14ac:dyDescent="0.2">
      <c r="B48" s="34">
        <f t="shared" si="3"/>
        <v>56</v>
      </c>
      <c r="C48" s="34">
        <f t="shared" si="3"/>
        <v>25</v>
      </c>
      <c r="D48" s="100">
        <f t="shared" si="0"/>
        <v>0.47760556926165965</v>
      </c>
      <c r="E48" s="100">
        <f>1-'Tavole Attuariali'!C67/'Tavole Attuariali'!C66</f>
        <v>2.7960258400322457E-3</v>
      </c>
      <c r="F48" s="100">
        <f>'Tavole Attuariali'!C66/'Tavole Attuariali'!$C$42</f>
        <v>0.96870785223365252</v>
      </c>
      <c r="G48" s="100">
        <f t="shared" si="1"/>
        <v>1.2936100566953359E-3</v>
      </c>
    </row>
    <row r="49" spans="2:7" x14ac:dyDescent="0.2">
      <c r="B49" s="34">
        <f t="shared" si="3"/>
        <v>57</v>
      </c>
      <c r="C49" s="34">
        <f t="shared" si="3"/>
        <v>26</v>
      </c>
      <c r="D49" s="100">
        <f t="shared" si="0"/>
        <v>0.46369472743850448</v>
      </c>
      <c r="E49" s="100">
        <f>1-'Tavole Attuariali'!C68/'Tavole Attuariali'!C67</f>
        <v>3.0939604713549063E-3</v>
      </c>
      <c r="F49" s="100">
        <f>'Tavole Attuariali'!C67/'Tavole Attuariali'!$C$42</f>
        <v>0.96599932004736511</v>
      </c>
      <c r="G49" s="100">
        <f t="shared" si="1"/>
        <v>1.3858739746202312E-3</v>
      </c>
    </row>
    <row r="50" spans="2:7" x14ac:dyDescent="0.2">
      <c r="B50" s="34">
        <f t="shared" si="3"/>
        <v>58</v>
      </c>
      <c r="C50" s="34">
        <f t="shared" si="3"/>
        <v>27</v>
      </c>
      <c r="D50" s="100">
        <f t="shared" si="0"/>
        <v>0.45018905576553836</v>
      </c>
      <c r="E50" s="100">
        <f>1-'Tavole Attuariali'!C69/'Tavole Attuariali'!C68</f>
        <v>3.4090128560193556E-3</v>
      </c>
      <c r="F50" s="100">
        <f>'Tavole Attuariali'!C68/'Tavole Attuariali'!$C$42</f>
        <v>0.96301055633578281</v>
      </c>
      <c r="G50" s="100">
        <f t="shared" si="1"/>
        <v>1.4779325692418775E-3</v>
      </c>
    </row>
    <row r="51" spans="2:7" x14ac:dyDescent="0.2">
      <c r="B51" s="34">
        <f t="shared" si="3"/>
        <v>59</v>
      </c>
      <c r="C51" s="34">
        <f t="shared" si="3"/>
        <v>28</v>
      </c>
      <c r="D51" s="100">
        <f t="shared" si="0"/>
        <v>0.4370767531704256</v>
      </c>
      <c r="E51" s="100">
        <f>1-'Tavole Attuariali'!C70/'Tavole Attuariali'!C69</f>
        <v>3.7179581784229088E-3</v>
      </c>
      <c r="F51" s="100">
        <f>'Tavole Attuariali'!C69/'Tavole Attuariali'!$C$42</f>
        <v>0.95972764096875174</v>
      </c>
      <c r="G51" s="100">
        <f t="shared" si="1"/>
        <v>1.5595891730486946E-3</v>
      </c>
    </row>
    <row r="52" spans="2:7" x14ac:dyDescent="0.2">
      <c r="B52" s="34">
        <f t="shared" si="3"/>
        <v>60</v>
      </c>
      <c r="C52" s="34">
        <f t="shared" si="3"/>
        <v>29</v>
      </c>
      <c r="D52" s="100">
        <f t="shared" si="0"/>
        <v>0.42434636230138412</v>
      </c>
      <c r="E52" s="100">
        <f>1-'Tavole Attuariali'!C71/'Tavole Attuariali'!C70</f>
        <v>3.9869765213744746E-3</v>
      </c>
      <c r="F52" s="100">
        <f>'Tavole Attuariali'!C70/'Tavole Attuariali'!$C$42</f>
        <v>0.95615941373695346</v>
      </c>
      <c r="G52" s="100">
        <f t="shared" si="1"/>
        <v>1.6176868937184746E-3</v>
      </c>
    </row>
    <row r="53" spans="2:7" x14ac:dyDescent="0.2">
      <c r="B53" s="34">
        <f t="shared" si="3"/>
        <v>61</v>
      </c>
      <c r="C53" s="34">
        <f t="shared" si="3"/>
        <v>30</v>
      </c>
      <c r="D53" s="100">
        <f t="shared" si="0"/>
        <v>0.41198675951590691</v>
      </c>
      <c r="E53" s="100">
        <f>1-'Tavole Attuariali'!C72/'Tavole Attuariali'!C71</f>
        <v>4.3529889991006376E-3</v>
      </c>
      <c r="F53" s="100">
        <f>'Tavole Attuariali'!C71/'Tavole Attuariali'!$C$42</f>
        <v>0.95234722860369314</v>
      </c>
      <c r="G53" s="100">
        <f t="shared" si="1"/>
        <v>1.7079145987059323E-3</v>
      </c>
    </row>
    <row r="54" spans="2:7" x14ac:dyDescent="0.2">
      <c r="B54" s="34">
        <f t="shared" si="3"/>
        <v>62</v>
      </c>
      <c r="C54" s="34">
        <f t="shared" si="3"/>
        <v>31</v>
      </c>
      <c r="D54" s="100">
        <f t="shared" si="0"/>
        <v>0.39998714516107459</v>
      </c>
      <c r="E54" s="100">
        <f>1-'Tavole Attuariali'!C73/'Tavole Attuariali'!C72</f>
        <v>4.7970064519448075E-3</v>
      </c>
      <c r="F54" s="100">
        <f>'Tavole Attuariali'!C72/'Tavole Attuariali'!$C$42</f>
        <v>0.94820167159425728</v>
      </c>
      <c r="G54" s="100">
        <f t="shared" si="1"/>
        <v>1.8193533439384638E-3</v>
      </c>
    </row>
    <row r="55" spans="2:7" x14ac:dyDescent="0.2">
      <c r="B55" s="34">
        <f t="shared" si="3"/>
        <v>63</v>
      </c>
      <c r="C55" s="34">
        <f t="shared" si="3"/>
        <v>32</v>
      </c>
      <c r="D55" s="100">
        <f t="shared" si="0"/>
        <v>0.38833703413696569</v>
      </c>
      <c r="E55" s="100">
        <f>1-'Tavole Attuariali'!C74/'Tavole Attuariali'!C73</f>
        <v>5.3040150295499133E-3</v>
      </c>
      <c r="F55" s="100">
        <f>'Tavole Attuariali'!C73/'Tavole Attuariali'!$C$42</f>
        <v>0.94365314205787476</v>
      </c>
      <c r="G55" s="100">
        <f t="shared" si="1"/>
        <v>1.9436852804465814E-3</v>
      </c>
    </row>
    <row r="56" spans="2:7" x14ac:dyDescent="0.2">
      <c r="B56" s="34">
        <f t="shared" si="3"/>
        <v>64</v>
      </c>
      <c r="C56" s="34">
        <f t="shared" si="3"/>
        <v>33</v>
      </c>
      <c r="D56" s="100">
        <f t="shared" si="0"/>
        <v>0.37702624673491814</v>
      </c>
      <c r="E56" s="100">
        <f>1-'Tavole Attuariali'!C75/'Tavole Attuariali'!C74</f>
        <v>5.8909656632941676E-3</v>
      </c>
      <c r="F56" s="100">
        <f>'Tavole Attuariali'!C74/'Tavole Attuariali'!$C$42</f>
        <v>0.93864799160971779</v>
      </c>
      <c r="G56" s="100">
        <f t="shared" si="1"/>
        <v>2.0847828768134776E-3</v>
      </c>
    </row>
    <row r="57" spans="2:7" x14ac:dyDescent="0.2">
      <c r="B57" s="34">
        <f t="shared" si="3"/>
        <v>65</v>
      </c>
      <c r="C57" s="34">
        <f t="shared" si="3"/>
        <v>34</v>
      </c>
      <c r="D57" s="100">
        <f t="shared" si="0"/>
        <v>0.36604489974263904</v>
      </c>
      <c r="E57" s="100">
        <f>1-'Tavole Attuariali'!C76/'Tavole Attuariali'!C75</f>
        <v>6.5600471622146994E-3</v>
      </c>
      <c r="F57" s="100">
        <f>'Tavole Attuariali'!C75/'Tavole Attuariali'!$C$42</f>
        <v>0.93311844852122494</v>
      </c>
      <c r="G57" s="100">
        <f t="shared" si="1"/>
        <v>2.2406710219057286E-3</v>
      </c>
    </row>
    <row r="58" spans="2:7" x14ac:dyDescent="0.2">
      <c r="B58" s="34">
        <f t="shared" ref="B58:C73" si="4">B57+1</f>
        <v>66</v>
      </c>
      <c r="C58" s="34">
        <f t="shared" si="4"/>
        <v>35</v>
      </c>
      <c r="D58" s="100">
        <f t="shared" si="0"/>
        <v>0.35538339780838735</v>
      </c>
      <c r="E58" s="100">
        <f>1-'Tavole Attuariali'!C77/'Tavole Attuariali'!C76</f>
        <v>7.3219590375406263E-3</v>
      </c>
      <c r="F58" s="100">
        <f>'Tavole Attuariali'!C76/'Tavole Attuariali'!$C$42</f>
        <v>0.92699714749099305</v>
      </c>
      <c r="G58" s="100">
        <f t="shared" si="1"/>
        <v>2.4121417631133052E-3</v>
      </c>
    </row>
    <row r="59" spans="2:7" x14ac:dyDescent="0.2">
      <c r="B59" s="34">
        <f t="shared" si="4"/>
        <v>67</v>
      </c>
      <c r="C59" s="34">
        <f t="shared" si="4"/>
        <v>36</v>
      </c>
      <c r="D59" s="100">
        <f t="shared" si="0"/>
        <v>0.34503242505668674</v>
      </c>
      <c r="E59" s="100">
        <f>1-'Tavole Attuariali'!C78/'Tavole Attuariali'!C77</f>
        <v>8.1899596282348774E-3</v>
      </c>
      <c r="F59" s="100">
        <f>'Tavole Attuariali'!C77/'Tavole Attuariali'!$C$42</f>
        <v>0.92020971234914706</v>
      </c>
      <c r="G59" s="100">
        <f t="shared" si="1"/>
        <v>2.6003301066129373E-3</v>
      </c>
    </row>
    <row r="60" spans="2:7" x14ac:dyDescent="0.2">
      <c r="B60" s="34">
        <f t="shared" si="4"/>
        <v>68</v>
      </c>
      <c r="C60" s="34">
        <f t="shared" si="4"/>
        <v>37</v>
      </c>
      <c r="D60" s="100">
        <f t="shared" si="0"/>
        <v>0.33498293694823961</v>
      </c>
      <c r="E60" s="100">
        <f>1-'Tavole Attuariali'!C79/'Tavole Attuariali'!C78</f>
        <v>9.189967407388866E-3</v>
      </c>
      <c r="F60" s="100">
        <f>'Tavole Attuariali'!C78/'Tavole Attuariali'!$C$42</f>
        <v>0.91267323195549788</v>
      </c>
      <c r="G60" s="100">
        <f t="shared" si="1"/>
        <v>2.8096483652385166E-3</v>
      </c>
    </row>
    <row r="61" spans="2:7" x14ac:dyDescent="0.2">
      <c r="B61" s="34">
        <f t="shared" si="4"/>
        <v>69</v>
      </c>
      <c r="C61" s="34">
        <f t="shared" si="4"/>
        <v>38</v>
      </c>
      <c r="D61" s="100">
        <f t="shared" si="0"/>
        <v>0.3252261523769317</v>
      </c>
      <c r="E61" s="100">
        <f>1-'Tavole Attuariali'!C80/'Tavole Attuariali'!C79</f>
        <v>1.0352976497597144E-2</v>
      </c>
      <c r="F61" s="100">
        <f>'Tavole Attuariali'!C79/'Tavole Attuariali'!$C$42</f>
        <v>0.90428579470023052</v>
      </c>
      <c r="G61" s="100">
        <f t="shared" si="1"/>
        <v>3.0447833631491827E-3</v>
      </c>
    </row>
    <row r="62" spans="2:7" x14ac:dyDescent="0.2">
      <c r="B62" s="34">
        <f t="shared" si="4"/>
        <v>70</v>
      </c>
      <c r="C62" s="34">
        <f t="shared" si="4"/>
        <v>39</v>
      </c>
      <c r="D62" s="100">
        <f t="shared" si="0"/>
        <v>0.31575354599702099</v>
      </c>
      <c r="E62" s="100">
        <f>1-'Tavole Attuariali'!C81/'Tavole Attuariali'!C80</f>
        <v>1.1703034021532943E-2</v>
      </c>
      <c r="F62" s="100">
        <f>'Tavole Attuariali'!C80/'Tavole Attuariali'!$C$42</f>
        <v>0.89492374512058803</v>
      </c>
      <c r="G62" s="100">
        <f t="shared" si="1"/>
        <v>3.3069888869336869E-3</v>
      </c>
    </row>
    <row r="63" spans="2:7" x14ac:dyDescent="0.2">
      <c r="B63" s="34">
        <f t="shared" si="4"/>
        <v>71</v>
      </c>
      <c r="C63" s="34">
        <f t="shared" si="4"/>
        <v>40</v>
      </c>
      <c r="D63" s="100">
        <f t="shared" si="0"/>
        <v>0.30655684077380685</v>
      </c>
      <c r="E63" s="100">
        <f>1-'Tavole Attuariali'!C82/'Tavole Attuariali'!C81</f>
        <v>1.3270050601753902E-2</v>
      </c>
      <c r="F63" s="100">
        <f>'Tavole Attuariali'!C81/'Tavole Attuariali'!$C$42</f>
        <v>0.8844504220847641</v>
      </c>
      <c r="G63" s="100">
        <f t="shared" si="1"/>
        <v>3.5979662420203974E-3</v>
      </c>
    </row>
    <row r="64" spans="2:7" x14ac:dyDescent="0.2">
      <c r="B64" s="34">
        <f t="shared" si="4"/>
        <v>72</v>
      </c>
      <c r="C64" s="34">
        <f t="shared" si="4"/>
        <v>41</v>
      </c>
      <c r="D64" s="100">
        <f t="shared" si="0"/>
        <v>0.29762800075126877</v>
      </c>
      <c r="E64" s="100">
        <f>1-'Tavole Attuariali'!C83/'Tavole Attuariali'!C82</f>
        <v>1.5088027562285666E-2</v>
      </c>
      <c r="F64" s="100">
        <f>'Tavole Attuariali'!C82/'Tavole Attuariali'!$C$42</f>
        <v>0.87271372022895666</v>
      </c>
      <c r="G64" s="100">
        <f t="shared" si="1"/>
        <v>3.9190252313392572E-3</v>
      </c>
    </row>
    <row r="65" spans="2:7" x14ac:dyDescent="0.2">
      <c r="B65" s="34">
        <f t="shared" si="4"/>
        <v>73</v>
      </c>
      <c r="C65" s="34">
        <f t="shared" si="4"/>
        <v>42</v>
      </c>
      <c r="D65" s="100">
        <f t="shared" si="0"/>
        <v>0.28895922403035801</v>
      </c>
      <c r="E65" s="100">
        <f>1-'Tavole Attuariali'!C84/'Tavole Attuariali'!C83</f>
        <v>1.7204964575476156E-2</v>
      </c>
      <c r="F65" s="100">
        <f>'Tavole Attuariali'!C83/'Tavole Attuariali'!$C$42</f>
        <v>0.85954619156415735</v>
      </c>
      <c r="G65" s="100">
        <f t="shared" si="1"/>
        <v>4.273262439640252E-3</v>
      </c>
    </row>
    <row r="66" spans="2:7" x14ac:dyDescent="0.2">
      <c r="B66" s="34">
        <f t="shared" si="4"/>
        <v>74</v>
      </c>
      <c r="C66" s="34">
        <f t="shared" si="4"/>
        <v>43</v>
      </c>
      <c r="D66" s="100">
        <f t="shared" si="0"/>
        <v>0.28054293595180391</v>
      </c>
      <c r="E66" s="100">
        <f>1-'Tavole Attuariali'!C85/'Tavole Attuariali'!C84</f>
        <v>1.9669018085061163E-2</v>
      </c>
      <c r="F66" s="100">
        <f>'Tavole Attuariali'!C84/'Tavole Attuariali'!$C$42</f>
        <v>0.84475772978731056</v>
      </c>
      <c r="G66" s="100">
        <f t="shared" si="1"/>
        <v>4.6613766003147034E-3</v>
      </c>
    </row>
    <row r="67" spans="2:7" x14ac:dyDescent="0.2">
      <c r="B67" s="34">
        <f t="shared" si="4"/>
        <v>75</v>
      </c>
      <c r="C67" s="34">
        <f t="shared" si="4"/>
        <v>44</v>
      </c>
      <c r="D67" s="100">
        <f t="shared" si="0"/>
        <v>0.27237178247747956</v>
      </c>
      <c r="E67" s="100">
        <f>1-'Tavole Attuariali'!C86/'Tavole Attuariali'!C85</f>
        <v>2.2531977025594063E-2</v>
      </c>
      <c r="F67" s="100">
        <f>'Tavole Attuariali'!C85/'Tavole Attuariali'!$C$42</f>
        <v>0.82814217472262874</v>
      </c>
      <c r="G67" s="100">
        <f t="shared" si="1"/>
        <v>5.0823704259274644E-3</v>
      </c>
    </row>
    <row r="68" spans="2:7" x14ac:dyDescent="0.2">
      <c r="B68" s="34">
        <f t="shared" si="4"/>
        <v>76</v>
      </c>
      <c r="C68" s="34">
        <f t="shared" si="4"/>
        <v>45</v>
      </c>
      <c r="D68" s="100">
        <f t="shared" si="0"/>
        <v>0.26443862376454325</v>
      </c>
      <c r="E68" s="100">
        <f>1-'Tavole Attuariali'!C87/'Tavole Attuariali'!C86</f>
        <v>2.5911986157579947E-2</v>
      </c>
      <c r="F68" s="100">
        <f>'Tavole Attuariali'!C86/'Tavole Attuariali'!$C$42</f>
        <v>0.8094824942678529</v>
      </c>
      <c r="G68" s="100">
        <f t="shared" si="1"/>
        <v>5.5466792498672828E-3</v>
      </c>
    </row>
    <row r="69" spans="2:7" x14ac:dyDescent="0.2">
      <c r="B69" s="34">
        <f t="shared" si="4"/>
        <v>77</v>
      </c>
      <c r="C69" s="34">
        <f t="shared" si="4"/>
        <v>46</v>
      </c>
      <c r="D69" s="100">
        <f t="shared" si="0"/>
        <v>0.25673652792674101</v>
      </c>
      <c r="E69" s="100">
        <f>1-'Tavole Attuariali'!C88/'Tavole Attuariali'!C87</f>
        <v>2.9815038672724503E-2</v>
      </c>
      <c r="F69" s="100">
        <f>'Tavole Attuariali'!C87/'Tavole Attuariali'!$C$42</f>
        <v>0.78850719508158107</v>
      </c>
      <c r="G69" s="100">
        <f t="shared" si="1"/>
        <v>6.0357146732577024E-3</v>
      </c>
    </row>
    <row r="70" spans="2:7" x14ac:dyDescent="0.2">
      <c r="B70" s="34">
        <f t="shared" si="4"/>
        <v>78</v>
      </c>
      <c r="C70" s="34">
        <f t="shared" si="4"/>
        <v>47</v>
      </c>
      <c r="D70" s="100">
        <f t="shared" si="0"/>
        <v>0.24925876497741845</v>
      </c>
      <c r="E70" s="100">
        <f>1-'Tavole Attuariali'!C89/'Tavole Attuariali'!C88</f>
        <v>3.4200012936639768E-2</v>
      </c>
      <c r="F70" s="100">
        <f>'Tavole Attuariali'!C88/'Tavole Attuariali'!$C$42</f>
        <v>0.76499782256650217</v>
      </c>
      <c r="G70" s="100">
        <f t="shared" si="1"/>
        <v>6.5213409730359292E-3</v>
      </c>
    </row>
    <row r="71" spans="2:7" x14ac:dyDescent="0.2">
      <c r="B71" s="34">
        <f t="shared" si="4"/>
        <v>79</v>
      </c>
      <c r="C71" s="34">
        <f t="shared" si="4"/>
        <v>48</v>
      </c>
      <c r="D71" s="100">
        <f t="shared" si="0"/>
        <v>0.24199880094894996</v>
      </c>
      <c r="E71" s="100">
        <f>1-'Tavole Attuariali'!C90/'Tavole Attuariali'!C89</f>
        <v>3.9084998977516605E-2</v>
      </c>
      <c r="F71" s="100">
        <f>'Tavole Attuariali'!C89/'Tavole Attuariali'!$C$42</f>
        <v>0.73883488713822654</v>
      </c>
      <c r="G71" s="100">
        <f t="shared" si="1"/>
        <v>6.9882866901911861E-3</v>
      </c>
    </row>
    <row r="72" spans="2:7" x14ac:dyDescent="0.2">
      <c r="B72" s="34">
        <f t="shared" si="4"/>
        <v>80</v>
      </c>
      <c r="C72" s="34">
        <f t="shared" si="4"/>
        <v>49</v>
      </c>
      <c r="D72" s="100">
        <f t="shared" si="0"/>
        <v>0.2349502921834466</v>
      </c>
      <c r="E72" s="100">
        <f>1-'Tavole Attuariali'!C91/'Tavole Attuariali'!C90</f>
        <v>4.4478957835525579E-2</v>
      </c>
      <c r="F72" s="100">
        <f>'Tavole Attuariali'!C90/'Tavole Attuariali'!$C$42</f>
        <v>0.7099575263298753</v>
      </c>
      <c r="G72" s="100">
        <f t="shared" si="1"/>
        <v>7.4193004745554056E-3</v>
      </c>
    </row>
    <row r="73" spans="2:7" x14ac:dyDescent="0.2">
      <c r="B73" s="34">
        <f t="shared" si="4"/>
        <v>81</v>
      </c>
      <c r="C73" s="34">
        <f t="shared" si="4"/>
        <v>50</v>
      </c>
      <c r="D73" s="100">
        <f t="shared" si="0"/>
        <v>0.22810707978975397</v>
      </c>
      <c r="E73" s="100">
        <f>1-'Tavole Attuariali'!C92/'Tavole Attuariali'!C91</f>
        <v>5.0603937742379479E-2</v>
      </c>
      <c r="F73" s="100">
        <f>'Tavole Attuariali'!C91/'Tavole Attuariali'!$C$42</f>
        <v>0.67837935545123484</v>
      </c>
      <c r="G73" s="100">
        <f t="shared" si="1"/>
        <v>7.8306119069345634E-3</v>
      </c>
    </row>
    <row r="74" spans="2:7" x14ac:dyDescent="0.2">
      <c r="B74" s="34">
        <f t="shared" ref="B74:C89" si="5">B73+1</f>
        <v>82</v>
      </c>
      <c r="C74" s="34">
        <f t="shared" si="5"/>
        <v>51</v>
      </c>
      <c r="D74" s="100">
        <f t="shared" si="0"/>
        <v>0.22146318426189707</v>
      </c>
      <c r="E74" s="100">
        <f>1-'Tavole Attuariali'!C93/'Tavole Attuariali'!C92</f>
        <v>5.7695019986880536E-2</v>
      </c>
      <c r="F74" s="100">
        <f>'Tavole Attuariali'!C92/'Tavole Attuariali'!$C$42</f>
        <v>0.64405068878226501</v>
      </c>
      <c r="G74" s="100">
        <f t="shared" si="1"/>
        <v>8.2292435774078288E-3</v>
      </c>
    </row>
    <row r="75" spans="2:7" x14ac:dyDescent="0.2">
      <c r="B75" s="34">
        <f t="shared" si="5"/>
        <v>83</v>
      </c>
      <c r="C75" s="34">
        <f t="shared" si="5"/>
        <v>52</v>
      </c>
      <c r="D75" s="100">
        <f t="shared" si="0"/>
        <v>0.215012800254269</v>
      </c>
      <c r="E75" s="100">
        <f>1-'Tavole Attuariali'!C94/'Tavole Attuariali'!C93</f>
        <v>6.5750938104443879E-2</v>
      </c>
      <c r="F75" s="100">
        <f>'Tavole Attuariali'!C93/'Tavole Attuariali'!$C$42</f>
        <v>0.60689217142040808</v>
      </c>
      <c r="G75" s="100">
        <f t="shared" si="1"/>
        <v>8.5798126416991305E-3</v>
      </c>
    </row>
    <row r="76" spans="2:7" x14ac:dyDescent="0.2">
      <c r="B76" s="34">
        <f t="shared" si="5"/>
        <v>84</v>
      </c>
      <c r="C76" s="34">
        <f t="shared" si="5"/>
        <v>53</v>
      </c>
      <c r="D76" s="100">
        <f t="shared" si="0"/>
        <v>0.20875029150899907</v>
      </c>
      <c r="E76" s="100">
        <f>1-'Tavole Attuariali'!C95/'Tavole Attuariali'!C94</f>
        <v>7.4893077730599278E-2</v>
      </c>
      <c r="F76" s="100">
        <f>'Tavole Attuariali'!C94/'Tavole Attuariali'!$C$42</f>
        <v>0.56698844182127328</v>
      </c>
      <c r="G76" s="100">
        <f t="shared" si="1"/>
        <v>8.8642699752791623E-3</v>
      </c>
    </row>
    <row r="77" spans="2:7" x14ac:dyDescent="0.2">
      <c r="B77" s="34">
        <f t="shared" si="5"/>
        <v>85</v>
      </c>
      <c r="C77" s="34">
        <f t="shared" si="5"/>
        <v>54</v>
      </c>
      <c r="D77" s="100">
        <f t="shared" si="0"/>
        <v>0.20267018593106703</v>
      </c>
      <c r="E77" s="100">
        <f>1-'Tavole Attuariali'!C96/'Tavole Attuariali'!C95</f>
        <v>8.5267967662488453E-2</v>
      </c>
      <c r="F77" s="100">
        <f>'Tavole Attuariali'!C95/'Tavole Attuariali'!$C$42</f>
        <v>0.52452493237560127</v>
      </c>
      <c r="G77" s="100">
        <f t="shared" si="1"/>
        <v>9.0644595273690134E-3</v>
      </c>
    </row>
    <row r="78" spans="2:7" x14ac:dyDescent="0.2">
      <c r="B78" s="34">
        <f t="shared" si="5"/>
        <v>86</v>
      </c>
      <c r="C78" s="34">
        <f t="shared" si="5"/>
        <v>55</v>
      </c>
      <c r="D78" s="100">
        <f t="shared" si="0"/>
        <v>0.19676717080686118</v>
      </c>
      <c r="E78" s="100">
        <f>1-'Tavole Attuariali'!C97/'Tavole Attuariali'!C96</f>
        <v>9.7174935934536188E-2</v>
      </c>
      <c r="F78" s="100">
        <f>'Tavole Attuariali'!C96/'Tavole Attuariali'!$C$42</f>
        <v>0.47979975740362957</v>
      </c>
      <c r="G78" s="100">
        <f t="shared" si="1"/>
        <v>9.1741730581556599E-3</v>
      </c>
    </row>
    <row r="79" spans="2:7" x14ac:dyDescent="0.2">
      <c r="B79" s="34">
        <f t="shared" si="5"/>
        <v>87</v>
      </c>
      <c r="C79" s="34">
        <f t="shared" si="5"/>
        <v>56</v>
      </c>
      <c r="D79" s="100">
        <f t="shared" si="0"/>
        <v>0.19103608816200118</v>
      </c>
      <c r="E79" s="100">
        <f>1-'Tavole Attuariali'!C98/'Tavole Attuariali'!C97</f>
        <v>0.11075796381681491</v>
      </c>
      <c r="F79" s="100">
        <f>'Tavole Attuariali'!C97/'Tavole Attuariali'!$C$42</f>
        <v>0.43317524671652585</v>
      </c>
      <c r="G79" s="100">
        <f t="shared" si="1"/>
        <v>9.1654546094150878E-3</v>
      </c>
    </row>
    <row r="80" spans="2:7" x14ac:dyDescent="0.2">
      <c r="B80" s="34">
        <f t="shared" si="5"/>
        <v>88</v>
      </c>
      <c r="C80" s="34">
        <f t="shared" si="5"/>
        <v>57</v>
      </c>
      <c r="D80" s="100">
        <f t="shared" si="0"/>
        <v>0.18547193025437006</v>
      </c>
      <c r="E80" s="100">
        <f>1-'Tavole Attuariali'!C99/'Tavole Attuariali'!C98</f>
        <v>0.12586789664743026</v>
      </c>
      <c r="F80" s="100">
        <f>'Tavole Attuariali'!C98/'Tavole Attuariali'!$C$42</f>
        <v>0.385197638414357</v>
      </c>
      <c r="G80" s="100">
        <f t="shared" si="1"/>
        <v>8.992424134301881E-3</v>
      </c>
    </row>
    <row r="81" spans="2:7" x14ac:dyDescent="0.2">
      <c r="B81" s="34">
        <f t="shared" si="5"/>
        <v>89</v>
      </c>
      <c r="C81" s="34">
        <f t="shared" si="5"/>
        <v>58</v>
      </c>
      <c r="D81" s="100">
        <f t="shared" si="0"/>
        <v>0.18006983519841754</v>
      </c>
      <c r="E81" s="100">
        <f>1-'Tavole Attuariali'!C100/'Tavole Attuariali'!C99</f>
        <v>0.1421800790551524</v>
      </c>
      <c r="F81" s="100">
        <f>'Tavole Attuariali'!C99/'Tavole Attuariali'!$C$42</f>
        <v>0.3367136218735845</v>
      </c>
      <c r="G81" s="100">
        <f t="shared" si="1"/>
        <v>8.620657775998403E-3</v>
      </c>
    </row>
    <row r="82" spans="2:7" x14ac:dyDescent="0.2">
      <c r="B82" s="34">
        <f t="shared" si="5"/>
        <v>90</v>
      </c>
      <c r="C82" s="34">
        <f t="shared" si="5"/>
        <v>59</v>
      </c>
      <c r="D82" s="100">
        <f t="shared" si="0"/>
        <v>0.17482508271691022</v>
      </c>
      <c r="E82" s="100">
        <f>1-'Tavole Attuariali'!C101/'Tavole Attuariali'!C100</f>
        <v>0.15917501547813362</v>
      </c>
      <c r="F82" s="100">
        <f>'Tavole Attuariali'!C100/'Tavole Attuariali'!$C$42</f>
        <v>0.28883965249665156</v>
      </c>
      <c r="G82" s="100">
        <f t="shared" si="1"/>
        <v>8.037767820619178E-3</v>
      </c>
    </row>
    <row r="83" spans="2:7" x14ac:dyDescent="0.2">
      <c r="B83" s="34">
        <f t="shared" si="5"/>
        <v>91</v>
      </c>
      <c r="C83" s="34">
        <f t="shared" si="5"/>
        <v>60</v>
      </c>
      <c r="D83" s="100">
        <f t="shared" si="0"/>
        <v>0.1697330900164177</v>
      </c>
      <c r="E83" s="100">
        <f>1-'Tavole Attuariali'!C102/'Tavole Attuariali'!C101</f>
        <v>0.17572702208574065</v>
      </c>
      <c r="F83" s="100">
        <f>'Tavole Attuariali'!C101/'Tavole Attuariali'!$C$42</f>
        <v>0.24286359633979832</v>
      </c>
      <c r="G83" s="100">
        <f t="shared" si="1"/>
        <v>7.2438173115428649E-3</v>
      </c>
    </row>
    <row r="84" spans="2:7" x14ac:dyDescent="0.2">
      <c r="B84" s="34">
        <f t="shared" si="5"/>
        <v>92</v>
      </c>
      <c r="C84" s="34">
        <f t="shared" si="5"/>
        <v>61</v>
      </c>
      <c r="D84" s="100">
        <f t="shared" si="0"/>
        <v>0.16478940778292983</v>
      </c>
      <c r="E84" s="100">
        <f>1-'Tavole Attuariali'!C103/'Tavole Attuariali'!C102</f>
        <v>0.19534697457418071</v>
      </c>
      <c r="F84" s="100">
        <f>'Tavole Attuariali'!C102/'Tavole Attuariali'!$C$42</f>
        <v>0.20018589978197215</v>
      </c>
      <c r="G84" s="100">
        <f t="shared" si="1"/>
        <v>6.4442067712023963E-3</v>
      </c>
    </row>
    <row r="85" spans="2:7" x14ac:dyDescent="0.2">
      <c r="B85" s="34">
        <f t="shared" si="5"/>
        <v>93</v>
      </c>
      <c r="C85" s="34">
        <f t="shared" si="5"/>
        <v>62</v>
      </c>
      <c r="D85" s="100">
        <f t="shared" si="0"/>
        <v>0.15998971629410663</v>
      </c>
      <c r="E85" s="100">
        <f>1-'Tavole Attuariali'!C104/'Tavole Attuariali'!C103</f>
        <v>0.21526194247377051</v>
      </c>
      <c r="F85" s="100">
        <f>'Tavole Attuariali'!C103/'Tavole Attuariali'!$C$42</f>
        <v>0.16108018990715375</v>
      </c>
      <c r="G85" s="100">
        <f t="shared" si="1"/>
        <v>5.5475529500660691E-3</v>
      </c>
    </row>
    <row r="86" spans="2:7" x14ac:dyDescent="0.2">
      <c r="B86" s="34">
        <f t="shared" si="5"/>
        <v>94</v>
      </c>
      <c r="C86" s="34">
        <f t="shared" si="5"/>
        <v>63</v>
      </c>
      <c r="D86" s="100">
        <f t="shared" si="0"/>
        <v>0.15532982164476369</v>
      </c>
      <c r="E86" s="100">
        <f>1-'Tavole Attuariali'!C105/'Tavole Attuariali'!C104</f>
        <v>0.23551767266741042</v>
      </c>
      <c r="F86" s="100">
        <f>'Tavole Attuariali'!C104/'Tavole Attuariali'!$C$42</f>
        <v>0.12640575533369602</v>
      </c>
      <c r="G86" s="100">
        <f t="shared" si="1"/>
        <v>4.6242913934289838E-3</v>
      </c>
    </row>
    <row r="87" spans="2:7" x14ac:dyDescent="0.2">
      <c r="B87" s="34">
        <f t="shared" si="5"/>
        <v>95</v>
      </c>
      <c r="C87" s="34">
        <f t="shared" si="5"/>
        <v>64</v>
      </c>
      <c r="D87" s="100">
        <f t="shared" si="0"/>
        <v>0.15080565208229488</v>
      </c>
      <c r="E87" s="100">
        <f>1-'Tavole Attuariali'!C106/'Tavole Attuariali'!C105</f>
        <v>0.25609420146614126</v>
      </c>
      <c r="F87" s="100">
        <f>'Tavole Attuariali'!C105/'Tavole Attuariali'!$C$42</f>
        <v>9.6634966025737817E-2</v>
      </c>
      <c r="G87" s="100">
        <f t="shared" si="1"/>
        <v>3.7320861680564098E-3</v>
      </c>
    </row>
    <row r="88" spans="2:7" x14ac:dyDescent="0.2">
      <c r="B88" s="34">
        <f t="shared" si="5"/>
        <v>96</v>
      </c>
      <c r="C88" s="34">
        <f t="shared" si="5"/>
        <v>65</v>
      </c>
      <c r="D88" s="100">
        <f t="shared" si="0"/>
        <v>0.14641325444882999</v>
      </c>
      <c r="E88" s="100">
        <f>1-'Tavole Attuariali'!C107/'Tavole Attuariali'!C106</f>
        <v>0.27696058685097635</v>
      </c>
      <c r="F88" s="100">
        <f>'Tavole Attuariali'!C106/'Tavole Attuariali'!$C$42</f>
        <v>7.188731156766881E-2</v>
      </c>
      <c r="G88" s="100">
        <f t="shared" si="1"/>
        <v>2.9150808680819436E-3</v>
      </c>
    </row>
    <row r="89" spans="2:7" x14ac:dyDescent="0.2">
      <c r="B89" s="34">
        <f t="shared" si="5"/>
        <v>97</v>
      </c>
      <c r="C89" s="34">
        <f t="shared" si="5"/>
        <v>66</v>
      </c>
      <c r="D89" s="100">
        <f t="shared" ref="D89:D99" si="6">(1+$C$12)^(-C89)</f>
        <v>0.14214879072701941</v>
      </c>
      <c r="E89" s="100">
        <f>1-'Tavole Attuariali'!C108/'Tavole Attuariali'!C107</f>
        <v>0.29817379983344872</v>
      </c>
      <c r="F89" s="100">
        <f>'Tavole Attuariali'!C107/'Tavole Attuariali'!$C$42</f>
        <v>5.1977359568748271E-2</v>
      </c>
      <c r="G89" s="100">
        <f t="shared" ref="G89:G99" si="7">D89*F89*E89</f>
        <v>2.2030627280867918E-3</v>
      </c>
    </row>
    <row r="90" spans="2:7" x14ac:dyDescent="0.2">
      <c r="B90" s="34">
        <f t="shared" ref="B90:C99" si="8">B89+1</f>
        <v>98</v>
      </c>
      <c r="C90" s="34">
        <f t="shared" si="8"/>
        <v>67</v>
      </c>
      <c r="D90" s="100">
        <f t="shared" si="6"/>
        <v>0.1380085346864266</v>
      </c>
      <c r="E90" s="100">
        <f>1-'Tavole Attuariali'!C109/'Tavole Attuariali'!C108</f>
        <v>0.31967121791979314</v>
      </c>
      <c r="F90" s="100">
        <f>'Tavole Attuariali'!C108/'Tavole Attuariali'!$C$42</f>
        <v>3.6479072760825133E-2</v>
      </c>
      <c r="G90" s="100">
        <f t="shared" si="7"/>
        <v>1.6093602529101191E-3</v>
      </c>
    </row>
    <row r="91" spans="2:7" x14ac:dyDescent="0.2">
      <c r="B91" s="34">
        <f t="shared" si="8"/>
        <v>99</v>
      </c>
      <c r="C91" s="34">
        <f t="shared" si="8"/>
        <v>68</v>
      </c>
      <c r="D91" s="100">
        <f t="shared" si="6"/>
        <v>0.13398886862759865</v>
      </c>
      <c r="E91" s="100">
        <f>1-'Tavole Attuariali'!C110/'Tavole Attuariali'!C109</f>
        <v>0.34152292909401327</v>
      </c>
      <c r="F91" s="100">
        <f>'Tavole Attuariali'!C109/'Tavole Attuariali'!$C$42</f>
        <v>2.4817763142787413E-2</v>
      </c>
      <c r="G91" s="100">
        <f t="shared" si="7"/>
        <v>1.1356675640419494E-3</v>
      </c>
    </row>
    <row r="92" spans="2:7" x14ac:dyDescent="0.2">
      <c r="B92" s="34">
        <f t="shared" si="8"/>
        <v>100</v>
      </c>
      <c r="C92" s="34">
        <f t="shared" si="8"/>
        <v>69</v>
      </c>
      <c r="D92" s="100">
        <f t="shared" si="6"/>
        <v>0.13008628022096957</v>
      </c>
      <c r="E92" s="100">
        <f>1-'Tavole Attuariali'!C111/'Tavole Attuariali'!C110</f>
        <v>0.36365219013274463</v>
      </c>
      <c r="F92" s="100">
        <f>'Tavole Attuariali'!C110/'Tavole Attuariali'!$C$42</f>
        <v>1.6341927980701214E-2</v>
      </c>
      <c r="G92" s="100">
        <f t="shared" si="7"/>
        <v>7.7307387134305141E-4</v>
      </c>
    </row>
    <row r="93" spans="2:7" x14ac:dyDescent="0.2">
      <c r="B93" s="34">
        <f t="shared" si="8"/>
        <v>101</v>
      </c>
      <c r="C93" s="34">
        <f t="shared" si="8"/>
        <v>70</v>
      </c>
      <c r="D93" s="100">
        <f t="shared" si="6"/>
        <v>0.12629735943783454</v>
      </c>
      <c r="E93" s="100">
        <f>1-'Tavole Attuariali'!C112/'Tavole Attuariali'!C111</f>
        <v>0.38613735624883971</v>
      </c>
      <c r="F93" s="100">
        <f>'Tavole Attuariali'!C111/'Tavole Attuariali'!$C$42</f>
        <v>1.0399150079527636E-2</v>
      </c>
      <c r="G93" s="100">
        <f t="shared" si="7"/>
        <v>5.071470871043733E-4</v>
      </c>
    </row>
    <row r="94" spans="2:7" x14ac:dyDescent="0.2">
      <c r="B94" s="34">
        <f t="shared" si="8"/>
        <v>102</v>
      </c>
      <c r="C94" s="34">
        <f t="shared" si="8"/>
        <v>71</v>
      </c>
      <c r="D94" s="100">
        <f t="shared" si="6"/>
        <v>0.12261879557071313</v>
      </c>
      <c r="E94" s="100">
        <f>1-'Tavole Attuariali'!C113/'Tavole Attuariali'!C112</f>
        <v>0.40562178681140271</v>
      </c>
      <c r="F94" s="100">
        <f>'Tavole Attuariali'!C112/'Tavole Attuariali'!$C$42</f>
        <v>6.3836497605839222E-3</v>
      </c>
      <c r="G94" s="100">
        <f t="shared" si="7"/>
        <v>3.1750266223241631E-4</v>
      </c>
    </row>
    <row r="95" spans="2:7" x14ac:dyDescent="0.2">
      <c r="B95" s="34">
        <f t="shared" si="8"/>
        <v>103</v>
      </c>
      <c r="C95" s="34">
        <f t="shared" si="8"/>
        <v>72</v>
      </c>
      <c r="D95" s="100">
        <f t="shared" si="6"/>
        <v>0.1190473743404982</v>
      </c>
      <c r="E95" s="100">
        <f>1-'Tavole Attuariali'!C114/'Tavole Attuariali'!C113</f>
        <v>0.42511314034758851</v>
      </c>
      <c r="F95" s="100">
        <f>'Tavole Attuariali'!C113/'Tavole Attuariali'!$C$42</f>
        <v>3.7943023383176884E-3</v>
      </c>
      <c r="G95" s="100">
        <f t="shared" si="7"/>
        <v>1.9202434129389425E-4</v>
      </c>
    </row>
    <row r="96" spans="2:7" x14ac:dyDescent="0.2">
      <c r="B96" s="34">
        <f t="shared" si="8"/>
        <v>104</v>
      </c>
      <c r="C96" s="34">
        <f t="shared" si="8"/>
        <v>73</v>
      </c>
      <c r="D96" s="100">
        <f t="shared" si="6"/>
        <v>0.11557997508786232</v>
      </c>
      <c r="E96" s="100">
        <f>1-'Tavole Attuariali'!C115/'Tavole Attuariali'!C114</f>
        <v>0.44456866033165643</v>
      </c>
      <c r="F96" s="100">
        <f>'Tavole Attuariali'!C114/'Tavole Attuariali'!$C$42</f>
        <v>2.1812945558472574E-3</v>
      </c>
      <c r="G96" s="100">
        <f t="shared" si="7"/>
        <v>1.1208197008234398E-4</v>
      </c>
    </row>
    <row r="97" spans="2:7" x14ac:dyDescent="0.2">
      <c r="B97" s="34">
        <f t="shared" si="8"/>
        <v>105</v>
      </c>
      <c r="C97" s="34">
        <f t="shared" si="8"/>
        <v>74</v>
      </c>
      <c r="D97" s="100">
        <f t="shared" si="6"/>
        <v>0.11221356804646829</v>
      </c>
      <c r="E97" s="100">
        <f>1-'Tavole Attuariali'!C116/'Tavole Attuariali'!C115</f>
        <v>0.4640221402214022</v>
      </c>
      <c r="F97" s="100">
        <f>'Tavole Attuariali'!C115/'Tavole Attuariali'!$C$42</f>
        <v>1.2115593573655066E-3</v>
      </c>
      <c r="G97" s="100">
        <f t="shared" si="7"/>
        <v>6.3085386891333068E-5</v>
      </c>
    </row>
    <row r="98" spans="2:7" x14ac:dyDescent="0.2">
      <c r="B98" s="34">
        <f t="shared" si="8"/>
        <v>106</v>
      </c>
      <c r="C98" s="34">
        <f t="shared" si="8"/>
        <v>75</v>
      </c>
      <c r="D98" s="100">
        <f t="shared" si="6"/>
        <v>0.10894521169560026</v>
      </c>
      <c r="E98" s="100">
        <f>1-'Tavole Attuariali'!C117/'Tavole Attuariali'!C116</f>
        <v>0.48349241120325459</v>
      </c>
      <c r="F98" s="100">
        <f>'Tavole Attuariali'!C116/'Tavole Attuariali'!$C$42</f>
        <v>6.4936899135549758E-4</v>
      </c>
      <c r="G98" s="100">
        <f t="shared" si="7"/>
        <v>3.4204981144767604E-5</v>
      </c>
    </row>
    <row r="99" spans="2:7" x14ac:dyDescent="0.2">
      <c r="B99" s="34">
        <f t="shared" si="8"/>
        <v>107</v>
      </c>
      <c r="C99" s="34">
        <f t="shared" si="8"/>
        <v>76</v>
      </c>
      <c r="D99" s="100">
        <f t="shared" si="6"/>
        <v>0.10577205018990318</v>
      </c>
      <c r="E99" s="100">
        <f>1-'Tavole Attuariali'!C118/'Tavole Attuariali'!C117</f>
        <v>1</v>
      </c>
      <c r="F99" s="100">
        <f>'Tavole Attuariali'!C117/'Tavole Attuariali'!$C$42</f>
        <v>3.3540401196440264E-4</v>
      </c>
      <c r="G99" s="100">
        <f t="shared" si="7"/>
        <v>3.5476369987393686E-5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K37"/>
  <sheetViews>
    <sheetView topLeftCell="A8" zoomScale="110" zoomScaleNormal="110" workbookViewId="0">
      <selection activeCell="I33" sqref="I33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8" max="8" width="10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59.25" customHeight="1" x14ac:dyDescent="0.3">
      <c r="A3" s="97" t="s">
        <v>44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0">
        <v>15</v>
      </c>
      <c r="G9" s="27" t="s">
        <v>100</v>
      </c>
      <c r="H9">
        <f>'Tavole Attuariali'!H51</f>
        <v>8.807697284512303E-2</v>
      </c>
    </row>
    <row r="10" spans="1:11" x14ac:dyDescent="0.2">
      <c r="A10" s="27" t="s">
        <v>4</v>
      </c>
      <c r="B10" s="35">
        <v>0</v>
      </c>
      <c r="G10" s="27" t="s">
        <v>101</v>
      </c>
      <c r="H10">
        <f>'Tavole Attuariali'!H66</f>
        <v>8.2418393265020942E-2</v>
      </c>
    </row>
    <row r="11" spans="1:11" x14ac:dyDescent="0.2">
      <c r="A11" s="27" t="s">
        <v>3</v>
      </c>
      <c r="B11" s="36">
        <v>100000</v>
      </c>
      <c r="G11" s="27" t="s">
        <v>102</v>
      </c>
      <c r="H11">
        <f>'Tavole Attuariali'!D51</f>
        <v>0.29964947138180736</v>
      </c>
    </row>
    <row r="12" spans="1:11" x14ac:dyDescent="0.2">
      <c r="A12" s="3"/>
      <c r="B12" s="3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59">
        <v>0.03</v>
      </c>
      <c r="C14" s="1"/>
      <c r="G14" s="27" t="s">
        <v>99</v>
      </c>
    </row>
    <row r="15" spans="1:11" x14ac:dyDescent="0.2">
      <c r="A15" t="s">
        <v>6</v>
      </c>
      <c r="B15" s="32" t="s">
        <v>15</v>
      </c>
      <c r="C15" s="1"/>
      <c r="G15" s="27" t="s">
        <v>103</v>
      </c>
      <c r="H15" s="89">
        <f>B11*(H9-H10)/H11</f>
        <v>1888.3996537714693</v>
      </c>
    </row>
    <row r="16" spans="1:11" x14ac:dyDescent="0.2">
      <c r="B16" s="1"/>
      <c r="C16" s="1"/>
    </row>
    <row r="17" spans="1:8" x14ac:dyDescent="0.2">
      <c r="B17" s="1"/>
      <c r="C17" s="1"/>
    </row>
    <row r="18" spans="1:8" x14ac:dyDescent="0.2">
      <c r="A18" s="26" t="s">
        <v>22</v>
      </c>
      <c r="B18" s="37"/>
      <c r="C18" s="91">
        <f>B11*G23</f>
        <v>1888.3996537714679</v>
      </c>
      <c r="D18" s="90"/>
      <c r="E18" s="92" t="s">
        <v>98</v>
      </c>
      <c r="F18" s="93"/>
      <c r="G18" s="93"/>
      <c r="H18" s="89">
        <f>100000*('Tavole Attuariali'!H51-'Tavole Attuariali'!H66)/'Tavole Attuariali'!D51</f>
        <v>1888.3996537714693</v>
      </c>
    </row>
    <row r="19" spans="1:8" x14ac:dyDescent="0.2">
      <c r="B19" s="1"/>
      <c r="C19" s="1"/>
    </row>
    <row r="20" spans="1:8" x14ac:dyDescent="0.2">
      <c r="C20" s="32"/>
      <c r="D20" s="2"/>
      <c r="F20" s="2"/>
      <c r="G20" s="2"/>
    </row>
    <row r="21" spans="1:8" x14ac:dyDescent="0.2">
      <c r="A21" s="3"/>
      <c r="B21" t="s">
        <v>28</v>
      </c>
      <c r="F21" t="s">
        <v>42</v>
      </c>
      <c r="G21" s="2" t="s">
        <v>41</v>
      </c>
    </row>
    <row r="22" spans="1:8" x14ac:dyDescent="0.2">
      <c r="A22" s="33" t="s">
        <v>1</v>
      </c>
      <c r="B22" s="33" t="s">
        <v>24</v>
      </c>
      <c r="C22" s="33" t="s">
        <v>36</v>
      </c>
      <c r="D22" s="33" t="s">
        <v>40</v>
      </c>
      <c r="E22" s="33" t="s">
        <v>37</v>
      </c>
      <c r="F22" s="33" t="s">
        <v>39</v>
      </c>
      <c r="G22" s="47" t="s">
        <v>47</v>
      </c>
    </row>
    <row r="23" spans="1:8" x14ac:dyDescent="0.2">
      <c r="A23" s="34">
        <v>40</v>
      </c>
      <c r="B23" s="34">
        <v>1</v>
      </c>
      <c r="C23" s="46">
        <f>(1+$B$14)^(-B23)</f>
        <v>0.970873786407767</v>
      </c>
      <c r="D23" s="46">
        <f>1-'Tavole Sopravvivenza'!J45/'Tavole Sopravvivenza'!J44</f>
        <v>9.129711574159538E-4</v>
      </c>
      <c r="E23" s="88">
        <f>'Tavole Sopravvivenza'!J44/'Tavole Sopravvivenza'!$J$44</f>
        <v>1</v>
      </c>
      <c r="F23" s="46">
        <f>C23*D23*E23</f>
        <v>8.8637976448150855E-4</v>
      </c>
      <c r="G23" s="48">
        <f>SUM(F23:F37)</f>
        <v>1.8883996537714678E-2</v>
      </c>
    </row>
    <row r="24" spans="1:8" x14ac:dyDescent="0.2">
      <c r="A24" s="34"/>
      <c r="B24" s="34">
        <f>B23+1</f>
        <v>2</v>
      </c>
      <c r="C24" s="46">
        <f t="shared" ref="C24:C37" si="0">(1+$B$14)^(-B24)</f>
        <v>0.94259590913375435</v>
      </c>
      <c r="D24" s="46">
        <f>1-'Tavole Sopravvivenza'!J46/'Tavole Sopravvivenza'!J45</f>
        <v>9.8804444715239192E-4</v>
      </c>
      <c r="E24" s="88">
        <f>'Tavole Sopravvivenza'!J45/'Tavole Sopravvivenza'!$J$44</f>
        <v>0.99908702884258405</v>
      </c>
      <c r="F24" s="46">
        <f t="shared" ref="F24:F37" si="1">C24*D24*E24</f>
        <v>9.3047637955499753E-4</v>
      </c>
      <c r="G24" s="2"/>
    </row>
    <row r="25" spans="1:8" x14ac:dyDescent="0.2">
      <c r="A25" s="34"/>
      <c r="B25" s="34">
        <f t="shared" ref="B25:B37" si="2">B24+1</f>
        <v>3</v>
      </c>
      <c r="C25" s="46">
        <f t="shared" si="0"/>
        <v>0.91514165935315961</v>
      </c>
      <c r="D25" s="46">
        <f>1-'Tavole Sopravvivenza'!J47/'Tavole Sopravvivenza'!J46</f>
        <v>1.0750190701085405E-3</v>
      </c>
      <c r="E25" s="88">
        <f>'Tavole Sopravvivenza'!J46/'Tavole Sopravvivenza'!$J$44</f>
        <v>0.99809988645151415</v>
      </c>
      <c r="F25" s="46">
        <f t="shared" si="1"/>
        <v>9.8192541394927246E-4</v>
      </c>
    </row>
    <row r="26" spans="1:8" x14ac:dyDescent="0.2">
      <c r="A26" s="34"/>
      <c r="B26" s="34">
        <f t="shared" si="2"/>
        <v>4</v>
      </c>
      <c r="C26" s="46">
        <f t="shared" si="0"/>
        <v>0.888487047915689</v>
      </c>
      <c r="D26" s="46">
        <f>1-'Tavole Sopravvivenza'!J48/'Tavole Sopravvivenza'!J47</f>
        <v>1.1760157231689439E-3</v>
      </c>
      <c r="E26" s="88">
        <f>'Tavole Sopravvivenza'!J47/'Tavole Sopravvivenza'!$J$44</f>
        <v>0.99702691003970567</v>
      </c>
      <c r="F26" s="46">
        <f t="shared" si="1"/>
        <v>1.0417682315869586E-3</v>
      </c>
    </row>
    <row r="27" spans="1:8" x14ac:dyDescent="0.2">
      <c r="A27" s="34"/>
      <c r="B27" s="34">
        <f t="shared" si="2"/>
        <v>5</v>
      </c>
      <c r="C27" s="46">
        <f t="shared" si="0"/>
        <v>0.86260878438416411</v>
      </c>
      <c r="D27" s="46">
        <f>1-'Tavole Sopravvivenza'!J49/'Tavole Sopravvivenza'!J48</f>
        <v>1.2920481968803355E-3</v>
      </c>
      <c r="E27" s="88">
        <f>'Tavole Sopravvivenza'!J48/'Tavole Sopravvivenza'!$J$44</f>
        <v>0.99585439071707638</v>
      </c>
      <c r="F27" s="46">
        <f t="shared" si="1"/>
        <v>1.1099117097553501E-3</v>
      </c>
    </row>
    <row r="28" spans="1:8" x14ac:dyDescent="0.2">
      <c r="A28" s="34"/>
      <c r="B28" s="34">
        <f t="shared" si="2"/>
        <v>6</v>
      </c>
      <c r="C28" s="46">
        <f t="shared" si="0"/>
        <v>0.83748425668365445</v>
      </c>
      <c r="D28" s="46">
        <f>1-'Tavole Sopravvivenza'!J50/'Tavole Sopravvivenza'!J49</f>
        <v>1.427957183914641E-3</v>
      </c>
      <c r="E28" s="88">
        <f>'Tavole Sopravvivenza'!J49/'Tavole Sopravvivenza'!$J$44</f>
        <v>0.99456769884719498</v>
      </c>
      <c r="F28" s="46">
        <f t="shared" si="1"/>
        <v>1.1893952170995326E-3</v>
      </c>
    </row>
    <row r="29" spans="1:8" x14ac:dyDescent="0.2">
      <c r="A29" s="34"/>
      <c r="B29" s="34">
        <f t="shared" si="2"/>
        <v>7</v>
      </c>
      <c r="C29" s="46">
        <f t="shared" si="0"/>
        <v>0.81309151134335378</v>
      </c>
      <c r="D29" s="46">
        <f>1-'Tavole Sopravvivenza'!J51/'Tavole Sopravvivenza'!J50</f>
        <v>1.5799832256833124E-3</v>
      </c>
      <c r="E29" s="88">
        <f>'Tavole Sopravvivenza'!J50/'Tavole Sopravvivenza'!$J$44</f>
        <v>0.99314749875673669</v>
      </c>
      <c r="F29" s="46">
        <f t="shared" si="1"/>
        <v>1.2758677395936894E-3</v>
      </c>
    </row>
    <row r="30" spans="1:8" x14ac:dyDescent="0.2">
      <c r="A30" s="34"/>
      <c r="B30" s="34">
        <f t="shared" si="2"/>
        <v>8</v>
      </c>
      <c r="C30" s="46">
        <f t="shared" si="0"/>
        <v>0.78940923431393573</v>
      </c>
      <c r="D30" s="46">
        <f>1-'Tavole Sopravvivenza'!J52/'Tavole Sopravvivenza'!J51</f>
        <v>1.7010305023751338E-3</v>
      </c>
      <c r="E30" s="88">
        <f>'Tavole Sopravvivenza'!J51/'Tavole Sopravvivenza'!$J$44</f>
        <v>0.99157834236807174</v>
      </c>
      <c r="F30" s="46">
        <f t="shared" si="1"/>
        <v>1.3315005071915277E-3</v>
      </c>
    </row>
    <row r="31" spans="1:8" x14ac:dyDescent="0.2">
      <c r="A31" s="34"/>
      <c r="B31" s="34">
        <f t="shared" si="2"/>
        <v>9</v>
      </c>
      <c r="C31" s="46">
        <f t="shared" si="0"/>
        <v>0.76641673234362695</v>
      </c>
      <c r="D31" s="46">
        <f>1-'Tavole Sopravvivenza'!J53/'Tavole Sopravvivenza'!J52</f>
        <v>1.7829915708896804E-3</v>
      </c>
      <c r="E31" s="88">
        <f>'Tavole Sopravvivenza'!J52/'Tavole Sopravvivenza'!$J$44</f>
        <v>0.98989163736220909</v>
      </c>
      <c r="F31" s="46">
        <f t="shared" si="1"/>
        <v>1.3527013486981537E-3</v>
      </c>
    </row>
    <row r="32" spans="1:8" x14ac:dyDescent="0.2">
      <c r="A32" s="34"/>
      <c r="B32" s="34">
        <f t="shared" si="2"/>
        <v>10</v>
      </c>
      <c r="C32" s="46">
        <f t="shared" si="0"/>
        <v>0.74409391489672516</v>
      </c>
      <c r="D32" s="46">
        <f>1-'Tavole Sopravvivenza'!J54/'Tavole Sopravvivenza'!J53</f>
        <v>1.8619635246067689E-3</v>
      </c>
      <c r="E32" s="88">
        <f>'Tavole Sopravvivenza'!J53/'Tavole Sopravvivenza'!$J$44</f>
        <v>0.98812666891669809</v>
      </c>
      <c r="F32" s="46">
        <f t="shared" si="1"/>
        <v>1.3690255163881513E-3</v>
      </c>
    </row>
    <row r="33" spans="1:6" x14ac:dyDescent="0.2">
      <c r="A33" s="34"/>
      <c r="B33" s="34">
        <f t="shared" si="2"/>
        <v>11</v>
      </c>
      <c r="C33" s="46">
        <f t="shared" si="0"/>
        <v>0.72242127659876232</v>
      </c>
      <c r="D33" s="46">
        <f>1-'Tavole Sopravvivenza'!J55/'Tavole Sopravvivenza'!J54</f>
        <v>1.9549538064757011E-3</v>
      </c>
      <c r="E33" s="88">
        <f>'Tavole Sopravvivenza'!J54/'Tavole Sopravvivenza'!$J$44</f>
        <v>0.98628681310148392</v>
      </c>
      <c r="F33" s="46">
        <f t="shared" si="1"/>
        <v>1.3929330876294988E-3</v>
      </c>
    </row>
    <row r="34" spans="1:6" x14ac:dyDescent="0.2">
      <c r="A34" s="34"/>
      <c r="B34" s="34">
        <f t="shared" si="2"/>
        <v>12</v>
      </c>
      <c r="C34" s="46">
        <f t="shared" si="0"/>
        <v>0.70137988019297326</v>
      </c>
      <c r="D34" s="46">
        <f>1-'Tavole Sopravvivenza'!J56/'Tavole Sopravvivenza'!J55</f>
        <v>2.0669750638913076E-3</v>
      </c>
      <c r="E34" s="88">
        <f>'Tavole Sopravvivenza'!J55/'Tavole Sopravvivenza'!$J$44</f>
        <v>0.9843586679419345</v>
      </c>
      <c r="F34" s="46">
        <f t="shared" si="1"/>
        <v>1.4270589404804979E-3</v>
      </c>
    </row>
    <row r="35" spans="1:6" x14ac:dyDescent="0.2">
      <c r="A35" s="34"/>
      <c r="B35" s="34">
        <f t="shared" si="2"/>
        <v>13</v>
      </c>
      <c r="C35" s="46">
        <f t="shared" si="0"/>
        <v>0.68095133999317792</v>
      </c>
      <c r="D35" s="46">
        <f>1-'Tavole Sopravvivenza'!J57/'Tavole Sopravvivenza'!J56</f>
        <v>2.1990434811770543E-3</v>
      </c>
      <c r="E35" s="88">
        <f>'Tavole Sopravvivenza'!J56/'Tavole Sopravvivenza'!$J$44</f>
        <v>0.98232402312137324</v>
      </c>
      <c r="F35" s="46">
        <f t="shared" si="1"/>
        <v>1.4709728620199785E-3</v>
      </c>
    </row>
    <row r="36" spans="1:6" x14ac:dyDescent="0.2">
      <c r="A36" s="34"/>
      <c r="B36" s="34">
        <f t="shared" si="2"/>
        <v>14</v>
      </c>
      <c r="C36" s="46">
        <f t="shared" si="0"/>
        <v>0.66111780581861923</v>
      </c>
      <c r="D36" s="46">
        <f>1-'Tavole Sopravvivenza'!J58/'Tavole Sopravvivenza'!J57</f>
        <v>2.3570088762018271E-3</v>
      </c>
      <c r="E36" s="88">
        <f>'Tavole Sopravvivenza'!J57/'Tavole Sopravvivenza'!$J$44</f>
        <v>0.98016384988192451</v>
      </c>
      <c r="F36" s="46">
        <f t="shared" si="1"/>
        <v>1.5273506466038883E-3</v>
      </c>
    </row>
    <row r="37" spans="1:6" x14ac:dyDescent="0.2">
      <c r="A37" s="34"/>
      <c r="B37" s="34">
        <f t="shared" si="2"/>
        <v>15</v>
      </c>
      <c r="C37" s="46">
        <f t="shared" si="0"/>
        <v>0.64186194739671765</v>
      </c>
      <c r="D37" s="46">
        <f>1-'Tavole Sopravvivenza'!J59/'Tavole Sopravvivenza'!J58</f>
        <v>2.5439923081792548E-3</v>
      </c>
      <c r="E37" s="88">
        <f>'Tavole Sopravvivenza'!J58/'Tavole Sopravvivenza'!$J$44</f>
        <v>0.9778535949876207</v>
      </c>
      <c r="F37" s="46">
        <f t="shared" si="1"/>
        <v>1.5967291726816713E-3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K98"/>
  <sheetViews>
    <sheetView topLeftCell="A2" zoomScale="120" zoomScaleNormal="120" workbookViewId="0">
      <selection activeCell="E7" sqref="E7:G11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77.25" customHeight="1" x14ac:dyDescent="0.3">
      <c r="A3" s="97" t="s">
        <v>43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  <c r="E7" s="27" t="s">
        <v>69</v>
      </c>
    </row>
    <row r="8" spans="1:11" x14ac:dyDescent="0.2">
      <c r="A8" t="s">
        <v>1</v>
      </c>
      <c r="B8" s="31">
        <v>40</v>
      </c>
      <c r="E8" s="33" t="s">
        <v>1</v>
      </c>
      <c r="F8" s="33" t="s">
        <v>79</v>
      </c>
      <c r="G8" s="33" t="s">
        <v>80</v>
      </c>
    </row>
    <row r="9" spans="1:11" x14ac:dyDescent="0.2">
      <c r="A9" s="27" t="s">
        <v>2</v>
      </c>
      <c r="B9" s="30" t="s">
        <v>48</v>
      </c>
      <c r="E9" s="34">
        <v>40</v>
      </c>
      <c r="F9" s="99">
        <f>'Tavole Attuariali'!D51</f>
        <v>0.29964947138180736</v>
      </c>
      <c r="G9" s="99">
        <f>'Tavole Attuariali'!H51</f>
        <v>8.807697284512303E-2</v>
      </c>
    </row>
    <row r="10" spans="1:11" x14ac:dyDescent="0.2">
      <c r="A10" s="27" t="s">
        <v>4</v>
      </c>
      <c r="B10" s="35">
        <v>0</v>
      </c>
    </row>
    <row r="11" spans="1:11" x14ac:dyDescent="0.2">
      <c r="A11" s="27" t="s">
        <v>3</v>
      </c>
      <c r="B11" s="36">
        <v>100000</v>
      </c>
      <c r="E11" s="3" t="s">
        <v>107</v>
      </c>
      <c r="F11" s="105">
        <f>B11*G9/F9</f>
        <v>29393.334965339258</v>
      </c>
      <c r="G11" s="103"/>
    </row>
    <row r="12" spans="1:11" x14ac:dyDescent="0.2">
      <c r="A12" s="3"/>
      <c r="B12" s="3"/>
      <c r="E12" s="104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59">
        <v>0.03</v>
      </c>
      <c r="C14" s="1"/>
    </row>
    <row r="15" spans="1:11" x14ac:dyDescent="0.2">
      <c r="A15" t="s">
        <v>6</v>
      </c>
      <c r="B15" s="32" t="s">
        <v>15</v>
      </c>
      <c r="C15" s="1"/>
    </row>
    <row r="16" spans="1:11" x14ac:dyDescent="0.2">
      <c r="B16" s="1"/>
      <c r="C16" s="1"/>
    </row>
    <row r="17" spans="1:7" x14ac:dyDescent="0.2">
      <c r="B17" s="1"/>
      <c r="C17" s="1"/>
    </row>
    <row r="18" spans="1:7" x14ac:dyDescent="0.2">
      <c r="A18" s="26" t="s">
        <v>22</v>
      </c>
      <c r="B18" s="37"/>
      <c r="C18" s="37"/>
    </row>
    <row r="19" spans="1:7" x14ac:dyDescent="0.2">
      <c r="B19" s="1"/>
      <c r="C19" s="1"/>
    </row>
    <row r="20" spans="1:7" x14ac:dyDescent="0.2">
      <c r="C20" s="32"/>
      <c r="D20" s="2"/>
      <c r="F20" s="2"/>
      <c r="G20" s="2"/>
    </row>
    <row r="21" spans="1:7" x14ac:dyDescent="0.2">
      <c r="A21" s="3"/>
      <c r="B21" t="s">
        <v>28</v>
      </c>
      <c r="F21" t="s">
        <v>42</v>
      </c>
      <c r="G21" s="2" t="s">
        <v>45</v>
      </c>
    </row>
    <row r="22" spans="1:7" x14ac:dyDescent="0.2">
      <c r="A22" s="33" t="s">
        <v>1</v>
      </c>
      <c r="B22" s="33" t="s">
        <v>24</v>
      </c>
      <c r="C22" s="33" t="s">
        <v>36</v>
      </c>
      <c r="D22" s="33" t="s">
        <v>40</v>
      </c>
      <c r="E22" s="33" t="s">
        <v>37</v>
      </c>
      <c r="F22" s="33" t="s">
        <v>39</v>
      </c>
      <c r="G22" s="47" t="s">
        <v>46</v>
      </c>
    </row>
    <row r="23" spans="1:7" x14ac:dyDescent="0.2">
      <c r="A23" s="34">
        <v>40</v>
      </c>
      <c r="B23" s="34">
        <v>1</v>
      </c>
      <c r="C23" s="49"/>
      <c r="D23" s="49"/>
      <c r="E23" s="49"/>
      <c r="F23" s="49"/>
      <c r="G23" s="48"/>
    </row>
    <row r="24" spans="1:7" x14ac:dyDescent="0.2">
      <c r="A24" s="34"/>
      <c r="B24" s="34">
        <f>B23+1</f>
        <v>2</v>
      </c>
      <c r="C24" s="49"/>
      <c r="D24" s="49"/>
      <c r="E24" s="49"/>
      <c r="F24" s="49"/>
      <c r="G24" s="2"/>
    </row>
    <row r="25" spans="1:7" x14ac:dyDescent="0.2">
      <c r="A25" s="34"/>
      <c r="B25" s="34">
        <f t="shared" ref="B25:B88" si="0">B24+1</f>
        <v>3</v>
      </c>
      <c r="C25" s="49"/>
      <c r="D25" s="49"/>
      <c r="E25" s="49"/>
      <c r="F25" s="49"/>
    </row>
    <row r="26" spans="1:7" x14ac:dyDescent="0.2">
      <c r="A26" s="34"/>
      <c r="B26" s="34">
        <f t="shared" si="0"/>
        <v>4</v>
      </c>
      <c r="C26" s="49"/>
      <c r="D26" s="49"/>
      <c r="E26" s="49"/>
      <c r="F26" s="49"/>
    </row>
    <row r="27" spans="1:7" x14ac:dyDescent="0.2">
      <c r="A27" s="34"/>
      <c r="B27" s="34">
        <f t="shared" si="0"/>
        <v>5</v>
      </c>
      <c r="C27" s="49"/>
      <c r="D27" s="49"/>
      <c r="E27" s="49"/>
      <c r="F27" s="49"/>
    </row>
    <row r="28" spans="1:7" x14ac:dyDescent="0.2">
      <c r="A28" s="34"/>
      <c r="B28" s="34">
        <f t="shared" si="0"/>
        <v>6</v>
      </c>
      <c r="C28" s="49"/>
      <c r="D28" s="49"/>
      <c r="E28" s="49"/>
      <c r="F28" s="49"/>
    </row>
    <row r="29" spans="1:7" x14ac:dyDescent="0.2">
      <c r="A29" s="34"/>
      <c r="B29" s="34">
        <f t="shared" si="0"/>
        <v>7</v>
      </c>
      <c r="C29" s="49"/>
      <c r="D29" s="49"/>
      <c r="E29" s="49"/>
      <c r="F29" s="49"/>
    </row>
    <row r="30" spans="1:7" x14ac:dyDescent="0.2">
      <c r="A30" s="34"/>
      <c r="B30" s="34">
        <f t="shared" si="0"/>
        <v>8</v>
      </c>
      <c r="C30" s="49"/>
      <c r="D30" s="49"/>
      <c r="E30" s="49"/>
      <c r="F30" s="49"/>
    </row>
    <row r="31" spans="1:7" x14ac:dyDescent="0.2">
      <c r="A31" s="34"/>
      <c r="B31" s="34">
        <f t="shared" si="0"/>
        <v>9</v>
      </c>
      <c r="C31" s="49"/>
      <c r="D31" s="49"/>
      <c r="E31" s="49"/>
      <c r="F31" s="49"/>
    </row>
    <row r="32" spans="1:7" x14ac:dyDescent="0.2">
      <c r="A32" s="34"/>
      <c r="B32" s="34">
        <f t="shared" si="0"/>
        <v>10</v>
      </c>
      <c r="C32" s="49"/>
      <c r="D32" s="49"/>
      <c r="E32" s="49"/>
      <c r="F32" s="49"/>
    </row>
    <row r="33" spans="1:6" x14ac:dyDescent="0.2">
      <c r="A33" s="34"/>
      <c r="B33" s="34">
        <f t="shared" si="0"/>
        <v>11</v>
      </c>
      <c r="C33" s="49"/>
      <c r="D33" s="49"/>
      <c r="E33" s="49"/>
      <c r="F33" s="49"/>
    </row>
    <row r="34" spans="1:6" x14ac:dyDescent="0.2">
      <c r="A34" s="34"/>
      <c r="B34" s="34">
        <f t="shared" si="0"/>
        <v>12</v>
      </c>
      <c r="C34" s="49"/>
      <c r="D34" s="49"/>
      <c r="E34" s="49"/>
      <c r="F34" s="49"/>
    </row>
    <row r="35" spans="1:6" x14ac:dyDescent="0.2">
      <c r="A35" s="34"/>
      <c r="B35" s="34">
        <f t="shared" si="0"/>
        <v>13</v>
      </c>
      <c r="C35" s="49"/>
      <c r="D35" s="49"/>
      <c r="E35" s="49"/>
      <c r="F35" s="49"/>
    </row>
    <row r="36" spans="1:6" x14ac:dyDescent="0.2">
      <c r="A36" s="34"/>
      <c r="B36" s="34">
        <f t="shared" si="0"/>
        <v>14</v>
      </c>
      <c r="C36" s="49"/>
      <c r="D36" s="49"/>
      <c r="E36" s="49"/>
      <c r="F36" s="49"/>
    </row>
    <row r="37" spans="1:6" x14ac:dyDescent="0.2">
      <c r="A37" s="34"/>
      <c r="B37" s="34">
        <f t="shared" si="0"/>
        <v>15</v>
      </c>
      <c r="C37" s="49"/>
      <c r="D37" s="49"/>
      <c r="E37" s="49"/>
      <c r="F37" s="49"/>
    </row>
    <row r="38" spans="1:6" x14ac:dyDescent="0.2">
      <c r="A38" s="34"/>
      <c r="B38" s="34">
        <f t="shared" si="0"/>
        <v>16</v>
      </c>
      <c r="C38" s="49"/>
      <c r="D38" s="49"/>
      <c r="E38" s="49"/>
      <c r="F38" s="49"/>
    </row>
    <row r="39" spans="1:6" x14ac:dyDescent="0.2">
      <c r="A39" s="34"/>
      <c r="B39" s="34">
        <f t="shared" si="0"/>
        <v>17</v>
      </c>
      <c r="C39" s="49"/>
      <c r="D39" s="49"/>
      <c r="E39" s="49"/>
      <c r="F39" s="49"/>
    </row>
    <row r="40" spans="1:6" x14ac:dyDescent="0.2">
      <c r="A40" s="34"/>
      <c r="B40" s="34">
        <f t="shared" si="0"/>
        <v>18</v>
      </c>
      <c r="C40" s="49"/>
      <c r="D40" s="49"/>
      <c r="E40" s="49"/>
      <c r="F40" s="49"/>
    </row>
    <row r="41" spans="1:6" x14ac:dyDescent="0.2">
      <c r="A41" s="34"/>
      <c r="B41" s="34">
        <f t="shared" si="0"/>
        <v>19</v>
      </c>
      <c r="C41" s="49"/>
      <c r="D41" s="49"/>
      <c r="E41" s="49"/>
      <c r="F41" s="49"/>
    </row>
    <row r="42" spans="1:6" x14ac:dyDescent="0.2">
      <c r="A42" s="34"/>
      <c r="B42" s="34">
        <f t="shared" si="0"/>
        <v>20</v>
      </c>
      <c r="C42" s="49"/>
      <c r="D42" s="49"/>
      <c r="E42" s="49"/>
      <c r="F42" s="49"/>
    </row>
    <row r="43" spans="1:6" x14ac:dyDescent="0.2">
      <c r="A43" s="34"/>
      <c r="B43" s="34">
        <f t="shared" si="0"/>
        <v>21</v>
      </c>
      <c r="C43" s="49"/>
      <c r="D43" s="49"/>
      <c r="E43" s="49"/>
      <c r="F43" s="49"/>
    </row>
    <row r="44" spans="1:6" x14ac:dyDescent="0.2">
      <c r="A44" s="34"/>
      <c r="B44" s="34">
        <f t="shared" si="0"/>
        <v>22</v>
      </c>
      <c r="C44" s="49"/>
      <c r="D44" s="49"/>
      <c r="E44" s="49"/>
      <c r="F44" s="49"/>
    </row>
    <row r="45" spans="1:6" x14ac:dyDescent="0.2">
      <c r="A45" s="34"/>
      <c r="B45" s="34">
        <f t="shared" si="0"/>
        <v>23</v>
      </c>
      <c r="C45" s="49"/>
      <c r="D45" s="49"/>
      <c r="E45" s="49"/>
      <c r="F45" s="49"/>
    </row>
    <row r="46" spans="1:6" x14ac:dyDescent="0.2">
      <c r="A46" s="34"/>
      <c r="B46" s="34">
        <f t="shared" si="0"/>
        <v>24</v>
      </c>
      <c r="C46" s="49"/>
      <c r="D46" s="49"/>
      <c r="E46" s="49"/>
      <c r="F46" s="49"/>
    </row>
    <row r="47" spans="1:6" x14ac:dyDescent="0.2">
      <c r="A47" s="34"/>
      <c r="B47" s="34">
        <f t="shared" si="0"/>
        <v>25</v>
      </c>
      <c r="C47" s="49"/>
      <c r="D47" s="49"/>
      <c r="E47" s="49"/>
      <c r="F47" s="49"/>
    </row>
    <row r="48" spans="1:6" x14ac:dyDescent="0.2">
      <c r="A48" s="34"/>
      <c r="B48" s="34">
        <f t="shared" si="0"/>
        <v>26</v>
      </c>
      <c r="C48" s="49"/>
      <c r="D48" s="49"/>
      <c r="E48" s="49"/>
      <c r="F48" s="49"/>
    </row>
    <row r="49" spans="1:6" x14ac:dyDescent="0.2">
      <c r="A49" s="34"/>
      <c r="B49" s="34">
        <f t="shared" si="0"/>
        <v>27</v>
      </c>
      <c r="C49" s="49"/>
      <c r="D49" s="49"/>
      <c r="E49" s="49"/>
      <c r="F49" s="49"/>
    </row>
    <row r="50" spans="1:6" x14ac:dyDescent="0.2">
      <c r="A50" s="34"/>
      <c r="B50" s="34">
        <f t="shared" si="0"/>
        <v>28</v>
      </c>
      <c r="C50" s="49"/>
      <c r="D50" s="49"/>
      <c r="E50" s="49"/>
      <c r="F50" s="49"/>
    </row>
    <row r="51" spans="1:6" x14ac:dyDescent="0.2">
      <c r="A51" s="34"/>
      <c r="B51" s="34">
        <f t="shared" si="0"/>
        <v>29</v>
      </c>
      <c r="C51" s="49"/>
      <c r="D51" s="49"/>
      <c r="E51" s="49"/>
      <c r="F51" s="49"/>
    </row>
    <row r="52" spans="1:6" x14ac:dyDescent="0.2">
      <c r="A52" s="34"/>
      <c r="B52" s="34">
        <f t="shared" si="0"/>
        <v>30</v>
      </c>
      <c r="C52" s="49"/>
      <c r="D52" s="49"/>
      <c r="E52" s="49"/>
      <c r="F52" s="49"/>
    </row>
    <row r="53" spans="1:6" x14ac:dyDescent="0.2">
      <c r="A53" s="34"/>
      <c r="B53" s="34">
        <f t="shared" si="0"/>
        <v>31</v>
      </c>
      <c r="C53" s="49"/>
      <c r="D53" s="49"/>
      <c r="E53" s="49"/>
      <c r="F53" s="49"/>
    </row>
    <row r="54" spans="1:6" x14ac:dyDescent="0.2">
      <c r="A54" s="34"/>
      <c r="B54" s="34">
        <f t="shared" si="0"/>
        <v>32</v>
      </c>
      <c r="C54" s="49"/>
      <c r="D54" s="49"/>
      <c r="E54" s="49"/>
      <c r="F54" s="49"/>
    </row>
    <row r="55" spans="1:6" x14ac:dyDescent="0.2">
      <c r="A55" s="34"/>
      <c r="B55" s="34">
        <f t="shared" si="0"/>
        <v>33</v>
      </c>
      <c r="C55" s="49"/>
      <c r="D55" s="49"/>
      <c r="E55" s="49"/>
      <c r="F55" s="49"/>
    </row>
    <row r="56" spans="1:6" x14ac:dyDescent="0.2">
      <c r="A56" s="34"/>
      <c r="B56" s="34">
        <f t="shared" si="0"/>
        <v>34</v>
      </c>
      <c r="C56" s="49"/>
      <c r="D56" s="49"/>
      <c r="E56" s="49"/>
      <c r="F56" s="49"/>
    </row>
    <row r="57" spans="1:6" x14ac:dyDescent="0.2">
      <c r="A57" s="34"/>
      <c r="B57" s="34">
        <f t="shared" si="0"/>
        <v>35</v>
      </c>
      <c r="C57" s="49"/>
      <c r="D57" s="49"/>
      <c r="E57" s="49"/>
      <c r="F57" s="49"/>
    </row>
    <row r="58" spans="1:6" x14ac:dyDescent="0.2">
      <c r="A58" s="34"/>
      <c r="B58" s="34">
        <f t="shared" si="0"/>
        <v>36</v>
      </c>
      <c r="C58" s="49"/>
      <c r="D58" s="49"/>
      <c r="E58" s="49"/>
      <c r="F58" s="49"/>
    </row>
    <row r="59" spans="1:6" x14ac:dyDescent="0.2">
      <c r="A59" s="34"/>
      <c r="B59" s="34">
        <f t="shared" si="0"/>
        <v>37</v>
      </c>
      <c r="C59" s="49"/>
      <c r="D59" s="49"/>
      <c r="E59" s="49"/>
      <c r="F59" s="49"/>
    </row>
    <row r="60" spans="1:6" x14ac:dyDescent="0.2">
      <c r="A60" s="34"/>
      <c r="B60" s="34">
        <f t="shared" si="0"/>
        <v>38</v>
      </c>
      <c r="C60" s="49"/>
      <c r="D60" s="49"/>
      <c r="E60" s="49"/>
      <c r="F60" s="49"/>
    </row>
    <row r="61" spans="1:6" x14ac:dyDescent="0.2">
      <c r="A61" s="34"/>
      <c r="B61" s="34">
        <f t="shared" si="0"/>
        <v>39</v>
      </c>
      <c r="C61" s="49"/>
      <c r="D61" s="49"/>
      <c r="E61" s="49"/>
      <c r="F61" s="49"/>
    </row>
    <row r="62" spans="1:6" x14ac:dyDescent="0.2">
      <c r="A62" s="34"/>
      <c r="B62" s="34">
        <f t="shared" si="0"/>
        <v>40</v>
      </c>
      <c r="C62" s="49"/>
      <c r="D62" s="49"/>
      <c r="E62" s="49"/>
      <c r="F62" s="49"/>
    </row>
    <row r="63" spans="1:6" x14ac:dyDescent="0.2">
      <c r="A63" s="34"/>
      <c r="B63" s="34">
        <f t="shared" si="0"/>
        <v>41</v>
      </c>
      <c r="C63" s="49"/>
      <c r="D63" s="49"/>
      <c r="E63" s="49"/>
      <c r="F63" s="49"/>
    </row>
    <row r="64" spans="1:6" x14ac:dyDescent="0.2">
      <c r="A64" s="34"/>
      <c r="B64" s="34">
        <f t="shared" si="0"/>
        <v>42</v>
      </c>
      <c r="C64" s="49"/>
      <c r="D64" s="49"/>
      <c r="E64" s="49"/>
      <c r="F64" s="49"/>
    </row>
    <row r="65" spans="1:6" x14ac:dyDescent="0.2">
      <c r="A65" s="34"/>
      <c r="B65" s="34">
        <f t="shared" si="0"/>
        <v>43</v>
      </c>
      <c r="C65" s="49"/>
      <c r="D65" s="49"/>
      <c r="E65" s="49"/>
      <c r="F65" s="49"/>
    </row>
    <row r="66" spans="1:6" x14ac:dyDescent="0.2">
      <c r="A66" s="34"/>
      <c r="B66" s="34">
        <f t="shared" si="0"/>
        <v>44</v>
      </c>
      <c r="C66" s="49"/>
      <c r="D66" s="49"/>
      <c r="E66" s="49"/>
      <c r="F66" s="49"/>
    </row>
    <row r="67" spans="1:6" x14ac:dyDescent="0.2">
      <c r="A67" s="34"/>
      <c r="B67" s="34">
        <f t="shared" si="0"/>
        <v>45</v>
      </c>
      <c r="C67" s="49"/>
      <c r="D67" s="49"/>
      <c r="E67" s="49"/>
      <c r="F67" s="49"/>
    </row>
    <row r="68" spans="1:6" x14ac:dyDescent="0.2">
      <c r="A68" s="34"/>
      <c r="B68" s="34">
        <f t="shared" si="0"/>
        <v>46</v>
      </c>
      <c r="C68" s="49"/>
      <c r="D68" s="49"/>
      <c r="E68" s="49"/>
      <c r="F68" s="49"/>
    </row>
    <row r="69" spans="1:6" x14ac:dyDescent="0.2">
      <c r="A69" s="34"/>
      <c r="B69" s="34">
        <f t="shared" si="0"/>
        <v>47</v>
      </c>
      <c r="C69" s="49"/>
      <c r="D69" s="49"/>
      <c r="E69" s="49"/>
      <c r="F69" s="49"/>
    </row>
    <row r="70" spans="1:6" x14ac:dyDescent="0.2">
      <c r="A70" s="34"/>
      <c r="B70" s="34">
        <f t="shared" si="0"/>
        <v>48</v>
      </c>
      <c r="C70" s="49"/>
      <c r="D70" s="49"/>
      <c r="E70" s="49"/>
      <c r="F70" s="49"/>
    </row>
    <row r="71" spans="1:6" x14ac:dyDescent="0.2">
      <c r="A71" s="34"/>
      <c r="B71" s="34">
        <f t="shared" si="0"/>
        <v>49</v>
      </c>
      <c r="C71" s="49"/>
      <c r="D71" s="49"/>
      <c r="E71" s="49"/>
      <c r="F71" s="49"/>
    </row>
    <row r="72" spans="1:6" x14ac:dyDescent="0.2">
      <c r="A72" s="34"/>
      <c r="B72" s="34">
        <f t="shared" si="0"/>
        <v>50</v>
      </c>
      <c r="C72" s="49"/>
      <c r="D72" s="49"/>
      <c r="E72" s="49"/>
      <c r="F72" s="49"/>
    </row>
    <row r="73" spans="1:6" x14ac:dyDescent="0.2">
      <c r="A73" s="34"/>
      <c r="B73" s="34">
        <f t="shared" si="0"/>
        <v>51</v>
      </c>
      <c r="C73" s="49"/>
      <c r="D73" s="49"/>
      <c r="E73" s="49"/>
      <c r="F73" s="49"/>
    </row>
    <row r="74" spans="1:6" x14ac:dyDescent="0.2">
      <c r="A74" s="34"/>
      <c r="B74" s="34">
        <f t="shared" si="0"/>
        <v>52</v>
      </c>
      <c r="C74" s="49"/>
      <c r="D74" s="49"/>
      <c r="E74" s="49"/>
      <c r="F74" s="49"/>
    </row>
    <row r="75" spans="1:6" x14ac:dyDescent="0.2">
      <c r="A75" s="34"/>
      <c r="B75" s="34">
        <f t="shared" si="0"/>
        <v>53</v>
      </c>
      <c r="C75" s="49"/>
      <c r="D75" s="49"/>
      <c r="E75" s="49"/>
      <c r="F75" s="49"/>
    </row>
    <row r="76" spans="1:6" x14ac:dyDescent="0.2">
      <c r="A76" s="34"/>
      <c r="B76" s="34">
        <f t="shared" si="0"/>
        <v>54</v>
      </c>
      <c r="C76" s="49"/>
      <c r="D76" s="49"/>
      <c r="E76" s="49"/>
      <c r="F76" s="49"/>
    </row>
    <row r="77" spans="1:6" x14ac:dyDescent="0.2">
      <c r="A77" s="34"/>
      <c r="B77" s="34">
        <f t="shared" si="0"/>
        <v>55</v>
      </c>
      <c r="C77" s="49"/>
      <c r="D77" s="49"/>
      <c r="E77" s="49"/>
      <c r="F77" s="49"/>
    </row>
    <row r="78" spans="1:6" x14ac:dyDescent="0.2">
      <c r="A78" s="34"/>
      <c r="B78" s="34">
        <f t="shared" si="0"/>
        <v>56</v>
      </c>
      <c r="C78" s="49"/>
      <c r="D78" s="49"/>
      <c r="E78" s="49"/>
      <c r="F78" s="49"/>
    </row>
    <row r="79" spans="1:6" x14ac:dyDescent="0.2">
      <c r="A79" s="34"/>
      <c r="B79" s="34">
        <f t="shared" si="0"/>
        <v>57</v>
      </c>
      <c r="C79" s="49"/>
      <c r="D79" s="49"/>
      <c r="E79" s="49"/>
      <c r="F79" s="49"/>
    </row>
    <row r="80" spans="1:6" x14ac:dyDescent="0.2">
      <c r="A80" s="34"/>
      <c r="B80" s="34">
        <f t="shared" si="0"/>
        <v>58</v>
      </c>
      <c r="C80" s="49"/>
      <c r="D80" s="49"/>
      <c r="E80" s="49"/>
      <c r="F80" s="49"/>
    </row>
    <row r="81" spans="1:6" x14ac:dyDescent="0.2">
      <c r="A81" s="34"/>
      <c r="B81" s="34">
        <f t="shared" si="0"/>
        <v>59</v>
      </c>
      <c r="C81" s="49"/>
      <c r="D81" s="49"/>
      <c r="E81" s="49"/>
      <c r="F81" s="49"/>
    </row>
    <row r="82" spans="1:6" x14ac:dyDescent="0.2">
      <c r="A82" s="34"/>
      <c r="B82" s="34">
        <f t="shared" si="0"/>
        <v>60</v>
      </c>
      <c r="C82" s="49"/>
      <c r="D82" s="49"/>
      <c r="E82" s="49"/>
      <c r="F82" s="49"/>
    </row>
    <row r="83" spans="1:6" x14ac:dyDescent="0.2">
      <c r="A83" s="34"/>
      <c r="B83" s="34">
        <f t="shared" si="0"/>
        <v>61</v>
      </c>
      <c r="C83" s="49"/>
      <c r="D83" s="49"/>
      <c r="E83" s="49"/>
      <c r="F83" s="49"/>
    </row>
    <row r="84" spans="1:6" x14ac:dyDescent="0.2">
      <c r="A84" s="34"/>
      <c r="B84" s="34">
        <f t="shared" si="0"/>
        <v>62</v>
      </c>
      <c r="C84" s="49"/>
      <c r="D84" s="49"/>
      <c r="E84" s="49"/>
      <c r="F84" s="49"/>
    </row>
    <row r="85" spans="1:6" x14ac:dyDescent="0.2">
      <c r="A85" s="34"/>
      <c r="B85" s="34">
        <f t="shared" si="0"/>
        <v>63</v>
      </c>
      <c r="C85" s="49"/>
      <c r="D85" s="49"/>
      <c r="E85" s="49"/>
      <c r="F85" s="49"/>
    </row>
    <row r="86" spans="1:6" x14ac:dyDescent="0.2">
      <c r="A86" s="34"/>
      <c r="B86" s="34">
        <f t="shared" si="0"/>
        <v>64</v>
      </c>
      <c r="C86" s="49"/>
      <c r="D86" s="49"/>
      <c r="E86" s="49"/>
      <c r="F86" s="49"/>
    </row>
    <row r="87" spans="1:6" x14ac:dyDescent="0.2">
      <c r="A87" s="34"/>
      <c r="B87" s="34">
        <f t="shared" si="0"/>
        <v>65</v>
      </c>
      <c r="C87" s="49"/>
      <c r="D87" s="49"/>
      <c r="E87" s="49"/>
      <c r="F87" s="49"/>
    </row>
    <row r="88" spans="1:6" x14ac:dyDescent="0.2">
      <c r="A88" s="34"/>
      <c r="B88" s="34">
        <f t="shared" si="0"/>
        <v>66</v>
      </c>
      <c r="C88" s="49"/>
      <c r="D88" s="49"/>
      <c r="E88" s="49"/>
      <c r="F88" s="49"/>
    </row>
    <row r="89" spans="1:6" x14ac:dyDescent="0.2">
      <c r="A89" s="34"/>
      <c r="B89" s="34">
        <f t="shared" ref="B89:B98" si="1">B88+1</f>
        <v>67</v>
      </c>
      <c r="C89" s="49"/>
      <c r="D89" s="49"/>
      <c r="E89" s="49"/>
      <c r="F89" s="49"/>
    </row>
    <row r="90" spans="1:6" x14ac:dyDescent="0.2">
      <c r="A90" s="34"/>
      <c r="B90" s="34">
        <f t="shared" si="1"/>
        <v>68</v>
      </c>
      <c r="C90" s="49"/>
      <c r="D90" s="49"/>
      <c r="E90" s="49"/>
      <c r="F90" s="49"/>
    </row>
    <row r="91" spans="1:6" x14ac:dyDescent="0.2">
      <c r="A91" s="34"/>
      <c r="B91" s="34">
        <f t="shared" si="1"/>
        <v>69</v>
      </c>
      <c r="C91" s="49"/>
      <c r="D91" s="49"/>
      <c r="E91" s="49"/>
      <c r="F91" s="49"/>
    </row>
    <row r="92" spans="1:6" x14ac:dyDescent="0.2">
      <c r="A92" s="34"/>
      <c r="B92" s="34">
        <f t="shared" si="1"/>
        <v>70</v>
      </c>
      <c r="C92" s="49"/>
      <c r="D92" s="49"/>
      <c r="E92" s="49"/>
      <c r="F92" s="49"/>
    </row>
    <row r="93" spans="1:6" x14ac:dyDescent="0.2">
      <c r="A93" s="34"/>
      <c r="B93" s="34">
        <f t="shared" si="1"/>
        <v>71</v>
      </c>
      <c r="C93" s="49"/>
      <c r="D93" s="49"/>
      <c r="E93" s="49"/>
      <c r="F93" s="49"/>
    </row>
    <row r="94" spans="1:6" x14ac:dyDescent="0.2">
      <c r="A94" s="34"/>
      <c r="B94" s="34">
        <f t="shared" si="1"/>
        <v>72</v>
      </c>
      <c r="C94" s="49"/>
      <c r="D94" s="49"/>
      <c r="E94" s="49"/>
      <c r="F94" s="49"/>
    </row>
    <row r="95" spans="1:6" x14ac:dyDescent="0.2">
      <c r="A95" s="34"/>
      <c r="B95" s="34">
        <f t="shared" si="1"/>
        <v>73</v>
      </c>
      <c r="C95" s="49"/>
      <c r="D95" s="49"/>
      <c r="E95" s="49"/>
      <c r="F95" s="49"/>
    </row>
    <row r="96" spans="1:6" x14ac:dyDescent="0.2">
      <c r="A96" s="34"/>
      <c r="B96" s="34">
        <f t="shared" si="1"/>
        <v>74</v>
      </c>
      <c r="C96" s="49"/>
      <c r="D96" s="49"/>
      <c r="E96" s="49"/>
      <c r="F96" s="49"/>
    </row>
    <row r="97" spans="1:6" x14ac:dyDescent="0.2">
      <c r="A97" s="34"/>
      <c r="B97" s="34">
        <f t="shared" si="1"/>
        <v>75</v>
      </c>
      <c r="C97" s="49"/>
      <c r="D97" s="49"/>
      <c r="E97" s="49"/>
      <c r="F97" s="49"/>
    </row>
    <row r="98" spans="1:6" x14ac:dyDescent="0.2">
      <c r="A98" s="34"/>
      <c r="B98" s="34">
        <f t="shared" si="1"/>
        <v>76</v>
      </c>
      <c r="C98" s="49"/>
      <c r="D98" s="49"/>
      <c r="E98" s="49"/>
      <c r="F98" s="49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K92"/>
  <sheetViews>
    <sheetView zoomScale="110" zoomScaleNormal="110" workbookViewId="0">
      <selection activeCell="F11" sqref="F11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88.5" customHeight="1" x14ac:dyDescent="0.3">
      <c r="A3" s="97" t="s">
        <v>49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  <c r="E7" s="27" t="s">
        <v>69</v>
      </c>
    </row>
    <row r="8" spans="1:11" x14ac:dyDescent="0.2">
      <c r="A8" t="s">
        <v>1</v>
      </c>
      <c r="B8" s="31">
        <v>42</v>
      </c>
      <c r="E8" s="33" t="s">
        <v>1</v>
      </c>
      <c r="F8" s="33" t="s">
        <v>79</v>
      </c>
      <c r="G8" s="33" t="s">
        <v>83</v>
      </c>
    </row>
    <row r="9" spans="1:11" x14ac:dyDescent="0.2">
      <c r="A9" s="27" t="s">
        <v>3</v>
      </c>
      <c r="B9" s="30">
        <v>1</v>
      </c>
      <c r="E9" s="34">
        <v>42</v>
      </c>
      <c r="F9" s="106">
        <f>'Tavole Attuariali'!D53</f>
        <v>0.28191168193179195</v>
      </c>
      <c r="G9" s="106">
        <f>'Tavole Attuariali'!I53</f>
        <v>3.2907671879770723</v>
      </c>
    </row>
    <row r="10" spans="1:11" x14ac:dyDescent="0.2">
      <c r="A10" s="4" t="s">
        <v>7</v>
      </c>
      <c r="C10" s="4"/>
    </row>
    <row r="11" spans="1:11" x14ac:dyDescent="0.2">
      <c r="A11" t="s">
        <v>8</v>
      </c>
      <c r="B11" s="59">
        <v>0.03</v>
      </c>
      <c r="C11" s="1"/>
      <c r="E11" s="3" t="s">
        <v>107</v>
      </c>
      <c r="F11" s="107">
        <f>G9/F9</f>
        <v>11.673043009169332</v>
      </c>
      <c r="G11" s="103"/>
    </row>
    <row r="12" spans="1:11" x14ac:dyDescent="0.2">
      <c r="A12" t="s">
        <v>6</v>
      </c>
      <c r="B12" s="32" t="s">
        <v>15</v>
      </c>
      <c r="C12" s="1"/>
    </row>
    <row r="13" spans="1:11" x14ac:dyDescent="0.2">
      <c r="B13" s="1"/>
      <c r="C13" s="1"/>
    </row>
    <row r="14" spans="1:11" x14ac:dyDescent="0.2">
      <c r="B14" s="1"/>
      <c r="C14" s="1"/>
    </row>
    <row r="15" spans="1:11" x14ac:dyDescent="0.2">
      <c r="A15" s="26" t="s">
        <v>22</v>
      </c>
      <c r="B15" s="37"/>
      <c r="C15" s="37"/>
    </row>
    <row r="16" spans="1:11" x14ac:dyDescent="0.2">
      <c r="B16" s="1"/>
      <c r="C16" s="1"/>
    </row>
    <row r="17" spans="1:7" x14ac:dyDescent="0.2">
      <c r="A17" s="27" t="s">
        <v>2</v>
      </c>
      <c r="B17" s="32" t="s">
        <v>19</v>
      </c>
      <c r="C17" s="1"/>
    </row>
    <row r="18" spans="1:7" x14ac:dyDescent="0.2">
      <c r="A18" s="27" t="s">
        <v>20</v>
      </c>
      <c r="B18" s="39">
        <v>1</v>
      </c>
      <c r="C18" s="1"/>
    </row>
    <row r="19" spans="1:7" x14ac:dyDescent="0.2">
      <c r="A19" s="27" t="s">
        <v>25</v>
      </c>
      <c r="B19" s="39">
        <v>1</v>
      </c>
      <c r="C19" s="1"/>
    </row>
    <row r="20" spans="1:7" x14ac:dyDescent="0.2">
      <c r="C20" s="32"/>
      <c r="D20" s="2"/>
      <c r="F20" s="2"/>
      <c r="G20" s="2"/>
    </row>
    <row r="21" spans="1:7" x14ac:dyDescent="0.2">
      <c r="F21" s="2"/>
    </row>
    <row r="22" spans="1:7" x14ac:dyDescent="0.2">
      <c r="A22" s="33" t="s">
        <v>1</v>
      </c>
      <c r="B22" s="33" t="s">
        <v>24</v>
      </c>
      <c r="C22" s="33" t="s">
        <v>36</v>
      </c>
      <c r="D22" s="33" t="s">
        <v>40</v>
      </c>
      <c r="E22" s="33" t="s">
        <v>37</v>
      </c>
      <c r="F22" s="33" t="s">
        <v>50</v>
      </c>
      <c r="G22" s="33" t="s">
        <v>51</v>
      </c>
    </row>
    <row r="23" spans="1:7" x14ac:dyDescent="0.2">
      <c r="A23" s="34">
        <v>42</v>
      </c>
      <c r="B23" s="34">
        <v>1</v>
      </c>
      <c r="C23" s="49"/>
      <c r="D23" s="49"/>
      <c r="E23" s="49"/>
      <c r="F23" s="49"/>
      <c r="G23" s="49"/>
    </row>
    <row r="24" spans="1:7" x14ac:dyDescent="0.2">
      <c r="A24" s="34">
        <f>A23+1</f>
        <v>43</v>
      </c>
      <c r="B24" s="34">
        <f>B23+1</f>
        <v>2</v>
      </c>
      <c r="C24" s="50"/>
      <c r="D24" s="50"/>
      <c r="E24" s="50"/>
      <c r="F24" s="50"/>
    </row>
    <row r="25" spans="1:7" x14ac:dyDescent="0.2">
      <c r="A25" s="34">
        <f t="shared" ref="A25:B86" si="0">A24+1</f>
        <v>44</v>
      </c>
      <c r="B25" s="34">
        <f t="shared" si="0"/>
        <v>3</v>
      </c>
      <c r="C25" s="50"/>
      <c r="D25" s="50"/>
      <c r="E25" s="50"/>
      <c r="F25" s="50"/>
    </row>
    <row r="26" spans="1:7" x14ac:dyDescent="0.2">
      <c r="A26" s="34">
        <f t="shared" si="0"/>
        <v>45</v>
      </c>
      <c r="B26" s="34">
        <f t="shared" si="0"/>
        <v>4</v>
      </c>
      <c r="C26" s="50"/>
      <c r="D26" s="50"/>
      <c r="E26" s="50"/>
      <c r="F26" s="50"/>
    </row>
    <row r="27" spans="1:7" x14ac:dyDescent="0.2">
      <c r="A27" s="34">
        <f t="shared" si="0"/>
        <v>46</v>
      </c>
      <c r="B27" s="34">
        <f t="shared" si="0"/>
        <v>5</v>
      </c>
      <c r="C27" s="50"/>
      <c r="D27" s="50"/>
      <c r="E27" s="50"/>
      <c r="F27" s="50"/>
    </row>
    <row r="28" spans="1:7" x14ac:dyDescent="0.2">
      <c r="A28" s="34">
        <f t="shared" si="0"/>
        <v>47</v>
      </c>
      <c r="B28" s="34">
        <f t="shared" si="0"/>
        <v>6</v>
      </c>
      <c r="C28" s="50"/>
      <c r="D28" s="50"/>
      <c r="E28" s="50"/>
      <c r="F28" s="50"/>
    </row>
    <row r="29" spans="1:7" x14ac:dyDescent="0.2">
      <c r="A29" s="34">
        <f t="shared" si="0"/>
        <v>48</v>
      </c>
      <c r="B29" s="34">
        <f t="shared" si="0"/>
        <v>7</v>
      </c>
      <c r="C29" s="50"/>
      <c r="D29" s="50"/>
      <c r="E29" s="50"/>
      <c r="F29" s="50"/>
    </row>
    <row r="30" spans="1:7" x14ac:dyDescent="0.2">
      <c r="A30" s="34">
        <f t="shared" si="0"/>
        <v>49</v>
      </c>
      <c r="B30" s="34">
        <f t="shared" si="0"/>
        <v>8</v>
      </c>
      <c r="C30" s="50"/>
      <c r="D30" s="50"/>
      <c r="E30" s="50"/>
      <c r="F30" s="50"/>
    </row>
    <row r="31" spans="1:7" x14ac:dyDescent="0.2">
      <c r="A31" s="34">
        <f t="shared" si="0"/>
        <v>50</v>
      </c>
      <c r="B31" s="34">
        <f t="shared" si="0"/>
        <v>9</v>
      </c>
      <c r="C31" s="50"/>
      <c r="D31" s="50"/>
      <c r="E31" s="50"/>
      <c r="F31" s="50"/>
    </row>
    <row r="32" spans="1:7" x14ac:dyDescent="0.2">
      <c r="A32" s="34">
        <f t="shared" si="0"/>
        <v>51</v>
      </c>
      <c r="B32" s="34">
        <f t="shared" si="0"/>
        <v>10</v>
      </c>
      <c r="C32" s="50"/>
      <c r="D32" s="50"/>
      <c r="E32" s="50"/>
      <c r="F32" s="50"/>
    </row>
    <row r="33" spans="1:6" x14ac:dyDescent="0.2">
      <c r="A33" s="34">
        <f t="shared" si="0"/>
        <v>52</v>
      </c>
      <c r="B33" s="34">
        <f t="shared" si="0"/>
        <v>11</v>
      </c>
      <c r="C33" s="50"/>
      <c r="D33" s="50"/>
      <c r="E33" s="50"/>
      <c r="F33" s="50"/>
    </row>
    <row r="34" spans="1:6" x14ac:dyDescent="0.2">
      <c r="A34" s="34">
        <f t="shared" si="0"/>
        <v>53</v>
      </c>
      <c r="B34" s="34">
        <f t="shared" si="0"/>
        <v>12</v>
      </c>
      <c r="C34" s="50"/>
      <c r="D34" s="50"/>
      <c r="E34" s="50"/>
      <c r="F34" s="50"/>
    </row>
    <row r="35" spans="1:6" x14ac:dyDescent="0.2">
      <c r="A35" s="34">
        <f t="shared" si="0"/>
        <v>54</v>
      </c>
      <c r="B35" s="34">
        <f t="shared" si="0"/>
        <v>13</v>
      </c>
      <c r="C35" s="50"/>
      <c r="D35" s="50"/>
      <c r="E35" s="50"/>
      <c r="F35" s="50"/>
    </row>
    <row r="36" spans="1:6" x14ac:dyDescent="0.2">
      <c r="A36" s="34">
        <f t="shared" si="0"/>
        <v>55</v>
      </c>
      <c r="B36" s="34">
        <f t="shared" si="0"/>
        <v>14</v>
      </c>
      <c r="C36" s="50"/>
      <c r="D36" s="50"/>
      <c r="E36" s="50"/>
      <c r="F36" s="50"/>
    </row>
    <row r="37" spans="1:6" x14ac:dyDescent="0.2">
      <c r="A37" s="34">
        <f t="shared" si="0"/>
        <v>56</v>
      </c>
      <c r="B37" s="34">
        <f t="shared" si="0"/>
        <v>15</v>
      </c>
      <c r="C37" s="50"/>
      <c r="D37" s="50"/>
      <c r="E37" s="50"/>
      <c r="F37" s="50"/>
    </row>
    <row r="38" spans="1:6" x14ac:dyDescent="0.2">
      <c r="A38" s="34">
        <f t="shared" si="0"/>
        <v>57</v>
      </c>
      <c r="B38" s="34">
        <f t="shared" si="0"/>
        <v>16</v>
      </c>
      <c r="C38" s="50"/>
      <c r="D38" s="50"/>
      <c r="E38" s="50"/>
      <c r="F38" s="50"/>
    </row>
    <row r="39" spans="1:6" x14ac:dyDescent="0.2">
      <c r="A39" s="34">
        <f t="shared" si="0"/>
        <v>58</v>
      </c>
      <c r="B39" s="34">
        <f t="shared" si="0"/>
        <v>17</v>
      </c>
      <c r="C39" s="50"/>
      <c r="D39" s="50"/>
      <c r="E39" s="50"/>
      <c r="F39" s="50"/>
    </row>
    <row r="40" spans="1:6" x14ac:dyDescent="0.2">
      <c r="A40" s="34">
        <f t="shared" si="0"/>
        <v>59</v>
      </c>
      <c r="B40" s="34">
        <f t="shared" si="0"/>
        <v>18</v>
      </c>
      <c r="C40" s="50"/>
      <c r="D40" s="50"/>
      <c r="E40" s="50"/>
      <c r="F40" s="50"/>
    </row>
    <row r="41" spans="1:6" x14ac:dyDescent="0.2">
      <c r="A41" s="34">
        <f t="shared" si="0"/>
        <v>60</v>
      </c>
      <c r="B41" s="34">
        <f t="shared" si="0"/>
        <v>19</v>
      </c>
      <c r="C41" s="50"/>
      <c r="D41" s="50"/>
      <c r="E41" s="50"/>
      <c r="F41" s="50"/>
    </row>
    <row r="42" spans="1:6" x14ac:dyDescent="0.2">
      <c r="A42" s="34">
        <f t="shared" si="0"/>
        <v>61</v>
      </c>
      <c r="B42" s="34">
        <f t="shared" si="0"/>
        <v>20</v>
      </c>
      <c r="C42" s="50"/>
      <c r="D42" s="50"/>
      <c r="E42" s="50"/>
      <c r="F42" s="50"/>
    </row>
    <row r="43" spans="1:6" x14ac:dyDescent="0.2">
      <c r="A43" s="34">
        <f t="shared" si="0"/>
        <v>62</v>
      </c>
      <c r="B43" s="34">
        <f t="shared" si="0"/>
        <v>21</v>
      </c>
      <c r="C43" s="50"/>
      <c r="D43" s="50"/>
      <c r="E43" s="50"/>
      <c r="F43" s="50"/>
    </row>
    <row r="44" spans="1:6" x14ac:dyDescent="0.2">
      <c r="A44" s="34">
        <f t="shared" si="0"/>
        <v>63</v>
      </c>
      <c r="B44" s="34">
        <f t="shared" si="0"/>
        <v>22</v>
      </c>
      <c r="C44" s="50"/>
      <c r="D44" s="50"/>
      <c r="E44" s="50"/>
      <c r="F44" s="50"/>
    </row>
    <row r="45" spans="1:6" x14ac:dyDescent="0.2">
      <c r="A45" s="34">
        <f t="shared" si="0"/>
        <v>64</v>
      </c>
      <c r="B45" s="34">
        <f t="shared" si="0"/>
        <v>23</v>
      </c>
      <c r="C45" s="50"/>
      <c r="D45" s="50"/>
      <c r="E45" s="50"/>
      <c r="F45" s="50"/>
    </row>
    <row r="46" spans="1:6" x14ac:dyDescent="0.2">
      <c r="A46" s="34">
        <f t="shared" si="0"/>
        <v>65</v>
      </c>
      <c r="B46" s="34">
        <f t="shared" si="0"/>
        <v>24</v>
      </c>
      <c r="C46" s="50"/>
      <c r="D46" s="50"/>
      <c r="E46" s="50"/>
      <c r="F46" s="50"/>
    </row>
    <row r="47" spans="1:6" x14ac:dyDescent="0.2">
      <c r="A47" s="34">
        <f t="shared" si="0"/>
        <v>66</v>
      </c>
      <c r="B47" s="34">
        <f t="shared" si="0"/>
        <v>25</v>
      </c>
      <c r="C47" s="50"/>
      <c r="D47" s="50"/>
      <c r="E47" s="50"/>
      <c r="F47" s="50"/>
    </row>
    <row r="48" spans="1:6" x14ac:dyDescent="0.2">
      <c r="A48" s="34">
        <f t="shared" si="0"/>
        <v>67</v>
      </c>
      <c r="B48" s="34">
        <f t="shared" si="0"/>
        <v>26</v>
      </c>
      <c r="C48" s="50"/>
      <c r="D48" s="50"/>
      <c r="E48" s="50"/>
      <c r="F48" s="50"/>
    </row>
    <row r="49" spans="1:6" x14ac:dyDescent="0.2">
      <c r="A49" s="34">
        <f t="shared" si="0"/>
        <v>68</v>
      </c>
      <c r="B49" s="34">
        <f t="shared" si="0"/>
        <v>27</v>
      </c>
      <c r="C49" s="50"/>
      <c r="D49" s="50"/>
      <c r="E49" s="50"/>
      <c r="F49" s="50"/>
    </row>
    <row r="50" spans="1:6" x14ac:dyDescent="0.2">
      <c r="A50" s="34">
        <f t="shared" si="0"/>
        <v>69</v>
      </c>
      <c r="B50" s="34">
        <f t="shared" si="0"/>
        <v>28</v>
      </c>
      <c r="C50" s="50"/>
      <c r="D50" s="50"/>
      <c r="E50" s="50"/>
      <c r="F50" s="50"/>
    </row>
    <row r="51" spans="1:6" x14ac:dyDescent="0.2">
      <c r="A51" s="34">
        <f t="shared" si="0"/>
        <v>70</v>
      </c>
      <c r="B51" s="34">
        <f t="shared" si="0"/>
        <v>29</v>
      </c>
      <c r="C51" s="50"/>
      <c r="D51" s="50"/>
      <c r="E51" s="50"/>
      <c r="F51" s="50"/>
    </row>
    <row r="52" spans="1:6" x14ac:dyDescent="0.2">
      <c r="A52" s="34">
        <f t="shared" si="0"/>
        <v>71</v>
      </c>
      <c r="B52" s="34">
        <f t="shared" si="0"/>
        <v>30</v>
      </c>
      <c r="C52" s="50"/>
      <c r="D52" s="50"/>
      <c r="E52" s="50"/>
      <c r="F52" s="50"/>
    </row>
    <row r="53" spans="1:6" x14ac:dyDescent="0.2">
      <c r="A53" s="34">
        <f t="shared" si="0"/>
        <v>72</v>
      </c>
      <c r="B53" s="34">
        <f t="shared" si="0"/>
        <v>31</v>
      </c>
      <c r="C53" s="50"/>
      <c r="D53" s="50"/>
      <c r="E53" s="50"/>
      <c r="F53" s="50"/>
    </row>
    <row r="54" spans="1:6" x14ac:dyDescent="0.2">
      <c r="A54" s="34">
        <f t="shared" si="0"/>
        <v>73</v>
      </c>
      <c r="B54" s="34">
        <f t="shared" si="0"/>
        <v>32</v>
      </c>
      <c r="C54" s="50"/>
      <c r="D54" s="50"/>
      <c r="E54" s="50"/>
      <c r="F54" s="50"/>
    </row>
    <row r="55" spans="1:6" x14ac:dyDescent="0.2">
      <c r="A55" s="34">
        <f t="shared" si="0"/>
        <v>74</v>
      </c>
      <c r="B55" s="34">
        <f t="shared" si="0"/>
        <v>33</v>
      </c>
      <c r="C55" s="50"/>
      <c r="D55" s="50"/>
      <c r="E55" s="50"/>
      <c r="F55" s="50"/>
    </row>
    <row r="56" spans="1:6" x14ac:dyDescent="0.2">
      <c r="A56" s="34">
        <f t="shared" si="0"/>
        <v>75</v>
      </c>
      <c r="B56" s="34">
        <f t="shared" si="0"/>
        <v>34</v>
      </c>
      <c r="C56" s="50"/>
      <c r="D56" s="50"/>
      <c r="E56" s="50"/>
      <c r="F56" s="50"/>
    </row>
    <row r="57" spans="1:6" x14ac:dyDescent="0.2">
      <c r="A57" s="34">
        <f t="shared" si="0"/>
        <v>76</v>
      </c>
      <c r="B57" s="34">
        <f t="shared" si="0"/>
        <v>35</v>
      </c>
      <c r="C57" s="50"/>
      <c r="D57" s="50"/>
      <c r="E57" s="50"/>
      <c r="F57" s="50"/>
    </row>
    <row r="58" spans="1:6" x14ac:dyDescent="0.2">
      <c r="A58" s="34">
        <f t="shared" si="0"/>
        <v>77</v>
      </c>
      <c r="B58" s="34">
        <f t="shared" si="0"/>
        <v>36</v>
      </c>
      <c r="C58" s="50"/>
      <c r="D58" s="50"/>
      <c r="E58" s="50"/>
      <c r="F58" s="50"/>
    </row>
    <row r="59" spans="1:6" x14ac:dyDescent="0.2">
      <c r="A59" s="34">
        <f t="shared" si="0"/>
        <v>78</v>
      </c>
      <c r="B59" s="34">
        <f t="shared" si="0"/>
        <v>37</v>
      </c>
      <c r="C59" s="50"/>
      <c r="D59" s="50"/>
      <c r="E59" s="50"/>
      <c r="F59" s="50"/>
    </row>
    <row r="60" spans="1:6" x14ac:dyDescent="0.2">
      <c r="A60" s="34">
        <f t="shared" si="0"/>
        <v>79</v>
      </c>
      <c r="B60" s="34">
        <f t="shared" si="0"/>
        <v>38</v>
      </c>
      <c r="C60" s="50"/>
      <c r="D60" s="50"/>
      <c r="E60" s="50"/>
      <c r="F60" s="50"/>
    </row>
    <row r="61" spans="1:6" x14ac:dyDescent="0.2">
      <c r="A61" s="34">
        <f t="shared" si="0"/>
        <v>80</v>
      </c>
      <c r="B61" s="34">
        <f t="shared" si="0"/>
        <v>39</v>
      </c>
      <c r="C61" s="50"/>
      <c r="D61" s="50"/>
      <c r="E61" s="50"/>
      <c r="F61" s="50"/>
    </row>
    <row r="62" spans="1:6" x14ac:dyDescent="0.2">
      <c r="A62" s="34">
        <f t="shared" si="0"/>
        <v>81</v>
      </c>
      <c r="B62" s="34">
        <f t="shared" si="0"/>
        <v>40</v>
      </c>
      <c r="C62" s="50"/>
      <c r="D62" s="50"/>
      <c r="E62" s="50"/>
      <c r="F62" s="50"/>
    </row>
    <row r="63" spans="1:6" x14ac:dyDescent="0.2">
      <c r="A63" s="34">
        <f t="shared" si="0"/>
        <v>82</v>
      </c>
      <c r="B63" s="34">
        <f t="shared" si="0"/>
        <v>41</v>
      </c>
      <c r="C63" s="50"/>
      <c r="D63" s="50"/>
      <c r="E63" s="50"/>
      <c r="F63" s="50"/>
    </row>
    <row r="64" spans="1:6" x14ac:dyDescent="0.2">
      <c r="A64" s="34">
        <f t="shared" si="0"/>
        <v>83</v>
      </c>
      <c r="B64" s="34">
        <f t="shared" si="0"/>
        <v>42</v>
      </c>
      <c r="C64" s="50"/>
      <c r="D64" s="50"/>
      <c r="E64" s="50"/>
      <c r="F64" s="50"/>
    </row>
    <row r="65" spans="1:6" x14ac:dyDescent="0.2">
      <c r="A65" s="34">
        <f t="shared" si="0"/>
        <v>84</v>
      </c>
      <c r="B65" s="34">
        <f t="shared" si="0"/>
        <v>43</v>
      </c>
      <c r="C65" s="50"/>
      <c r="D65" s="50"/>
      <c r="E65" s="50"/>
      <c r="F65" s="50"/>
    </row>
    <row r="66" spans="1:6" x14ac:dyDescent="0.2">
      <c r="A66" s="34">
        <f t="shared" si="0"/>
        <v>85</v>
      </c>
      <c r="B66" s="34">
        <f t="shared" si="0"/>
        <v>44</v>
      </c>
      <c r="C66" s="50"/>
      <c r="D66" s="50"/>
      <c r="E66" s="50"/>
      <c r="F66" s="50"/>
    </row>
    <row r="67" spans="1:6" x14ac:dyDescent="0.2">
      <c r="A67" s="34">
        <f t="shared" si="0"/>
        <v>86</v>
      </c>
      <c r="B67" s="34">
        <f t="shared" si="0"/>
        <v>45</v>
      </c>
      <c r="C67" s="50"/>
      <c r="D67" s="50"/>
      <c r="E67" s="50"/>
      <c r="F67" s="50"/>
    </row>
    <row r="68" spans="1:6" x14ac:dyDescent="0.2">
      <c r="A68" s="34">
        <f t="shared" si="0"/>
        <v>87</v>
      </c>
      <c r="B68" s="34">
        <f t="shared" si="0"/>
        <v>46</v>
      </c>
      <c r="C68" s="50"/>
      <c r="D68" s="50"/>
      <c r="E68" s="50"/>
      <c r="F68" s="50"/>
    </row>
    <row r="69" spans="1:6" x14ac:dyDescent="0.2">
      <c r="A69" s="34">
        <f t="shared" si="0"/>
        <v>88</v>
      </c>
      <c r="B69" s="34">
        <f t="shared" si="0"/>
        <v>47</v>
      </c>
      <c r="C69" s="50"/>
      <c r="D69" s="50"/>
      <c r="E69" s="50"/>
      <c r="F69" s="50"/>
    </row>
    <row r="70" spans="1:6" x14ac:dyDescent="0.2">
      <c r="A70" s="34">
        <f t="shared" si="0"/>
        <v>89</v>
      </c>
      <c r="B70" s="34">
        <f t="shared" si="0"/>
        <v>48</v>
      </c>
      <c r="C70" s="50"/>
      <c r="D70" s="50"/>
      <c r="E70" s="50"/>
      <c r="F70" s="50"/>
    </row>
    <row r="71" spans="1:6" x14ac:dyDescent="0.2">
      <c r="A71" s="34">
        <f t="shared" si="0"/>
        <v>90</v>
      </c>
      <c r="B71" s="34">
        <f t="shared" si="0"/>
        <v>49</v>
      </c>
      <c r="C71" s="50"/>
      <c r="D71" s="50"/>
      <c r="E71" s="50"/>
      <c r="F71" s="50"/>
    </row>
    <row r="72" spans="1:6" x14ac:dyDescent="0.2">
      <c r="A72" s="34">
        <f t="shared" si="0"/>
        <v>91</v>
      </c>
      <c r="B72" s="34">
        <f t="shared" si="0"/>
        <v>50</v>
      </c>
      <c r="C72" s="50"/>
      <c r="D72" s="50"/>
      <c r="E72" s="50"/>
      <c r="F72" s="50"/>
    </row>
    <row r="73" spans="1:6" x14ac:dyDescent="0.2">
      <c r="A73" s="34">
        <f t="shared" si="0"/>
        <v>92</v>
      </c>
      <c r="B73" s="34">
        <f t="shared" si="0"/>
        <v>51</v>
      </c>
      <c r="C73" s="50"/>
      <c r="D73" s="50"/>
      <c r="E73" s="50"/>
      <c r="F73" s="50"/>
    </row>
    <row r="74" spans="1:6" x14ac:dyDescent="0.2">
      <c r="A74" s="34">
        <f t="shared" si="0"/>
        <v>93</v>
      </c>
      <c r="B74" s="34">
        <f t="shared" si="0"/>
        <v>52</v>
      </c>
      <c r="C74" s="50"/>
      <c r="D74" s="50"/>
      <c r="E74" s="50"/>
      <c r="F74" s="50"/>
    </row>
    <row r="75" spans="1:6" x14ac:dyDescent="0.2">
      <c r="A75" s="34">
        <f t="shared" si="0"/>
        <v>94</v>
      </c>
      <c r="B75" s="34">
        <f t="shared" si="0"/>
        <v>53</v>
      </c>
      <c r="C75" s="50"/>
      <c r="D75" s="50"/>
      <c r="E75" s="50"/>
      <c r="F75" s="50"/>
    </row>
    <row r="76" spans="1:6" x14ac:dyDescent="0.2">
      <c r="A76" s="34">
        <f t="shared" si="0"/>
        <v>95</v>
      </c>
      <c r="B76" s="34">
        <f t="shared" si="0"/>
        <v>54</v>
      </c>
      <c r="C76" s="50"/>
      <c r="D76" s="50"/>
      <c r="E76" s="50"/>
      <c r="F76" s="50"/>
    </row>
    <row r="77" spans="1:6" x14ac:dyDescent="0.2">
      <c r="A77" s="34">
        <f t="shared" si="0"/>
        <v>96</v>
      </c>
      <c r="B77" s="34">
        <f t="shared" si="0"/>
        <v>55</v>
      </c>
      <c r="C77" s="50"/>
      <c r="D77" s="50"/>
      <c r="E77" s="50"/>
      <c r="F77" s="50"/>
    </row>
    <row r="78" spans="1:6" x14ac:dyDescent="0.2">
      <c r="A78" s="34">
        <f t="shared" si="0"/>
        <v>97</v>
      </c>
      <c r="B78" s="34">
        <f t="shared" si="0"/>
        <v>56</v>
      </c>
      <c r="C78" s="50"/>
      <c r="D78" s="50"/>
      <c r="E78" s="50"/>
      <c r="F78" s="50"/>
    </row>
    <row r="79" spans="1:6" x14ac:dyDescent="0.2">
      <c r="A79" s="34">
        <f t="shared" si="0"/>
        <v>98</v>
      </c>
      <c r="B79" s="34">
        <f t="shared" si="0"/>
        <v>57</v>
      </c>
      <c r="C79" s="50"/>
      <c r="D79" s="50"/>
      <c r="E79" s="50"/>
      <c r="F79" s="50"/>
    </row>
    <row r="80" spans="1:6" x14ac:dyDescent="0.2">
      <c r="A80" s="34">
        <f t="shared" si="0"/>
        <v>99</v>
      </c>
      <c r="B80" s="34">
        <f t="shared" si="0"/>
        <v>58</v>
      </c>
      <c r="C80" s="50"/>
      <c r="D80" s="50"/>
      <c r="E80" s="50"/>
      <c r="F80" s="50"/>
    </row>
    <row r="81" spans="1:6" x14ac:dyDescent="0.2">
      <c r="A81" s="34">
        <f t="shared" si="0"/>
        <v>100</v>
      </c>
      <c r="B81" s="34">
        <f t="shared" si="0"/>
        <v>59</v>
      </c>
      <c r="C81" s="50"/>
      <c r="D81" s="50"/>
      <c r="E81" s="50"/>
      <c r="F81" s="50"/>
    </row>
    <row r="82" spans="1:6" x14ac:dyDescent="0.2">
      <c r="A82" s="34">
        <f t="shared" si="0"/>
        <v>101</v>
      </c>
      <c r="B82" s="34">
        <f t="shared" si="0"/>
        <v>60</v>
      </c>
      <c r="C82" s="50"/>
      <c r="D82" s="50"/>
      <c r="E82" s="50"/>
      <c r="F82" s="50"/>
    </row>
    <row r="83" spans="1:6" x14ac:dyDescent="0.2">
      <c r="A83" s="34">
        <f t="shared" si="0"/>
        <v>102</v>
      </c>
      <c r="B83" s="34">
        <f t="shared" si="0"/>
        <v>61</v>
      </c>
      <c r="C83" s="50"/>
      <c r="D83" s="50"/>
      <c r="E83" s="50"/>
      <c r="F83" s="50"/>
    </row>
    <row r="84" spans="1:6" x14ac:dyDescent="0.2">
      <c r="A84" s="34">
        <f t="shared" si="0"/>
        <v>103</v>
      </c>
      <c r="B84" s="34">
        <f t="shared" si="0"/>
        <v>62</v>
      </c>
      <c r="C84" s="50"/>
      <c r="D84" s="50"/>
      <c r="E84" s="50"/>
      <c r="F84" s="50"/>
    </row>
    <row r="85" spans="1:6" x14ac:dyDescent="0.2">
      <c r="A85" s="34">
        <f t="shared" si="0"/>
        <v>104</v>
      </c>
      <c r="B85" s="34">
        <f t="shared" si="0"/>
        <v>63</v>
      </c>
      <c r="C85" s="50"/>
      <c r="D85" s="50"/>
      <c r="E85" s="50"/>
      <c r="F85" s="50"/>
    </row>
    <row r="86" spans="1:6" x14ac:dyDescent="0.2">
      <c r="A86" s="34">
        <f t="shared" si="0"/>
        <v>105</v>
      </c>
      <c r="B86" s="34">
        <f t="shared" si="0"/>
        <v>64</v>
      </c>
      <c r="C86" s="50"/>
      <c r="D86" s="50"/>
      <c r="E86" s="50"/>
      <c r="F86" s="50"/>
    </row>
    <row r="87" spans="1:6" x14ac:dyDescent="0.2">
      <c r="A87" s="34">
        <f t="shared" ref="A87:B92" si="1">A86+1</f>
        <v>106</v>
      </c>
      <c r="B87" s="34">
        <f t="shared" si="1"/>
        <v>65</v>
      </c>
      <c r="C87" s="50"/>
      <c r="D87" s="50"/>
      <c r="E87" s="50"/>
      <c r="F87" s="50"/>
    </row>
    <row r="88" spans="1:6" x14ac:dyDescent="0.2">
      <c r="A88" s="34">
        <f t="shared" si="1"/>
        <v>107</v>
      </c>
      <c r="B88" s="34">
        <f t="shared" si="1"/>
        <v>66</v>
      </c>
      <c r="C88" s="50"/>
      <c r="D88" s="50"/>
      <c r="E88" s="50"/>
      <c r="F88" s="50"/>
    </row>
    <row r="89" spans="1:6" x14ac:dyDescent="0.2">
      <c r="A89" s="34">
        <f t="shared" si="1"/>
        <v>108</v>
      </c>
      <c r="B89" s="34">
        <f t="shared" si="1"/>
        <v>67</v>
      </c>
      <c r="C89" s="50"/>
      <c r="D89" s="50"/>
      <c r="E89" s="50"/>
      <c r="F89" s="50"/>
    </row>
    <row r="90" spans="1:6" x14ac:dyDescent="0.2">
      <c r="A90" s="34">
        <f t="shared" si="1"/>
        <v>109</v>
      </c>
      <c r="B90" s="34">
        <f t="shared" si="1"/>
        <v>68</v>
      </c>
      <c r="C90" s="50"/>
      <c r="D90" s="50"/>
      <c r="E90" s="50"/>
      <c r="F90" s="50"/>
    </row>
    <row r="91" spans="1:6" x14ac:dyDescent="0.2">
      <c r="A91" s="34">
        <f t="shared" si="1"/>
        <v>110</v>
      </c>
      <c r="B91" s="34">
        <f t="shared" si="1"/>
        <v>69</v>
      </c>
      <c r="C91" s="50"/>
      <c r="D91" s="50"/>
      <c r="E91" s="50"/>
      <c r="F91" s="50"/>
    </row>
    <row r="92" spans="1:6" x14ac:dyDescent="0.2">
      <c r="A92" s="34">
        <f t="shared" si="1"/>
        <v>111</v>
      </c>
      <c r="B92" s="34">
        <f t="shared" si="1"/>
        <v>70</v>
      </c>
      <c r="C92" s="50"/>
      <c r="D92" s="50"/>
      <c r="E92" s="50"/>
      <c r="F92" s="5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/>
  <dimension ref="A1:S100"/>
  <sheetViews>
    <sheetView topLeftCell="A4" zoomScale="120" zoomScaleNormal="120" workbookViewId="0">
      <selection activeCell="E7" sqref="E7:H12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6" width="12.7109375" customWidth="1"/>
    <col min="13" max="13" width="10.42578125" customWidth="1"/>
    <col min="16" max="16" width="12.42578125" customWidth="1"/>
  </cols>
  <sheetData>
    <row r="1" spans="1:10" x14ac:dyDescent="0.2">
      <c r="A1" s="28" t="s">
        <v>18</v>
      </c>
      <c r="B1" s="29"/>
      <c r="C1" s="29"/>
      <c r="D1" s="29"/>
      <c r="E1" s="29"/>
      <c r="F1" s="29"/>
    </row>
    <row r="3" spans="1:10" s="3" customFormat="1" ht="88.5" customHeight="1" x14ac:dyDescent="0.3">
      <c r="A3" s="97" t="s">
        <v>52</v>
      </c>
      <c r="B3" s="98"/>
      <c r="C3" s="98"/>
      <c r="D3" s="98"/>
      <c r="E3" s="98"/>
      <c r="F3" s="98"/>
      <c r="G3" s="98"/>
      <c r="H3" s="98"/>
      <c r="I3" s="98"/>
      <c r="J3" s="98"/>
    </row>
    <row r="6" spans="1:10" x14ac:dyDescent="0.2">
      <c r="A6" t="s">
        <v>0</v>
      </c>
    </row>
    <row r="7" spans="1:10" x14ac:dyDescent="0.2">
      <c r="A7" t="s">
        <v>5</v>
      </c>
      <c r="B7" s="29" t="s">
        <v>38</v>
      </c>
      <c r="E7" s="27" t="s">
        <v>69</v>
      </c>
    </row>
    <row r="8" spans="1:10" x14ac:dyDescent="0.2">
      <c r="A8" t="s">
        <v>1</v>
      </c>
      <c r="B8" s="31">
        <v>42</v>
      </c>
      <c r="E8" s="33" t="s">
        <v>1</v>
      </c>
      <c r="F8" s="33" t="s">
        <v>79</v>
      </c>
      <c r="G8" s="33" t="s">
        <v>80</v>
      </c>
      <c r="H8" s="33" t="s">
        <v>83</v>
      </c>
    </row>
    <row r="9" spans="1:10" x14ac:dyDescent="0.2">
      <c r="A9" s="3"/>
      <c r="B9" s="3"/>
      <c r="E9" s="34">
        <v>42</v>
      </c>
      <c r="F9" s="99">
        <f>'Tavole Attuariali'!D53</f>
        <v>0.28191168193179195</v>
      </c>
      <c r="G9" s="99">
        <f>'Tavole Attuariali'!H53</f>
        <v>8.7532552861985718E-2</v>
      </c>
      <c r="H9" s="99">
        <f>'Tavole Attuariali'!I53</f>
        <v>3.2907671879770723</v>
      </c>
    </row>
    <row r="10" spans="1:10" x14ac:dyDescent="0.2">
      <c r="A10" s="4" t="s">
        <v>7</v>
      </c>
      <c r="C10" s="4"/>
      <c r="E10" s="34">
        <v>43</v>
      </c>
      <c r="F10" s="99">
        <f>'Tavole Attuariali'!D54</f>
        <v>0.2734064286384747</v>
      </c>
      <c r="G10" s="99">
        <f>'Tavole Attuariali'!H54</f>
        <v>8.7238319430759451E-2</v>
      </c>
      <c r="H10" s="99">
        <f>'Tavole Attuariali'!I54</f>
        <v>3.2032346351150864</v>
      </c>
    </row>
    <row r="11" spans="1:10" x14ac:dyDescent="0.2">
      <c r="A11" t="s">
        <v>8</v>
      </c>
      <c r="B11" s="59">
        <v>0.03</v>
      </c>
      <c r="C11" s="1"/>
      <c r="E11" s="3"/>
      <c r="F11" s="105"/>
      <c r="G11" s="103"/>
    </row>
    <row r="12" spans="1:10" x14ac:dyDescent="0.2">
      <c r="A12" t="s">
        <v>6</v>
      </c>
      <c r="B12" s="32" t="s">
        <v>15</v>
      </c>
      <c r="C12" s="1"/>
      <c r="E12" s="109" t="s">
        <v>107</v>
      </c>
      <c r="F12" s="107">
        <f>B18*G9/F9+B19*H10/F9</f>
        <v>258300.56948870418</v>
      </c>
    </row>
    <row r="13" spans="1:10" x14ac:dyDescent="0.2">
      <c r="B13" s="1"/>
      <c r="C13" s="1"/>
    </row>
    <row r="14" spans="1:10" x14ac:dyDescent="0.2">
      <c r="B14" s="1"/>
      <c r="C14" s="1"/>
    </row>
    <row r="15" spans="1:10" x14ac:dyDescent="0.2">
      <c r="A15" s="26" t="s">
        <v>22</v>
      </c>
      <c r="B15" s="37"/>
      <c r="C15" s="37"/>
    </row>
    <row r="16" spans="1:10" x14ac:dyDescent="0.2">
      <c r="B16" s="1"/>
      <c r="C16" s="1"/>
    </row>
    <row r="17" spans="1:19" x14ac:dyDescent="0.2">
      <c r="A17" s="27" t="s">
        <v>2</v>
      </c>
      <c r="B17" s="32" t="s">
        <v>19</v>
      </c>
      <c r="C17" s="1"/>
    </row>
    <row r="18" spans="1:19" x14ac:dyDescent="0.2">
      <c r="A18" s="27" t="s">
        <v>20</v>
      </c>
      <c r="B18" s="39">
        <v>100000</v>
      </c>
      <c r="C18" s="1"/>
    </row>
    <row r="19" spans="1:19" x14ac:dyDescent="0.2">
      <c r="A19" s="27" t="s">
        <v>25</v>
      </c>
      <c r="B19" s="39">
        <v>20000</v>
      </c>
      <c r="C19" s="1"/>
    </row>
    <row r="20" spans="1:19" x14ac:dyDescent="0.2">
      <c r="C20" s="32"/>
      <c r="D20" s="2"/>
      <c r="F20" s="2"/>
    </row>
    <row r="21" spans="1:19" x14ac:dyDescent="0.2">
      <c r="F21" s="2"/>
    </row>
    <row r="28" spans="1:19" x14ac:dyDescent="0.2">
      <c r="Q28" t="s">
        <v>57</v>
      </c>
      <c r="R28" t="s">
        <v>56</v>
      </c>
    </row>
    <row r="30" spans="1:19" x14ac:dyDescent="0.2">
      <c r="A30" s="33" t="s">
        <v>1</v>
      </c>
      <c r="B30" s="33" t="s">
        <v>24</v>
      </c>
      <c r="C30" s="33" t="s">
        <v>36</v>
      </c>
      <c r="D30" s="33" t="s">
        <v>40</v>
      </c>
      <c r="E30" s="33" t="s">
        <v>37</v>
      </c>
      <c r="F30" s="33" t="s">
        <v>39</v>
      </c>
      <c r="G30" s="33" t="s">
        <v>46</v>
      </c>
      <c r="H30" s="33" t="s">
        <v>58</v>
      </c>
      <c r="J30" s="33" t="s">
        <v>1</v>
      </c>
      <c r="K30" s="33" t="s">
        <v>24</v>
      </c>
      <c r="L30" s="33" t="s">
        <v>36</v>
      </c>
      <c r="M30" s="33" t="s">
        <v>40</v>
      </c>
      <c r="N30" s="33" t="s">
        <v>37</v>
      </c>
      <c r="O30" s="33" t="s">
        <v>39</v>
      </c>
      <c r="P30" s="33" t="s">
        <v>50</v>
      </c>
      <c r="Q30" s="33" t="s">
        <v>55</v>
      </c>
      <c r="R30" s="52" t="s">
        <v>54</v>
      </c>
      <c r="S30" s="52" t="s">
        <v>59</v>
      </c>
    </row>
    <row r="31" spans="1:19" x14ac:dyDescent="0.2">
      <c r="A31" s="34">
        <v>42</v>
      </c>
      <c r="B31" s="34">
        <v>1</v>
      </c>
      <c r="C31" s="49"/>
      <c r="D31" s="49"/>
      <c r="E31" s="49"/>
      <c r="F31" s="49"/>
      <c r="G31" s="51"/>
      <c r="H31" s="51"/>
      <c r="J31" s="34">
        <v>43</v>
      </c>
      <c r="K31" s="34">
        <v>1</v>
      </c>
      <c r="L31" s="49"/>
      <c r="M31" s="49"/>
      <c r="N31" s="49"/>
      <c r="O31" s="49"/>
      <c r="P31" s="49"/>
      <c r="Q31" s="51"/>
      <c r="R31" s="51"/>
      <c r="S31" s="44"/>
    </row>
    <row r="32" spans="1:19" x14ac:dyDescent="0.2">
      <c r="A32" s="34"/>
      <c r="B32" s="34">
        <f>B31+1</f>
        <v>2</v>
      </c>
      <c r="C32" s="44"/>
      <c r="D32" s="44"/>
      <c r="E32" s="44"/>
      <c r="F32" s="44"/>
      <c r="J32" s="34"/>
      <c r="K32" s="34">
        <f>K31+1</f>
        <v>2</v>
      </c>
      <c r="L32" s="44"/>
      <c r="M32" s="44"/>
      <c r="N32" s="44"/>
      <c r="O32" s="44"/>
      <c r="P32" s="44"/>
    </row>
    <row r="33" spans="1:16" x14ac:dyDescent="0.2">
      <c r="A33" s="34"/>
      <c r="B33" s="34">
        <f t="shared" ref="B33:B96" si="0">B32+1</f>
        <v>3</v>
      </c>
      <c r="C33" s="44"/>
      <c r="D33" s="44"/>
      <c r="E33" s="44"/>
      <c r="F33" s="44"/>
      <c r="J33" s="34"/>
      <c r="K33" s="34">
        <f t="shared" ref="K33:K48" si="1">K32+1</f>
        <v>3</v>
      </c>
      <c r="L33" s="44"/>
      <c r="M33" s="44"/>
      <c r="N33" s="44"/>
      <c r="O33" s="44"/>
      <c r="P33" s="44"/>
    </row>
    <row r="34" spans="1:16" x14ac:dyDescent="0.2">
      <c r="A34" s="34"/>
      <c r="B34" s="34">
        <f t="shared" si="0"/>
        <v>4</v>
      </c>
      <c r="C34" s="44"/>
      <c r="D34" s="44"/>
      <c r="E34" s="44"/>
      <c r="F34" s="44"/>
      <c r="J34" s="34"/>
      <c r="K34" s="34">
        <f t="shared" si="1"/>
        <v>4</v>
      </c>
      <c r="L34" s="44"/>
      <c r="M34" s="44"/>
      <c r="N34" s="44"/>
      <c r="O34" s="44"/>
      <c r="P34" s="44"/>
    </row>
    <row r="35" spans="1:16" x14ac:dyDescent="0.2">
      <c r="A35" s="34"/>
      <c r="B35" s="34">
        <f t="shared" si="0"/>
        <v>5</v>
      </c>
      <c r="C35" s="44"/>
      <c r="D35" s="44"/>
      <c r="E35" s="44"/>
      <c r="F35" s="44"/>
      <c r="J35" s="34"/>
      <c r="K35" s="34">
        <f t="shared" si="1"/>
        <v>5</v>
      </c>
      <c r="L35" s="44"/>
      <c r="M35" s="44"/>
      <c r="N35" s="44"/>
      <c r="O35" s="44"/>
      <c r="P35" s="44"/>
    </row>
    <row r="36" spans="1:16" x14ac:dyDescent="0.2">
      <c r="A36" s="34"/>
      <c r="B36" s="34">
        <f t="shared" si="0"/>
        <v>6</v>
      </c>
      <c r="C36" s="44"/>
      <c r="D36" s="44"/>
      <c r="E36" s="44"/>
      <c r="F36" s="44"/>
      <c r="J36" s="34"/>
      <c r="K36" s="34">
        <f t="shared" si="1"/>
        <v>6</v>
      </c>
      <c r="L36" s="44"/>
      <c r="M36" s="44"/>
      <c r="N36" s="44"/>
      <c r="O36" s="44"/>
      <c r="P36" s="44"/>
    </row>
    <row r="37" spans="1:16" x14ac:dyDescent="0.2">
      <c r="A37" s="34"/>
      <c r="B37" s="34">
        <f t="shared" si="0"/>
        <v>7</v>
      </c>
      <c r="C37" s="44"/>
      <c r="D37" s="44"/>
      <c r="E37" s="44"/>
      <c r="F37" s="44"/>
      <c r="J37" s="34"/>
      <c r="K37" s="34">
        <f t="shared" si="1"/>
        <v>7</v>
      </c>
      <c r="L37" s="44"/>
      <c r="M37" s="44"/>
      <c r="N37" s="44"/>
      <c r="O37" s="44"/>
      <c r="P37" s="44"/>
    </row>
    <row r="38" spans="1:16" x14ac:dyDescent="0.2">
      <c r="A38" s="34"/>
      <c r="B38" s="34">
        <f t="shared" si="0"/>
        <v>8</v>
      </c>
      <c r="C38" s="44"/>
      <c r="D38" s="44"/>
      <c r="E38" s="44"/>
      <c r="F38" s="44"/>
      <c r="J38" s="34"/>
      <c r="K38" s="34">
        <f t="shared" si="1"/>
        <v>8</v>
      </c>
      <c r="L38" s="44"/>
      <c r="M38" s="44"/>
      <c r="N38" s="44"/>
      <c r="O38" s="44"/>
      <c r="P38" s="44"/>
    </row>
    <row r="39" spans="1:16" x14ac:dyDescent="0.2">
      <c r="A39" s="34"/>
      <c r="B39" s="34">
        <f t="shared" si="0"/>
        <v>9</v>
      </c>
      <c r="C39" s="44"/>
      <c r="D39" s="44"/>
      <c r="E39" s="44"/>
      <c r="F39" s="44"/>
      <c r="J39" s="34"/>
      <c r="K39" s="34">
        <f t="shared" si="1"/>
        <v>9</v>
      </c>
      <c r="L39" s="44"/>
      <c r="M39" s="44"/>
      <c r="N39" s="44"/>
      <c r="O39" s="44"/>
      <c r="P39" s="44"/>
    </row>
    <row r="40" spans="1:16" x14ac:dyDescent="0.2">
      <c r="A40" s="34"/>
      <c r="B40" s="34">
        <f t="shared" si="0"/>
        <v>10</v>
      </c>
      <c r="C40" s="44"/>
      <c r="D40" s="44"/>
      <c r="E40" s="44"/>
      <c r="F40" s="44"/>
      <c r="J40" s="34"/>
      <c r="K40" s="34">
        <f t="shared" si="1"/>
        <v>10</v>
      </c>
      <c r="L40" s="44"/>
      <c r="M40" s="44"/>
      <c r="N40" s="44"/>
      <c r="O40" s="44"/>
      <c r="P40" s="44"/>
    </row>
    <row r="41" spans="1:16" x14ac:dyDescent="0.2">
      <c r="A41" s="34"/>
      <c r="B41" s="34">
        <f t="shared" si="0"/>
        <v>11</v>
      </c>
      <c r="C41" s="44"/>
      <c r="D41" s="44"/>
      <c r="E41" s="44"/>
      <c r="F41" s="44"/>
      <c r="J41" s="34"/>
      <c r="K41" s="34">
        <f t="shared" si="1"/>
        <v>11</v>
      </c>
      <c r="L41" s="44"/>
      <c r="M41" s="44"/>
      <c r="N41" s="44"/>
      <c r="O41" s="44"/>
      <c r="P41" s="44"/>
    </row>
    <row r="42" spans="1:16" x14ac:dyDescent="0.2">
      <c r="A42" s="34"/>
      <c r="B42" s="34">
        <f t="shared" si="0"/>
        <v>12</v>
      </c>
      <c r="C42" s="44"/>
      <c r="D42" s="44"/>
      <c r="E42" s="44"/>
      <c r="F42" s="44"/>
      <c r="J42" s="34"/>
      <c r="K42" s="34">
        <f t="shared" si="1"/>
        <v>12</v>
      </c>
      <c r="L42" s="44"/>
      <c r="M42" s="44"/>
      <c r="N42" s="44"/>
      <c r="O42" s="44"/>
      <c r="P42" s="44"/>
    </row>
    <row r="43" spans="1:16" x14ac:dyDescent="0.2">
      <c r="A43" s="34"/>
      <c r="B43" s="34">
        <f t="shared" si="0"/>
        <v>13</v>
      </c>
      <c r="C43" s="44"/>
      <c r="D43" s="44"/>
      <c r="E43" s="44"/>
      <c r="F43" s="44"/>
      <c r="J43" s="34"/>
      <c r="K43" s="34">
        <f t="shared" si="1"/>
        <v>13</v>
      </c>
      <c r="L43" s="44"/>
      <c r="M43" s="44"/>
      <c r="N43" s="44"/>
      <c r="O43" s="44"/>
      <c r="P43" s="44"/>
    </row>
    <row r="44" spans="1:16" x14ac:dyDescent="0.2">
      <c r="A44" s="34"/>
      <c r="B44" s="34">
        <f t="shared" si="0"/>
        <v>14</v>
      </c>
      <c r="C44" s="44"/>
      <c r="D44" s="44"/>
      <c r="E44" s="44"/>
      <c r="F44" s="44"/>
      <c r="J44" s="34"/>
      <c r="K44" s="34">
        <f t="shared" si="1"/>
        <v>14</v>
      </c>
      <c r="L44" s="44"/>
      <c r="M44" s="44"/>
      <c r="N44" s="44"/>
      <c r="O44" s="44"/>
      <c r="P44" s="44"/>
    </row>
    <row r="45" spans="1:16" x14ac:dyDescent="0.2">
      <c r="A45" s="34"/>
      <c r="B45" s="34">
        <f t="shared" si="0"/>
        <v>15</v>
      </c>
      <c r="C45" s="44"/>
      <c r="D45" s="44"/>
      <c r="E45" s="44"/>
      <c r="F45" s="44"/>
      <c r="J45" s="34"/>
      <c r="K45" s="34">
        <f t="shared" si="1"/>
        <v>15</v>
      </c>
      <c r="L45" s="44"/>
      <c r="M45" s="44"/>
      <c r="N45" s="44"/>
      <c r="O45" s="44"/>
      <c r="P45" s="44"/>
    </row>
    <row r="46" spans="1:16" x14ac:dyDescent="0.2">
      <c r="A46" s="34"/>
      <c r="B46" s="34">
        <f t="shared" si="0"/>
        <v>16</v>
      </c>
      <c r="C46" s="44"/>
      <c r="D46" s="44"/>
      <c r="E46" s="44"/>
      <c r="F46" s="44"/>
      <c r="J46" s="34"/>
      <c r="K46" s="34">
        <f t="shared" si="1"/>
        <v>16</v>
      </c>
      <c r="L46" s="44"/>
      <c r="M46" s="44"/>
      <c r="N46" s="44"/>
      <c r="O46" s="44"/>
      <c r="P46" s="44"/>
    </row>
    <row r="47" spans="1:16" x14ac:dyDescent="0.2">
      <c r="A47" s="34"/>
      <c r="B47" s="34">
        <f t="shared" si="0"/>
        <v>17</v>
      </c>
      <c r="C47" s="44"/>
      <c r="D47" s="44"/>
      <c r="E47" s="44"/>
      <c r="F47" s="44"/>
      <c r="J47" s="34"/>
      <c r="K47" s="34">
        <f t="shared" si="1"/>
        <v>17</v>
      </c>
      <c r="L47" s="44"/>
      <c r="M47" s="44"/>
      <c r="N47" s="44"/>
      <c r="O47" s="44"/>
      <c r="P47" s="44"/>
    </row>
    <row r="48" spans="1:16" x14ac:dyDescent="0.2">
      <c r="A48" s="34"/>
      <c r="B48" s="34">
        <f t="shared" si="0"/>
        <v>18</v>
      </c>
      <c r="C48" s="44"/>
      <c r="D48" s="44"/>
      <c r="E48" s="44"/>
      <c r="F48" s="44"/>
      <c r="J48" s="34"/>
      <c r="K48" s="34">
        <f t="shared" si="1"/>
        <v>18</v>
      </c>
      <c r="L48" s="44"/>
      <c r="M48" s="44"/>
      <c r="N48" s="44"/>
      <c r="O48" s="44"/>
      <c r="P48" s="44"/>
    </row>
    <row r="49" spans="1:16" x14ac:dyDescent="0.2">
      <c r="A49" s="34"/>
      <c r="B49" s="34">
        <f t="shared" si="0"/>
        <v>19</v>
      </c>
      <c r="C49" s="44"/>
      <c r="D49" s="44"/>
      <c r="E49" s="44"/>
      <c r="F49" s="44"/>
      <c r="J49" s="34"/>
      <c r="K49" s="34">
        <f t="shared" ref="K49:K64" si="2">K48+1</f>
        <v>19</v>
      </c>
      <c r="L49" s="44"/>
      <c r="M49" s="44"/>
      <c r="N49" s="44"/>
      <c r="O49" s="44"/>
      <c r="P49" s="44"/>
    </row>
    <row r="50" spans="1:16" x14ac:dyDescent="0.2">
      <c r="A50" s="34"/>
      <c r="B50" s="34">
        <f t="shared" si="0"/>
        <v>20</v>
      </c>
      <c r="C50" s="44"/>
      <c r="D50" s="44"/>
      <c r="E50" s="44"/>
      <c r="F50" s="44"/>
      <c r="J50" s="34"/>
      <c r="K50" s="34">
        <f t="shared" si="2"/>
        <v>20</v>
      </c>
      <c r="L50" s="44"/>
      <c r="M50" s="44"/>
      <c r="N50" s="44"/>
      <c r="O50" s="44"/>
      <c r="P50" s="44"/>
    </row>
    <row r="51" spans="1:16" x14ac:dyDescent="0.2">
      <c r="A51" s="34"/>
      <c r="B51" s="34">
        <f t="shared" si="0"/>
        <v>21</v>
      </c>
      <c r="C51" s="44"/>
      <c r="D51" s="44"/>
      <c r="E51" s="44"/>
      <c r="F51" s="44"/>
      <c r="J51" s="34"/>
      <c r="K51" s="34">
        <f t="shared" si="2"/>
        <v>21</v>
      </c>
      <c r="L51" s="44"/>
      <c r="M51" s="44"/>
      <c r="N51" s="44"/>
      <c r="O51" s="44"/>
      <c r="P51" s="44"/>
    </row>
    <row r="52" spans="1:16" x14ac:dyDescent="0.2">
      <c r="A52" s="34"/>
      <c r="B52" s="34">
        <f t="shared" si="0"/>
        <v>22</v>
      </c>
      <c r="C52" s="44"/>
      <c r="D52" s="44"/>
      <c r="E52" s="44"/>
      <c r="F52" s="44"/>
      <c r="J52" s="34"/>
      <c r="K52" s="34">
        <f t="shared" si="2"/>
        <v>22</v>
      </c>
      <c r="L52" s="44"/>
      <c r="M52" s="44"/>
      <c r="N52" s="44"/>
      <c r="O52" s="44"/>
      <c r="P52" s="44"/>
    </row>
    <row r="53" spans="1:16" x14ac:dyDescent="0.2">
      <c r="A53" s="34"/>
      <c r="B53" s="34">
        <f t="shared" si="0"/>
        <v>23</v>
      </c>
      <c r="C53" s="44"/>
      <c r="D53" s="44"/>
      <c r="E53" s="44"/>
      <c r="F53" s="44"/>
      <c r="J53" s="34"/>
      <c r="K53" s="34">
        <f t="shared" si="2"/>
        <v>23</v>
      </c>
      <c r="L53" s="44"/>
      <c r="M53" s="44"/>
      <c r="N53" s="44"/>
      <c r="O53" s="44"/>
      <c r="P53" s="44"/>
    </row>
    <row r="54" spans="1:16" x14ac:dyDescent="0.2">
      <c r="A54" s="34"/>
      <c r="B54" s="34">
        <f t="shared" si="0"/>
        <v>24</v>
      </c>
      <c r="C54" s="44"/>
      <c r="D54" s="44"/>
      <c r="E54" s="44"/>
      <c r="F54" s="44"/>
      <c r="J54" s="34"/>
      <c r="K54" s="34">
        <f t="shared" si="2"/>
        <v>24</v>
      </c>
      <c r="L54" s="44"/>
      <c r="M54" s="44"/>
      <c r="N54" s="44"/>
      <c r="O54" s="44"/>
      <c r="P54" s="44"/>
    </row>
    <row r="55" spans="1:16" x14ac:dyDescent="0.2">
      <c r="A55" s="34"/>
      <c r="B55" s="34">
        <f t="shared" si="0"/>
        <v>25</v>
      </c>
      <c r="C55" s="44"/>
      <c r="D55" s="44"/>
      <c r="E55" s="44"/>
      <c r="F55" s="44"/>
      <c r="J55" s="34"/>
      <c r="K55" s="34">
        <f t="shared" si="2"/>
        <v>25</v>
      </c>
      <c r="L55" s="44"/>
      <c r="M55" s="44"/>
      <c r="N55" s="44"/>
      <c r="O55" s="44"/>
      <c r="P55" s="44"/>
    </row>
    <row r="56" spans="1:16" x14ac:dyDescent="0.2">
      <c r="A56" s="34"/>
      <c r="B56" s="34">
        <f t="shared" si="0"/>
        <v>26</v>
      </c>
      <c r="C56" s="44"/>
      <c r="D56" s="44"/>
      <c r="E56" s="44"/>
      <c r="F56" s="44"/>
      <c r="J56" s="34"/>
      <c r="K56" s="34">
        <f t="shared" si="2"/>
        <v>26</v>
      </c>
      <c r="L56" s="44"/>
      <c r="M56" s="44"/>
      <c r="N56" s="44"/>
      <c r="O56" s="44"/>
      <c r="P56" s="44"/>
    </row>
    <row r="57" spans="1:16" x14ac:dyDescent="0.2">
      <c r="A57" s="34"/>
      <c r="B57" s="34">
        <f t="shared" si="0"/>
        <v>27</v>
      </c>
      <c r="C57" s="44"/>
      <c r="D57" s="44"/>
      <c r="E57" s="44"/>
      <c r="F57" s="44"/>
      <c r="J57" s="34"/>
      <c r="K57" s="34">
        <f t="shared" si="2"/>
        <v>27</v>
      </c>
      <c r="L57" s="44"/>
      <c r="M57" s="44"/>
      <c r="N57" s="44"/>
      <c r="O57" s="44"/>
      <c r="P57" s="44"/>
    </row>
    <row r="58" spans="1:16" x14ac:dyDescent="0.2">
      <c r="A58" s="34"/>
      <c r="B58" s="34">
        <f t="shared" si="0"/>
        <v>28</v>
      </c>
      <c r="C58" s="44"/>
      <c r="D58" s="44"/>
      <c r="E58" s="44"/>
      <c r="F58" s="44"/>
      <c r="J58" s="34"/>
      <c r="K58" s="34">
        <f t="shared" si="2"/>
        <v>28</v>
      </c>
      <c r="L58" s="44"/>
      <c r="M58" s="44"/>
      <c r="N58" s="44"/>
      <c r="O58" s="44"/>
      <c r="P58" s="44"/>
    </row>
    <row r="59" spans="1:16" x14ac:dyDescent="0.2">
      <c r="A59" s="34"/>
      <c r="B59" s="34">
        <f t="shared" si="0"/>
        <v>29</v>
      </c>
      <c r="C59" s="44"/>
      <c r="D59" s="44"/>
      <c r="E59" s="44"/>
      <c r="F59" s="44"/>
      <c r="J59" s="34"/>
      <c r="K59" s="34">
        <f t="shared" si="2"/>
        <v>29</v>
      </c>
      <c r="L59" s="44"/>
      <c r="M59" s="44"/>
      <c r="N59" s="44"/>
      <c r="O59" s="44"/>
      <c r="P59" s="44"/>
    </row>
    <row r="60" spans="1:16" x14ac:dyDescent="0.2">
      <c r="A60" s="34"/>
      <c r="B60" s="34">
        <f t="shared" si="0"/>
        <v>30</v>
      </c>
      <c r="C60" s="44"/>
      <c r="D60" s="44"/>
      <c r="E60" s="44"/>
      <c r="F60" s="44"/>
      <c r="J60" s="34"/>
      <c r="K60" s="34">
        <f t="shared" si="2"/>
        <v>30</v>
      </c>
      <c r="L60" s="44"/>
      <c r="M60" s="44"/>
      <c r="N60" s="44"/>
      <c r="O60" s="44"/>
      <c r="P60" s="44"/>
    </row>
    <row r="61" spans="1:16" x14ac:dyDescent="0.2">
      <c r="A61" s="34"/>
      <c r="B61" s="34">
        <f t="shared" si="0"/>
        <v>31</v>
      </c>
      <c r="C61" s="44"/>
      <c r="D61" s="44"/>
      <c r="E61" s="44"/>
      <c r="F61" s="44"/>
      <c r="J61" s="34"/>
      <c r="K61" s="34">
        <f t="shared" si="2"/>
        <v>31</v>
      </c>
      <c r="L61" s="44"/>
      <c r="M61" s="44"/>
      <c r="N61" s="44"/>
      <c r="O61" s="44"/>
      <c r="P61" s="44"/>
    </row>
    <row r="62" spans="1:16" x14ac:dyDescent="0.2">
      <c r="A62" s="34"/>
      <c r="B62" s="34">
        <f t="shared" si="0"/>
        <v>32</v>
      </c>
      <c r="C62" s="44"/>
      <c r="D62" s="44"/>
      <c r="E62" s="44"/>
      <c r="F62" s="44"/>
      <c r="J62" s="34"/>
      <c r="K62" s="34">
        <f t="shared" si="2"/>
        <v>32</v>
      </c>
      <c r="L62" s="44"/>
      <c r="M62" s="44"/>
      <c r="N62" s="44"/>
      <c r="O62" s="44"/>
      <c r="P62" s="44"/>
    </row>
    <row r="63" spans="1:16" x14ac:dyDescent="0.2">
      <c r="A63" s="34"/>
      <c r="B63" s="34">
        <f t="shared" si="0"/>
        <v>33</v>
      </c>
      <c r="C63" s="44"/>
      <c r="D63" s="44"/>
      <c r="E63" s="44"/>
      <c r="F63" s="44"/>
      <c r="J63" s="34"/>
      <c r="K63" s="34">
        <f t="shared" si="2"/>
        <v>33</v>
      </c>
      <c r="L63" s="44"/>
      <c r="M63" s="44"/>
      <c r="N63" s="44"/>
      <c r="O63" s="44"/>
      <c r="P63" s="44"/>
    </row>
    <row r="64" spans="1:16" x14ac:dyDescent="0.2">
      <c r="A64" s="34"/>
      <c r="B64" s="34">
        <f t="shared" si="0"/>
        <v>34</v>
      </c>
      <c r="C64" s="44"/>
      <c r="D64" s="44"/>
      <c r="E64" s="44"/>
      <c r="F64" s="44"/>
      <c r="J64" s="34"/>
      <c r="K64" s="34">
        <f t="shared" si="2"/>
        <v>34</v>
      </c>
      <c r="L64" s="44"/>
      <c r="M64" s="44"/>
      <c r="N64" s="44"/>
      <c r="O64" s="44"/>
      <c r="P64" s="44"/>
    </row>
    <row r="65" spans="1:16" x14ac:dyDescent="0.2">
      <c r="A65" s="34"/>
      <c r="B65" s="34">
        <f t="shared" si="0"/>
        <v>35</v>
      </c>
      <c r="C65" s="44"/>
      <c r="D65" s="44"/>
      <c r="E65" s="44"/>
      <c r="F65" s="44"/>
      <c r="J65" s="34"/>
      <c r="K65" s="34">
        <f t="shared" ref="K65:K80" si="3">K64+1</f>
        <v>35</v>
      </c>
      <c r="L65" s="44"/>
      <c r="M65" s="44"/>
      <c r="N65" s="44"/>
      <c r="O65" s="44"/>
      <c r="P65" s="44"/>
    </row>
    <row r="66" spans="1:16" x14ac:dyDescent="0.2">
      <c r="A66" s="34"/>
      <c r="B66" s="34">
        <f t="shared" si="0"/>
        <v>36</v>
      </c>
      <c r="C66" s="44"/>
      <c r="D66" s="44"/>
      <c r="E66" s="44"/>
      <c r="F66" s="44"/>
      <c r="J66" s="34"/>
      <c r="K66" s="34">
        <f t="shared" si="3"/>
        <v>36</v>
      </c>
      <c r="L66" s="44"/>
      <c r="M66" s="44"/>
      <c r="N66" s="44"/>
      <c r="O66" s="44"/>
      <c r="P66" s="44"/>
    </row>
    <row r="67" spans="1:16" x14ac:dyDescent="0.2">
      <c r="A67" s="34"/>
      <c r="B67" s="34">
        <f t="shared" si="0"/>
        <v>37</v>
      </c>
      <c r="C67" s="44"/>
      <c r="D67" s="44"/>
      <c r="E67" s="44"/>
      <c r="F67" s="44"/>
      <c r="J67" s="34"/>
      <c r="K67" s="34">
        <f t="shared" si="3"/>
        <v>37</v>
      </c>
      <c r="L67" s="44"/>
      <c r="M67" s="44"/>
      <c r="N67" s="44"/>
      <c r="O67" s="44"/>
      <c r="P67" s="44"/>
    </row>
    <row r="68" spans="1:16" x14ac:dyDescent="0.2">
      <c r="A68" s="34"/>
      <c r="B68" s="34">
        <f t="shared" si="0"/>
        <v>38</v>
      </c>
      <c r="C68" s="44"/>
      <c r="D68" s="44"/>
      <c r="E68" s="44"/>
      <c r="F68" s="44"/>
      <c r="J68" s="34"/>
      <c r="K68" s="34">
        <f t="shared" si="3"/>
        <v>38</v>
      </c>
      <c r="L68" s="44"/>
      <c r="M68" s="44"/>
      <c r="N68" s="44"/>
      <c r="O68" s="44"/>
      <c r="P68" s="44"/>
    </row>
    <row r="69" spans="1:16" x14ac:dyDescent="0.2">
      <c r="A69" s="34"/>
      <c r="B69" s="34">
        <f t="shared" si="0"/>
        <v>39</v>
      </c>
      <c r="C69" s="44"/>
      <c r="D69" s="44"/>
      <c r="E69" s="44"/>
      <c r="F69" s="44"/>
      <c r="J69" s="34"/>
      <c r="K69" s="34">
        <f t="shared" si="3"/>
        <v>39</v>
      </c>
      <c r="L69" s="44"/>
      <c r="M69" s="44"/>
      <c r="N69" s="44"/>
      <c r="O69" s="44"/>
      <c r="P69" s="44"/>
    </row>
    <row r="70" spans="1:16" x14ac:dyDescent="0.2">
      <c r="A70" s="34"/>
      <c r="B70" s="34">
        <f t="shared" si="0"/>
        <v>40</v>
      </c>
      <c r="C70" s="44"/>
      <c r="D70" s="44"/>
      <c r="E70" s="44"/>
      <c r="F70" s="44"/>
      <c r="J70" s="34"/>
      <c r="K70" s="34">
        <f t="shared" si="3"/>
        <v>40</v>
      </c>
      <c r="L70" s="44"/>
      <c r="M70" s="44"/>
      <c r="N70" s="44"/>
      <c r="O70" s="44"/>
      <c r="P70" s="44"/>
    </row>
    <row r="71" spans="1:16" x14ac:dyDescent="0.2">
      <c r="A71" s="34"/>
      <c r="B71" s="34">
        <f t="shared" si="0"/>
        <v>41</v>
      </c>
      <c r="C71" s="44"/>
      <c r="D71" s="44"/>
      <c r="E71" s="44"/>
      <c r="F71" s="44"/>
      <c r="J71" s="34"/>
      <c r="K71" s="34">
        <f t="shared" si="3"/>
        <v>41</v>
      </c>
      <c r="L71" s="44"/>
      <c r="M71" s="44"/>
      <c r="N71" s="44"/>
      <c r="O71" s="44"/>
      <c r="P71" s="44"/>
    </row>
    <row r="72" spans="1:16" x14ac:dyDescent="0.2">
      <c r="A72" s="34"/>
      <c r="B72" s="34">
        <f t="shared" si="0"/>
        <v>42</v>
      </c>
      <c r="C72" s="44"/>
      <c r="D72" s="44"/>
      <c r="E72" s="44"/>
      <c r="F72" s="44"/>
      <c r="J72" s="34"/>
      <c r="K72" s="34">
        <f t="shared" si="3"/>
        <v>42</v>
      </c>
      <c r="L72" s="44"/>
      <c r="M72" s="44"/>
      <c r="N72" s="44"/>
      <c r="O72" s="44"/>
      <c r="P72" s="44"/>
    </row>
    <row r="73" spans="1:16" x14ac:dyDescent="0.2">
      <c r="A73" s="34"/>
      <c r="B73" s="34">
        <f t="shared" si="0"/>
        <v>43</v>
      </c>
      <c r="C73" s="44"/>
      <c r="D73" s="44"/>
      <c r="E73" s="44"/>
      <c r="F73" s="44"/>
      <c r="J73" s="34"/>
      <c r="K73" s="34">
        <f t="shared" si="3"/>
        <v>43</v>
      </c>
      <c r="L73" s="44"/>
      <c r="M73" s="44"/>
      <c r="N73" s="44"/>
      <c r="O73" s="44"/>
      <c r="P73" s="44"/>
    </row>
    <row r="74" spans="1:16" x14ac:dyDescent="0.2">
      <c r="A74" s="34"/>
      <c r="B74" s="34">
        <f t="shared" si="0"/>
        <v>44</v>
      </c>
      <c r="C74" s="44"/>
      <c r="D74" s="44"/>
      <c r="E74" s="44"/>
      <c r="F74" s="44"/>
      <c r="J74" s="34"/>
      <c r="K74" s="34">
        <f t="shared" si="3"/>
        <v>44</v>
      </c>
      <c r="L74" s="44"/>
      <c r="M74" s="44"/>
      <c r="N74" s="44"/>
      <c r="O74" s="44"/>
      <c r="P74" s="44"/>
    </row>
    <row r="75" spans="1:16" x14ac:dyDescent="0.2">
      <c r="A75" s="34"/>
      <c r="B75" s="34">
        <f t="shared" si="0"/>
        <v>45</v>
      </c>
      <c r="C75" s="44"/>
      <c r="D75" s="44"/>
      <c r="E75" s="44"/>
      <c r="F75" s="44"/>
      <c r="J75" s="34"/>
      <c r="K75" s="34">
        <f t="shared" si="3"/>
        <v>45</v>
      </c>
      <c r="L75" s="44"/>
      <c r="M75" s="44"/>
      <c r="N75" s="44"/>
      <c r="O75" s="44"/>
      <c r="P75" s="44"/>
    </row>
    <row r="76" spans="1:16" x14ac:dyDescent="0.2">
      <c r="A76" s="34"/>
      <c r="B76" s="34">
        <f t="shared" si="0"/>
        <v>46</v>
      </c>
      <c r="C76" s="44"/>
      <c r="D76" s="44"/>
      <c r="E76" s="44"/>
      <c r="F76" s="44"/>
      <c r="J76" s="34"/>
      <c r="K76" s="34">
        <f t="shared" si="3"/>
        <v>46</v>
      </c>
      <c r="L76" s="44"/>
      <c r="M76" s="44"/>
      <c r="N76" s="44"/>
      <c r="O76" s="44"/>
      <c r="P76" s="44"/>
    </row>
    <row r="77" spans="1:16" x14ac:dyDescent="0.2">
      <c r="A77" s="34"/>
      <c r="B77" s="34">
        <f t="shared" si="0"/>
        <v>47</v>
      </c>
      <c r="C77" s="44"/>
      <c r="D77" s="44"/>
      <c r="E77" s="44"/>
      <c r="F77" s="44"/>
      <c r="J77" s="34"/>
      <c r="K77" s="34">
        <f t="shared" si="3"/>
        <v>47</v>
      </c>
      <c r="L77" s="44"/>
      <c r="M77" s="44"/>
      <c r="N77" s="44"/>
      <c r="O77" s="44"/>
      <c r="P77" s="44"/>
    </row>
    <row r="78" spans="1:16" x14ac:dyDescent="0.2">
      <c r="A78" s="34"/>
      <c r="B78" s="34">
        <f t="shared" si="0"/>
        <v>48</v>
      </c>
      <c r="C78" s="44"/>
      <c r="D78" s="44"/>
      <c r="E78" s="44"/>
      <c r="F78" s="44"/>
      <c r="J78" s="34"/>
      <c r="K78" s="34">
        <f t="shared" si="3"/>
        <v>48</v>
      </c>
      <c r="L78" s="44"/>
      <c r="M78" s="44"/>
      <c r="N78" s="44"/>
      <c r="O78" s="44"/>
      <c r="P78" s="44"/>
    </row>
    <row r="79" spans="1:16" x14ac:dyDescent="0.2">
      <c r="A79" s="34"/>
      <c r="B79" s="34">
        <f t="shared" si="0"/>
        <v>49</v>
      </c>
      <c r="C79" s="44"/>
      <c r="D79" s="44"/>
      <c r="E79" s="44"/>
      <c r="F79" s="44"/>
      <c r="J79" s="34"/>
      <c r="K79" s="34">
        <f t="shared" si="3"/>
        <v>49</v>
      </c>
      <c r="L79" s="44"/>
      <c r="M79" s="44"/>
      <c r="N79" s="44"/>
      <c r="O79" s="44"/>
      <c r="P79" s="44"/>
    </row>
    <row r="80" spans="1:16" x14ac:dyDescent="0.2">
      <c r="A80" s="34"/>
      <c r="B80" s="34">
        <f t="shared" si="0"/>
        <v>50</v>
      </c>
      <c r="C80" s="44"/>
      <c r="D80" s="44"/>
      <c r="E80" s="44"/>
      <c r="F80" s="44"/>
      <c r="J80" s="34"/>
      <c r="K80" s="34">
        <f t="shared" si="3"/>
        <v>50</v>
      </c>
      <c r="L80" s="44"/>
      <c r="M80" s="44"/>
      <c r="N80" s="44"/>
      <c r="O80" s="44"/>
      <c r="P80" s="44"/>
    </row>
    <row r="81" spans="1:16" x14ac:dyDescent="0.2">
      <c r="A81" s="34"/>
      <c r="B81" s="34">
        <f t="shared" si="0"/>
        <v>51</v>
      </c>
      <c r="C81" s="44"/>
      <c r="D81" s="44"/>
      <c r="E81" s="44"/>
      <c r="F81" s="44"/>
      <c r="J81" s="34"/>
      <c r="K81" s="34">
        <f t="shared" ref="K81:K96" si="4">K80+1</f>
        <v>51</v>
      </c>
      <c r="L81" s="44"/>
      <c r="M81" s="44"/>
      <c r="N81" s="44"/>
      <c r="O81" s="44"/>
      <c r="P81" s="44"/>
    </row>
    <row r="82" spans="1:16" x14ac:dyDescent="0.2">
      <c r="A82" s="34"/>
      <c r="B82" s="34">
        <f t="shared" si="0"/>
        <v>52</v>
      </c>
      <c r="C82" s="44"/>
      <c r="D82" s="44"/>
      <c r="E82" s="44"/>
      <c r="F82" s="44"/>
      <c r="J82" s="34"/>
      <c r="K82" s="34">
        <f t="shared" si="4"/>
        <v>52</v>
      </c>
      <c r="L82" s="44"/>
      <c r="M82" s="44"/>
      <c r="N82" s="44"/>
      <c r="O82" s="44"/>
      <c r="P82" s="44"/>
    </row>
    <row r="83" spans="1:16" x14ac:dyDescent="0.2">
      <c r="A83" s="34"/>
      <c r="B83" s="34">
        <f t="shared" si="0"/>
        <v>53</v>
      </c>
      <c r="C83" s="44"/>
      <c r="D83" s="44"/>
      <c r="E83" s="44"/>
      <c r="F83" s="44"/>
      <c r="J83" s="34"/>
      <c r="K83" s="34">
        <f t="shared" si="4"/>
        <v>53</v>
      </c>
      <c r="L83" s="44"/>
      <c r="M83" s="44"/>
      <c r="N83" s="44"/>
      <c r="O83" s="44"/>
      <c r="P83" s="44"/>
    </row>
    <row r="84" spans="1:16" x14ac:dyDescent="0.2">
      <c r="A84" s="34"/>
      <c r="B84" s="34">
        <f t="shared" si="0"/>
        <v>54</v>
      </c>
      <c r="C84" s="44"/>
      <c r="D84" s="44"/>
      <c r="E84" s="44"/>
      <c r="F84" s="44"/>
      <c r="J84" s="34"/>
      <c r="K84" s="34">
        <f t="shared" si="4"/>
        <v>54</v>
      </c>
      <c r="L84" s="44"/>
      <c r="M84" s="44"/>
      <c r="N84" s="44"/>
      <c r="O84" s="44"/>
      <c r="P84" s="44"/>
    </row>
    <row r="85" spans="1:16" x14ac:dyDescent="0.2">
      <c r="A85" s="34"/>
      <c r="B85" s="34">
        <f t="shared" si="0"/>
        <v>55</v>
      </c>
      <c r="C85" s="44"/>
      <c r="D85" s="44"/>
      <c r="E85" s="44"/>
      <c r="F85" s="44"/>
      <c r="J85" s="34"/>
      <c r="K85" s="34">
        <f t="shared" si="4"/>
        <v>55</v>
      </c>
      <c r="L85" s="44"/>
      <c r="M85" s="44"/>
      <c r="N85" s="44"/>
      <c r="O85" s="44"/>
      <c r="P85" s="44"/>
    </row>
    <row r="86" spans="1:16" x14ac:dyDescent="0.2">
      <c r="A86" s="34"/>
      <c r="B86" s="34">
        <f t="shared" si="0"/>
        <v>56</v>
      </c>
      <c r="C86" s="44"/>
      <c r="D86" s="44"/>
      <c r="E86" s="44"/>
      <c r="F86" s="44"/>
      <c r="J86" s="34"/>
      <c r="K86" s="34">
        <f t="shared" si="4"/>
        <v>56</v>
      </c>
      <c r="L86" s="44"/>
      <c r="M86" s="44"/>
      <c r="N86" s="44"/>
      <c r="O86" s="44"/>
      <c r="P86" s="44"/>
    </row>
    <row r="87" spans="1:16" x14ac:dyDescent="0.2">
      <c r="A87" s="34"/>
      <c r="B87" s="34">
        <f t="shared" si="0"/>
        <v>57</v>
      </c>
      <c r="C87" s="44"/>
      <c r="D87" s="44"/>
      <c r="E87" s="44"/>
      <c r="F87" s="44"/>
      <c r="J87" s="34"/>
      <c r="K87" s="34">
        <f t="shared" si="4"/>
        <v>57</v>
      </c>
      <c r="L87" s="44"/>
      <c r="M87" s="44"/>
      <c r="N87" s="44"/>
      <c r="O87" s="44"/>
      <c r="P87" s="44"/>
    </row>
    <row r="88" spans="1:16" x14ac:dyDescent="0.2">
      <c r="A88" s="34"/>
      <c r="B88" s="34">
        <f t="shared" si="0"/>
        <v>58</v>
      </c>
      <c r="C88" s="44"/>
      <c r="D88" s="44"/>
      <c r="E88" s="44"/>
      <c r="F88" s="44"/>
      <c r="J88" s="34"/>
      <c r="K88" s="34">
        <f t="shared" si="4"/>
        <v>58</v>
      </c>
      <c r="L88" s="44"/>
      <c r="M88" s="44"/>
      <c r="N88" s="44"/>
      <c r="O88" s="44"/>
      <c r="P88" s="44"/>
    </row>
    <row r="89" spans="1:16" x14ac:dyDescent="0.2">
      <c r="A89" s="34"/>
      <c r="B89" s="34">
        <f t="shared" si="0"/>
        <v>59</v>
      </c>
      <c r="C89" s="44"/>
      <c r="D89" s="44"/>
      <c r="E89" s="44"/>
      <c r="F89" s="44"/>
      <c r="J89" s="34"/>
      <c r="K89" s="34">
        <f t="shared" si="4"/>
        <v>59</v>
      </c>
      <c r="L89" s="44"/>
      <c r="M89" s="44"/>
      <c r="N89" s="44"/>
      <c r="O89" s="44"/>
      <c r="P89" s="44"/>
    </row>
    <row r="90" spans="1:16" x14ac:dyDescent="0.2">
      <c r="A90" s="34"/>
      <c r="B90" s="34">
        <f t="shared" si="0"/>
        <v>60</v>
      </c>
      <c r="C90" s="44"/>
      <c r="D90" s="44"/>
      <c r="E90" s="44"/>
      <c r="F90" s="44"/>
      <c r="J90" s="34"/>
      <c r="K90" s="34">
        <f t="shared" si="4"/>
        <v>60</v>
      </c>
      <c r="L90" s="44"/>
      <c r="M90" s="44"/>
      <c r="N90" s="44"/>
      <c r="O90" s="44"/>
      <c r="P90" s="44"/>
    </row>
    <row r="91" spans="1:16" x14ac:dyDescent="0.2">
      <c r="A91" s="34"/>
      <c r="B91" s="34">
        <f t="shared" si="0"/>
        <v>61</v>
      </c>
      <c r="C91" s="44"/>
      <c r="D91" s="44"/>
      <c r="E91" s="44"/>
      <c r="F91" s="44"/>
      <c r="J91" s="34"/>
      <c r="K91" s="34">
        <f t="shared" si="4"/>
        <v>61</v>
      </c>
      <c r="L91" s="44"/>
      <c r="M91" s="44"/>
      <c r="N91" s="44"/>
      <c r="O91" s="44"/>
      <c r="P91" s="44"/>
    </row>
    <row r="92" spans="1:16" x14ac:dyDescent="0.2">
      <c r="A92" s="34"/>
      <c r="B92" s="34">
        <f t="shared" si="0"/>
        <v>62</v>
      </c>
      <c r="C92" s="44"/>
      <c r="D92" s="44"/>
      <c r="E92" s="44"/>
      <c r="F92" s="44"/>
      <c r="J92" s="34"/>
      <c r="K92" s="34">
        <f t="shared" si="4"/>
        <v>62</v>
      </c>
      <c r="L92" s="44"/>
      <c r="M92" s="44"/>
      <c r="N92" s="44"/>
      <c r="O92" s="44"/>
      <c r="P92" s="44"/>
    </row>
    <row r="93" spans="1:16" x14ac:dyDescent="0.2">
      <c r="A93" s="34"/>
      <c r="B93" s="34">
        <f t="shared" si="0"/>
        <v>63</v>
      </c>
      <c r="C93" s="44"/>
      <c r="D93" s="44"/>
      <c r="E93" s="44"/>
      <c r="F93" s="44"/>
      <c r="J93" s="34"/>
      <c r="K93" s="34">
        <f t="shared" si="4"/>
        <v>63</v>
      </c>
      <c r="L93" s="44"/>
      <c r="M93" s="44"/>
      <c r="N93" s="44"/>
      <c r="O93" s="44"/>
      <c r="P93" s="44"/>
    </row>
    <row r="94" spans="1:16" x14ac:dyDescent="0.2">
      <c r="A94" s="34"/>
      <c r="B94" s="34">
        <f t="shared" si="0"/>
        <v>64</v>
      </c>
      <c r="C94" s="44"/>
      <c r="D94" s="44"/>
      <c r="E94" s="44"/>
      <c r="F94" s="44"/>
      <c r="J94" s="34"/>
      <c r="K94" s="34">
        <f t="shared" si="4"/>
        <v>64</v>
      </c>
      <c r="L94" s="44"/>
      <c r="M94" s="44"/>
      <c r="N94" s="44"/>
      <c r="O94" s="44"/>
      <c r="P94" s="44"/>
    </row>
    <row r="95" spans="1:16" x14ac:dyDescent="0.2">
      <c r="A95" s="34"/>
      <c r="B95" s="34">
        <f t="shared" si="0"/>
        <v>65</v>
      </c>
      <c r="C95" s="44"/>
      <c r="D95" s="44"/>
      <c r="E95" s="44"/>
      <c r="F95" s="44"/>
      <c r="J95" s="34"/>
      <c r="K95" s="34">
        <f t="shared" si="4"/>
        <v>65</v>
      </c>
      <c r="L95" s="44"/>
      <c r="M95" s="44"/>
      <c r="N95" s="44"/>
      <c r="O95" s="44"/>
      <c r="P95" s="44"/>
    </row>
    <row r="96" spans="1:16" x14ac:dyDescent="0.2">
      <c r="A96" s="34"/>
      <c r="B96" s="34">
        <f t="shared" si="0"/>
        <v>66</v>
      </c>
      <c r="C96" s="44"/>
      <c r="D96" s="44"/>
      <c r="E96" s="44"/>
      <c r="F96" s="44"/>
      <c r="J96" s="34"/>
      <c r="K96" s="34">
        <f t="shared" si="4"/>
        <v>66</v>
      </c>
      <c r="L96" s="44"/>
      <c r="M96" s="44"/>
      <c r="N96" s="44"/>
      <c r="O96" s="44"/>
      <c r="P96" s="44"/>
    </row>
    <row r="97" spans="1:16" x14ac:dyDescent="0.2">
      <c r="A97" s="34"/>
      <c r="B97" s="34">
        <f t="shared" ref="B97:B100" si="5">B96+1</f>
        <v>67</v>
      </c>
      <c r="C97" s="44"/>
      <c r="D97" s="44"/>
      <c r="E97" s="44"/>
      <c r="F97" s="44"/>
      <c r="J97" s="34"/>
      <c r="K97" s="34">
        <f t="shared" ref="K97:K100" si="6">K96+1</f>
        <v>67</v>
      </c>
      <c r="L97" s="44"/>
      <c r="M97" s="44"/>
      <c r="N97" s="44"/>
      <c r="O97" s="44"/>
      <c r="P97" s="44"/>
    </row>
    <row r="98" spans="1:16" x14ac:dyDescent="0.2">
      <c r="A98" s="34"/>
      <c r="B98" s="34">
        <f t="shared" si="5"/>
        <v>68</v>
      </c>
      <c r="C98" s="44"/>
      <c r="D98" s="44"/>
      <c r="E98" s="44"/>
      <c r="F98" s="44"/>
      <c r="J98" s="34"/>
      <c r="K98" s="34">
        <f t="shared" si="6"/>
        <v>68</v>
      </c>
      <c r="L98" s="44"/>
      <c r="M98" s="44"/>
      <c r="N98" s="44"/>
      <c r="O98" s="44"/>
      <c r="P98" s="44"/>
    </row>
    <row r="99" spans="1:16" x14ac:dyDescent="0.2">
      <c r="A99" s="34"/>
      <c r="B99" s="34">
        <f t="shared" si="5"/>
        <v>69</v>
      </c>
      <c r="C99" s="44"/>
      <c r="D99" s="44"/>
      <c r="E99" s="44"/>
      <c r="F99" s="44"/>
      <c r="J99" s="34"/>
      <c r="K99" s="34">
        <f t="shared" si="6"/>
        <v>69</v>
      </c>
      <c r="L99" s="44"/>
      <c r="M99" s="44"/>
      <c r="N99" s="44"/>
      <c r="O99" s="44"/>
      <c r="P99" s="44"/>
    </row>
    <row r="100" spans="1:16" x14ac:dyDescent="0.2">
      <c r="A100" s="34"/>
      <c r="B100" s="34">
        <f t="shared" si="5"/>
        <v>70</v>
      </c>
      <c r="C100" s="44"/>
      <c r="D100" s="44"/>
      <c r="E100" s="44"/>
      <c r="F100" s="44"/>
      <c r="J100" s="34"/>
      <c r="K100" s="34">
        <f t="shared" si="6"/>
        <v>70</v>
      </c>
      <c r="L100" s="44"/>
      <c r="M100" s="44"/>
      <c r="N100" s="44"/>
      <c r="O100" s="44"/>
      <c r="P100" s="44"/>
    </row>
  </sheetData>
  <mergeCells count="1">
    <mergeCell ref="A3:J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10</xdr:col>
                <xdr:colOff>438150</xdr:colOff>
                <xdr:row>25</xdr:row>
                <xdr:rowOff>85725</xdr:rowOff>
              </to>
            </anchor>
          </objectPr>
        </oleObject>
      </mc:Choice>
      <mc:Fallback>
        <oleObject progId="Equation.3" shapeId="1024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A1:S100"/>
  <sheetViews>
    <sheetView topLeftCell="A3" zoomScale="110" zoomScaleNormal="110" workbookViewId="0">
      <selection activeCell="B12" sqref="B12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  <col min="17" max="17" width="11.140625" customWidth="1"/>
    <col min="18" max="18" width="11.4257812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87" customHeight="1" x14ac:dyDescent="0.3">
      <c r="A3" s="97" t="s">
        <v>53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  <c r="E7" s="27" t="s">
        <v>69</v>
      </c>
    </row>
    <row r="8" spans="1:11" x14ac:dyDescent="0.2">
      <c r="A8" t="s">
        <v>1</v>
      </c>
      <c r="B8" s="31">
        <v>42</v>
      </c>
      <c r="E8" s="33" t="s">
        <v>1</v>
      </c>
      <c r="F8" s="33" t="s">
        <v>79</v>
      </c>
      <c r="G8" s="33" t="s">
        <v>80</v>
      </c>
      <c r="H8" s="33" t="s">
        <v>83</v>
      </c>
    </row>
    <row r="9" spans="1:11" x14ac:dyDescent="0.2">
      <c r="A9" s="3"/>
      <c r="B9" s="3"/>
      <c r="E9" s="34">
        <v>42</v>
      </c>
      <c r="F9" s="99">
        <f>'Tavole Attuariali'!D53</f>
        <v>0.28191168193179195</v>
      </c>
      <c r="G9" s="99">
        <f>'Tavole Attuariali'!H53</f>
        <v>8.7532552861985718E-2</v>
      </c>
      <c r="H9" s="99">
        <f>'Tavole Attuariali'!I53</f>
        <v>3.2907671879770723</v>
      </c>
    </row>
    <row r="10" spans="1:11" x14ac:dyDescent="0.2">
      <c r="A10" s="4" t="s">
        <v>7</v>
      </c>
      <c r="C10" s="4"/>
      <c r="E10" s="34">
        <v>43</v>
      </c>
      <c r="F10" s="99">
        <f>'Tavole Attuariali'!D54</f>
        <v>0.2734064286384747</v>
      </c>
      <c r="G10" s="99">
        <f>'Tavole Attuariali'!H54</f>
        <v>8.7238319430759451E-2</v>
      </c>
      <c r="H10" s="99">
        <f>'Tavole Attuariali'!I54</f>
        <v>3.2032346351150864</v>
      </c>
    </row>
    <row r="11" spans="1:11" x14ac:dyDescent="0.2">
      <c r="A11" t="s">
        <v>8</v>
      </c>
      <c r="B11" s="59">
        <v>0.03</v>
      </c>
      <c r="C11" s="1"/>
      <c r="E11" s="34">
        <v>67</v>
      </c>
      <c r="F11" s="99">
        <f>'Tavole Attuariali'!D78</f>
        <v>0.12396484140014968</v>
      </c>
      <c r="G11" s="99">
        <f>'Tavole Attuariali'!H78</f>
        <v>7.3701314357492456E-2</v>
      </c>
      <c r="H11" s="99">
        <f>'Tavole Attuariali'!I78</f>
        <v>1.2334620182465559</v>
      </c>
    </row>
    <row r="12" spans="1:11" x14ac:dyDescent="0.2">
      <c r="A12" t="s">
        <v>6</v>
      </c>
      <c r="B12" s="32" t="s">
        <v>15</v>
      </c>
      <c r="C12" s="1"/>
      <c r="E12" s="109"/>
    </row>
    <row r="13" spans="1:11" x14ac:dyDescent="0.2">
      <c r="B13" s="1"/>
      <c r="C13" s="1"/>
      <c r="E13" s="109" t="s">
        <v>107</v>
      </c>
      <c r="F13" s="107">
        <f>B18*(G9-G11)/F9+B19*(H10-H11-24*G11)/F9</f>
        <v>27631.967766419708</v>
      </c>
    </row>
    <row r="14" spans="1:11" x14ac:dyDescent="0.2">
      <c r="B14" s="1"/>
      <c r="C14" s="1"/>
    </row>
    <row r="15" spans="1:11" x14ac:dyDescent="0.2">
      <c r="A15" s="26" t="s">
        <v>22</v>
      </c>
      <c r="B15" s="37"/>
      <c r="C15" s="37"/>
    </row>
    <row r="16" spans="1:11" x14ac:dyDescent="0.2">
      <c r="B16" s="1"/>
      <c r="C16" s="1"/>
    </row>
    <row r="17" spans="1:19" x14ac:dyDescent="0.2">
      <c r="A17" s="27" t="s">
        <v>2</v>
      </c>
      <c r="B17" s="32" t="s">
        <v>19</v>
      </c>
      <c r="C17" s="1"/>
    </row>
    <row r="18" spans="1:19" x14ac:dyDescent="0.2">
      <c r="A18" s="27" t="s">
        <v>20</v>
      </c>
      <c r="B18" s="39">
        <v>200000</v>
      </c>
      <c r="C18" s="1"/>
    </row>
    <row r="19" spans="1:19" x14ac:dyDescent="0.2">
      <c r="A19" s="27" t="s">
        <v>25</v>
      </c>
      <c r="B19" s="39">
        <v>25000</v>
      </c>
      <c r="C19" s="1"/>
    </row>
    <row r="20" spans="1:19" x14ac:dyDescent="0.2">
      <c r="C20" s="32"/>
      <c r="D20" s="2"/>
      <c r="F20" s="2"/>
      <c r="G20" s="2"/>
    </row>
    <row r="21" spans="1:19" x14ac:dyDescent="0.2">
      <c r="F21" s="2"/>
    </row>
    <row r="30" spans="1:19" x14ac:dyDescent="0.2">
      <c r="A30" s="33" t="s">
        <v>1</v>
      </c>
      <c r="B30" s="33" t="s">
        <v>24</v>
      </c>
      <c r="C30" s="33" t="s">
        <v>36</v>
      </c>
      <c r="D30" s="33" t="s">
        <v>40</v>
      </c>
      <c r="E30" s="33" t="s">
        <v>37</v>
      </c>
      <c r="F30" s="33" t="s">
        <v>39</v>
      </c>
      <c r="G30" s="33" t="s">
        <v>62</v>
      </c>
      <c r="H30" s="33" t="s">
        <v>58</v>
      </c>
      <c r="J30" s="33" t="s">
        <v>1</v>
      </c>
      <c r="K30" s="33" t="s">
        <v>24</v>
      </c>
      <c r="L30" s="33" t="s">
        <v>36</v>
      </c>
      <c r="M30" s="33" t="s">
        <v>40</v>
      </c>
      <c r="N30" s="33" t="s">
        <v>37</v>
      </c>
      <c r="O30" s="33" t="s">
        <v>39</v>
      </c>
      <c r="P30" s="33" t="s">
        <v>50</v>
      </c>
      <c r="Q30" s="33" t="s">
        <v>60</v>
      </c>
      <c r="R30" s="52" t="s">
        <v>61</v>
      </c>
      <c r="S30" s="52" t="s">
        <v>59</v>
      </c>
    </row>
    <row r="31" spans="1:19" x14ac:dyDescent="0.2">
      <c r="A31" s="34">
        <v>42</v>
      </c>
      <c r="B31" s="34">
        <v>1</v>
      </c>
      <c r="C31" s="49"/>
      <c r="D31" s="49"/>
      <c r="E31" s="49"/>
      <c r="F31" s="49"/>
      <c r="G31" s="51"/>
      <c r="H31" s="51"/>
      <c r="J31" s="34">
        <v>43</v>
      </c>
      <c r="K31" s="34">
        <v>1</v>
      </c>
      <c r="L31" s="49"/>
      <c r="M31" s="49"/>
      <c r="N31" s="49"/>
      <c r="O31" s="49"/>
      <c r="P31" s="49"/>
      <c r="Q31" s="51"/>
      <c r="R31" s="51"/>
      <c r="S31" s="44"/>
    </row>
    <row r="32" spans="1:19" x14ac:dyDescent="0.2">
      <c r="A32" s="34"/>
      <c r="B32" s="34">
        <f>B31+1</f>
        <v>2</v>
      </c>
      <c r="C32" s="44"/>
      <c r="D32" s="44"/>
      <c r="E32" s="44"/>
      <c r="F32" s="44"/>
      <c r="J32" s="34"/>
      <c r="K32" s="34">
        <f>K31+1</f>
        <v>2</v>
      </c>
      <c r="L32" s="44"/>
      <c r="M32" s="44"/>
      <c r="N32" s="44"/>
      <c r="O32" s="44"/>
      <c r="P32" s="44"/>
    </row>
    <row r="33" spans="1:16" x14ac:dyDescent="0.2">
      <c r="A33" s="34"/>
      <c r="B33" s="34">
        <f t="shared" ref="B33:B96" si="0">B32+1</f>
        <v>3</v>
      </c>
      <c r="C33" s="44"/>
      <c r="D33" s="44"/>
      <c r="E33" s="44"/>
      <c r="F33" s="44"/>
      <c r="J33" s="34"/>
      <c r="K33" s="34">
        <f t="shared" ref="K33:K96" si="1">K32+1</f>
        <v>3</v>
      </c>
      <c r="L33" s="44"/>
      <c r="M33" s="44"/>
      <c r="N33" s="44"/>
      <c r="O33" s="44"/>
      <c r="P33" s="44"/>
    </row>
    <row r="34" spans="1:16" x14ac:dyDescent="0.2">
      <c r="A34" s="34"/>
      <c r="B34" s="34">
        <f t="shared" si="0"/>
        <v>4</v>
      </c>
      <c r="C34" s="44"/>
      <c r="D34" s="44"/>
      <c r="E34" s="44"/>
      <c r="F34" s="44"/>
      <c r="J34" s="34"/>
      <c r="K34" s="34">
        <f t="shared" si="1"/>
        <v>4</v>
      </c>
      <c r="L34" s="44"/>
      <c r="M34" s="44"/>
      <c r="N34" s="44"/>
      <c r="O34" s="44"/>
      <c r="P34" s="44"/>
    </row>
    <row r="35" spans="1:16" x14ac:dyDescent="0.2">
      <c r="A35" s="34"/>
      <c r="B35" s="34">
        <f t="shared" si="0"/>
        <v>5</v>
      </c>
      <c r="C35" s="44"/>
      <c r="D35" s="44"/>
      <c r="E35" s="44"/>
      <c r="F35" s="44"/>
      <c r="J35" s="34"/>
      <c r="K35" s="34">
        <f t="shared" si="1"/>
        <v>5</v>
      </c>
      <c r="L35" s="44"/>
      <c r="M35" s="44"/>
      <c r="N35" s="44"/>
      <c r="O35" s="44"/>
      <c r="P35" s="44"/>
    </row>
    <row r="36" spans="1:16" x14ac:dyDescent="0.2">
      <c r="A36" s="34"/>
      <c r="B36" s="34">
        <f t="shared" si="0"/>
        <v>6</v>
      </c>
      <c r="C36" s="44"/>
      <c r="D36" s="44"/>
      <c r="E36" s="44"/>
      <c r="F36" s="44"/>
      <c r="J36" s="34"/>
      <c r="K36" s="34">
        <f t="shared" si="1"/>
        <v>6</v>
      </c>
      <c r="L36" s="44"/>
      <c r="M36" s="44"/>
      <c r="N36" s="44"/>
      <c r="O36" s="44"/>
      <c r="P36" s="44"/>
    </row>
    <row r="37" spans="1:16" x14ac:dyDescent="0.2">
      <c r="A37" s="34"/>
      <c r="B37" s="34">
        <f t="shared" si="0"/>
        <v>7</v>
      </c>
      <c r="C37" s="44"/>
      <c r="D37" s="44"/>
      <c r="E37" s="44"/>
      <c r="F37" s="44"/>
      <c r="J37" s="34"/>
      <c r="K37" s="34">
        <f t="shared" si="1"/>
        <v>7</v>
      </c>
      <c r="L37" s="44"/>
      <c r="M37" s="44"/>
      <c r="N37" s="44"/>
      <c r="O37" s="44"/>
      <c r="P37" s="44"/>
    </row>
    <row r="38" spans="1:16" x14ac:dyDescent="0.2">
      <c r="A38" s="34"/>
      <c r="B38" s="34">
        <f t="shared" si="0"/>
        <v>8</v>
      </c>
      <c r="C38" s="44"/>
      <c r="D38" s="44"/>
      <c r="E38" s="44"/>
      <c r="F38" s="44"/>
      <c r="J38" s="34"/>
      <c r="K38" s="34">
        <f t="shared" si="1"/>
        <v>8</v>
      </c>
      <c r="L38" s="44"/>
      <c r="M38" s="44"/>
      <c r="N38" s="44"/>
      <c r="O38" s="44"/>
      <c r="P38" s="44"/>
    </row>
    <row r="39" spans="1:16" x14ac:dyDescent="0.2">
      <c r="A39" s="34"/>
      <c r="B39" s="34">
        <f t="shared" si="0"/>
        <v>9</v>
      </c>
      <c r="C39" s="44"/>
      <c r="D39" s="44"/>
      <c r="E39" s="44"/>
      <c r="F39" s="44"/>
      <c r="J39" s="34"/>
      <c r="K39" s="34">
        <f t="shared" si="1"/>
        <v>9</v>
      </c>
      <c r="L39" s="44"/>
      <c r="M39" s="44"/>
      <c r="N39" s="44"/>
      <c r="O39" s="44"/>
      <c r="P39" s="44"/>
    </row>
    <row r="40" spans="1:16" x14ac:dyDescent="0.2">
      <c r="A40" s="34"/>
      <c r="B40" s="34">
        <f t="shared" si="0"/>
        <v>10</v>
      </c>
      <c r="C40" s="44"/>
      <c r="D40" s="44"/>
      <c r="E40" s="44"/>
      <c r="F40" s="44"/>
      <c r="J40" s="34"/>
      <c r="K40" s="34">
        <f t="shared" si="1"/>
        <v>10</v>
      </c>
      <c r="L40" s="44"/>
      <c r="M40" s="44"/>
      <c r="N40" s="44"/>
      <c r="O40" s="44"/>
      <c r="P40" s="44"/>
    </row>
    <row r="41" spans="1:16" x14ac:dyDescent="0.2">
      <c r="A41" s="34"/>
      <c r="B41" s="34">
        <f t="shared" si="0"/>
        <v>11</v>
      </c>
      <c r="C41" s="44"/>
      <c r="D41" s="44"/>
      <c r="E41" s="44"/>
      <c r="F41" s="44"/>
      <c r="J41" s="34"/>
      <c r="K41" s="34">
        <f t="shared" si="1"/>
        <v>11</v>
      </c>
      <c r="L41" s="44"/>
      <c r="M41" s="44"/>
      <c r="N41" s="44"/>
      <c r="O41" s="44"/>
      <c r="P41" s="44"/>
    </row>
    <row r="42" spans="1:16" x14ac:dyDescent="0.2">
      <c r="A42" s="34"/>
      <c r="B42" s="34">
        <f t="shared" si="0"/>
        <v>12</v>
      </c>
      <c r="C42" s="44"/>
      <c r="D42" s="44"/>
      <c r="E42" s="44"/>
      <c r="F42" s="44"/>
      <c r="J42" s="34"/>
      <c r="K42" s="34">
        <f t="shared" si="1"/>
        <v>12</v>
      </c>
      <c r="L42" s="44"/>
      <c r="M42" s="44"/>
      <c r="N42" s="44"/>
      <c r="O42" s="44"/>
      <c r="P42" s="44"/>
    </row>
    <row r="43" spans="1:16" x14ac:dyDescent="0.2">
      <c r="A43" s="34"/>
      <c r="B43" s="34">
        <f t="shared" si="0"/>
        <v>13</v>
      </c>
      <c r="C43" s="44"/>
      <c r="D43" s="44"/>
      <c r="E43" s="44"/>
      <c r="F43" s="44"/>
      <c r="J43" s="34"/>
      <c r="K43" s="34">
        <f t="shared" si="1"/>
        <v>13</v>
      </c>
      <c r="L43" s="44"/>
      <c r="M43" s="44"/>
      <c r="N43" s="44"/>
      <c r="O43" s="44"/>
      <c r="P43" s="44"/>
    </row>
    <row r="44" spans="1:16" x14ac:dyDescent="0.2">
      <c r="A44" s="34"/>
      <c r="B44" s="34">
        <f t="shared" si="0"/>
        <v>14</v>
      </c>
      <c r="C44" s="44"/>
      <c r="D44" s="44"/>
      <c r="E44" s="44"/>
      <c r="F44" s="44"/>
      <c r="J44" s="34"/>
      <c r="K44" s="34">
        <f t="shared" si="1"/>
        <v>14</v>
      </c>
      <c r="L44" s="44"/>
      <c r="M44" s="44"/>
      <c r="N44" s="44"/>
      <c r="O44" s="44"/>
      <c r="P44" s="44"/>
    </row>
    <row r="45" spans="1:16" x14ac:dyDescent="0.2">
      <c r="A45" s="34"/>
      <c r="B45" s="34">
        <f t="shared" si="0"/>
        <v>15</v>
      </c>
      <c r="C45" s="44"/>
      <c r="D45" s="44"/>
      <c r="E45" s="44"/>
      <c r="F45" s="44"/>
      <c r="J45" s="34"/>
      <c r="K45" s="34">
        <f t="shared" si="1"/>
        <v>15</v>
      </c>
      <c r="L45" s="44"/>
      <c r="M45" s="44"/>
      <c r="N45" s="44"/>
      <c r="O45" s="44"/>
      <c r="P45" s="44"/>
    </row>
    <row r="46" spans="1:16" x14ac:dyDescent="0.2">
      <c r="A46" s="34"/>
      <c r="B46" s="34">
        <f t="shared" si="0"/>
        <v>16</v>
      </c>
      <c r="C46" s="44"/>
      <c r="D46" s="44"/>
      <c r="E46" s="44"/>
      <c r="F46" s="44"/>
      <c r="J46" s="34"/>
      <c r="K46" s="34">
        <f t="shared" si="1"/>
        <v>16</v>
      </c>
      <c r="L46" s="44"/>
      <c r="M46" s="44"/>
      <c r="N46" s="44"/>
      <c r="O46" s="44"/>
      <c r="P46" s="44"/>
    </row>
    <row r="47" spans="1:16" x14ac:dyDescent="0.2">
      <c r="A47" s="34"/>
      <c r="B47" s="34">
        <f t="shared" si="0"/>
        <v>17</v>
      </c>
      <c r="C47" s="44"/>
      <c r="D47" s="44"/>
      <c r="E47" s="44"/>
      <c r="F47" s="44"/>
      <c r="J47" s="34"/>
      <c r="K47" s="34">
        <f t="shared" si="1"/>
        <v>17</v>
      </c>
      <c r="L47" s="44"/>
      <c r="M47" s="44"/>
      <c r="N47" s="44"/>
      <c r="O47" s="44"/>
      <c r="P47" s="44"/>
    </row>
    <row r="48" spans="1:16" x14ac:dyDescent="0.2">
      <c r="A48" s="34"/>
      <c r="B48" s="34">
        <f t="shared" si="0"/>
        <v>18</v>
      </c>
      <c r="C48" s="44"/>
      <c r="D48" s="44"/>
      <c r="E48" s="44"/>
      <c r="F48" s="44"/>
      <c r="J48" s="34"/>
      <c r="K48" s="34">
        <f t="shared" si="1"/>
        <v>18</v>
      </c>
      <c r="L48" s="44"/>
      <c r="M48" s="44"/>
      <c r="N48" s="44"/>
      <c r="O48" s="44"/>
      <c r="P48" s="44"/>
    </row>
    <row r="49" spans="1:16" x14ac:dyDescent="0.2">
      <c r="A49" s="34"/>
      <c r="B49" s="34">
        <f t="shared" si="0"/>
        <v>19</v>
      </c>
      <c r="C49" s="44"/>
      <c r="D49" s="44"/>
      <c r="E49" s="44"/>
      <c r="F49" s="44"/>
      <c r="J49" s="34"/>
      <c r="K49" s="34">
        <f t="shared" si="1"/>
        <v>19</v>
      </c>
      <c r="L49" s="44"/>
      <c r="M49" s="44"/>
      <c r="N49" s="44"/>
      <c r="O49" s="44"/>
      <c r="P49" s="44"/>
    </row>
    <row r="50" spans="1:16" x14ac:dyDescent="0.2">
      <c r="A50" s="34"/>
      <c r="B50" s="34">
        <f t="shared" si="0"/>
        <v>20</v>
      </c>
      <c r="C50" s="44"/>
      <c r="D50" s="44"/>
      <c r="E50" s="44"/>
      <c r="F50" s="44"/>
      <c r="J50" s="34"/>
      <c r="K50" s="34">
        <f t="shared" si="1"/>
        <v>20</v>
      </c>
      <c r="L50" s="44"/>
      <c r="M50" s="44"/>
      <c r="N50" s="44"/>
      <c r="O50" s="44"/>
      <c r="P50" s="44"/>
    </row>
    <row r="51" spans="1:16" x14ac:dyDescent="0.2">
      <c r="A51" s="34"/>
      <c r="B51" s="34">
        <f t="shared" si="0"/>
        <v>21</v>
      </c>
      <c r="C51" s="44"/>
      <c r="D51" s="44"/>
      <c r="E51" s="44"/>
      <c r="F51" s="44"/>
      <c r="J51" s="34"/>
      <c r="K51" s="34">
        <f t="shared" si="1"/>
        <v>21</v>
      </c>
      <c r="L51" s="44"/>
      <c r="M51" s="44"/>
      <c r="N51" s="44"/>
      <c r="O51" s="44"/>
      <c r="P51" s="44"/>
    </row>
    <row r="52" spans="1:16" x14ac:dyDescent="0.2">
      <c r="A52" s="34"/>
      <c r="B52" s="34">
        <f t="shared" si="0"/>
        <v>22</v>
      </c>
      <c r="C52" s="44"/>
      <c r="D52" s="44"/>
      <c r="E52" s="44"/>
      <c r="F52" s="44"/>
      <c r="J52" s="34"/>
      <c r="K52" s="34">
        <f t="shared" si="1"/>
        <v>22</v>
      </c>
      <c r="L52" s="44"/>
      <c r="M52" s="44"/>
      <c r="N52" s="44"/>
      <c r="O52" s="44"/>
      <c r="P52" s="44"/>
    </row>
    <row r="53" spans="1:16" x14ac:dyDescent="0.2">
      <c r="A53" s="34"/>
      <c r="B53" s="34">
        <f t="shared" si="0"/>
        <v>23</v>
      </c>
      <c r="C53" s="44"/>
      <c r="D53" s="44"/>
      <c r="E53" s="44"/>
      <c r="F53" s="44"/>
      <c r="J53" s="34"/>
      <c r="K53" s="34">
        <f t="shared" si="1"/>
        <v>23</v>
      </c>
      <c r="L53" s="44"/>
      <c r="M53" s="44"/>
      <c r="N53" s="44"/>
      <c r="O53" s="44"/>
      <c r="P53" s="44"/>
    </row>
    <row r="54" spans="1:16" x14ac:dyDescent="0.2">
      <c r="A54" s="34"/>
      <c r="B54" s="34">
        <f t="shared" si="0"/>
        <v>24</v>
      </c>
      <c r="C54" s="44"/>
      <c r="D54" s="44"/>
      <c r="E54" s="44"/>
      <c r="F54" s="44"/>
      <c r="J54" s="34"/>
      <c r="K54" s="34">
        <f t="shared" si="1"/>
        <v>24</v>
      </c>
      <c r="L54" s="44"/>
      <c r="M54" s="44"/>
      <c r="N54" s="44"/>
      <c r="O54" s="44"/>
      <c r="P54" s="44"/>
    </row>
    <row r="55" spans="1:16" x14ac:dyDescent="0.2">
      <c r="A55" s="34"/>
      <c r="B55" s="34">
        <f t="shared" si="0"/>
        <v>25</v>
      </c>
      <c r="C55" s="44"/>
      <c r="D55" s="44"/>
      <c r="E55" s="44"/>
      <c r="F55" s="44"/>
      <c r="J55" s="34"/>
      <c r="K55" s="34">
        <f t="shared" si="1"/>
        <v>25</v>
      </c>
      <c r="L55" s="44"/>
      <c r="M55" s="44"/>
      <c r="N55" s="44"/>
      <c r="O55" s="44"/>
      <c r="P55" s="44"/>
    </row>
    <row r="56" spans="1:16" x14ac:dyDescent="0.2">
      <c r="A56" s="34"/>
      <c r="B56" s="34">
        <f t="shared" si="0"/>
        <v>26</v>
      </c>
      <c r="C56" s="44"/>
      <c r="D56" s="44"/>
      <c r="E56" s="44"/>
      <c r="F56" s="44"/>
      <c r="J56" s="34"/>
      <c r="K56" s="34">
        <f t="shared" si="1"/>
        <v>26</v>
      </c>
      <c r="L56" s="44"/>
      <c r="M56" s="44"/>
      <c r="N56" s="44"/>
      <c r="O56" s="44"/>
      <c r="P56" s="44"/>
    </row>
    <row r="57" spans="1:16" x14ac:dyDescent="0.2">
      <c r="A57" s="34"/>
      <c r="B57" s="34">
        <f t="shared" si="0"/>
        <v>27</v>
      </c>
      <c r="C57" s="44"/>
      <c r="D57" s="44"/>
      <c r="E57" s="44"/>
      <c r="F57" s="44"/>
      <c r="J57" s="34"/>
      <c r="K57" s="34">
        <f t="shared" si="1"/>
        <v>27</v>
      </c>
      <c r="L57" s="44"/>
      <c r="M57" s="44"/>
      <c r="N57" s="44"/>
      <c r="O57" s="44"/>
      <c r="P57" s="44"/>
    </row>
    <row r="58" spans="1:16" x14ac:dyDescent="0.2">
      <c r="A58" s="34"/>
      <c r="B58" s="34">
        <f t="shared" si="0"/>
        <v>28</v>
      </c>
      <c r="C58" s="44"/>
      <c r="D58" s="44"/>
      <c r="E58" s="44"/>
      <c r="F58" s="44"/>
      <c r="J58" s="34"/>
      <c r="K58" s="34">
        <f t="shared" si="1"/>
        <v>28</v>
      </c>
      <c r="L58" s="44"/>
      <c r="M58" s="44"/>
      <c r="N58" s="44"/>
      <c r="O58" s="44"/>
      <c r="P58" s="44"/>
    </row>
    <row r="59" spans="1:16" x14ac:dyDescent="0.2">
      <c r="A59" s="34"/>
      <c r="B59" s="34">
        <f t="shared" si="0"/>
        <v>29</v>
      </c>
      <c r="C59" s="44"/>
      <c r="D59" s="44"/>
      <c r="E59" s="44"/>
      <c r="F59" s="44"/>
      <c r="J59" s="34"/>
      <c r="K59" s="34">
        <f t="shared" si="1"/>
        <v>29</v>
      </c>
      <c r="L59" s="44"/>
      <c r="M59" s="44"/>
      <c r="N59" s="44"/>
      <c r="O59" s="44"/>
      <c r="P59" s="44"/>
    </row>
    <row r="60" spans="1:16" x14ac:dyDescent="0.2">
      <c r="A60" s="34"/>
      <c r="B60" s="34">
        <f t="shared" si="0"/>
        <v>30</v>
      </c>
      <c r="C60" s="44"/>
      <c r="D60" s="44"/>
      <c r="E60" s="44"/>
      <c r="F60" s="44"/>
      <c r="J60" s="34"/>
      <c r="K60" s="34">
        <f t="shared" si="1"/>
        <v>30</v>
      </c>
      <c r="L60" s="44"/>
      <c r="M60" s="44"/>
      <c r="N60" s="44"/>
      <c r="O60" s="44"/>
      <c r="P60" s="44"/>
    </row>
    <row r="61" spans="1:16" x14ac:dyDescent="0.2">
      <c r="A61" s="34"/>
      <c r="B61" s="34">
        <f t="shared" si="0"/>
        <v>31</v>
      </c>
      <c r="C61" s="44"/>
      <c r="D61" s="44"/>
      <c r="E61" s="44"/>
      <c r="F61" s="44"/>
      <c r="J61" s="34"/>
      <c r="K61" s="34">
        <f t="shared" si="1"/>
        <v>31</v>
      </c>
      <c r="L61" s="44"/>
      <c r="M61" s="44"/>
      <c r="N61" s="44"/>
      <c r="O61" s="44"/>
      <c r="P61" s="44"/>
    </row>
    <row r="62" spans="1:16" x14ac:dyDescent="0.2">
      <c r="A62" s="34"/>
      <c r="B62" s="34">
        <f t="shared" si="0"/>
        <v>32</v>
      </c>
      <c r="C62" s="44"/>
      <c r="D62" s="44"/>
      <c r="E62" s="44"/>
      <c r="F62" s="44"/>
      <c r="J62" s="34"/>
      <c r="K62" s="34">
        <f t="shared" si="1"/>
        <v>32</v>
      </c>
      <c r="L62" s="44"/>
      <c r="M62" s="44"/>
      <c r="N62" s="44"/>
      <c r="O62" s="44"/>
      <c r="P62" s="44"/>
    </row>
    <row r="63" spans="1:16" x14ac:dyDescent="0.2">
      <c r="A63" s="34"/>
      <c r="B63" s="34">
        <f t="shared" si="0"/>
        <v>33</v>
      </c>
      <c r="C63" s="44"/>
      <c r="D63" s="44"/>
      <c r="E63" s="44"/>
      <c r="F63" s="44"/>
      <c r="J63" s="34"/>
      <c r="K63" s="34">
        <f t="shared" si="1"/>
        <v>33</v>
      </c>
      <c r="L63" s="44"/>
      <c r="M63" s="44"/>
      <c r="N63" s="44"/>
      <c r="O63" s="44"/>
      <c r="P63" s="44"/>
    </row>
    <row r="64" spans="1:16" x14ac:dyDescent="0.2">
      <c r="A64" s="34"/>
      <c r="B64" s="34">
        <f t="shared" si="0"/>
        <v>34</v>
      </c>
      <c r="C64" s="44"/>
      <c r="D64" s="44"/>
      <c r="E64" s="44"/>
      <c r="F64" s="44"/>
      <c r="J64" s="34"/>
      <c r="K64" s="34">
        <f t="shared" si="1"/>
        <v>34</v>
      </c>
      <c r="L64" s="44"/>
      <c r="M64" s="44"/>
      <c r="N64" s="44"/>
      <c r="O64" s="44"/>
      <c r="P64" s="44"/>
    </row>
    <row r="65" spans="1:16" x14ac:dyDescent="0.2">
      <c r="A65" s="34"/>
      <c r="B65" s="34">
        <f t="shared" si="0"/>
        <v>35</v>
      </c>
      <c r="C65" s="44"/>
      <c r="D65" s="44"/>
      <c r="E65" s="44"/>
      <c r="F65" s="44"/>
      <c r="J65" s="34"/>
      <c r="K65" s="34">
        <f t="shared" si="1"/>
        <v>35</v>
      </c>
      <c r="L65" s="44"/>
      <c r="M65" s="44"/>
      <c r="N65" s="44"/>
      <c r="O65" s="44"/>
      <c r="P65" s="44"/>
    </row>
    <row r="66" spans="1:16" x14ac:dyDescent="0.2">
      <c r="A66" s="34"/>
      <c r="B66" s="34">
        <f t="shared" si="0"/>
        <v>36</v>
      </c>
      <c r="C66" s="44"/>
      <c r="D66" s="44"/>
      <c r="E66" s="44"/>
      <c r="F66" s="44"/>
      <c r="J66" s="34"/>
      <c r="K66" s="34">
        <f t="shared" si="1"/>
        <v>36</v>
      </c>
      <c r="L66" s="44"/>
      <c r="M66" s="44"/>
      <c r="N66" s="44"/>
      <c r="O66" s="44"/>
      <c r="P66" s="44"/>
    </row>
    <row r="67" spans="1:16" x14ac:dyDescent="0.2">
      <c r="A67" s="34"/>
      <c r="B67" s="34">
        <f t="shared" si="0"/>
        <v>37</v>
      </c>
      <c r="C67" s="44"/>
      <c r="D67" s="44"/>
      <c r="E67" s="44"/>
      <c r="F67" s="44"/>
      <c r="J67" s="34"/>
      <c r="K67" s="34">
        <f t="shared" si="1"/>
        <v>37</v>
      </c>
      <c r="L67" s="44"/>
      <c r="M67" s="44"/>
      <c r="N67" s="44"/>
      <c r="O67" s="44"/>
      <c r="P67" s="44"/>
    </row>
    <row r="68" spans="1:16" x14ac:dyDescent="0.2">
      <c r="A68" s="34"/>
      <c r="B68" s="34">
        <f t="shared" si="0"/>
        <v>38</v>
      </c>
      <c r="C68" s="44"/>
      <c r="D68" s="44"/>
      <c r="E68" s="44"/>
      <c r="F68" s="44"/>
      <c r="J68" s="34"/>
      <c r="K68" s="34">
        <f t="shared" si="1"/>
        <v>38</v>
      </c>
      <c r="L68" s="44"/>
      <c r="M68" s="44"/>
      <c r="N68" s="44"/>
      <c r="O68" s="44"/>
      <c r="P68" s="44"/>
    </row>
    <row r="69" spans="1:16" x14ac:dyDescent="0.2">
      <c r="A69" s="34"/>
      <c r="B69" s="34">
        <f t="shared" si="0"/>
        <v>39</v>
      </c>
      <c r="C69" s="44"/>
      <c r="D69" s="44"/>
      <c r="E69" s="44"/>
      <c r="F69" s="44"/>
      <c r="J69" s="34"/>
      <c r="K69" s="34">
        <f t="shared" si="1"/>
        <v>39</v>
      </c>
      <c r="L69" s="44"/>
      <c r="M69" s="44"/>
      <c r="N69" s="44"/>
      <c r="O69" s="44"/>
      <c r="P69" s="44"/>
    </row>
    <row r="70" spans="1:16" x14ac:dyDescent="0.2">
      <c r="A70" s="34"/>
      <c r="B70" s="34">
        <f t="shared" si="0"/>
        <v>40</v>
      </c>
      <c r="C70" s="44"/>
      <c r="D70" s="44"/>
      <c r="E70" s="44"/>
      <c r="F70" s="44"/>
      <c r="J70" s="34"/>
      <c r="K70" s="34">
        <f t="shared" si="1"/>
        <v>40</v>
      </c>
      <c r="L70" s="44"/>
      <c r="M70" s="44"/>
      <c r="N70" s="44"/>
      <c r="O70" s="44"/>
      <c r="P70" s="44"/>
    </row>
    <row r="71" spans="1:16" x14ac:dyDescent="0.2">
      <c r="A71" s="34"/>
      <c r="B71" s="34">
        <f t="shared" si="0"/>
        <v>41</v>
      </c>
      <c r="C71" s="44"/>
      <c r="D71" s="44"/>
      <c r="E71" s="44"/>
      <c r="F71" s="44"/>
      <c r="J71" s="34"/>
      <c r="K71" s="34">
        <f t="shared" si="1"/>
        <v>41</v>
      </c>
      <c r="L71" s="44"/>
      <c r="M71" s="44"/>
      <c r="N71" s="44"/>
      <c r="O71" s="44"/>
      <c r="P71" s="44"/>
    </row>
    <row r="72" spans="1:16" x14ac:dyDescent="0.2">
      <c r="A72" s="34"/>
      <c r="B72" s="34">
        <f t="shared" si="0"/>
        <v>42</v>
      </c>
      <c r="C72" s="44"/>
      <c r="D72" s="44"/>
      <c r="E72" s="44"/>
      <c r="F72" s="44"/>
      <c r="J72" s="34"/>
      <c r="K72" s="34">
        <f t="shared" si="1"/>
        <v>42</v>
      </c>
      <c r="L72" s="44"/>
      <c r="M72" s="44"/>
      <c r="N72" s="44"/>
      <c r="O72" s="44"/>
      <c r="P72" s="44"/>
    </row>
    <row r="73" spans="1:16" x14ac:dyDescent="0.2">
      <c r="A73" s="34"/>
      <c r="B73" s="34">
        <f t="shared" si="0"/>
        <v>43</v>
      </c>
      <c r="C73" s="44"/>
      <c r="D73" s="44"/>
      <c r="E73" s="44"/>
      <c r="F73" s="44"/>
      <c r="J73" s="34"/>
      <c r="K73" s="34">
        <f t="shared" si="1"/>
        <v>43</v>
      </c>
      <c r="L73" s="44"/>
      <c r="M73" s="44"/>
      <c r="N73" s="44"/>
      <c r="O73" s="44"/>
      <c r="P73" s="44"/>
    </row>
    <row r="74" spans="1:16" x14ac:dyDescent="0.2">
      <c r="A74" s="34"/>
      <c r="B74" s="34">
        <f t="shared" si="0"/>
        <v>44</v>
      </c>
      <c r="C74" s="44"/>
      <c r="D74" s="44"/>
      <c r="E74" s="44"/>
      <c r="F74" s="44"/>
      <c r="J74" s="34"/>
      <c r="K74" s="34">
        <f t="shared" si="1"/>
        <v>44</v>
      </c>
      <c r="L74" s="44"/>
      <c r="M74" s="44"/>
      <c r="N74" s="44"/>
      <c r="O74" s="44"/>
      <c r="P74" s="44"/>
    </row>
    <row r="75" spans="1:16" x14ac:dyDescent="0.2">
      <c r="A75" s="34"/>
      <c r="B75" s="34">
        <f t="shared" si="0"/>
        <v>45</v>
      </c>
      <c r="C75" s="44"/>
      <c r="D75" s="44"/>
      <c r="E75" s="44"/>
      <c r="F75" s="44"/>
      <c r="J75" s="34"/>
      <c r="K75" s="34">
        <f t="shared" si="1"/>
        <v>45</v>
      </c>
      <c r="L75" s="44"/>
      <c r="M75" s="44"/>
      <c r="N75" s="44"/>
      <c r="O75" s="44"/>
      <c r="P75" s="44"/>
    </row>
    <row r="76" spans="1:16" x14ac:dyDescent="0.2">
      <c r="A76" s="34"/>
      <c r="B76" s="34">
        <f t="shared" si="0"/>
        <v>46</v>
      </c>
      <c r="C76" s="44"/>
      <c r="D76" s="44"/>
      <c r="E76" s="44"/>
      <c r="F76" s="44"/>
      <c r="J76" s="34"/>
      <c r="K76" s="34">
        <f t="shared" si="1"/>
        <v>46</v>
      </c>
      <c r="L76" s="44"/>
      <c r="M76" s="44"/>
      <c r="N76" s="44"/>
      <c r="O76" s="44"/>
      <c r="P76" s="44"/>
    </row>
    <row r="77" spans="1:16" x14ac:dyDescent="0.2">
      <c r="A77" s="34"/>
      <c r="B77" s="34">
        <f t="shared" si="0"/>
        <v>47</v>
      </c>
      <c r="C77" s="44"/>
      <c r="D77" s="44"/>
      <c r="E77" s="44"/>
      <c r="F77" s="44"/>
      <c r="J77" s="34"/>
      <c r="K77" s="34">
        <f t="shared" si="1"/>
        <v>47</v>
      </c>
      <c r="L77" s="44"/>
      <c r="M77" s="44"/>
      <c r="N77" s="44"/>
      <c r="O77" s="44"/>
      <c r="P77" s="44"/>
    </row>
    <row r="78" spans="1:16" x14ac:dyDescent="0.2">
      <c r="A78" s="34"/>
      <c r="B78" s="34">
        <f t="shared" si="0"/>
        <v>48</v>
      </c>
      <c r="C78" s="44"/>
      <c r="D78" s="44"/>
      <c r="E78" s="44"/>
      <c r="F78" s="44"/>
      <c r="J78" s="34"/>
      <c r="K78" s="34">
        <f t="shared" si="1"/>
        <v>48</v>
      </c>
      <c r="L78" s="44"/>
      <c r="M78" s="44"/>
      <c r="N78" s="44"/>
      <c r="O78" s="44"/>
      <c r="P78" s="44"/>
    </row>
    <row r="79" spans="1:16" x14ac:dyDescent="0.2">
      <c r="A79" s="34"/>
      <c r="B79" s="34">
        <f t="shared" si="0"/>
        <v>49</v>
      </c>
      <c r="C79" s="44"/>
      <c r="D79" s="44"/>
      <c r="E79" s="44"/>
      <c r="F79" s="44"/>
      <c r="J79" s="34"/>
      <c r="K79" s="34">
        <f t="shared" si="1"/>
        <v>49</v>
      </c>
      <c r="L79" s="44"/>
      <c r="M79" s="44"/>
      <c r="N79" s="44"/>
      <c r="O79" s="44"/>
      <c r="P79" s="44"/>
    </row>
    <row r="80" spans="1:16" x14ac:dyDescent="0.2">
      <c r="A80" s="34"/>
      <c r="B80" s="34">
        <f t="shared" si="0"/>
        <v>50</v>
      </c>
      <c r="C80" s="44"/>
      <c r="D80" s="44"/>
      <c r="E80" s="44"/>
      <c r="F80" s="44"/>
      <c r="J80" s="34"/>
      <c r="K80" s="34">
        <f t="shared" si="1"/>
        <v>50</v>
      </c>
      <c r="L80" s="44"/>
      <c r="M80" s="44"/>
      <c r="N80" s="44"/>
      <c r="O80" s="44"/>
      <c r="P80" s="44"/>
    </row>
    <row r="81" spans="1:16" x14ac:dyDescent="0.2">
      <c r="A81" s="34"/>
      <c r="B81" s="34">
        <f t="shared" si="0"/>
        <v>51</v>
      </c>
      <c r="C81" s="44"/>
      <c r="D81" s="44"/>
      <c r="E81" s="44"/>
      <c r="F81" s="44"/>
      <c r="J81" s="34"/>
      <c r="K81" s="34">
        <f t="shared" si="1"/>
        <v>51</v>
      </c>
      <c r="L81" s="44"/>
      <c r="M81" s="44"/>
      <c r="N81" s="44"/>
      <c r="O81" s="44"/>
      <c r="P81" s="44"/>
    </row>
    <row r="82" spans="1:16" x14ac:dyDescent="0.2">
      <c r="A82" s="34"/>
      <c r="B82" s="34">
        <f t="shared" si="0"/>
        <v>52</v>
      </c>
      <c r="C82" s="44"/>
      <c r="D82" s="44"/>
      <c r="E82" s="44"/>
      <c r="F82" s="44"/>
      <c r="J82" s="34"/>
      <c r="K82" s="34">
        <f t="shared" si="1"/>
        <v>52</v>
      </c>
      <c r="L82" s="44"/>
      <c r="M82" s="44"/>
      <c r="N82" s="44"/>
      <c r="O82" s="44"/>
      <c r="P82" s="44"/>
    </row>
    <row r="83" spans="1:16" x14ac:dyDescent="0.2">
      <c r="A83" s="34"/>
      <c r="B83" s="34">
        <f t="shared" si="0"/>
        <v>53</v>
      </c>
      <c r="C83" s="44"/>
      <c r="D83" s="44"/>
      <c r="E83" s="44"/>
      <c r="F83" s="44"/>
      <c r="J83" s="34"/>
      <c r="K83" s="34">
        <f t="shared" si="1"/>
        <v>53</v>
      </c>
      <c r="L83" s="44"/>
      <c r="M83" s="44"/>
      <c r="N83" s="44"/>
      <c r="O83" s="44"/>
      <c r="P83" s="44"/>
    </row>
    <row r="84" spans="1:16" x14ac:dyDescent="0.2">
      <c r="A84" s="34"/>
      <c r="B84" s="34">
        <f t="shared" si="0"/>
        <v>54</v>
      </c>
      <c r="C84" s="44"/>
      <c r="D84" s="44"/>
      <c r="E84" s="44"/>
      <c r="F84" s="44"/>
      <c r="J84" s="34"/>
      <c r="K84" s="34">
        <f t="shared" si="1"/>
        <v>54</v>
      </c>
      <c r="L84" s="44"/>
      <c r="M84" s="44"/>
      <c r="N84" s="44"/>
      <c r="O84" s="44"/>
      <c r="P84" s="44"/>
    </row>
    <row r="85" spans="1:16" x14ac:dyDescent="0.2">
      <c r="A85" s="34"/>
      <c r="B85" s="34">
        <f t="shared" si="0"/>
        <v>55</v>
      </c>
      <c r="C85" s="44"/>
      <c r="D85" s="44"/>
      <c r="E85" s="44"/>
      <c r="F85" s="44"/>
      <c r="J85" s="34"/>
      <c r="K85" s="34">
        <f t="shared" si="1"/>
        <v>55</v>
      </c>
      <c r="L85" s="44"/>
      <c r="M85" s="44"/>
      <c r="N85" s="44"/>
      <c r="O85" s="44"/>
      <c r="P85" s="44"/>
    </row>
    <row r="86" spans="1:16" x14ac:dyDescent="0.2">
      <c r="A86" s="34"/>
      <c r="B86" s="34">
        <f t="shared" si="0"/>
        <v>56</v>
      </c>
      <c r="C86" s="44"/>
      <c r="D86" s="44"/>
      <c r="E86" s="44"/>
      <c r="F86" s="44"/>
      <c r="J86" s="34"/>
      <c r="K86" s="34">
        <f t="shared" si="1"/>
        <v>56</v>
      </c>
      <c r="L86" s="44"/>
      <c r="M86" s="44"/>
      <c r="N86" s="44"/>
      <c r="O86" s="44"/>
      <c r="P86" s="44"/>
    </row>
    <row r="87" spans="1:16" x14ac:dyDescent="0.2">
      <c r="A87" s="34"/>
      <c r="B87" s="34">
        <f t="shared" si="0"/>
        <v>57</v>
      </c>
      <c r="C87" s="44"/>
      <c r="D87" s="44"/>
      <c r="E87" s="44"/>
      <c r="F87" s="44"/>
      <c r="J87" s="34"/>
      <c r="K87" s="34">
        <f t="shared" si="1"/>
        <v>57</v>
      </c>
      <c r="L87" s="44"/>
      <c r="M87" s="44"/>
      <c r="N87" s="44"/>
      <c r="O87" s="44"/>
      <c r="P87" s="44"/>
    </row>
    <row r="88" spans="1:16" x14ac:dyDescent="0.2">
      <c r="A88" s="34"/>
      <c r="B88" s="34">
        <f t="shared" si="0"/>
        <v>58</v>
      </c>
      <c r="C88" s="44"/>
      <c r="D88" s="44"/>
      <c r="E88" s="44"/>
      <c r="F88" s="44"/>
      <c r="J88" s="34"/>
      <c r="K88" s="34">
        <f t="shared" si="1"/>
        <v>58</v>
      </c>
      <c r="L88" s="44"/>
      <c r="M88" s="44"/>
      <c r="N88" s="44"/>
      <c r="O88" s="44"/>
      <c r="P88" s="44"/>
    </row>
    <row r="89" spans="1:16" x14ac:dyDescent="0.2">
      <c r="A89" s="34"/>
      <c r="B89" s="34">
        <f t="shared" si="0"/>
        <v>59</v>
      </c>
      <c r="C89" s="44"/>
      <c r="D89" s="44"/>
      <c r="E89" s="44"/>
      <c r="F89" s="44"/>
      <c r="J89" s="34"/>
      <c r="K89" s="34">
        <f t="shared" si="1"/>
        <v>59</v>
      </c>
      <c r="L89" s="44"/>
      <c r="M89" s="44"/>
      <c r="N89" s="44"/>
      <c r="O89" s="44"/>
      <c r="P89" s="44"/>
    </row>
    <row r="90" spans="1:16" x14ac:dyDescent="0.2">
      <c r="A90" s="34"/>
      <c r="B90" s="34">
        <f t="shared" si="0"/>
        <v>60</v>
      </c>
      <c r="C90" s="44"/>
      <c r="D90" s="44"/>
      <c r="E90" s="44"/>
      <c r="F90" s="44"/>
      <c r="J90" s="34"/>
      <c r="K90" s="34">
        <f t="shared" si="1"/>
        <v>60</v>
      </c>
      <c r="L90" s="44"/>
      <c r="M90" s="44"/>
      <c r="N90" s="44"/>
      <c r="O90" s="44"/>
      <c r="P90" s="44"/>
    </row>
    <row r="91" spans="1:16" x14ac:dyDescent="0.2">
      <c r="A91" s="34"/>
      <c r="B91" s="34">
        <f t="shared" si="0"/>
        <v>61</v>
      </c>
      <c r="C91" s="44"/>
      <c r="D91" s="44"/>
      <c r="E91" s="44"/>
      <c r="F91" s="44"/>
      <c r="J91" s="34"/>
      <c r="K91" s="34">
        <f t="shared" si="1"/>
        <v>61</v>
      </c>
      <c r="L91" s="44"/>
      <c r="M91" s="44"/>
      <c r="N91" s="44"/>
      <c r="O91" s="44"/>
      <c r="P91" s="44"/>
    </row>
    <row r="92" spans="1:16" x14ac:dyDescent="0.2">
      <c r="A92" s="34"/>
      <c r="B92" s="34">
        <f t="shared" si="0"/>
        <v>62</v>
      </c>
      <c r="C92" s="44"/>
      <c r="D92" s="44"/>
      <c r="E92" s="44"/>
      <c r="F92" s="44"/>
      <c r="J92" s="34"/>
      <c r="K92" s="34">
        <f t="shared" si="1"/>
        <v>62</v>
      </c>
      <c r="L92" s="44"/>
      <c r="M92" s="44"/>
      <c r="N92" s="44"/>
      <c r="O92" s="44"/>
      <c r="P92" s="44"/>
    </row>
    <row r="93" spans="1:16" x14ac:dyDescent="0.2">
      <c r="A93" s="34"/>
      <c r="B93" s="34">
        <f t="shared" si="0"/>
        <v>63</v>
      </c>
      <c r="C93" s="44"/>
      <c r="D93" s="44"/>
      <c r="E93" s="44"/>
      <c r="F93" s="44"/>
      <c r="J93" s="34"/>
      <c r="K93" s="34">
        <f t="shared" si="1"/>
        <v>63</v>
      </c>
      <c r="L93" s="44"/>
      <c r="M93" s="44"/>
      <c r="N93" s="44"/>
      <c r="O93" s="44"/>
      <c r="P93" s="44"/>
    </row>
    <row r="94" spans="1:16" x14ac:dyDescent="0.2">
      <c r="A94" s="34"/>
      <c r="B94" s="34">
        <f t="shared" si="0"/>
        <v>64</v>
      </c>
      <c r="C94" s="44"/>
      <c r="D94" s="44"/>
      <c r="E94" s="44"/>
      <c r="F94" s="44"/>
      <c r="J94" s="34"/>
      <c r="K94" s="34">
        <f t="shared" si="1"/>
        <v>64</v>
      </c>
      <c r="L94" s="44"/>
      <c r="M94" s="44"/>
      <c r="N94" s="44"/>
      <c r="O94" s="44"/>
      <c r="P94" s="44"/>
    </row>
    <row r="95" spans="1:16" x14ac:dyDescent="0.2">
      <c r="A95" s="34"/>
      <c r="B95" s="34">
        <f t="shared" si="0"/>
        <v>65</v>
      </c>
      <c r="C95" s="44"/>
      <c r="D95" s="44"/>
      <c r="E95" s="44"/>
      <c r="F95" s="44"/>
      <c r="J95" s="34"/>
      <c r="K95" s="34">
        <f t="shared" si="1"/>
        <v>65</v>
      </c>
      <c r="L95" s="44"/>
      <c r="M95" s="44"/>
      <c r="N95" s="44"/>
      <c r="O95" s="44"/>
      <c r="P95" s="44"/>
    </row>
    <row r="96" spans="1:16" x14ac:dyDescent="0.2">
      <c r="A96" s="34"/>
      <c r="B96" s="34">
        <f t="shared" si="0"/>
        <v>66</v>
      </c>
      <c r="C96" s="44"/>
      <c r="D96" s="44"/>
      <c r="E96" s="44"/>
      <c r="F96" s="44"/>
      <c r="J96" s="34"/>
      <c r="K96" s="34">
        <f t="shared" si="1"/>
        <v>66</v>
      </c>
      <c r="L96" s="44"/>
      <c r="M96" s="44"/>
      <c r="N96" s="44"/>
      <c r="O96" s="44"/>
      <c r="P96" s="44"/>
    </row>
    <row r="97" spans="1:16" x14ac:dyDescent="0.2">
      <c r="A97" s="34"/>
      <c r="B97" s="34">
        <f t="shared" ref="B97:B100" si="2">B96+1</f>
        <v>67</v>
      </c>
      <c r="C97" s="44"/>
      <c r="D97" s="44"/>
      <c r="E97" s="44"/>
      <c r="F97" s="44"/>
      <c r="J97" s="34"/>
      <c r="K97" s="34">
        <f t="shared" ref="K97:K100" si="3">K96+1</f>
        <v>67</v>
      </c>
      <c r="L97" s="44"/>
      <c r="M97" s="44"/>
      <c r="N97" s="44"/>
      <c r="O97" s="44"/>
      <c r="P97" s="44"/>
    </row>
    <row r="98" spans="1:16" x14ac:dyDescent="0.2">
      <c r="A98" s="34"/>
      <c r="B98" s="34">
        <f t="shared" si="2"/>
        <v>68</v>
      </c>
      <c r="C98" s="44"/>
      <c r="D98" s="44"/>
      <c r="E98" s="44"/>
      <c r="F98" s="44"/>
      <c r="J98" s="34"/>
      <c r="K98" s="34">
        <f t="shared" si="3"/>
        <v>68</v>
      </c>
      <c r="L98" s="44"/>
      <c r="M98" s="44"/>
      <c r="N98" s="44"/>
      <c r="O98" s="44"/>
      <c r="P98" s="44"/>
    </row>
    <row r="99" spans="1:16" x14ac:dyDescent="0.2">
      <c r="A99" s="34"/>
      <c r="B99" s="34">
        <f t="shared" si="2"/>
        <v>69</v>
      </c>
      <c r="C99" s="44"/>
      <c r="D99" s="44"/>
      <c r="E99" s="44"/>
      <c r="F99" s="44"/>
      <c r="J99" s="34"/>
      <c r="K99" s="34">
        <f t="shared" si="3"/>
        <v>69</v>
      </c>
      <c r="L99" s="44"/>
      <c r="M99" s="44"/>
      <c r="N99" s="44"/>
      <c r="O99" s="44"/>
      <c r="P99" s="44"/>
    </row>
    <row r="100" spans="1:16" x14ac:dyDescent="0.2">
      <c r="A100" s="34"/>
      <c r="B100" s="34">
        <f t="shared" si="2"/>
        <v>70</v>
      </c>
      <c r="C100" s="44"/>
      <c r="D100" s="44"/>
      <c r="E100" s="44"/>
      <c r="F100" s="44"/>
      <c r="J100" s="34"/>
      <c r="K100" s="34">
        <f t="shared" si="3"/>
        <v>70</v>
      </c>
      <c r="L100" s="44"/>
      <c r="M100" s="44"/>
      <c r="N100" s="44"/>
      <c r="O100" s="44"/>
      <c r="P100" s="44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34" r:id="rId4">
          <objectPr defaultSize="0" autoPict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14</xdr:col>
                <xdr:colOff>504825</xdr:colOff>
                <xdr:row>25</xdr:row>
                <xdr:rowOff>85725</xdr:rowOff>
              </to>
            </anchor>
          </objectPr>
        </oleObject>
      </mc:Choice>
      <mc:Fallback>
        <oleObject progId="Equation.3" shapeId="18434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30" zoomScaleNormal="130" workbookViewId="0">
      <selection activeCell="D40" sqref="D40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11.75" customHeight="1" x14ac:dyDescent="0.3">
      <c r="A3" s="97" t="s">
        <v>111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6" spans="1:11" x14ac:dyDescent="0.2">
      <c r="A6" t="s">
        <v>0</v>
      </c>
    </row>
    <row r="7" spans="1:11" x14ac:dyDescent="0.2">
      <c r="A7" t="s">
        <v>5</v>
      </c>
      <c r="B7" s="29" t="s">
        <v>38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0" t="s">
        <v>21</v>
      </c>
    </row>
    <row r="10" spans="1:11" x14ac:dyDescent="0.2">
      <c r="A10" s="27" t="s">
        <v>4</v>
      </c>
      <c r="B10" s="35">
        <v>0</v>
      </c>
    </row>
    <row r="11" spans="1:11" x14ac:dyDescent="0.2">
      <c r="A11" s="27" t="s">
        <v>3</v>
      </c>
      <c r="B11" s="36">
        <v>100000</v>
      </c>
    </row>
    <row r="12" spans="1:11" x14ac:dyDescent="0.2">
      <c r="A12" s="3"/>
      <c r="B12" s="3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110">
        <v>0.03</v>
      </c>
      <c r="C14" s="1"/>
    </row>
    <row r="15" spans="1:11" x14ac:dyDescent="0.2">
      <c r="A15" t="s">
        <v>6</v>
      </c>
      <c r="B15" s="32" t="s">
        <v>23</v>
      </c>
      <c r="C15" s="1"/>
    </row>
    <row r="16" spans="1:11" x14ac:dyDescent="0.2">
      <c r="B16" s="1"/>
      <c r="C16" s="1"/>
    </row>
    <row r="17" spans="1:4" x14ac:dyDescent="0.2">
      <c r="B17" s="1"/>
      <c r="C17" s="1"/>
    </row>
    <row r="18" spans="1:4" x14ac:dyDescent="0.2">
      <c r="A18" s="26" t="s">
        <v>22</v>
      </c>
      <c r="B18" s="37"/>
      <c r="C18" s="37"/>
    </row>
    <row r="19" spans="1:4" x14ac:dyDescent="0.2">
      <c r="B19" s="1"/>
      <c r="C19" s="1"/>
    </row>
    <row r="21" spans="1:4" x14ac:dyDescent="0.2">
      <c r="A21" s="27" t="s">
        <v>69</v>
      </c>
    </row>
    <row r="22" spans="1:4" x14ac:dyDescent="0.2">
      <c r="A22" s="33" t="s">
        <v>70</v>
      </c>
      <c r="B22" s="33" t="s">
        <v>79</v>
      </c>
      <c r="C22" s="33" t="s">
        <v>80</v>
      </c>
    </row>
    <row r="23" spans="1:4" x14ac:dyDescent="0.2">
      <c r="A23" s="34">
        <v>40</v>
      </c>
      <c r="B23" s="34">
        <f>'Tavole Attuariali'!D51</f>
        <v>0.29964947138180736</v>
      </c>
      <c r="C23" s="34">
        <f>'Tavole Attuariali'!H51</f>
        <v>8.807697284512303E-2</v>
      </c>
    </row>
    <row r="24" spans="1:4" x14ac:dyDescent="0.2">
      <c r="A24" s="33"/>
      <c r="B24" s="34"/>
      <c r="C24" s="34"/>
    </row>
    <row r="25" spans="1:4" x14ac:dyDescent="0.2">
      <c r="A25" s="33"/>
      <c r="B25" s="34"/>
      <c r="C25" s="34"/>
    </row>
    <row r="27" spans="1:4" x14ac:dyDescent="0.2">
      <c r="A27" s="3" t="s">
        <v>81</v>
      </c>
      <c r="B27" s="70">
        <f>B11*C23/B23</f>
        <v>29393.334965339258</v>
      </c>
      <c r="C27" s="27" t="s">
        <v>112</v>
      </c>
      <c r="D27" s="27" t="s">
        <v>113</v>
      </c>
    </row>
    <row r="30" spans="1:4" x14ac:dyDescent="0.2">
      <c r="A30" s="26" t="s">
        <v>82</v>
      </c>
      <c r="B30" s="37"/>
      <c r="C30" s="37"/>
    </row>
    <row r="31" spans="1:4" x14ac:dyDescent="0.2">
      <c r="B31" s="1"/>
      <c r="C31" s="1"/>
    </row>
    <row r="33" spans="1:4" x14ac:dyDescent="0.2">
      <c r="A33" s="27" t="s">
        <v>69</v>
      </c>
    </row>
    <row r="34" spans="1:4" x14ac:dyDescent="0.2">
      <c r="A34" s="33" t="s">
        <v>70</v>
      </c>
      <c r="B34" s="33" t="s">
        <v>79</v>
      </c>
      <c r="C34" s="33" t="s">
        <v>80</v>
      </c>
    </row>
    <row r="35" spans="1:4" x14ac:dyDescent="0.2">
      <c r="A35" s="34">
        <v>40</v>
      </c>
      <c r="B35" s="34">
        <f>'Tavole Attuariali'!D51</f>
        <v>0.29964947138180736</v>
      </c>
      <c r="C35" s="34">
        <f>'Tavole Attuariali'!H51</f>
        <v>8.807697284512303E-2</v>
      </c>
    </row>
    <row r="36" spans="1:4" x14ac:dyDescent="0.2">
      <c r="A36" s="33">
        <v>55</v>
      </c>
      <c r="B36" s="34">
        <f>'Tavole Attuariali'!D66</f>
        <v>0.18759563653166547</v>
      </c>
      <c r="C36" s="34">
        <f>'Tavole Attuariali'!H66</f>
        <v>8.2418393265020942E-2</v>
      </c>
    </row>
    <row r="37" spans="1:4" x14ac:dyDescent="0.2">
      <c r="A37" s="33"/>
      <c r="B37" s="34"/>
      <c r="C37" s="34"/>
    </row>
    <row r="38" spans="1:4" x14ac:dyDescent="0.2">
      <c r="A38" s="33"/>
      <c r="B38" s="34"/>
      <c r="C38" s="34"/>
    </row>
    <row r="39" spans="1:4" x14ac:dyDescent="0.2">
      <c r="A39" s="71"/>
      <c r="B39" s="72"/>
      <c r="C39" s="72"/>
    </row>
    <row r="40" spans="1:4" x14ac:dyDescent="0.2">
      <c r="A40" s="3" t="s">
        <v>81</v>
      </c>
      <c r="B40" s="70">
        <f>B11*(C35-C36)/B35</f>
        <v>1888.3996537714693</v>
      </c>
      <c r="C40" s="27" t="s">
        <v>41</v>
      </c>
      <c r="D40" s="27" t="s">
        <v>99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Tavole Sopravvivenza</vt:lpstr>
      <vt:lpstr>Tavole Attuariali</vt:lpstr>
      <vt:lpstr>VI</vt:lpstr>
      <vt:lpstr>TCM_2</vt:lpstr>
      <vt:lpstr>VI - Es 1</vt:lpstr>
      <vt:lpstr>VI - Es 2</vt:lpstr>
      <vt:lpstr>VI - Es 3</vt:lpstr>
      <vt:lpstr>VI - Es 4</vt:lpstr>
      <vt:lpstr>VI - Es 1 (2)</vt:lpstr>
      <vt:lpstr>VI - Es 2 (2)</vt:lpstr>
      <vt:lpstr>VI - Es 3 (2)</vt:lpstr>
      <vt:lpstr>VI - Es 4 (2)</vt:lpstr>
      <vt:lpstr>VI - Es 5</vt:lpstr>
      <vt:lpstr>VI - Es 6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2020-03-31T16:01:28Z</dcterms:modified>
</cp:coreProperties>
</file>