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Questa_cartella_di_lavoro" defaultThemeVersion="124226"/>
  <bookViews>
    <workbookView xWindow="480" yWindow="30" windowWidth="11355" windowHeight="9465" tabRatio="1000" activeTab="2"/>
  </bookViews>
  <sheets>
    <sheet name="Tavole Sopravvivenza" sheetId="30" r:id="rId1"/>
    <sheet name="Tavole Attuariali" sheetId="31" r:id="rId2"/>
    <sheet name="Riserve" sheetId="22" r:id="rId3"/>
    <sheet name="Scomposizione premio" sheetId="35" r:id="rId4"/>
    <sheet name="Utili attesi 1" sheetId="33" r:id="rId5"/>
    <sheet name="Utili attesi 2" sheetId="36" r:id="rId6"/>
  </sheets>
  <definedNames>
    <definedName name="Cx">'Tavole Attuariali'!$G$11:$G$122</definedName>
    <definedName name="Dx">'Tavole Attuariali'!$D$11:$D$122</definedName>
    <definedName name="lx">'Tavole Attuariali'!$C$11:$C$122</definedName>
    <definedName name="ModificaPosizione" localSheetId="2">Riserve!ModificaPosizione</definedName>
    <definedName name="ModificaPosizione" localSheetId="3">'Scomposizione premio'!ModificaPosizione</definedName>
    <definedName name="ModificaPosizione" localSheetId="4">'Utili attesi 1'!ModificaPosizione</definedName>
    <definedName name="ModificaPosizione" localSheetId="5">'Utili attesi 2'!ModificaPosizione</definedName>
    <definedName name="ModificaPosizione">[0]!ModificaPosizione</definedName>
    <definedName name="Mx">'Tavole Attuariali'!$H$11:$H$122</definedName>
    <definedName name="Nx">'Tavole Attuariali'!$E$11:$E$122</definedName>
    <definedName name="Opz_Bdem">'Tavole Attuariali'!$B$4</definedName>
    <definedName name="Opz_Bfin">'Tavole Attuariali'!$C$4</definedName>
    <definedName name="Opz_S">'Tavole Attuariali'!$D$4</definedName>
    <definedName name="Principale" localSheetId="2">Riserve!Principale</definedName>
    <definedName name="Principale" localSheetId="3">'Scomposizione premio'!Principale</definedName>
    <definedName name="Principale" localSheetId="4">'Utili attesi 1'!Principale</definedName>
    <definedName name="Principale" localSheetId="5">'Utili attesi 2'!Principale</definedName>
    <definedName name="Principale">[0]!Principale</definedName>
    <definedName name="RimuoviPosizioni" localSheetId="2">Riserve!RimuoviPosizioni</definedName>
    <definedName name="RimuoviPosizioni" localSheetId="3">'Scomposizione premio'!RimuoviPosizioni</definedName>
    <definedName name="RimuoviPosizioni" localSheetId="4">'Utili attesi 1'!RimuoviPosizioni</definedName>
    <definedName name="RimuoviPosizioni" localSheetId="5">'Utili attesi 2'!RimuoviPosizioni</definedName>
    <definedName name="RimuoviPosizioni">[0]!RimuoviPosizioni</definedName>
    <definedName name="Rx">'Tavole Attuariali'!$I$11:$I$122</definedName>
    <definedName name="SelezionePosizione" localSheetId="2">Riserve!SelezionePosizione</definedName>
    <definedName name="SelezionePosizione" localSheetId="3">'Scomposizione premio'!SelezionePosizione</definedName>
    <definedName name="SelezionePosizione" localSheetId="4">'Utili attesi 1'!SelezionePosizione</definedName>
    <definedName name="SelezionePosizione" localSheetId="5">'Utili attesi 2'!SelezionePosizione</definedName>
    <definedName name="SelezionePosizione">[0]!SelezionePosizione</definedName>
    <definedName name="Sx">'Tavole Attuariali'!$F$11:$F$122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2">Riserve!TestAnnulla</definedName>
    <definedName name="TestAnnulla" localSheetId="3">'Scomposizione premio'!TestAnnulla</definedName>
    <definedName name="TestAnnulla" localSheetId="4">'Utili attesi 1'!TestAnnulla</definedName>
    <definedName name="TestAnnulla" localSheetId="5">'Utili attesi 2'!TestAnnulla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D44" i="35" l="1"/>
  <c r="A31" i="36" l="1"/>
  <c r="A31" i="35"/>
  <c r="A31" i="33"/>
  <c r="A32" i="36" l="1"/>
  <c r="A32" i="35"/>
  <c r="A32" i="33"/>
  <c r="A33" i="36" l="1"/>
  <c r="A33" i="35"/>
  <c r="A33" i="33"/>
  <c r="A34" i="36" l="1"/>
  <c r="A34" i="35"/>
  <c r="A34" i="33"/>
  <c r="A35" i="36" l="1"/>
  <c r="A35" i="35"/>
  <c r="A35" i="33"/>
  <c r="A36" i="36" l="1"/>
  <c r="A36" i="35"/>
  <c r="A36" i="33"/>
  <c r="B7" i="22"/>
  <c r="B13" i="22"/>
  <c r="C122" i="31"/>
  <c r="D122" i="31" s="1"/>
  <c r="C121" i="31"/>
  <c r="C120" i="31"/>
  <c r="D120" i="31" s="1"/>
  <c r="C119" i="31"/>
  <c r="C118" i="31"/>
  <c r="D118" i="31" s="1"/>
  <c r="C117" i="31"/>
  <c r="C116" i="31"/>
  <c r="D116" i="31" s="1"/>
  <c r="C115" i="31"/>
  <c r="C114" i="31"/>
  <c r="D114" i="31" s="1"/>
  <c r="C113" i="31"/>
  <c r="C112" i="31"/>
  <c r="D112" i="31" s="1"/>
  <c r="C111" i="31"/>
  <c r="C110" i="31"/>
  <c r="D110" i="31" s="1"/>
  <c r="C109" i="31"/>
  <c r="C108" i="31"/>
  <c r="D108" i="31" s="1"/>
  <c r="C107" i="31"/>
  <c r="C106" i="31"/>
  <c r="D106" i="31" s="1"/>
  <c r="C105" i="31"/>
  <c r="C104" i="31"/>
  <c r="D104" i="31" s="1"/>
  <c r="C103" i="31"/>
  <c r="C102" i="31"/>
  <c r="D102" i="31" s="1"/>
  <c r="C101" i="31"/>
  <c r="C100" i="31"/>
  <c r="D100" i="31" s="1"/>
  <c r="C99" i="31"/>
  <c r="C98" i="31"/>
  <c r="D98" i="31" s="1"/>
  <c r="C97" i="31"/>
  <c r="C96" i="31"/>
  <c r="D96" i="31" s="1"/>
  <c r="C95" i="31"/>
  <c r="C94" i="31"/>
  <c r="D94" i="31" s="1"/>
  <c r="C93" i="31"/>
  <c r="C92" i="31"/>
  <c r="D92" i="31" s="1"/>
  <c r="C91" i="31"/>
  <c r="C90" i="31"/>
  <c r="D90" i="31" s="1"/>
  <c r="C89" i="31"/>
  <c r="C88" i="31"/>
  <c r="D88" i="31" s="1"/>
  <c r="C87" i="31"/>
  <c r="C86" i="31"/>
  <c r="D86" i="31" s="1"/>
  <c r="C85" i="31"/>
  <c r="C84" i="31"/>
  <c r="D84" i="31" s="1"/>
  <c r="C83" i="31"/>
  <c r="C82" i="31"/>
  <c r="D82" i="31" s="1"/>
  <c r="C81" i="31"/>
  <c r="C80" i="31"/>
  <c r="D80" i="31" s="1"/>
  <c r="C79" i="31"/>
  <c r="C78" i="31"/>
  <c r="D78" i="31" s="1"/>
  <c r="C77" i="31"/>
  <c r="C76" i="31"/>
  <c r="D76" i="31" s="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A28" i="22"/>
  <c r="A29" i="22"/>
  <c r="G12" i="31" l="1"/>
  <c r="G14" i="31"/>
  <c r="G16" i="31"/>
  <c r="G18" i="31"/>
  <c r="G20" i="31"/>
  <c r="G22" i="31"/>
  <c r="G26" i="31"/>
  <c r="G28" i="31"/>
  <c r="G30" i="31"/>
  <c r="G32" i="31"/>
  <c r="G34" i="31"/>
  <c r="G36" i="31"/>
  <c r="G38" i="31"/>
  <c r="G40" i="31"/>
  <c r="G42" i="31"/>
  <c r="G44" i="31"/>
  <c r="G46" i="31"/>
  <c r="G48" i="31"/>
  <c r="G50" i="31"/>
  <c r="G52" i="31"/>
  <c r="G54" i="31"/>
  <c r="G56" i="31"/>
  <c r="G58" i="31"/>
  <c r="G60" i="31"/>
  <c r="C31" i="36"/>
  <c r="C33" i="36"/>
  <c r="C30" i="36"/>
  <c r="C32" i="36"/>
  <c r="C34" i="36"/>
  <c r="A37" i="36"/>
  <c r="C36" i="36"/>
  <c r="C35" i="36"/>
  <c r="D30" i="35"/>
  <c r="D32" i="35"/>
  <c r="D34" i="35"/>
  <c r="D35" i="35"/>
  <c r="D31" i="35"/>
  <c r="D33" i="35"/>
  <c r="D36" i="35"/>
  <c r="G11" i="31"/>
  <c r="G13" i="31"/>
  <c r="G15" i="31"/>
  <c r="G17" i="31"/>
  <c r="G19" i="31"/>
  <c r="G21" i="31"/>
  <c r="G23" i="31"/>
  <c r="G25" i="31"/>
  <c r="G27" i="31"/>
  <c r="G29" i="31"/>
  <c r="G31" i="31"/>
  <c r="G33" i="31"/>
  <c r="G35" i="31"/>
  <c r="G37" i="31"/>
  <c r="G39" i="31"/>
  <c r="G41" i="31"/>
  <c r="G43" i="31"/>
  <c r="G45" i="31"/>
  <c r="G47" i="31"/>
  <c r="G49" i="31"/>
  <c r="G51" i="31"/>
  <c r="G53" i="31"/>
  <c r="G55" i="31"/>
  <c r="G57" i="31"/>
  <c r="G59" i="31"/>
  <c r="G77" i="31"/>
  <c r="G79" i="31"/>
  <c r="G81" i="31"/>
  <c r="G83" i="31"/>
  <c r="G85" i="31"/>
  <c r="G87" i="31"/>
  <c r="G89" i="31"/>
  <c r="G91" i="31"/>
  <c r="G93" i="31"/>
  <c r="G95" i="31"/>
  <c r="G97" i="31"/>
  <c r="G99" i="31"/>
  <c r="G101" i="31"/>
  <c r="G103" i="31"/>
  <c r="G105" i="31"/>
  <c r="G107" i="31"/>
  <c r="G109" i="31"/>
  <c r="G111" i="31"/>
  <c r="G113" i="31"/>
  <c r="G115" i="31"/>
  <c r="G117" i="31"/>
  <c r="G119" i="31"/>
  <c r="G121" i="31"/>
  <c r="A37" i="35"/>
  <c r="D37" i="35" s="1"/>
  <c r="G62" i="31"/>
  <c r="G31" i="33"/>
  <c r="G64" i="31"/>
  <c r="G33" i="33"/>
  <c r="G66" i="31"/>
  <c r="G35" i="33"/>
  <c r="G68" i="31"/>
  <c r="G70" i="31"/>
  <c r="D72" i="31"/>
  <c r="D74" i="31"/>
  <c r="G61" i="31"/>
  <c r="G30" i="33"/>
  <c r="G63" i="31"/>
  <c r="G32" i="33"/>
  <c r="G65" i="31"/>
  <c r="G34" i="33"/>
  <c r="G67" i="31"/>
  <c r="G36" i="33"/>
  <c r="G69" i="31"/>
  <c r="G71" i="31"/>
  <c r="G73" i="31"/>
  <c r="G75" i="31"/>
  <c r="D13" i="31"/>
  <c r="D17" i="31"/>
  <c r="D21" i="31"/>
  <c r="G24" i="31"/>
  <c r="D25" i="31"/>
  <c r="D28" i="31"/>
  <c r="D32" i="31"/>
  <c r="D36" i="31"/>
  <c r="D40" i="31"/>
  <c r="D44" i="31"/>
  <c r="D48" i="31"/>
  <c r="D52" i="31"/>
  <c r="D56" i="31"/>
  <c r="D60" i="31"/>
  <c r="D64" i="31"/>
  <c r="D68" i="31"/>
  <c r="D75" i="31"/>
  <c r="D79" i="31"/>
  <c r="D83" i="31"/>
  <c r="D87" i="31"/>
  <c r="D91" i="31"/>
  <c r="D95" i="31"/>
  <c r="D99" i="31"/>
  <c r="D103" i="31"/>
  <c r="D107" i="31"/>
  <c r="E101" i="31" s="1"/>
  <c r="J101" i="31" s="1"/>
  <c r="D111" i="31"/>
  <c r="D115" i="31"/>
  <c r="D119" i="31"/>
  <c r="M119" i="31" s="1"/>
  <c r="A37" i="33"/>
  <c r="G37" i="33" s="1"/>
  <c r="D11" i="31"/>
  <c r="D15" i="31"/>
  <c r="D19" i="31"/>
  <c r="D23" i="31"/>
  <c r="D30" i="31"/>
  <c r="D34" i="31"/>
  <c r="D38" i="31"/>
  <c r="D42" i="31"/>
  <c r="D46" i="31"/>
  <c r="D50" i="31"/>
  <c r="D54" i="31"/>
  <c r="D58" i="31"/>
  <c r="D62" i="31"/>
  <c r="D66" i="31"/>
  <c r="D70" i="31"/>
  <c r="D73" i="31"/>
  <c r="D77" i="31"/>
  <c r="D81" i="31"/>
  <c r="D85" i="31"/>
  <c r="D89" i="31"/>
  <c r="D93" i="31"/>
  <c r="D97" i="31"/>
  <c r="D101" i="31"/>
  <c r="D105" i="31"/>
  <c r="D109" i="31"/>
  <c r="D113" i="31"/>
  <c r="D117" i="31"/>
  <c r="D121" i="31"/>
  <c r="M121" i="31" s="1"/>
  <c r="D12" i="31"/>
  <c r="D14" i="31"/>
  <c r="D16" i="31"/>
  <c r="D18" i="31"/>
  <c r="D20" i="31"/>
  <c r="D22" i="31"/>
  <c r="D24" i="31"/>
  <c r="D26" i="31"/>
  <c r="L118" i="31"/>
  <c r="J118" i="31"/>
  <c r="M118" i="31"/>
  <c r="K118" i="31"/>
  <c r="L122" i="31"/>
  <c r="J122" i="31"/>
  <c r="M122" i="31"/>
  <c r="K122" i="31"/>
  <c r="E122" i="31"/>
  <c r="F122" i="31" s="1"/>
  <c r="D27" i="31"/>
  <c r="D29" i="31"/>
  <c r="D31" i="31"/>
  <c r="D33" i="31"/>
  <c r="D35" i="31"/>
  <c r="D37" i="31"/>
  <c r="D39" i="31"/>
  <c r="D41" i="31"/>
  <c r="D43" i="31"/>
  <c r="D45" i="31"/>
  <c r="D47" i="31"/>
  <c r="D49" i="31"/>
  <c r="D51" i="31"/>
  <c r="D53" i="31"/>
  <c r="D55" i="31"/>
  <c r="D57" i="31"/>
  <c r="D59" i="31"/>
  <c r="D61" i="31"/>
  <c r="D63" i="31"/>
  <c r="D65" i="31"/>
  <c r="D67" i="31"/>
  <c r="D69" i="31"/>
  <c r="D71" i="31"/>
  <c r="L120" i="31"/>
  <c r="J120" i="31"/>
  <c r="M120" i="31"/>
  <c r="K120" i="31"/>
  <c r="G72" i="31"/>
  <c r="G74" i="31"/>
  <c r="G76" i="31"/>
  <c r="G78" i="31"/>
  <c r="G80" i="31"/>
  <c r="G82" i="31"/>
  <c r="G84" i="31"/>
  <c r="G86" i="31"/>
  <c r="G88" i="31"/>
  <c r="G90" i="31"/>
  <c r="G92" i="31"/>
  <c r="G94" i="31"/>
  <c r="G96" i="31"/>
  <c r="G98" i="31"/>
  <c r="G100" i="31"/>
  <c r="G102" i="31"/>
  <c r="G104" i="31"/>
  <c r="G106" i="31"/>
  <c r="G108" i="31"/>
  <c r="G110" i="31"/>
  <c r="G112" i="31"/>
  <c r="G114" i="31"/>
  <c r="G116" i="31"/>
  <c r="G118" i="31"/>
  <c r="J119" i="31"/>
  <c r="G120" i="31"/>
  <c r="J121" i="31"/>
  <c r="G122" i="31"/>
  <c r="H122" i="31" s="1"/>
  <c r="I122" i="31" s="1"/>
  <c r="K119" i="31"/>
  <c r="A30" i="22"/>
  <c r="E100" i="31" l="1"/>
  <c r="J100" i="31" s="1"/>
  <c r="E111" i="31"/>
  <c r="E91" i="31"/>
  <c r="E79" i="31"/>
  <c r="E120" i="31"/>
  <c r="E117" i="31"/>
  <c r="J117" i="31" s="1"/>
  <c r="E107" i="31"/>
  <c r="E85" i="31"/>
  <c r="J85" i="31" s="1"/>
  <c r="E75" i="31"/>
  <c r="E95" i="31"/>
  <c r="J95" i="31" s="1"/>
  <c r="L119" i="31"/>
  <c r="E109" i="31"/>
  <c r="J109" i="31" s="1"/>
  <c r="E103" i="31"/>
  <c r="E93" i="31"/>
  <c r="J93" i="31" s="1"/>
  <c r="E87" i="31"/>
  <c r="F76" i="31" s="1"/>
  <c r="K76" i="31" s="1"/>
  <c r="E77" i="31"/>
  <c r="J77" i="31" s="1"/>
  <c r="E115" i="31"/>
  <c r="J115" i="31" s="1"/>
  <c r="E99" i="31"/>
  <c r="J99" i="31" s="1"/>
  <c r="E82" i="31"/>
  <c r="J82" i="31" s="1"/>
  <c r="E121" i="31"/>
  <c r="F121" i="31" s="1"/>
  <c r="E119" i="31"/>
  <c r="E83" i="31"/>
  <c r="E116" i="31"/>
  <c r="J116" i="31" s="1"/>
  <c r="E70" i="31"/>
  <c r="J70" i="31" s="1"/>
  <c r="E80" i="31"/>
  <c r="J80" i="31" s="1"/>
  <c r="E113" i="31"/>
  <c r="J113" i="31" s="1"/>
  <c r="E105" i="31"/>
  <c r="J105" i="31" s="1"/>
  <c r="E97" i="31"/>
  <c r="J97" i="31" s="1"/>
  <c r="E89" i="31"/>
  <c r="J89" i="31" s="1"/>
  <c r="E81" i="31"/>
  <c r="J81" i="31" s="1"/>
  <c r="E73" i="31"/>
  <c r="J73" i="31" s="1"/>
  <c r="K121" i="31"/>
  <c r="L121" i="31"/>
  <c r="C37" i="36"/>
  <c r="A38" i="36"/>
  <c r="E88" i="31"/>
  <c r="J88" i="31" s="1"/>
  <c r="E108" i="31"/>
  <c r="J108" i="31" s="1"/>
  <c r="E114" i="31"/>
  <c r="J114" i="31" s="1"/>
  <c r="E102" i="31"/>
  <c r="J102" i="31" s="1"/>
  <c r="E106" i="31"/>
  <c r="J106" i="31" s="1"/>
  <c r="A38" i="35"/>
  <c r="D38" i="35" s="1"/>
  <c r="E96" i="31"/>
  <c r="J96" i="31" s="1"/>
  <c r="E84" i="31"/>
  <c r="J84" i="31" s="1"/>
  <c r="E94" i="31"/>
  <c r="J94" i="31" s="1"/>
  <c r="E74" i="31"/>
  <c r="J74" i="31" s="1"/>
  <c r="E112" i="31"/>
  <c r="J112" i="31" s="1"/>
  <c r="E104" i="31"/>
  <c r="J104" i="31" s="1"/>
  <c r="E92" i="31"/>
  <c r="J92" i="31" s="1"/>
  <c r="E76" i="31"/>
  <c r="E68" i="31"/>
  <c r="J68" i="31" s="1"/>
  <c r="E110" i="31"/>
  <c r="J110" i="31" s="1"/>
  <c r="E98" i="31"/>
  <c r="J98" i="31" s="1"/>
  <c r="E90" i="31"/>
  <c r="J90" i="31" s="1"/>
  <c r="E86" i="31"/>
  <c r="J86" i="31" s="1"/>
  <c r="E78" i="31"/>
  <c r="J78" i="31" s="1"/>
  <c r="E118" i="31"/>
  <c r="E72" i="31"/>
  <c r="J72" i="31" s="1"/>
  <c r="J76" i="31"/>
  <c r="H109" i="31"/>
  <c r="L109" i="31" s="1"/>
  <c r="H101" i="31"/>
  <c r="H93" i="31"/>
  <c r="L93" i="31" s="1"/>
  <c r="H85" i="31"/>
  <c r="H77" i="31"/>
  <c r="L77" i="31" s="1"/>
  <c r="E66" i="31"/>
  <c r="E62" i="31"/>
  <c r="J62" i="31" s="1"/>
  <c r="E58" i="31"/>
  <c r="J58" i="31" s="1"/>
  <c r="E54" i="31"/>
  <c r="J54" i="31" s="1"/>
  <c r="E50" i="31"/>
  <c r="E46" i="31"/>
  <c r="E42" i="31"/>
  <c r="E38" i="31"/>
  <c r="J38" i="31" s="1"/>
  <c r="E34" i="31"/>
  <c r="E30" i="31"/>
  <c r="J30" i="31" s="1"/>
  <c r="E25" i="31"/>
  <c r="E21" i="31"/>
  <c r="J21" i="31" s="1"/>
  <c r="E17" i="31"/>
  <c r="E13" i="31"/>
  <c r="A38" i="33"/>
  <c r="G38" i="33" s="1"/>
  <c r="H113" i="31"/>
  <c r="L113" i="31" s="1"/>
  <c r="H105" i="31"/>
  <c r="H97" i="31"/>
  <c r="L97" i="31" s="1"/>
  <c r="H89" i="31"/>
  <c r="H81" i="31"/>
  <c r="L81" i="31" s="1"/>
  <c r="H73" i="31"/>
  <c r="H11" i="31"/>
  <c r="L11" i="31" s="1"/>
  <c r="E64" i="31"/>
  <c r="J64" i="31" s="1"/>
  <c r="E60" i="31"/>
  <c r="J60" i="31" s="1"/>
  <c r="E56" i="31"/>
  <c r="E52" i="31"/>
  <c r="J52" i="31" s="1"/>
  <c r="E48" i="31"/>
  <c r="E44" i="31"/>
  <c r="J44" i="31" s="1"/>
  <c r="E40" i="31"/>
  <c r="J40" i="31" s="1"/>
  <c r="E36" i="31"/>
  <c r="J36" i="31" s="1"/>
  <c r="E32" i="31"/>
  <c r="J32" i="31" s="1"/>
  <c r="E28" i="31"/>
  <c r="J28" i="31" s="1"/>
  <c r="E23" i="31"/>
  <c r="E19" i="31"/>
  <c r="J19" i="31" s="1"/>
  <c r="E15" i="31"/>
  <c r="J15" i="31" s="1"/>
  <c r="E11" i="31"/>
  <c r="J11" i="31" s="1"/>
  <c r="J50" i="31"/>
  <c r="L105" i="31"/>
  <c r="L89" i="31"/>
  <c r="L73" i="31"/>
  <c r="J56" i="31"/>
  <c r="J48" i="31"/>
  <c r="J23" i="31"/>
  <c r="L101" i="31"/>
  <c r="L85" i="31"/>
  <c r="J66" i="31"/>
  <c r="J46" i="31"/>
  <c r="J42" i="31"/>
  <c r="J34" i="31"/>
  <c r="J25" i="31"/>
  <c r="J17" i="31"/>
  <c r="J13" i="31"/>
  <c r="H118" i="31"/>
  <c r="H120" i="31"/>
  <c r="H116" i="31"/>
  <c r="H112" i="31"/>
  <c r="J111" i="31"/>
  <c r="H108" i="31"/>
  <c r="J107" i="31"/>
  <c r="H104" i="31"/>
  <c r="J103" i="31"/>
  <c r="H100" i="31"/>
  <c r="H96" i="31"/>
  <c r="H92" i="31"/>
  <c r="J91" i="31"/>
  <c r="H88" i="31"/>
  <c r="J87" i="31"/>
  <c r="H84" i="31"/>
  <c r="J83" i="31"/>
  <c r="H80" i="31"/>
  <c r="J79" i="31"/>
  <c r="H76" i="31"/>
  <c r="J75" i="31"/>
  <c r="H119" i="31"/>
  <c r="H115" i="31"/>
  <c r="H111" i="31"/>
  <c r="H107" i="31"/>
  <c r="H103" i="31"/>
  <c r="H99" i="31"/>
  <c r="H95" i="31"/>
  <c r="H91" i="31"/>
  <c r="H87" i="31"/>
  <c r="H83" i="31"/>
  <c r="H79" i="31"/>
  <c r="H75" i="31"/>
  <c r="H117" i="31"/>
  <c r="H68" i="31"/>
  <c r="H65" i="31"/>
  <c r="L65" i="31" s="1"/>
  <c r="H60" i="31"/>
  <c r="H57" i="31"/>
  <c r="L57" i="31" s="1"/>
  <c r="H52" i="31"/>
  <c r="H49" i="31"/>
  <c r="L49" i="31" s="1"/>
  <c r="H44" i="31"/>
  <c r="H41" i="31"/>
  <c r="L41" i="31" s="1"/>
  <c r="H36" i="31"/>
  <c r="H33" i="31"/>
  <c r="L33" i="31" s="1"/>
  <c r="H28" i="31"/>
  <c r="H70" i="31"/>
  <c r="H67" i="31"/>
  <c r="L67" i="31" s="1"/>
  <c r="H62" i="31"/>
  <c r="H59" i="31"/>
  <c r="L59" i="31" s="1"/>
  <c r="H54" i="31"/>
  <c r="H51" i="31"/>
  <c r="L51" i="31" s="1"/>
  <c r="H46" i="31"/>
  <c r="H43" i="31"/>
  <c r="L43" i="31" s="1"/>
  <c r="H38" i="31"/>
  <c r="H35" i="31"/>
  <c r="L35" i="31" s="1"/>
  <c r="H30" i="31"/>
  <c r="H27" i="31"/>
  <c r="L27" i="31" s="1"/>
  <c r="H25" i="31"/>
  <c r="H22" i="31"/>
  <c r="H17" i="31"/>
  <c r="H14" i="31"/>
  <c r="L14" i="31" s="1"/>
  <c r="H24" i="31"/>
  <c r="L24" i="31" s="1"/>
  <c r="H19" i="31"/>
  <c r="H16" i="31"/>
  <c r="L16" i="31" s="1"/>
  <c r="E71" i="31"/>
  <c r="E69" i="31"/>
  <c r="E67" i="31"/>
  <c r="J67" i="31"/>
  <c r="E65" i="31"/>
  <c r="J65" i="31" s="1"/>
  <c r="E63" i="31"/>
  <c r="E61" i="31"/>
  <c r="E59" i="31"/>
  <c r="J59" i="31" s="1"/>
  <c r="E57" i="31"/>
  <c r="J57" i="31" s="1"/>
  <c r="E55" i="31"/>
  <c r="E53" i="31"/>
  <c r="J53" i="31" s="1"/>
  <c r="E51" i="31"/>
  <c r="J51" i="31" s="1"/>
  <c r="E49" i="31"/>
  <c r="J49" i="31" s="1"/>
  <c r="E47" i="31"/>
  <c r="E45" i="31"/>
  <c r="J45" i="31" s="1"/>
  <c r="E43" i="31"/>
  <c r="E41" i="31"/>
  <c r="J41" i="31" s="1"/>
  <c r="E39" i="31"/>
  <c r="E37" i="31"/>
  <c r="J37" i="31" s="1"/>
  <c r="E35" i="31"/>
  <c r="J35" i="31" s="1"/>
  <c r="E33" i="31"/>
  <c r="J33" i="31" s="1"/>
  <c r="E31" i="31"/>
  <c r="E29" i="31"/>
  <c r="J29" i="31" s="1"/>
  <c r="E27" i="31"/>
  <c r="J27" i="31" s="1"/>
  <c r="E26" i="31"/>
  <c r="E24" i="31"/>
  <c r="J24" i="31" s="1"/>
  <c r="E22" i="31"/>
  <c r="J22" i="31" s="1"/>
  <c r="L22" i="31"/>
  <c r="E20" i="31"/>
  <c r="E18" i="31"/>
  <c r="J18" i="31" s="1"/>
  <c r="E16" i="31"/>
  <c r="J16" i="31" s="1"/>
  <c r="E14" i="31"/>
  <c r="J14" i="31" s="1"/>
  <c r="E12" i="31"/>
  <c r="H114" i="31"/>
  <c r="H110" i="31"/>
  <c r="H106" i="31"/>
  <c r="H102" i="31"/>
  <c r="H98" i="31"/>
  <c r="H94" i="31"/>
  <c r="H90" i="31"/>
  <c r="H86" i="31"/>
  <c r="H82" i="31"/>
  <c r="H78" i="31"/>
  <c r="H74" i="31"/>
  <c r="H72" i="31"/>
  <c r="H121" i="31"/>
  <c r="I121" i="31" s="1"/>
  <c r="H69" i="31"/>
  <c r="H64" i="31"/>
  <c r="H61" i="31"/>
  <c r="H56" i="31"/>
  <c r="H53" i="31"/>
  <c r="H48" i="31"/>
  <c r="H45" i="31"/>
  <c r="H40" i="31"/>
  <c r="H37" i="31"/>
  <c r="H32" i="31"/>
  <c r="H29" i="31"/>
  <c r="H71" i="31"/>
  <c r="H66" i="31"/>
  <c r="H63" i="31"/>
  <c r="H58" i="31"/>
  <c r="H55" i="31"/>
  <c r="H50" i="31"/>
  <c r="H47" i="31"/>
  <c r="H42" i="31"/>
  <c r="H39" i="31"/>
  <c r="H34" i="31"/>
  <c r="H31" i="31"/>
  <c r="H26" i="31"/>
  <c r="H21" i="31"/>
  <c r="H18" i="31"/>
  <c r="L18" i="31" s="1"/>
  <c r="H13" i="31"/>
  <c r="H23" i="31"/>
  <c r="H20" i="31"/>
  <c r="H15" i="31"/>
  <c r="H12" i="31"/>
  <c r="A31" i="22"/>
  <c r="F79" i="31" l="1"/>
  <c r="K79" i="31" s="1"/>
  <c r="F87" i="31"/>
  <c r="K87" i="31" s="1"/>
  <c r="F95" i="31"/>
  <c r="K95" i="31" s="1"/>
  <c r="F106" i="31"/>
  <c r="K106" i="31" s="1"/>
  <c r="F103" i="31"/>
  <c r="K103" i="31" s="1"/>
  <c r="F96" i="31"/>
  <c r="K96" i="31" s="1"/>
  <c r="F111" i="31"/>
  <c r="K111" i="31" s="1"/>
  <c r="F78" i="31"/>
  <c r="K78" i="31" s="1"/>
  <c r="F119" i="31"/>
  <c r="F118" i="31"/>
  <c r="J43" i="31"/>
  <c r="F83" i="31"/>
  <c r="K83" i="31" s="1"/>
  <c r="F99" i="31"/>
  <c r="K99" i="31" s="1"/>
  <c r="F94" i="31"/>
  <c r="K94" i="31" s="1"/>
  <c r="F100" i="31"/>
  <c r="K100" i="31" s="1"/>
  <c r="F82" i="31"/>
  <c r="K82" i="31" s="1"/>
  <c r="F112" i="31"/>
  <c r="K112" i="31" s="1"/>
  <c r="F75" i="31"/>
  <c r="K75" i="31" s="1"/>
  <c r="F91" i="31"/>
  <c r="K91" i="31" s="1"/>
  <c r="F107" i="31"/>
  <c r="K107" i="31" s="1"/>
  <c r="F115" i="31"/>
  <c r="K115" i="31" s="1"/>
  <c r="F86" i="31"/>
  <c r="K86" i="31" s="1"/>
  <c r="F110" i="31"/>
  <c r="K110" i="31" s="1"/>
  <c r="F84" i="31"/>
  <c r="K84" i="31" s="1"/>
  <c r="F116" i="31"/>
  <c r="K116" i="31" s="1"/>
  <c r="F98" i="31"/>
  <c r="K98" i="31" s="1"/>
  <c r="F114" i="31"/>
  <c r="K114" i="31" s="1"/>
  <c r="F80" i="31"/>
  <c r="K80" i="31" s="1"/>
  <c r="F104" i="31"/>
  <c r="K104" i="31" s="1"/>
  <c r="F120" i="31"/>
  <c r="F73" i="31"/>
  <c r="K73" i="31" s="1"/>
  <c r="F77" i="31"/>
  <c r="K77" i="31" s="1"/>
  <c r="F81" i="31"/>
  <c r="K81" i="31" s="1"/>
  <c r="F85" i="31"/>
  <c r="K85" i="31" s="1"/>
  <c r="F89" i="31"/>
  <c r="K89" i="31" s="1"/>
  <c r="F93" i="31"/>
  <c r="K93" i="31" s="1"/>
  <c r="F97" i="31"/>
  <c r="K97" i="31" s="1"/>
  <c r="F101" i="31"/>
  <c r="K101" i="31" s="1"/>
  <c r="F105" i="31"/>
  <c r="K105" i="31" s="1"/>
  <c r="F109" i="31"/>
  <c r="K109" i="31" s="1"/>
  <c r="F113" i="31"/>
  <c r="K113" i="31" s="1"/>
  <c r="F117" i="31"/>
  <c r="K117" i="31" s="1"/>
  <c r="F72" i="31"/>
  <c r="K72" i="31" s="1"/>
  <c r="F102" i="31"/>
  <c r="K102" i="31" s="1"/>
  <c r="F92" i="31"/>
  <c r="K92" i="31" s="1"/>
  <c r="F108" i="31"/>
  <c r="K108" i="31" s="1"/>
  <c r="F74" i="31"/>
  <c r="K74" i="31" s="1"/>
  <c r="F90" i="31"/>
  <c r="K90" i="31" s="1"/>
  <c r="F88" i="31"/>
  <c r="K88" i="31" s="1"/>
  <c r="A39" i="36"/>
  <c r="C38" i="36"/>
  <c r="A39" i="35"/>
  <c r="D39" i="35" s="1"/>
  <c r="J63" i="31"/>
  <c r="J71" i="31"/>
  <c r="J69" i="31"/>
  <c r="F20" i="31"/>
  <c r="K20" i="31" s="1"/>
  <c r="F24" i="31"/>
  <c r="K24" i="31" s="1"/>
  <c r="F27" i="31"/>
  <c r="K27" i="31" s="1"/>
  <c r="F31" i="31"/>
  <c r="K31" i="31" s="1"/>
  <c r="F35" i="31"/>
  <c r="K35" i="31" s="1"/>
  <c r="F39" i="31"/>
  <c r="K39" i="31" s="1"/>
  <c r="F43" i="31"/>
  <c r="K43" i="31" s="1"/>
  <c r="F47" i="31"/>
  <c r="K47" i="31" s="1"/>
  <c r="F51" i="31"/>
  <c r="K51" i="31" s="1"/>
  <c r="F55" i="31"/>
  <c r="K55" i="31" s="1"/>
  <c r="F59" i="31"/>
  <c r="K59" i="31" s="1"/>
  <c r="I63" i="31"/>
  <c r="M63" i="31" s="1"/>
  <c r="I71" i="31"/>
  <c r="M71" i="31" s="1"/>
  <c r="A39" i="33"/>
  <c r="G39" i="33" s="1"/>
  <c r="I12" i="31"/>
  <c r="M12" i="31" s="1"/>
  <c r="I20" i="31"/>
  <c r="M20" i="31" s="1"/>
  <c r="I31" i="31"/>
  <c r="M31" i="31" s="1"/>
  <c r="I39" i="31"/>
  <c r="M39" i="31" s="1"/>
  <c r="I47" i="31"/>
  <c r="M47" i="31" s="1"/>
  <c r="I55" i="31"/>
  <c r="M55" i="31" s="1"/>
  <c r="I77" i="31"/>
  <c r="M77" i="31" s="1"/>
  <c r="I85" i="31"/>
  <c r="M85" i="31" s="1"/>
  <c r="I93" i="31"/>
  <c r="M93" i="31" s="1"/>
  <c r="I101" i="31"/>
  <c r="M101" i="31" s="1"/>
  <c r="I109" i="31"/>
  <c r="M109" i="31" s="1"/>
  <c r="F12" i="31"/>
  <c r="K12" i="31" s="1"/>
  <c r="F16" i="31"/>
  <c r="K16" i="31" s="1"/>
  <c r="J20" i="31"/>
  <c r="F26" i="31"/>
  <c r="K26" i="31" s="1"/>
  <c r="J31" i="31"/>
  <c r="J39" i="31"/>
  <c r="J47" i="31"/>
  <c r="J55" i="31"/>
  <c r="J61" i="31"/>
  <c r="F63" i="31"/>
  <c r="K63" i="31" s="1"/>
  <c r="F67" i="31"/>
  <c r="K67" i="31" s="1"/>
  <c r="F71" i="31"/>
  <c r="K71" i="31" s="1"/>
  <c r="I21" i="31"/>
  <c r="M21" i="31" s="1"/>
  <c r="L21" i="31"/>
  <c r="I40" i="31"/>
  <c r="M40" i="31" s="1"/>
  <c r="L40" i="31"/>
  <c r="I56" i="31"/>
  <c r="M56" i="31" s="1"/>
  <c r="L56" i="31"/>
  <c r="I15" i="31"/>
  <c r="M15" i="31" s="1"/>
  <c r="L15" i="31"/>
  <c r="I23" i="31"/>
  <c r="M23" i="31" s="1"/>
  <c r="L23" i="31"/>
  <c r="I34" i="31"/>
  <c r="M34" i="31" s="1"/>
  <c r="L34" i="31"/>
  <c r="I42" i="31"/>
  <c r="M42" i="31" s="1"/>
  <c r="L42" i="31"/>
  <c r="I50" i="31"/>
  <c r="M50" i="31" s="1"/>
  <c r="L50" i="31"/>
  <c r="I58" i="31"/>
  <c r="M58" i="31" s="1"/>
  <c r="L58" i="31"/>
  <c r="I66" i="31"/>
  <c r="M66" i="31" s="1"/>
  <c r="L66" i="31"/>
  <c r="I74" i="31"/>
  <c r="M74" i="31" s="1"/>
  <c r="L74" i="31"/>
  <c r="I82" i="31"/>
  <c r="M82" i="31" s="1"/>
  <c r="L82" i="31"/>
  <c r="I90" i="31"/>
  <c r="M90" i="31" s="1"/>
  <c r="L90" i="31"/>
  <c r="I98" i="31"/>
  <c r="M98" i="31" s="1"/>
  <c r="L98" i="31"/>
  <c r="I106" i="31"/>
  <c r="M106" i="31" s="1"/>
  <c r="L106" i="31"/>
  <c r="I114" i="31"/>
  <c r="M114" i="31" s="1"/>
  <c r="L114" i="31"/>
  <c r="I17" i="31"/>
  <c r="M17" i="31" s="1"/>
  <c r="L17" i="31"/>
  <c r="I25" i="31"/>
  <c r="M25" i="31" s="1"/>
  <c r="L25" i="31"/>
  <c r="I30" i="31"/>
  <c r="M30" i="31" s="1"/>
  <c r="L30" i="31"/>
  <c r="I38" i="31"/>
  <c r="M38" i="31" s="1"/>
  <c r="L38" i="31"/>
  <c r="I46" i="31"/>
  <c r="M46" i="31" s="1"/>
  <c r="L46" i="31"/>
  <c r="I54" i="31"/>
  <c r="M54" i="31" s="1"/>
  <c r="L54" i="31"/>
  <c r="I62" i="31"/>
  <c r="M62" i="31" s="1"/>
  <c r="L62" i="31"/>
  <c r="I70" i="31"/>
  <c r="M70" i="31" s="1"/>
  <c r="L70" i="31"/>
  <c r="I117" i="31"/>
  <c r="M117" i="31" s="1"/>
  <c r="L117" i="31"/>
  <c r="I79" i="31"/>
  <c r="M79" i="31" s="1"/>
  <c r="L79" i="31"/>
  <c r="I87" i="31"/>
  <c r="M87" i="31" s="1"/>
  <c r="L87" i="31"/>
  <c r="I95" i="31"/>
  <c r="M95" i="31" s="1"/>
  <c r="L95" i="31"/>
  <c r="I103" i="31"/>
  <c r="M103" i="31" s="1"/>
  <c r="L103" i="31"/>
  <c r="I111" i="31"/>
  <c r="M111" i="31" s="1"/>
  <c r="L111" i="31"/>
  <c r="I76" i="31"/>
  <c r="M76" i="31" s="1"/>
  <c r="L76" i="31"/>
  <c r="I80" i="31"/>
  <c r="M80" i="31" s="1"/>
  <c r="L80" i="31"/>
  <c r="I84" i="31"/>
  <c r="M84" i="31" s="1"/>
  <c r="L84" i="31"/>
  <c r="I88" i="31"/>
  <c r="M88" i="31" s="1"/>
  <c r="L88" i="31"/>
  <c r="I92" i="31"/>
  <c r="M92" i="31" s="1"/>
  <c r="L92" i="31"/>
  <c r="I96" i="31"/>
  <c r="M96" i="31" s="1"/>
  <c r="L96" i="31"/>
  <c r="I100" i="31"/>
  <c r="M100" i="31" s="1"/>
  <c r="L100" i="31"/>
  <c r="I104" i="31"/>
  <c r="M104" i="31" s="1"/>
  <c r="L104" i="31"/>
  <c r="I108" i="31"/>
  <c r="M108" i="31" s="1"/>
  <c r="L108" i="31"/>
  <c r="I112" i="31"/>
  <c r="M112" i="31" s="1"/>
  <c r="L112" i="31"/>
  <c r="I116" i="31"/>
  <c r="M116" i="31" s="1"/>
  <c r="L116" i="31"/>
  <c r="I18" i="31"/>
  <c r="M18" i="31" s="1"/>
  <c r="I26" i="31"/>
  <c r="M26" i="31" s="1"/>
  <c r="I29" i="31"/>
  <c r="M29" i="31" s="1"/>
  <c r="I37" i="31"/>
  <c r="M37" i="31" s="1"/>
  <c r="I45" i="31"/>
  <c r="M45" i="31" s="1"/>
  <c r="I53" i="31"/>
  <c r="M53" i="31" s="1"/>
  <c r="I61" i="31"/>
  <c r="M61" i="31" s="1"/>
  <c r="I69" i="31"/>
  <c r="M69" i="31" s="1"/>
  <c r="L12" i="31"/>
  <c r="F14" i="31"/>
  <c r="K14" i="31" s="1"/>
  <c r="F18" i="31"/>
  <c r="K18" i="31" s="1"/>
  <c r="L20" i="31"/>
  <c r="F22" i="31"/>
  <c r="K22" i="31" s="1"/>
  <c r="J26" i="31"/>
  <c r="L26" i="31"/>
  <c r="F29" i="31"/>
  <c r="K29" i="31" s="1"/>
  <c r="L31" i="31"/>
  <c r="F33" i="31"/>
  <c r="K33" i="31" s="1"/>
  <c r="F37" i="31"/>
  <c r="K37" i="31" s="1"/>
  <c r="L39" i="31"/>
  <c r="F41" i="31"/>
  <c r="K41" i="31" s="1"/>
  <c r="F45" i="31"/>
  <c r="K45" i="31" s="1"/>
  <c r="L47" i="31"/>
  <c r="F49" i="31"/>
  <c r="K49" i="31" s="1"/>
  <c r="F53" i="31"/>
  <c r="K53" i="31" s="1"/>
  <c r="L55" i="31"/>
  <c r="F57" i="31"/>
  <c r="K57" i="31" s="1"/>
  <c r="F61" i="31"/>
  <c r="K61" i="31" s="1"/>
  <c r="L63" i="31"/>
  <c r="F65" i="31"/>
  <c r="K65" i="31" s="1"/>
  <c r="F69" i="31"/>
  <c r="K69" i="31" s="1"/>
  <c r="L71" i="31"/>
  <c r="I16" i="31"/>
  <c r="M16" i="31" s="1"/>
  <c r="I24" i="31"/>
  <c r="M24" i="31" s="1"/>
  <c r="I33" i="31"/>
  <c r="M33" i="31" s="1"/>
  <c r="I41" i="31"/>
  <c r="M41" i="31" s="1"/>
  <c r="I49" i="31"/>
  <c r="M49" i="31" s="1"/>
  <c r="I57" i="31"/>
  <c r="M57" i="31" s="1"/>
  <c r="I65" i="31"/>
  <c r="M65" i="31" s="1"/>
  <c r="I119" i="31"/>
  <c r="I118" i="31"/>
  <c r="F13" i="31"/>
  <c r="K13" i="31" s="1"/>
  <c r="F17" i="31"/>
  <c r="K17" i="31" s="1"/>
  <c r="F21" i="31"/>
  <c r="K21" i="31" s="1"/>
  <c r="F25" i="31"/>
  <c r="K25" i="31" s="1"/>
  <c r="F30" i="31"/>
  <c r="K30" i="31" s="1"/>
  <c r="F34" i="31"/>
  <c r="K34" i="31" s="1"/>
  <c r="F38" i="31"/>
  <c r="K38" i="31" s="1"/>
  <c r="F42" i="31"/>
  <c r="K42" i="31" s="1"/>
  <c r="F46" i="31"/>
  <c r="K46" i="31" s="1"/>
  <c r="F54" i="31"/>
  <c r="K54" i="31" s="1"/>
  <c r="F58" i="31"/>
  <c r="K58" i="31" s="1"/>
  <c r="F66" i="31"/>
  <c r="K66" i="31" s="1"/>
  <c r="F11" i="31"/>
  <c r="K11" i="31" s="1"/>
  <c r="F15" i="31"/>
  <c r="K15" i="31" s="1"/>
  <c r="F19" i="31"/>
  <c r="K19" i="31" s="1"/>
  <c r="F23" i="31"/>
  <c r="K23" i="31" s="1"/>
  <c r="F28" i="31"/>
  <c r="K28" i="31" s="1"/>
  <c r="F32" i="31"/>
  <c r="K32" i="31" s="1"/>
  <c r="F36" i="31"/>
  <c r="K36" i="31" s="1"/>
  <c r="F40" i="31"/>
  <c r="K40" i="31" s="1"/>
  <c r="F44" i="31"/>
  <c r="K44" i="31" s="1"/>
  <c r="F48" i="31"/>
  <c r="K48" i="31" s="1"/>
  <c r="F52" i="31"/>
  <c r="K52" i="31" s="1"/>
  <c r="F56" i="31"/>
  <c r="K56" i="31" s="1"/>
  <c r="F60" i="31"/>
  <c r="K60" i="31" s="1"/>
  <c r="F64" i="31"/>
  <c r="K64" i="31" s="1"/>
  <c r="F68" i="31"/>
  <c r="K68" i="31" s="1"/>
  <c r="I11" i="31"/>
  <c r="M11" i="31" s="1"/>
  <c r="I73" i="31"/>
  <c r="M73" i="31" s="1"/>
  <c r="I81" i="31"/>
  <c r="M81" i="31" s="1"/>
  <c r="I89" i="31"/>
  <c r="M89" i="31" s="1"/>
  <c r="I97" i="31"/>
  <c r="M97" i="31" s="1"/>
  <c r="I105" i="31"/>
  <c r="M105" i="31" s="1"/>
  <c r="I113" i="31"/>
  <c r="M113" i="31" s="1"/>
  <c r="F50" i="31"/>
  <c r="K50" i="31" s="1"/>
  <c r="F62" i="31"/>
  <c r="K62" i="31" s="1"/>
  <c r="F70" i="31"/>
  <c r="K70" i="31" s="1"/>
  <c r="I13" i="31"/>
  <c r="M13" i="31" s="1"/>
  <c r="L13" i="31"/>
  <c r="I32" i="31"/>
  <c r="M32" i="31" s="1"/>
  <c r="L32" i="31"/>
  <c r="I48" i="31"/>
  <c r="M48" i="31" s="1"/>
  <c r="L48" i="31"/>
  <c r="I64" i="31"/>
  <c r="M64" i="31" s="1"/>
  <c r="L64" i="31"/>
  <c r="I72" i="31"/>
  <c r="M72" i="31" s="1"/>
  <c r="L72" i="31"/>
  <c r="I78" i="31"/>
  <c r="M78" i="31" s="1"/>
  <c r="L78" i="31"/>
  <c r="I86" i="31"/>
  <c r="M86" i="31" s="1"/>
  <c r="L86" i="31"/>
  <c r="I94" i="31"/>
  <c r="M94" i="31" s="1"/>
  <c r="L94" i="31"/>
  <c r="I102" i="31"/>
  <c r="M102" i="31" s="1"/>
  <c r="L102" i="31"/>
  <c r="I110" i="31"/>
  <c r="M110" i="31" s="1"/>
  <c r="L110" i="31"/>
  <c r="I19" i="31"/>
  <c r="M19" i="31" s="1"/>
  <c r="L19" i="31"/>
  <c r="I28" i="31"/>
  <c r="M28" i="31" s="1"/>
  <c r="L28" i="31"/>
  <c r="I36" i="31"/>
  <c r="M36" i="31" s="1"/>
  <c r="L36" i="31"/>
  <c r="I44" i="31"/>
  <c r="M44" i="31" s="1"/>
  <c r="L44" i="31"/>
  <c r="I52" i="31"/>
  <c r="M52" i="31" s="1"/>
  <c r="L52" i="31"/>
  <c r="I60" i="31"/>
  <c r="M60" i="31" s="1"/>
  <c r="L60" i="31"/>
  <c r="I68" i="31"/>
  <c r="M68" i="31" s="1"/>
  <c r="L68" i="31"/>
  <c r="I75" i="31"/>
  <c r="M75" i="31" s="1"/>
  <c r="L75" i="31"/>
  <c r="I83" i="31"/>
  <c r="M83" i="31" s="1"/>
  <c r="L83" i="31"/>
  <c r="I91" i="31"/>
  <c r="M91" i="31" s="1"/>
  <c r="L91" i="31"/>
  <c r="I99" i="31"/>
  <c r="M99" i="31" s="1"/>
  <c r="L99" i="31"/>
  <c r="I107" i="31"/>
  <c r="M107" i="31" s="1"/>
  <c r="L107" i="31"/>
  <c r="I115" i="31"/>
  <c r="M115" i="31" s="1"/>
  <c r="L115" i="31"/>
  <c r="J12" i="31"/>
  <c r="L29" i="31"/>
  <c r="L37" i="31"/>
  <c r="L45" i="31"/>
  <c r="L53" i="31"/>
  <c r="L61" i="31"/>
  <c r="L69" i="31"/>
  <c r="I14" i="31"/>
  <c r="M14" i="31" s="1"/>
  <c r="I22" i="31"/>
  <c r="M22" i="31" s="1"/>
  <c r="I27" i="31"/>
  <c r="M27" i="31" s="1"/>
  <c r="I35" i="31"/>
  <c r="M35" i="31" s="1"/>
  <c r="I43" i="31"/>
  <c r="M43" i="31" s="1"/>
  <c r="I51" i="31"/>
  <c r="M51" i="31" s="1"/>
  <c r="I59" i="31"/>
  <c r="M59" i="31" s="1"/>
  <c r="I67" i="31"/>
  <c r="M67" i="31" s="1"/>
  <c r="I120" i="31"/>
  <c r="A32" i="22"/>
  <c r="C39" i="36" l="1"/>
  <c r="A40" i="36"/>
  <c r="A40" i="35"/>
  <c r="D40" i="35" s="1"/>
  <c r="B25" i="35"/>
  <c r="A40" i="33"/>
  <c r="A33" i="22"/>
  <c r="A41" i="36" l="1"/>
  <c r="C40" i="36"/>
  <c r="B25" i="33"/>
  <c r="G40" i="33"/>
  <c r="A41" i="35"/>
  <c r="D41" i="35" s="1"/>
  <c r="A41" i="33"/>
  <c r="A34" i="22"/>
  <c r="C41" i="36" l="1"/>
  <c r="A42" i="36"/>
  <c r="G41" i="33"/>
  <c r="A42" i="35"/>
  <c r="D42" i="35" s="1"/>
  <c r="A42" i="33"/>
  <c r="A35" i="22"/>
  <c r="A43" i="36" l="1"/>
  <c r="C42" i="36"/>
  <c r="G42" i="33"/>
  <c r="A43" i="35"/>
  <c r="D43" i="35" s="1"/>
  <c r="A43" i="33"/>
  <c r="A36" i="22"/>
  <c r="C43" i="36" l="1"/>
  <c r="A44" i="36"/>
  <c r="G43" i="33"/>
  <c r="A44" i="35"/>
  <c r="A44" i="33"/>
  <c r="A37" i="22"/>
  <c r="A45" i="36" l="1"/>
  <c r="C44" i="36"/>
  <c r="G44" i="33"/>
  <c r="A45" i="35"/>
  <c r="A45" i="33"/>
  <c r="A38" i="22"/>
  <c r="A39" i="22" l="1"/>
  <c r="A40" i="22" l="1"/>
  <c r="A41" i="22" l="1"/>
  <c r="A42" i="22" l="1"/>
</calcChain>
</file>

<file path=xl/sharedStrings.xml><?xml version="1.0" encoding="utf-8"?>
<sst xmlns="http://schemas.openxmlformats.org/spreadsheetml/2006/main" count="281" uniqueCount="128">
  <si>
    <t>Dati:</t>
  </si>
  <si>
    <t>x</t>
  </si>
  <si>
    <t>n</t>
  </si>
  <si>
    <t>C</t>
  </si>
  <si>
    <t>m</t>
  </si>
  <si>
    <t>t</t>
  </si>
  <si>
    <t>s</t>
  </si>
  <si>
    <t>P</t>
  </si>
  <si>
    <t>U</t>
  </si>
  <si>
    <t>SIM 1992</t>
  </si>
  <si>
    <t>Tavola qx :</t>
  </si>
  <si>
    <t>Base tecnica I</t>
  </si>
  <si>
    <t>Base tecnica II</t>
  </si>
  <si>
    <t>T. Tecnico i =</t>
  </si>
  <si>
    <t>q - q*</t>
  </si>
  <si>
    <t>C - Vt+1</t>
  </si>
  <si>
    <t xml:space="preserve">Vt </t>
  </si>
  <si>
    <t>qx+t</t>
  </si>
  <si>
    <t>q*x+t</t>
  </si>
  <si>
    <t>alfa</t>
  </si>
  <si>
    <t>beta</t>
  </si>
  <si>
    <t>gamma</t>
  </si>
  <si>
    <t>UT</t>
  </si>
  <si>
    <t>PT</t>
  </si>
  <si>
    <t>e</t>
  </si>
  <si>
    <t>G</t>
  </si>
  <si>
    <t>Assicurazione Mista semplice a premio temporaneo</t>
  </si>
  <si>
    <t>* da applicare al premio di tariffa</t>
  </si>
  <si>
    <t>1ut</t>
  </si>
  <si>
    <t>2ut</t>
  </si>
  <si>
    <t>i*-i</t>
  </si>
  <si>
    <t>Vt +P</t>
  </si>
  <si>
    <t>3ut</t>
  </si>
  <si>
    <t>U_Tot_(t)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</si>
  <si>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</si>
  <si>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</si>
  <si>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</si>
  <si>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</si>
  <si>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</si>
  <si>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</si>
  <si>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</si>
  <si>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</si>
  <si>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</si>
  <si>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</si>
  <si>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</si>
  <si>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</si>
  <si>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</si>
  <si>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</si>
  <si>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Legenda</t>
  </si>
  <si>
    <t>Zona Input ---&gt;</t>
  </si>
  <si>
    <t>Base dem.</t>
  </si>
  <si>
    <t>1 = Tavola71</t>
  </si>
  <si>
    <t>2 = Tavola81</t>
  </si>
  <si>
    <t>3 = Tavola91</t>
  </si>
  <si>
    <t>4 = Tavola98</t>
  </si>
  <si>
    <t>5 = TavolaRG48</t>
  </si>
  <si>
    <t>1 = Maschi</t>
  </si>
  <si>
    <t>2 = Femmine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</si>
  <si>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</si>
  <si>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</si>
  <si>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</si>
  <si>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</si>
  <si>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</si>
  <si>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</si>
  <si>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</si>
  <si>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</si>
  <si>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</si>
  <si>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</si>
  <si>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</si>
  <si>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</si>
  <si>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</si>
  <si>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</si>
  <si>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V</t>
  </si>
  <si>
    <t>VA</t>
  </si>
  <si>
    <t>VG</t>
  </si>
  <si>
    <t>Vzill</t>
  </si>
  <si>
    <t>Vinv</t>
  </si>
  <si>
    <t>VC</t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</si>
  <si>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A</t>
    </r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</si>
  <si>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P</t>
    </r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</si>
  <si>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G</t>
    </r>
  </si>
  <si>
    <t>CONDIZIONI DI TARIFFA</t>
  </si>
  <si>
    <t>Tassi di caricamento</t>
  </si>
  <si>
    <t>Esempio: Analisi dell'utile</t>
  </si>
  <si>
    <t>Esempio: Premio di tariffa e Riserve per spese</t>
  </si>
  <si>
    <t>VS</t>
  </si>
  <si>
    <r>
      <t xml:space="preserve">(VS + </t>
    </r>
    <r>
      <rPr>
        <b/>
        <sz val="10"/>
        <rFont val="Symbol"/>
        <family val="1"/>
        <charset val="2"/>
      </rPr>
      <t>G)</t>
    </r>
    <r>
      <rPr>
        <b/>
        <sz val="10"/>
        <rFont val="Arial"/>
        <family val="2"/>
      </rPr>
      <t>*(i* - i)</t>
    </r>
  </si>
  <si>
    <t>SIM 1992 (x Q)</t>
  </si>
  <si>
    <t>Q</t>
  </si>
  <si>
    <t>Sperimentazioni</t>
  </si>
  <si>
    <t>* da applicare al capitale</t>
  </si>
  <si>
    <t>Premio unico puro</t>
  </si>
  <si>
    <t>Premio annuo puro</t>
  </si>
  <si>
    <t>Premio unico di tariffa</t>
  </si>
  <si>
    <t>Premio annuo di tariffa</t>
  </si>
  <si>
    <t>Tabella: Dinamica della riserva</t>
  </si>
  <si>
    <t>Tabella: scomposizione degli utili</t>
  </si>
  <si>
    <t>1) impostare i*</t>
  </si>
  <si>
    <t>2) impostare Q</t>
  </si>
  <si>
    <t>Osservazioni</t>
  </si>
  <si>
    <t>1) importo e segno utili</t>
  </si>
  <si>
    <t>1) importo e segno riserve</t>
  </si>
  <si>
    <t>2) segno margini su riserve per spese</t>
  </si>
  <si>
    <t>E(a,b,g)</t>
  </si>
  <si>
    <t>Pr</t>
  </si>
  <si>
    <t>Ps</t>
  </si>
  <si>
    <t>G1</t>
  </si>
  <si>
    <t>G2</t>
  </si>
  <si>
    <t>1) Valori componenti premio per m &lt; n</t>
  </si>
  <si>
    <t>FORMULE</t>
  </si>
  <si>
    <t>Tabella 1: scomposizione degli utili</t>
  </si>
  <si>
    <t>VC + PT</t>
  </si>
  <si>
    <r>
      <t>(VC + PT</t>
    </r>
    <r>
      <rPr>
        <b/>
        <sz val="10"/>
        <rFont val="Symbol"/>
        <family val="1"/>
        <charset val="2"/>
      </rPr>
      <t>)</t>
    </r>
    <r>
      <rPr>
        <b/>
        <sz val="10"/>
        <rFont val="Arial"/>
        <family val="2"/>
      </rPr>
      <t>*(i* - i)</t>
    </r>
  </si>
  <si>
    <t>(C-VCt+1)</t>
  </si>
  <si>
    <t>(C-VCt+1)(q-q*)</t>
  </si>
  <si>
    <t>E(a*,b*,g*)(1+i*)</t>
  </si>
  <si>
    <t>E(a,b,g)(1+i)</t>
  </si>
  <si>
    <t>VSt+1(px+t - p*x+t)</t>
  </si>
  <si>
    <t>1) impostare m=n; m&lt;n</t>
  </si>
  <si>
    <t>1) impostare m=n, m&lt;n</t>
  </si>
  <si>
    <t>Tabella 2: scomposizione degli utili</t>
  </si>
  <si>
    <t>Caricamento complessivo</t>
  </si>
  <si>
    <t>G =</t>
  </si>
  <si>
    <t>Quesito:</t>
  </si>
  <si>
    <t>Una testa di 50 anni stipula un contratto di mista seplice per un capitale di 1000 euro scadente a 65 anni,</t>
  </si>
  <si>
    <t>mediante versamento di premi annui per 10 anni.</t>
  </si>
  <si>
    <t>Si completino le tabelle di scomposizione della riserva completa,</t>
  </si>
  <si>
    <t>del premio di tariffa e dell'utile in condizione di tariffa nelle due versioni.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</si>
</sst>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"/>
    <numFmt numFmtId="168" formatCode="0.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Symbol"/>
      <family val="1"/>
      <charset val="2"/>
    </font>
    <font>
      <u/>
      <sz val="10"/>
      <name val="Arial"/>
      <family val="2"/>
    </font>
    <font>
      <sz val="12"/>
      <name val="Symbol"/>
      <family val="1"/>
      <charset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u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142">
    <xf numFmtId="0" fontId="0" fillId="0" borderId="0" xfId="0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4" fillId="0" borderId="0" xfId="0" applyFont="1"/>
    <xf numFmtId="10" fontId="0" fillId="0" borderId="0" xfId="0" applyNumberFormat="1"/>
    <xf numFmtId="0" fontId="6" fillId="2" borderId="4" xfId="2" applyFill="1" applyBorder="1"/>
    <xf numFmtId="0" fontId="1" fillId="2" borderId="5" xfId="2" applyFont="1" applyFill="1" applyBorder="1"/>
    <xf numFmtId="0" fontId="6" fillId="2" borderId="2" xfId="2" applyFill="1" applyBorder="1"/>
    <xf numFmtId="0" fontId="6" fillId="0" borderId="0" xfId="2" applyFill="1"/>
    <xf numFmtId="0" fontId="1" fillId="0" borderId="6" xfId="2" applyFont="1" applyFill="1" applyBorder="1" applyAlignment="1">
      <alignment horizontal="center"/>
    </xf>
    <xf numFmtId="0" fontId="1" fillId="0" borderId="6" xfId="2" applyFont="1" applyFill="1" applyBorder="1" applyAlignment="1">
      <alignment horizontal="left"/>
    </xf>
    <xf numFmtId="0" fontId="6" fillId="0" borderId="7" xfId="2" applyFill="1" applyBorder="1"/>
    <xf numFmtId="0" fontId="1" fillId="0" borderId="6" xfId="2" applyFont="1" applyFill="1" applyBorder="1" applyAlignment="1">
      <alignment horizontal="right"/>
    </xf>
    <xf numFmtId="0" fontId="1" fillId="0" borderId="6" xfId="2" applyFont="1" applyFill="1" applyBorder="1"/>
    <xf numFmtId="0" fontId="7" fillId="0" borderId="0" xfId="2" applyFont="1" applyFill="1"/>
    <xf numFmtId="0" fontId="6" fillId="0" borderId="8" xfId="2" applyFill="1" applyBorder="1"/>
    <xf numFmtId="0" fontId="6" fillId="0" borderId="9" xfId="2" applyFill="1" applyBorder="1" applyAlignment="1">
      <alignment horizontal="right"/>
    </xf>
    <xf numFmtId="0" fontId="6" fillId="0" borderId="10" xfId="2" applyFill="1" applyBorder="1" applyAlignment="1">
      <alignment horizontal="right"/>
    </xf>
    <xf numFmtId="0" fontId="6" fillId="0" borderId="11" xfId="2" applyFill="1" applyBorder="1" applyAlignment="1">
      <alignment horizontal="center"/>
    </xf>
    <xf numFmtId="1" fontId="6" fillId="0" borderId="12" xfId="2" applyNumberFormat="1" applyFill="1" applyBorder="1"/>
    <xf numFmtId="1" fontId="6" fillId="0" borderId="0" xfId="2" applyNumberFormat="1" applyFill="1" applyBorder="1"/>
    <xf numFmtId="1" fontId="6" fillId="0" borderId="0" xfId="2" applyNumberFormat="1" applyFill="1"/>
    <xf numFmtId="167" fontId="6" fillId="0" borderId="0" xfId="2" applyNumberFormat="1" applyFill="1"/>
    <xf numFmtId="1" fontId="6" fillId="0" borderId="12" xfId="2" applyNumberFormat="1" applyFill="1" applyBorder="1" applyAlignment="1">
      <alignment horizontal="right"/>
    </xf>
    <xf numFmtId="1" fontId="6" fillId="0" borderId="0" xfId="2" applyNumberFormat="1" applyFill="1" applyBorder="1" applyAlignment="1">
      <alignment horizontal="right"/>
    </xf>
    <xf numFmtId="0" fontId="6" fillId="0" borderId="13" xfId="2" applyFill="1" applyBorder="1" applyAlignment="1">
      <alignment horizontal="center"/>
    </xf>
    <xf numFmtId="0" fontId="1" fillId="0" borderId="0" xfId="2" applyFont="1"/>
    <xf numFmtId="0" fontId="6" fillId="0" borderId="0" xfId="2"/>
    <xf numFmtId="0" fontId="6" fillId="3" borderId="1" xfId="2" applyFill="1" applyBorder="1"/>
    <xf numFmtId="0" fontId="1" fillId="4" borderId="1" xfId="2" applyFont="1" applyFill="1" applyBorder="1"/>
    <xf numFmtId="0" fontId="6" fillId="4" borderId="0" xfId="2" applyFill="1"/>
    <xf numFmtId="0" fontId="6" fillId="4" borderId="1" xfId="2" applyFill="1" applyBorder="1"/>
    <xf numFmtId="0" fontId="6" fillId="5" borderId="1" xfId="2" applyFill="1" applyBorder="1"/>
    <xf numFmtId="9" fontId="6" fillId="5" borderId="1" xfId="2" applyNumberFormat="1" applyFill="1" applyBorder="1"/>
    <xf numFmtId="0" fontId="6" fillId="0" borderId="14" xfId="2" applyBorder="1"/>
    <xf numFmtId="0" fontId="6" fillId="0" borderId="15" xfId="2" applyBorder="1"/>
    <xf numFmtId="0" fontId="6" fillId="0" borderId="16" xfId="2" applyBorder="1"/>
    <xf numFmtId="0" fontId="6" fillId="0" borderId="6" xfId="2" applyBorder="1"/>
    <xf numFmtId="0" fontId="6" fillId="0" borderId="7" xfId="2" applyBorder="1"/>
    <xf numFmtId="0" fontId="6" fillId="0" borderId="17" xfId="2" applyBorder="1"/>
    <xf numFmtId="0" fontId="1" fillId="5" borderId="4" xfId="2" applyFont="1" applyFill="1" applyBorder="1"/>
    <xf numFmtId="0" fontId="1" fillId="5" borderId="5" xfId="2" applyFont="1" applyFill="1" applyBorder="1"/>
    <xf numFmtId="0" fontId="6" fillId="5" borderId="5" xfId="2" applyFill="1" applyBorder="1"/>
    <xf numFmtId="0" fontId="6" fillId="5" borderId="2" xfId="2" applyFill="1" applyBorder="1"/>
    <xf numFmtId="0" fontId="1" fillId="5" borderId="14" xfId="2" applyFont="1" applyFill="1" applyBorder="1"/>
    <xf numFmtId="0" fontId="6" fillId="5" borderId="15" xfId="2" applyFill="1" applyBorder="1"/>
    <xf numFmtId="0" fontId="6" fillId="5" borderId="16" xfId="2" applyFill="1" applyBorder="1"/>
    <xf numFmtId="0" fontId="1" fillId="5" borderId="6" xfId="2" applyFont="1" applyFill="1" applyBorder="1"/>
    <xf numFmtId="0" fontId="6" fillId="5" borderId="7" xfId="2" applyFill="1" applyBorder="1"/>
    <xf numFmtId="0" fontId="1" fillId="5" borderId="7" xfId="2" applyFont="1" applyFill="1" applyBorder="1"/>
    <xf numFmtId="0" fontId="6" fillId="5" borderId="17" xfId="2" applyFill="1" applyBorder="1"/>
    <xf numFmtId="0" fontId="6" fillId="5" borderId="12" xfId="2" applyFill="1" applyBorder="1"/>
    <xf numFmtId="0" fontId="6" fillId="5" borderId="0" xfId="2" applyFill="1" applyBorder="1"/>
    <xf numFmtId="0" fontId="6" fillId="5" borderId="18" xfId="2" applyFill="1" applyBorder="1"/>
    <xf numFmtId="0" fontId="1" fillId="6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7" borderId="1" xfId="2" applyFont="1" applyFill="1" applyBorder="1" applyAlignment="1">
      <alignment horizontal="center"/>
    </xf>
    <xf numFmtId="0" fontId="6" fillId="8" borderId="1" xfId="2" applyFill="1" applyBorder="1" applyAlignment="1">
      <alignment horizontal="center"/>
    </xf>
    <xf numFmtId="168" fontId="6" fillId="9" borderId="1" xfId="2" applyNumberFormat="1" applyFill="1" applyBorder="1"/>
    <xf numFmtId="168" fontId="6" fillId="10" borderId="1" xfId="2" applyNumberFormat="1" applyFill="1" applyBorder="1"/>
    <xf numFmtId="0" fontId="6" fillId="8" borderId="1" xfId="2" applyFill="1" applyBorder="1"/>
    <xf numFmtId="168" fontId="6" fillId="0" borderId="0" xfId="2" applyNumberFormat="1"/>
    <xf numFmtId="0" fontId="1" fillId="11" borderId="0" xfId="0" applyFont="1" applyFill="1"/>
    <xf numFmtId="0" fontId="1" fillId="13" borderId="0" xfId="0" applyFont="1" applyFill="1"/>
    <xf numFmtId="0" fontId="0" fillId="13" borderId="0" xfId="0" applyFill="1"/>
    <xf numFmtId="0" fontId="6" fillId="0" borderId="0" xfId="0" applyFont="1"/>
    <xf numFmtId="165" fontId="6" fillId="0" borderId="0" xfId="0" applyNumberFormat="1" applyFont="1"/>
    <xf numFmtId="0" fontId="6" fillId="12" borderId="0" xfId="0" applyFont="1" applyFill="1"/>
    <xf numFmtId="0" fontId="0" fillId="12" borderId="0" xfId="0" applyFill="1"/>
    <xf numFmtId="0" fontId="6" fillId="14" borderId="0" xfId="0" applyFont="1" applyFill="1"/>
    <xf numFmtId="0" fontId="0" fillId="14" borderId="0" xfId="0" applyFill="1"/>
    <xf numFmtId="9" fontId="0" fillId="12" borderId="0" xfId="0" applyNumberFormat="1" applyFill="1"/>
    <xf numFmtId="9" fontId="0" fillId="14" borderId="0" xfId="0" applyNumberFormat="1" applyFill="1"/>
    <xf numFmtId="10" fontId="0" fillId="14" borderId="0" xfId="0" applyNumberFormat="1" applyFill="1"/>
    <xf numFmtId="2" fontId="0" fillId="15" borderId="0" xfId="0" applyNumberFormat="1" applyFill="1"/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2" fontId="0" fillId="0" borderId="1" xfId="0" applyNumberFormat="1" applyBorder="1"/>
    <xf numFmtId="0" fontId="6" fillId="0" borderId="1" xfId="0" applyFont="1" applyBorder="1"/>
    <xf numFmtId="0" fontId="5" fillId="0" borderId="1" xfId="0" applyFont="1" applyBorder="1"/>
    <xf numFmtId="166" fontId="0" fillId="15" borderId="1" xfId="1" applyNumberFormat="1" applyFont="1" applyFill="1" applyBorder="1"/>
    <xf numFmtId="9" fontId="6" fillId="0" borderId="0" xfId="2" applyNumberFormat="1"/>
    <xf numFmtId="166" fontId="6" fillId="0" borderId="0" xfId="2" applyNumberFormat="1"/>
    <xf numFmtId="165" fontId="6" fillId="0" borderId="0" xfId="2" applyNumberFormat="1"/>
    <xf numFmtId="0" fontId="5" fillId="0" borderId="0" xfId="2" applyFont="1"/>
    <xf numFmtId="164" fontId="6" fillId="0" borderId="0" xfId="2" applyNumberFormat="1"/>
    <xf numFmtId="2" fontId="6" fillId="0" borderId="0" xfId="2" applyNumberFormat="1"/>
    <xf numFmtId="0" fontId="6" fillId="0" borderId="3" xfId="2" applyBorder="1"/>
    <xf numFmtId="165" fontId="6" fillId="0" borderId="2" xfId="2" applyNumberFormat="1" applyBorder="1"/>
    <xf numFmtId="165" fontId="6" fillId="0" borderId="1" xfId="2" applyNumberFormat="1" applyBorder="1"/>
    <xf numFmtId="2" fontId="6" fillId="15" borderId="0" xfId="2" applyNumberFormat="1" applyFill="1"/>
    <xf numFmtId="9" fontId="6" fillId="14" borderId="0" xfId="2" applyNumberFormat="1" applyFill="1"/>
    <xf numFmtId="10" fontId="6" fillId="14" borderId="0" xfId="2" applyNumberFormat="1" applyFill="1"/>
    <xf numFmtId="0" fontId="6" fillId="14" borderId="0" xfId="2" applyFill="1"/>
    <xf numFmtId="0" fontId="6" fillId="12" borderId="0" xfId="2" applyFill="1"/>
    <xf numFmtId="9" fontId="6" fillId="12" borderId="0" xfId="2" applyNumberFormat="1" applyFill="1"/>
    <xf numFmtId="0" fontId="5" fillId="0" borderId="1" xfId="2" applyFont="1" applyBorder="1"/>
    <xf numFmtId="2" fontId="6" fillId="0" borderId="1" xfId="2" applyNumberFormat="1" applyBorder="1"/>
    <xf numFmtId="166" fontId="6" fillId="15" borderId="1" xfId="1" applyNumberFormat="1" applyFill="1" applyBorder="1"/>
    <xf numFmtId="0" fontId="1" fillId="11" borderId="0" xfId="2" applyFont="1" applyFill="1"/>
    <xf numFmtId="0" fontId="6" fillId="11" borderId="0" xfId="2" applyFill="1"/>
    <xf numFmtId="0" fontId="0" fillId="11" borderId="0" xfId="0" applyFill="1"/>
    <xf numFmtId="0" fontId="10" fillId="0" borderId="0" xfId="2" applyFont="1"/>
    <xf numFmtId="2" fontId="6" fillId="0" borderId="2" xfId="2" applyNumberFormat="1" applyBorder="1"/>
    <xf numFmtId="0" fontId="1" fillId="13" borderId="3" xfId="2" applyFont="1" applyFill="1" applyBorder="1" applyAlignment="1">
      <alignment horizontal="center"/>
    </xf>
    <xf numFmtId="0" fontId="1" fillId="13" borderId="2" xfId="2" applyFont="1" applyFill="1" applyBorder="1" applyAlignment="1">
      <alignment horizontal="center"/>
    </xf>
    <xf numFmtId="0" fontId="1" fillId="13" borderId="1" xfId="2" applyFont="1" applyFill="1" applyBorder="1" applyAlignment="1">
      <alignment horizontal="center"/>
    </xf>
    <xf numFmtId="165" fontId="6" fillId="15" borderId="3" xfId="2" applyNumberFormat="1" applyFill="1" applyBorder="1"/>
    <xf numFmtId="2" fontId="1" fillId="15" borderId="3" xfId="2" applyNumberFormat="1" applyFont="1" applyFill="1" applyBorder="1"/>
    <xf numFmtId="2" fontId="6" fillId="15" borderId="3" xfId="2" applyNumberFormat="1" applyFill="1" applyBorder="1"/>
    <xf numFmtId="2" fontId="6" fillId="16" borderId="2" xfId="2" applyNumberFormat="1" applyFill="1" applyBorder="1"/>
    <xf numFmtId="2" fontId="1" fillId="16" borderId="2" xfId="2" applyNumberFormat="1" applyFont="1" applyFill="1" applyBorder="1"/>
    <xf numFmtId="0" fontId="0" fillId="17" borderId="0" xfId="0" applyFill="1"/>
    <xf numFmtId="0" fontId="1" fillId="17" borderId="0" xfId="0" applyFont="1" applyFill="1"/>
    <xf numFmtId="9" fontId="6" fillId="0" borderId="0" xfId="0" applyNumberFormat="1" applyFont="1"/>
    <xf numFmtId="0" fontId="6" fillId="17" borderId="0" xfId="2" applyFill="1"/>
    <xf numFmtId="0" fontId="1" fillId="17" borderId="0" xfId="2" applyFont="1" applyFill="1"/>
    <xf numFmtId="0" fontId="3" fillId="13" borderId="3" xfId="2" applyFont="1" applyFill="1" applyBorder="1" applyAlignment="1">
      <alignment horizontal="center"/>
    </xf>
    <xf numFmtId="0" fontId="3" fillId="13" borderId="2" xfId="2" applyFont="1" applyFill="1" applyBorder="1" applyAlignment="1">
      <alignment horizontal="center"/>
    </xf>
    <xf numFmtId="0" fontId="1" fillId="13" borderId="4" xfId="2" applyFont="1" applyFill="1" applyBorder="1" applyAlignment="1">
      <alignment horizontal="center"/>
    </xf>
    <xf numFmtId="2" fontId="6" fillId="15" borderId="1" xfId="2" applyNumberFormat="1" applyFill="1" applyBorder="1"/>
    <xf numFmtId="0" fontId="1" fillId="14" borderId="0" xfId="2" applyFont="1" applyFill="1"/>
    <xf numFmtId="0" fontId="3" fillId="13" borderId="1" xfId="2" applyFont="1" applyFill="1" applyBorder="1" applyAlignment="1">
      <alignment horizontal="center"/>
    </xf>
    <xf numFmtId="2" fontId="6" fillId="0" borderId="1" xfId="2" applyNumberFormat="1" applyFill="1" applyBorder="1"/>
    <xf numFmtId="2" fontId="6" fillId="0" borderId="4" xfId="2" applyNumberFormat="1" applyFill="1" applyBorder="1"/>
    <xf numFmtId="2" fontId="6" fillId="0" borderId="3" xfId="2" applyNumberFormat="1" applyFill="1" applyBorder="1"/>
    <xf numFmtId="2" fontId="6" fillId="0" borderId="2" xfId="2" applyNumberFormat="1" applyFill="1" applyBorder="1"/>
    <xf numFmtId="2" fontId="0" fillId="0" borderId="1" xfId="0" applyNumberFormat="1" applyFill="1" applyBorder="1"/>
    <xf numFmtId="164" fontId="6" fillId="13" borderId="0" xfId="2" applyNumberFormat="1" applyFill="1"/>
    <xf numFmtId="2" fontId="6" fillId="13" borderId="0" xfId="2" applyNumberFormat="1" applyFill="1"/>
    <xf numFmtId="0" fontId="1" fillId="13" borderId="19" xfId="0" applyFont="1" applyFill="1" applyBorder="1"/>
    <xf numFmtId="0" fontId="1" fillId="13" borderId="20" xfId="0" applyFont="1" applyFill="1" applyBorder="1"/>
    <xf numFmtId="0" fontId="1" fillId="13" borderId="21" xfId="0" applyFont="1" applyFill="1" applyBorder="1"/>
    <xf numFmtId="0" fontId="1" fillId="13" borderId="22" xfId="0" applyFont="1" applyFill="1" applyBorder="1"/>
    <xf numFmtId="0" fontId="1" fillId="13" borderId="0" xfId="0" applyFont="1" applyFill="1" applyBorder="1"/>
    <xf numFmtId="0" fontId="1" fillId="13" borderId="23" xfId="0" applyFont="1" applyFill="1" applyBorder="1"/>
    <xf numFmtId="0" fontId="0" fillId="13" borderId="0" xfId="0" applyFill="1" applyBorder="1"/>
    <xf numFmtId="0" fontId="0" fillId="13" borderId="23" xfId="0" applyFill="1" applyBorder="1"/>
    <xf numFmtId="0" fontId="1" fillId="13" borderId="24" xfId="0" applyFont="1" applyFill="1" applyBorder="1"/>
    <xf numFmtId="0" fontId="0" fillId="13" borderId="25" xfId="0" applyFill="1" applyBorder="1"/>
    <xf numFmtId="0" fontId="0" fillId="13" borderId="26" xfId="0" applyFill="1" applyBorder="1"/>
  </cellXfs>
  <cellStyles count="3">
    <cellStyle name="Normale" xfId="0" builtinId="0"/>
    <cellStyle name="Normale 2" xfId="2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06272"/>
        <c:axId val="158709376"/>
      </c:lineChart>
      <c:catAx>
        <c:axId val="230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870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0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30006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31520"/>
        <c:axId val="159277632"/>
      </c:lineChart>
      <c:catAx>
        <c:axId val="231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927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776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31531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33056"/>
        <c:axId val="159281088"/>
      </c:lineChart>
      <c:catAx>
        <c:axId val="2315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928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108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3153305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54176"/>
        <c:axId val="159283392"/>
      </c:lineChart>
      <c:catAx>
        <c:axId val="3639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928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63954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57760"/>
        <c:axId val="364169472"/>
      </c:lineChart>
      <c:catAx>
        <c:axId val="3639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6416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16947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63957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79776"/>
        <c:axId val="364171200"/>
      </c:lineChart>
      <c:catAx>
        <c:axId val="363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6417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171200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6397977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9525</xdr:rowOff>
    </xdr:from>
    <xdr:to>
      <xdr:col>6</xdr:col>
      <xdr:colOff>0</xdr:colOff>
      <xdr:row>37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39</xdr:row>
      <xdr:rowOff>9525</xdr:rowOff>
    </xdr:from>
    <xdr:to>
      <xdr:col>8</xdr:col>
      <xdr:colOff>0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19050</xdr:rowOff>
        </xdr:from>
        <xdr:to>
          <xdr:col>15</xdr:col>
          <xdr:colOff>19050</xdr:colOff>
          <xdr:row>8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10</xdr:row>
          <xdr:rowOff>28575</xdr:rowOff>
        </xdr:from>
        <xdr:to>
          <xdr:col>14</xdr:col>
          <xdr:colOff>904875</xdr:colOff>
          <xdr:row>13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76200</xdr:rowOff>
        </xdr:from>
        <xdr:to>
          <xdr:col>14</xdr:col>
          <xdr:colOff>914400</xdr:colOff>
          <xdr:row>17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18</xdr:row>
          <xdr:rowOff>95250</xdr:rowOff>
        </xdr:from>
        <xdr:to>
          <xdr:col>14</xdr:col>
          <xdr:colOff>914400</xdr:colOff>
          <xdr:row>21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S115"/>
  <sheetViews>
    <sheetView zoomScale="75" workbookViewId="0">
      <selection activeCell="J4" sqref="J4:K115"/>
    </sheetView>
  </sheetViews>
  <sheetFormatPr defaultRowHeight="12.75" x14ac:dyDescent="0.2"/>
  <cols>
    <col min="1" max="1" width="11" style="9" customWidth="1"/>
    <col min="2" max="2" width="8" style="9" customWidth="1"/>
    <col min="3" max="5" width="8.7109375" style="9" customWidth="1"/>
    <col min="6" max="11" width="9.140625" style="9"/>
    <col min="12" max="13" width="12" style="9" customWidth="1"/>
    <col min="14" max="14" width="10" style="9" customWidth="1"/>
    <col min="15" max="15" width="9.140625" style="9"/>
    <col min="16" max="19" width="10" style="9" customWidth="1"/>
    <col min="20" max="22" width="12" style="9" customWidth="1"/>
    <col min="23" max="23" width="9" style="9" customWidth="1"/>
    <col min="24" max="25" width="9.140625" style="9"/>
    <col min="26" max="26" width="11" style="9" customWidth="1"/>
    <col min="27" max="256" width="9.140625" style="9"/>
    <col min="257" max="257" width="11" style="9" customWidth="1"/>
    <col min="258" max="258" width="8" style="9" customWidth="1"/>
    <col min="259" max="261" width="8.7109375" style="9" customWidth="1"/>
    <col min="262" max="267" width="9.140625" style="9"/>
    <col min="268" max="269" width="12" style="9" customWidth="1"/>
    <col min="270" max="270" width="10" style="9" customWidth="1"/>
    <col min="271" max="271" width="9.140625" style="9"/>
    <col min="272" max="275" width="10" style="9" customWidth="1"/>
    <col min="276" max="278" width="12" style="9" customWidth="1"/>
    <col min="279" max="279" width="9" style="9" customWidth="1"/>
    <col min="280" max="281" width="9.140625" style="9"/>
    <col min="282" max="282" width="11" style="9" customWidth="1"/>
    <col min="283" max="512" width="9.140625" style="9"/>
    <col min="513" max="513" width="11" style="9" customWidth="1"/>
    <col min="514" max="514" width="8" style="9" customWidth="1"/>
    <col min="515" max="517" width="8.7109375" style="9" customWidth="1"/>
    <col min="518" max="523" width="9.140625" style="9"/>
    <col min="524" max="525" width="12" style="9" customWidth="1"/>
    <col min="526" max="526" width="10" style="9" customWidth="1"/>
    <col min="527" max="527" width="9.140625" style="9"/>
    <col min="528" max="531" width="10" style="9" customWidth="1"/>
    <col min="532" max="534" width="12" style="9" customWidth="1"/>
    <col min="535" max="535" width="9" style="9" customWidth="1"/>
    <col min="536" max="537" width="9.140625" style="9"/>
    <col min="538" max="538" width="11" style="9" customWidth="1"/>
    <col min="539" max="768" width="9.140625" style="9"/>
    <col min="769" max="769" width="11" style="9" customWidth="1"/>
    <col min="770" max="770" width="8" style="9" customWidth="1"/>
    <col min="771" max="773" width="8.7109375" style="9" customWidth="1"/>
    <col min="774" max="779" width="9.140625" style="9"/>
    <col min="780" max="781" width="12" style="9" customWidth="1"/>
    <col min="782" max="782" width="10" style="9" customWidth="1"/>
    <col min="783" max="783" width="9.140625" style="9"/>
    <col min="784" max="787" width="10" style="9" customWidth="1"/>
    <col min="788" max="790" width="12" style="9" customWidth="1"/>
    <col min="791" max="791" width="9" style="9" customWidth="1"/>
    <col min="792" max="793" width="9.140625" style="9"/>
    <col min="794" max="794" width="11" style="9" customWidth="1"/>
    <col min="795" max="1024" width="9.140625" style="9"/>
    <col min="1025" max="1025" width="11" style="9" customWidth="1"/>
    <col min="1026" max="1026" width="8" style="9" customWidth="1"/>
    <col min="1027" max="1029" width="8.7109375" style="9" customWidth="1"/>
    <col min="1030" max="1035" width="9.140625" style="9"/>
    <col min="1036" max="1037" width="12" style="9" customWidth="1"/>
    <col min="1038" max="1038" width="10" style="9" customWidth="1"/>
    <col min="1039" max="1039" width="9.140625" style="9"/>
    <col min="1040" max="1043" width="10" style="9" customWidth="1"/>
    <col min="1044" max="1046" width="12" style="9" customWidth="1"/>
    <col min="1047" max="1047" width="9" style="9" customWidth="1"/>
    <col min="1048" max="1049" width="9.140625" style="9"/>
    <col min="1050" max="1050" width="11" style="9" customWidth="1"/>
    <col min="1051" max="1280" width="9.140625" style="9"/>
    <col min="1281" max="1281" width="11" style="9" customWidth="1"/>
    <col min="1282" max="1282" width="8" style="9" customWidth="1"/>
    <col min="1283" max="1285" width="8.7109375" style="9" customWidth="1"/>
    <col min="1286" max="1291" width="9.140625" style="9"/>
    <col min="1292" max="1293" width="12" style="9" customWidth="1"/>
    <col min="1294" max="1294" width="10" style="9" customWidth="1"/>
    <col min="1295" max="1295" width="9.140625" style="9"/>
    <col min="1296" max="1299" width="10" style="9" customWidth="1"/>
    <col min="1300" max="1302" width="12" style="9" customWidth="1"/>
    <col min="1303" max="1303" width="9" style="9" customWidth="1"/>
    <col min="1304" max="1305" width="9.140625" style="9"/>
    <col min="1306" max="1306" width="11" style="9" customWidth="1"/>
    <col min="1307" max="1536" width="9.140625" style="9"/>
    <col min="1537" max="1537" width="11" style="9" customWidth="1"/>
    <col min="1538" max="1538" width="8" style="9" customWidth="1"/>
    <col min="1539" max="1541" width="8.7109375" style="9" customWidth="1"/>
    <col min="1542" max="1547" width="9.140625" style="9"/>
    <col min="1548" max="1549" width="12" style="9" customWidth="1"/>
    <col min="1550" max="1550" width="10" style="9" customWidth="1"/>
    <col min="1551" max="1551" width="9.140625" style="9"/>
    <col min="1552" max="1555" width="10" style="9" customWidth="1"/>
    <col min="1556" max="1558" width="12" style="9" customWidth="1"/>
    <col min="1559" max="1559" width="9" style="9" customWidth="1"/>
    <col min="1560" max="1561" width="9.140625" style="9"/>
    <col min="1562" max="1562" width="11" style="9" customWidth="1"/>
    <col min="1563" max="1792" width="9.140625" style="9"/>
    <col min="1793" max="1793" width="11" style="9" customWidth="1"/>
    <col min="1794" max="1794" width="8" style="9" customWidth="1"/>
    <col min="1795" max="1797" width="8.7109375" style="9" customWidth="1"/>
    <col min="1798" max="1803" width="9.140625" style="9"/>
    <col min="1804" max="1805" width="12" style="9" customWidth="1"/>
    <col min="1806" max="1806" width="10" style="9" customWidth="1"/>
    <col min="1807" max="1807" width="9.140625" style="9"/>
    <col min="1808" max="1811" width="10" style="9" customWidth="1"/>
    <col min="1812" max="1814" width="12" style="9" customWidth="1"/>
    <col min="1815" max="1815" width="9" style="9" customWidth="1"/>
    <col min="1816" max="1817" width="9.140625" style="9"/>
    <col min="1818" max="1818" width="11" style="9" customWidth="1"/>
    <col min="1819" max="2048" width="9.140625" style="9"/>
    <col min="2049" max="2049" width="11" style="9" customWidth="1"/>
    <col min="2050" max="2050" width="8" style="9" customWidth="1"/>
    <col min="2051" max="2053" width="8.7109375" style="9" customWidth="1"/>
    <col min="2054" max="2059" width="9.140625" style="9"/>
    <col min="2060" max="2061" width="12" style="9" customWidth="1"/>
    <col min="2062" max="2062" width="10" style="9" customWidth="1"/>
    <col min="2063" max="2063" width="9.140625" style="9"/>
    <col min="2064" max="2067" width="10" style="9" customWidth="1"/>
    <col min="2068" max="2070" width="12" style="9" customWidth="1"/>
    <col min="2071" max="2071" width="9" style="9" customWidth="1"/>
    <col min="2072" max="2073" width="9.140625" style="9"/>
    <col min="2074" max="2074" width="11" style="9" customWidth="1"/>
    <col min="2075" max="2304" width="9.140625" style="9"/>
    <col min="2305" max="2305" width="11" style="9" customWidth="1"/>
    <col min="2306" max="2306" width="8" style="9" customWidth="1"/>
    <col min="2307" max="2309" width="8.7109375" style="9" customWidth="1"/>
    <col min="2310" max="2315" width="9.140625" style="9"/>
    <col min="2316" max="2317" width="12" style="9" customWidth="1"/>
    <col min="2318" max="2318" width="10" style="9" customWidth="1"/>
    <col min="2319" max="2319" width="9.140625" style="9"/>
    <col min="2320" max="2323" width="10" style="9" customWidth="1"/>
    <col min="2324" max="2326" width="12" style="9" customWidth="1"/>
    <col min="2327" max="2327" width="9" style="9" customWidth="1"/>
    <col min="2328" max="2329" width="9.140625" style="9"/>
    <col min="2330" max="2330" width="11" style="9" customWidth="1"/>
    <col min="2331" max="2560" width="9.140625" style="9"/>
    <col min="2561" max="2561" width="11" style="9" customWidth="1"/>
    <col min="2562" max="2562" width="8" style="9" customWidth="1"/>
    <col min="2563" max="2565" width="8.7109375" style="9" customWidth="1"/>
    <col min="2566" max="2571" width="9.140625" style="9"/>
    <col min="2572" max="2573" width="12" style="9" customWidth="1"/>
    <col min="2574" max="2574" width="10" style="9" customWidth="1"/>
    <col min="2575" max="2575" width="9.140625" style="9"/>
    <col min="2576" max="2579" width="10" style="9" customWidth="1"/>
    <col min="2580" max="2582" width="12" style="9" customWidth="1"/>
    <col min="2583" max="2583" width="9" style="9" customWidth="1"/>
    <col min="2584" max="2585" width="9.140625" style="9"/>
    <col min="2586" max="2586" width="11" style="9" customWidth="1"/>
    <col min="2587" max="2816" width="9.140625" style="9"/>
    <col min="2817" max="2817" width="11" style="9" customWidth="1"/>
    <col min="2818" max="2818" width="8" style="9" customWidth="1"/>
    <col min="2819" max="2821" width="8.7109375" style="9" customWidth="1"/>
    <col min="2822" max="2827" width="9.140625" style="9"/>
    <col min="2828" max="2829" width="12" style="9" customWidth="1"/>
    <col min="2830" max="2830" width="10" style="9" customWidth="1"/>
    <col min="2831" max="2831" width="9.140625" style="9"/>
    <col min="2832" max="2835" width="10" style="9" customWidth="1"/>
    <col min="2836" max="2838" width="12" style="9" customWidth="1"/>
    <col min="2839" max="2839" width="9" style="9" customWidth="1"/>
    <col min="2840" max="2841" width="9.140625" style="9"/>
    <col min="2842" max="2842" width="11" style="9" customWidth="1"/>
    <col min="2843" max="3072" width="9.140625" style="9"/>
    <col min="3073" max="3073" width="11" style="9" customWidth="1"/>
    <col min="3074" max="3074" width="8" style="9" customWidth="1"/>
    <col min="3075" max="3077" width="8.7109375" style="9" customWidth="1"/>
    <col min="3078" max="3083" width="9.140625" style="9"/>
    <col min="3084" max="3085" width="12" style="9" customWidth="1"/>
    <col min="3086" max="3086" width="10" style="9" customWidth="1"/>
    <col min="3087" max="3087" width="9.140625" style="9"/>
    <col min="3088" max="3091" width="10" style="9" customWidth="1"/>
    <col min="3092" max="3094" width="12" style="9" customWidth="1"/>
    <col min="3095" max="3095" width="9" style="9" customWidth="1"/>
    <col min="3096" max="3097" width="9.140625" style="9"/>
    <col min="3098" max="3098" width="11" style="9" customWidth="1"/>
    <col min="3099" max="3328" width="9.140625" style="9"/>
    <col min="3329" max="3329" width="11" style="9" customWidth="1"/>
    <col min="3330" max="3330" width="8" style="9" customWidth="1"/>
    <col min="3331" max="3333" width="8.7109375" style="9" customWidth="1"/>
    <col min="3334" max="3339" width="9.140625" style="9"/>
    <col min="3340" max="3341" width="12" style="9" customWidth="1"/>
    <col min="3342" max="3342" width="10" style="9" customWidth="1"/>
    <col min="3343" max="3343" width="9.140625" style="9"/>
    <col min="3344" max="3347" width="10" style="9" customWidth="1"/>
    <col min="3348" max="3350" width="12" style="9" customWidth="1"/>
    <col min="3351" max="3351" width="9" style="9" customWidth="1"/>
    <col min="3352" max="3353" width="9.140625" style="9"/>
    <col min="3354" max="3354" width="11" style="9" customWidth="1"/>
    <col min="3355" max="3584" width="9.140625" style="9"/>
    <col min="3585" max="3585" width="11" style="9" customWidth="1"/>
    <col min="3586" max="3586" width="8" style="9" customWidth="1"/>
    <col min="3587" max="3589" width="8.7109375" style="9" customWidth="1"/>
    <col min="3590" max="3595" width="9.140625" style="9"/>
    <col min="3596" max="3597" width="12" style="9" customWidth="1"/>
    <col min="3598" max="3598" width="10" style="9" customWidth="1"/>
    <col min="3599" max="3599" width="9.140625" style="9"/>
    <col min="3600" max="3603" width="10" style="9" customWidth="1"/>
    <col min="3604" max="3606" width="12" style="9" customWidth="1"/>
    <col min="3607" max="3607" width="9" style="9" customWidth="1"/>
    <col min="3608" max="3609" width="9.140625" style="9"/>
    <col min="3610" max="3610" width="11" style="9" customWidth="1"/>
    <col min="3611" max="3840" width="9.140625" style="9"/>
    <col min="3841" max="3841" width="11" style="9" customWidth="1"/>
    <col min="3842" max="3842" width="8" style="9" customWidth="1"/>
    <col min="3843" max="3845" width="8.7109375" style="9" customWidth="1"/>
    <col min="3846" max="3851" width="9.140625" style="9"/>
    <col min="3852" max="3853" width="12" style="9" customWidth="1"/>
    <col min="3854" max="3854" width="10" style="9" customWidth="1"/>
    <col min="3855" max="3855" width="9.140625" style="9"/>
    <col min="3856" max="3859" width="10" style="9" customWidth="1"/>
    <col min="3860" max="3862" width="12" style="9" customWidth="1"/>
    <col min="3863" max="3863" width="9" style="9" customWidth="1"/>
    <col min="3864" max="3865" width="9.140625" style="9"/>
    <col min="3866" max="3866" width="11" style="9" customWidth="1"/>
    <col min="3867" max="4096" width="9.140625" style="9"/>
    <col min="4097" max="4097" width="11" style="9" customWidth="1"/>
    <col min="4098" max="4098" width="8" style="9" customWidth="1"/>
    <col min="4099" max="4101" width="8.7109375" style="9" customWidth="1"/>
    <col min="4102" max="4107" width="9.140625" style="9"/>
    <col min="4108" max="4109" width="12" style="9" customWidth="1"/>
    <col min="4110" max="4110" width="10" style="9" customWidth="1"/>
    <col min="4111" max="4111" width="9.140625" style="9"/>
    <col min="4112" max="4115" width="10" style="9" customWidth="1"/>
    <col min="4116" max="4118" width="12" style="9" customWidth="1"/>
    <col min="4119" max="4119" width="9" style="9" customWidth="1"/>
    <col min="4120" max="4121" width="9.140625" style="9"/>
    <col min="4122" max="4122" width="11" style="9" customWidth="1"/>
    <col min="4123" max="4352" width="9.140625" style="9"/>
    <col min="4353" max="4353" width="11" style="9" customWidth="1"/>
    <col min="4354" max="4354" width="8" style="9" customWidth="1"/>
    <col min="4355" max="4357" width="8.7109375" style="9" customWidth="1"/>
    <col min="4358" max="4363" width="9.140625" style="9"/>
    <col min="4364" max="4365" width="12" style="9" customWidth="1"/>
    <col min="4366" max="4366" width="10" style="9" customWidth="1"/>
    <col min="4367" max="4367" width="9.140625" style="9"/>
    <col min="4368" max="4371" width="10" style="9" customWidth="1"/>
    <col min="4372" max="4374" width="12" style="9" customWidth="1"/>
    <col min="4375" max="4375" width="9" style="9" customWidth="1"/>
    <col min="4376" max="4377" width="9.140625" style="9"/>
    <col min="4378" max="4378" width="11" style="9" customWidth="1"/>
    <col min="4379" max="4608" width="9.140625" style="9"/>
    <col min="4609" max="4609" width="11" style="9" customWidth="1"/>
    <col min="4610" max="4610" width="8" style="9" customWidth="1"/>
    <col min="4611" max="4613" width="8.7109375" style="9" customWidth="1"/>
    <col min="4614" max="4619" width="9.140625" style="9"/>
    <col min="4620" max="4621" width="12" style="9" customWidth="1"/>
    <col min="4622" max="4622" width="10" style="9" customWidth="1"/>
    <col min="4623" max="4623" width="9.140625" style="9"/>
    <col min="4624" max="4627" width="10" style="9" customWidth="1"/>
    <col min="4628" max="4630" width="12" style="9" customWidth="1"/>
    <col min="4631" max="4631" width="9" style="9" customWidth="1"/>
    <col min="4632" max="4633" width="9.140625" style="9"/>
    <col min="4634" max="4634" width="11" style="9" customWidth="1"/>
    <col min="4635" max="4864" width="9.140625" style="9"/>
    <col min="4865" max="4865" width="11" style="9" customWidth="1"/>
    <col min="4866" max="4866" width="8" style="9" customWidth="1"/>
    <col min="4867" max="4869" width="8.7109375" style="9" customWidth="1"/>
    <col min="4870" max="4875" width="9.140625" style="9"/>
    <col min="4876" max="4877" width="12" style="9" customWidth="1"/>
    <col min="4878" max="4878" width="10" style="9" customWidth="1"/>
    <col min="4879" max="4879" width="9.140625" style="9"/>
    <col min="4880" max="4883" width="10" style="9" customWidth="1"/>
    <col min="4884" max="4886" width="12" style="9" customWidth="1"/>
    <col min="4887" max="4887" width="9" style="9" customWidth="1"/>
    <col min="4888" max="4889" width="9.140625" style="9"/>
    <col min="4890" max="4890" width="11" style="9" customWidth="1"/>
    <col min="4891" max="5120" width="9.140625" style="9"/>
    <col min="5121" max="5121" width="11" style="9" customWidth="1"/>
    <col min="5122" max="5122" width="8" style="9" customWidth="1"/>
    <col min="5123" max="5125" width="8.7109375" style="9" customWidth="1"/>
    <col min="5126" max="5131" width="9.140625" style="9"/>
    <col min="5132" max="5133" width="12" style="9" customWidth="1"/>
    <col min="5134" max="5134" width="10" style="9" customWidth="1"/>
    <col min="5135" max="5135" width="9.140625" style="9"/>
    <col min="5136" max="5139" width="10" style="9" customWidth="1"/>
    <col min="5140" max="5142" width="12" style="9" customWidth="1"/>
    <col min="5143" max="5143" width="9" style="9" customWidth="1"/>
    <col min="5144" max="5145" width="9.140625" style="9"/>
    <col min="5146" max="5146" width="11" style="9" customWidth="1"/>
    <col min="5147" max="5376" width="9.140625" style="9"/>
    <col min="5377" max="5377" width="11" style="9" customWidth="1"/>
    <col min="5378" max="5378" width="8" style="9" customWidth="1"/>
    <col min="5379" max="5381" width="8.7109375" style="9" customWidth="1"/>
    <col min="5382" max="5387" width="9.140625" style="9"/>
    <col min="5388" max="5389" width="12" style="9" customWidth="1"/>
    <col min="5390" max="5390" width="10" style="9" customWidth="1"/>
    <col min="5391" max="5391" width="9.140625" style="9"/>
    <col min="5392" max="5395" width="10" style="9" customWidth="1"/>
    <col min="5396" max="5398" width="12" style="9" customWidth="1"/>
    <col min="5399" max="5399" width="9" style="9" customWidth="1"/>
    <col min="5400" max="5401" width="9.140625" style="9"/>
    <col min="5402" max="5402" width="11" style="9" customWidth="1"/>
    <col min="5403" max="5632" width="9.140625" style="9"/>
    <col min="5633" max="5633" width="11" style="9" customWidth="1"/>
    <col min="5634" max="5634" width="8" style="9" customWidth="1"/>
    <col min="5635" max="5637" width="8.7109375" style="9" customWidth="1"/>
    <col min="5638" max="5643" width="9.140625" style="9"/>
    <col min="5644" max="5645" width="12" style="9" customWidth="1"/>
    <col min="5646" max="5646" width="10" style="9" customWidth="1"/>
    <col min="5647" max="5647" width="9.140625" style="9"/>
    <col min="5648" max="5651" width="10" style="9" customWidth="1"/>
    <col min="5652" max="5654" width="12" style="9" customWidth="1"/>
    <col min="5655" max="5655" width="9" style="9" customWidth="1"/>
    <col min="5656" max="5657" width="9.140625" style="9"/>
    <col min="5658" max="5658" width="11" style="9" customWidth="1"/>
    <col min="5659" max="5888" width="9.140625" style="9"/>
    <col min="5889" max="5889" width="11" style="9" customWidth="1"/>
    <col min="5890" max="5890" width="8" style="9" customWidth="1"/>
    <col min="5891" max="5893" width="8.7109375" style="9" customWidth="1"/>
    <col min="5894" max="5899" width="9.140625" style="9"/>
    <col min="5900" max="5901" width="12" style="9" customWidth="1"/>
    <col min="5902" max="5902" width="10" style="9" customWidth="1"/>
    <col min="5903" max="5903" width="9.140625" style="9"/>
    <col min="5904" max="5907" width="10" style="9" customWidth="1"/>
    <col min="5908" max="5910" width="12" style="9" customWidth="1"/>
    <col min="5911" max="5911" width="9" style="9" customWidth="1"/>
    <col min="5912" max="5913" width="9.140625" style="9"/>
    <col min="5914" max="5914" width="11" style="9" customWidth="1"/>
    <col min="5915" max="6144" width="9.140625" style="9"/>
    <col min="6145" max="6145" width="11" style="9" customWidth="1"/>
    <col min="6146" max="6146" width="8" style="9" customWidth="1"/>
    <col min="6147" max="6149" width="8.7109375" style="9" customWidth="1"/>
    <col min="6150" max="6155" width="9.140625" style="9"/>
    <col min="6156" max="6157" width="12" style="9" customWidth="1"/>
    <col min="6158" max="6158" width="10" style="9" customWidth="1"/>
    <col min="6159" max="6159" width="9.140625" style="9"/>
    <col min="6160" max="6163" width="10" style="9" customWidth="1"/>
    <col min="6164" max="6166" width="12" style="9" customWidth="1"/>
    <col min="6167" max="6167" width="9" style="9" customWidth="1"/>
    <col min="6168" max="6169" width="9.140625" style="9"/>
    <col min="6170" max="6170" width="11" style="9" customWidth="1"/>
    <col min="6171" max="6400" width="9.140625" style="9"/>
    <col min="6401" max="6401" width="11" style="9" customWidth="1"/>
    <col min="6402" max="6402" width="8" style="9" customWidth="1"/>
    <col min="6403" max="6405" width="8.7109375" style="9" customWidth="1"/>
    <col min="6406" max="6411" width="9.140625" style="9"/>
    <col min="6412" max="6413" width="12" style="9" customWidth="1"/>
    <col min="6414" max="6414" width="10" style="9" customWidth="1"/>
    <col min="6415" max="6415" width="9.140625" style="9"/>
    <col min="6416" max="6419" width="10" style="9" customWidth="1"/>
    <col min="6420" max="6422" width="12" style="9" customWidth="1"/>
    <col min="6423" max="6423" width="9" style="9" customWidth="1"/>
    <col min="6424" max="6425" width="9.140625" style="9"/>
    <col min="6426" max="6426" width="11" style="9" customWidth="1"/>
    <col min="6427" max="6656" width="9.140625" style="9"/>
    <col min="6657" max="6657" width="11" style="9" customWidth="1"/>
    <col min="6658" max="6658" width="8" style="9" customWidth="1"/>
    <col min="6659" max="6661" width="8.7109375" style="9" customWidth="1"/>
    <col min="6662" max="6667" width="9.140625" style="9"/>
    <col min="6668" max="6669" width="12" style="9" customWidth="1"/>
    <col min="6670" max="6670" width="10" style="9" customWidth="1"/>
    <col min="6671" max="6671" width="9.140625" style="9"/>
    <col min="6672" max="6675" width="10" style="9" customWidth="1"/>
    <col min="6676" max="6678" width="12" style="9" customWidth="1"/>
    <col min="6679" max="6679" width="9" style="9" customWidth="1"/>
    <col min="6680" max="6681" width="9.140625" style="9"/>
    <col min="6682" max="6682" width="11" style="9" customWidth="1"/>
    <col min="6683" max="6912" width="9.140625" style="9"/>
    <col min="6913" max="6913" width="11" style="9" customWidth="1"/>
    <col min="6914" max="6914" width="8" style="9" customWidth="1"/>
    <col min="6915" max="6917" width="8.7109375" style="9" customWidth="1"/>
    <col min="6918" max="6923" width="9.140625" style="9"/>
    <col min="6924" max="6925" width="12" style="9" customWidth="1"/>
    <col min="6926" max="6926" width="10" style="9" customWidth="1"/>
    <col min="6927" max="6927" width="9.140625" style="9"/>
    <col min="6928" max="6931" width="10" style="9" customWidth="1"/>
    <col min="6932" max="6934" width="12" style="9" customWidth="1"/>
    <col min="6935" max="6935" width="9" style="9" customWidth="1"/>
    <col min="6936" max="6937" width="9.140625" style="9"/>
    <col min="6938" max="6938" width="11" style="9" customWidth="1"/>
    <col min="6939" max="7168" width="9.140625" style="9"/>
    <col min="7169" max="7169" width="11" style="9" customWidth="1"/>
    <col min="7170" max="7170" width="8" style="9" customWidth="1"/>
    <col min="7171" max="7173" width="8.7109375" style="9" customWidth="1"/>
    <col min="7174" max="7179" width="9.140625" style="9"/>
    <col min="7180" max="7181" width="12" style="9" customWidth="1"/>
    <col min="7182" max="7182" width="10" style="9" customWidth="1"/>
    <col min="7183" max="7183" width="9.140625" style="9"/>
    <col min="7184" max="7187" width="10" style="9" customWidth="1"/>
    <col min="7188" max="7190" width="12" style="9" customWidth="1"/>
    <col min="7191" max="7191" width="9" style="9" customWidth="1"/>
    <col min="7192" max="7193" width="9.140625" style="9"/>
    <col min="7194" max="7194" width="11" style="9" customWidth="1"/>
    <col min="7195" max="7424" width="9.140625" style="9"/>
    <col min="7425" max="7425" width="11" style="9" customWidth="1"/>
    <col min="7426" max="7426" width="8" style="9" customWidth="1"/>
    <col min="7427" max="7429" width="8.7109375" style="9" customWidth="1"/>
    <col min="7430" max="7435" width="9.140625" style="9"/>
    <col min="7436" max="7437" width="12" style="9" customWidth="1"/>
    <col min="7438" max="7438" width="10" style="9" customWidth="1"/>
    <col min="7439" max="7439" width="9.140625" style="9"/>
    <col min="7440" max="7443" width="10" style="9" customWidth="1"/>
    <col min="7444" max="7446" width="12" style="9" customWidth="1"/>
    <col min="7447" max="7447" width="9" style="9" customWidth="1"/>
    <col min="7448" max="7449" width="9.140625" style="9"/>
    <col min="7450" max="7450" width="11" style="9" customWidth="1"/>
    <col min="7451" max="7680" width="9.140625" style="9"/>
    <col min="7681" max="7681" width="11" style="9" customWidth="1"/>
    <col min="7682" max="7682" width="8" style="9" customWidth="1"/>
    <col min="7683" max="7685" width="8.7109375" style="9" customWidth="1"/>
    <col min="7686" max="7691" width="9.140625" style="9"/>
    <col min="7692" max="7693" width="12" style="9" customWidth="1"/>
    <col min="7694" max="7694" width="10" style="9" customWidth="1"/>
    <col min="7695" max="7695" width="9.140625" style="9"/>
    <col min="7696" max="7699" width="10" style="9" customWidth="1"/>
    <col min="7700" max="7702" width="12" style="9" customWidth="1"/>
    <col min="7703" max="7703" width="9" style="9" customWidth="1"/>
    <col min="7704" max="7705" width="9.140625" style="9"/>
    <col min="7706" max="7706" width="11" style="9" customWidth="1"/>
    <col min="7707" max="7936" width="9.140625" style="9"/>
    <col min="7937" max="7937" width="11" style="9" customWidth="1"/>
    <col min="7938" max="7938" width="8" style="9" customWidth="1"/>
    <col min="7939" max="7941" width="8.7109375" style="9" customWidth="1"/>
    <col min="7942" max="7947" width="9.140625" style="9"/>
    <col min="7948" max="7949" width="12" style="9" customWidth="1"/>
    <col min="7950" max="7950" width="10" style="9" customWidth="1"/>
    <col min="7951" max="7951" width="9.140625" style="9"/>
    <col min="7952" max="7955" width="10" style="9" customWidth="1"/>
    <col min="7956" max="7958" width="12" style="9" customWidth="1"/>
    <col min="7959" max="7959" width="9" style="9" customWidth="1"/>
    <col min="7960" max="7961" width="9.140625" style="9"/>
    <col min="7962" max="7962" width="11" style="9" customWidth="1"/>
    <col min="7963" max="8192" width="9.140625" style="9"/>
    <col min="8193" max="8193" width="11" style="9" customWidth="1"/>
    <col min="8194" max="8194" width="8" style="9" customWidth="1"/>
    <col min="8195" max="8197" width="8.7109375" style="9" customWidth="1"/>
    <col min="8198" max="8203" width="9.140625" style="9"/>
    <col min="8204" max="8205" width="12" style="9" customWidth="1"/>
    <col min="8206" max="8206" width="10" style="9" customWidth="1"/>
    <col min="8207" max="8207" width="9.140625" style="9"/>
    <col min="8208" max="8211" width="10" style="9" customWidth="1"/>
    <col min="8212" max="8214" width="12" style="9" customWidth="1"/>
    <col min="8215" max="8215" width="9" style="9" customWidth="1"/>
    <col min="8216" max="8217" width="9.140625" style="9"/>
    <col min="8218" max="8218" width="11" style="9" customWidth="1"/>
    <col min="8219" max="8448" width="9.140625" style="9"/>
    <col min="8449" max="8449" width="11" style="9" customWidth="1"/>
    <col min="8450" max="8450" width="8" style="9" customWidth="1"/>
    <col min="8451" max="8453" width="8.7109375" style="9" customWidth="1"/>
    <col min="8454" max="8459" width="9.140625" style="9"/>
    <col min="8460" max="8461" width="12" style="9" customWidth="1"/>
    <col min="8462" max="8462" width="10" style="9" customWidth="1"/>
    <col min="8463" max="8463" width="9.140625" style="9"/>
    <col min="8464" max="8467" width="10" style="9" customWidth="1"/>
    <col min="8468" max="8470" width="12" style="9" customWidth="1"/>
    <col min="8471" max="8471" width="9" style="9" customWidth="1"/>
    <col min="8472" max="8473" width="9.140625" style="9"/>
    <col min="8474" max="8474" width="11" style="9" customWidth="1"/>
    <col min="8475" max="8704" width="9.140625" style="9"/>
    <col min="8705" max="8705" width="11" style="9" customWidth="1"/>
    <col min="8706" max="8706" width="8" style="9" customWidth="1"/>
    <col min="8707" max="8709" width="8.7109375" style="9" customWidth="1"/>
    <col min="8710" max="8715" width="9.140625" style="9"/>
    <col min="8716" max="8717" width="12" style="9" customWidth="1"/>
    <col min="8718" max="8718" width="10" style="9" customWidth="1"/>
    <col min="8719" max="8719" width="9.140625" style="9"/>
    <col min="8720" max="8723" width="10" style="9" customWidth="1"/>
    <col min="8724" max="8726" width="12" style="9" customWidth="1"/>
    <col min="8727" max="8727" width="9" style="9" customWidth="1"/>
    <col min="8728" max="8729" width="9.140625" style="9"/>
    <col min="8730" max="8730" width="11" style="9" customWidth="1"/>
    <col min="8731" max="8960" width="9.140625" style="9"/>
    <col min="8961" max="8961" width="11" style="9" customWidth="1"/>
    <col min="8962" max="8962" width="8" style="9" customWidth="1"/>
    <col min="8963" max="8965" width="8.7109375" style="9" customWidth="1"/>
    <col min="8966" max="8971" width="9.140625" style="9"/>
    <col min="8972" max="8973" width="12" style="9" customWidth="1"/>
    <col min="8974" max="8974" width="10" style="9" customWidth="1"/>
    <col min="8975" max="8975" width="9.140625" style="9"/>
    <col min="8976" max="8979" width="10" style="9" customWidth="1"/>
    <col min="8980" max="8982" width="12" style="9" customWidth="1"/>
    <col min="8983" max="8983" width="9" style="9" customWidth="1"/>
    <col min="8984" max="8985" width="9.140625" style="9"/>
    <col min="8986" max="8986" width="11" style="9" customWidth="1"/>
    <col min="8987" max="9216" width="9.140625" style="9"/>
    <col min="9217" max="9217" width="11" style="9" customWidth="1"/>
    <col min="9218" max="9218" width="8" style="9" customWidth="1"/>
    <col min="9219" max="9221" width="8.7109375" style="9" customWidth="1"/>
    <col min="9222" max="9227" width="9.140625" style="9"/>
    <col min="9228" max="9229" width="12" style="9" customWidth="1"/>
    <col min="9230" max="9230" width="10" style="9" customWidth="1"/>
    <col min="9231" max="9231" width="9.140625" style="9"/>
    <col min="9232" max="9235" width="10" style="9" customWidth="1"/>
    <col min="9236" max="9238" width="12" style="9" customWidth="1"/>
    <col min="9239" max="9239" width="9" style="9" customWidth="1"/>
    <col min="9240" max="9241" width="9.140625" style="9"/>
    <col min="9242" max="9242" width="11" style="9" customWidth="1"/>
    <col min="9243" max="9472" width="9.140625" style="9"/>
    <col min="9473" max="9473" width="11" style="9" customWidth="1"/>
    <col min="9474" max="9474" width="8" style="9" customWidth="1"/>
    <col min="9475" max="9477" width="8.7109375" style="9" customWidth="1"/>
    <col min="9478" max="9483" width="9.140625" style="9"/>
    <col min="9484" max="9485" width="12" style="9" customWidth="1"/>
    <col min="9486" max="9486" width="10" style="9" customWidth="1"/>
    <col min="9487" max="9487" width="9.140625" style="9"/>
    <col min="9488" max="9491" width="10" style="9" customWidth="1"/>
    <col min="9492" max="9494" width="12" style="9" customWidth="1"/>
    <col min="9495" max="9495" width="9" style="9" customWidth="1"/>
    <col min="9496" max="9497" width="9.140625" style="9"/>
    <col min="9498" max="9498" width="11" style="9" customWidth="1"/>
    <col min="9499" max="9728" width="9.140625" style="9"/>
    <col min="9729" max="9729" width="11" style="9" customWidth="1"/>
    <col min="9730" max="9730" width="8" style="9" customWidth="1"/>
    <col min="9731" max="9733" width="8.7109375" style="9" customWidth="1"/>
    <col min="9734" max="9739" width="9.140625" style="9"/>
    <col min="9740" max="9741" width="12" style="9" customWidth="1"/>
    <col min="9742" max="9742" width="10" style="9" customWidth="1"/>
    <col min="9743" max="9743" width="9.140625" style="9"/>
    <col min="9744" max="9747" width="10" style="9" customWidth="1"/>
    <col min="9748" max="9750" width="12" style="9" customWidth="1"/>
    <col min="9751" max="9751" width="9" style="9" customWidth="1"/>
    <col min="9752" max="9753" width="9.140625" style="9"/>
    <col min="9754" max="9754" width="11" style="9" customWidth="1"/>
    <col min="9755" max="9984" width="9.140625" style="9"/>
    <col min="9985" max="9985" width="11" style="9" customWidth="1"/>
    <col min="9986" max="9986" width="8" style="9" customWidth="1"/>
    <col min="9987" max="9989" width="8.7109375" style="9" customWidth="1"/>
    <col min="9990" max="9995" width="9.140625" style="9"/>
    <col min="9996" max="9997" width="12" style="9" customWidth="1"/>
    <col min="9998" max="9998" width="10" style="9" customWidth="1"/>
    <col min="9999" max="9999" width="9.140625" style="9"/>
    <col min="10000" max="10003" width="10" style="9" customWidth="1"/>
    <col min="10004" max="10006" width="12" style="9" customWidth="1"/>
    <col min="10007" max="10007" width="9" style="9" customWidth="1"/>
    <col min="10008" max="10009" width="9.140625" style="9"/>
    <col min="10010" max="10010" width="11" style="9" customWidth="1"/>
    <col min="10011" max="10240" width="9.140625" style="9"/>
    <col min="10241" max="10241" width="11" style="9" customWidth="1"/>
    <col min="10242" max="10242" width="8" style="9" customWidth="1"/>
    <col min="10243" max="10245" width="8.7109375" style="9" customWidth="1"/>
    <col min="10246" max="10251" width="9.140625" style="9"/>
    <col min="10252" max="10253" width="12" style="9" customWidth="1"/>
    <col min="10254" max="10254" width="10" style="9" customWidth="1"/>
    <col min="10255" max="10255" width="9.140625" style="9"/>
    <col min="10256" max="10259" width="10" style="9" customWidth="1"/>
    <col min="10260" max="10262" width="12" style="9" customWidth="1"/>
    <col min="10263" max="10263" width="9" style="9" customWidth="1"/>
    <col min="10264" max="10265" width="9.140625" style="9"/>
    <col min="10266" max="10266" width="11" style="9" customWidth="1"/>
    <col min="10267" max="10496" width="9.140625" style="9"/>
    <col min="10497" max="10497" width="11" style="9" customWidth="1"/>
    <col min="10498" max="10498" width="8" style="9" customWidth="1"/>
    <col min="10499" max="10501" width="8.7109375" style="9" customWidth="1"/>
    <col min="10502" max="10507" width="9.140625" style="9"/>
    <col min="10508" max="10509" width="12" style="9" customWidth="1"/>
    <col min="10510" max="10510" width="10" style="9" customWidth="1"/>
    <col min="10511" max="10511" width="9.140625" style="9"/>
    <col min="10512" max="10515" width="10" style="9" customWidth="1"/>
    <col min="10516" max="10518" width="12" style="9" customWidth="1"/>
    <col min="10519" max="10519" width="9" style="9" customWidth="1"/>
    <col min="10520" max="10521" width="9.140625" style="9"/>
    <col min="10522" max="10522" width="11" style="9" customWidth="1"/>
    <col min="10523" max="10752" width="9.140625" style="9"/>
    <col min="10753" max="10753" width="11" style="9" customWidth="1"/>
    <col min="10754" max="10754" width="8" style="9" customWidth="1"/>
    <col min="10755" max="10757" width="8.7109375" style="9" customWidth="1"/>
    <col min="10758" max="10763" width="9.140625" style="9"/>
    <col min="10764" max="10765" width="12" style="9" customWidth="1"/>
    <col min="10766" max="10766" width="10" style="9" customWidth="1"/>
    <col min="10767" max="10767" width="9.140625" style="9"/>
    <col min="10768" max="10771" width="10" style="9" customWidth="1"/>
    <col min="10772" max="10774" width="12" style="9" customWidth="1"/>
    <col min="10775" max="10775" width="9" style="9" customWidth="1"/>
    <col min="10776" max="10777" width="9.140625" style="9"/>
    <col min="10778" max="10778" width="11" style="9" customWidth="1"/>
    <col min="10779" max="11008" width="9.140625" style="9"/>
    <col min="11009" max="11009" width="11" style="9" customWidth="1"/>
    <col min="11010" max="11010" width="8" style="9" customWidth="1"/>
    <col min="11011" max="11013" width="8.7109375" style="9" customWidth="1"/>
    <col min="11014" max="11019" width="9.140625" style="9"/>
    <col min="11020" max="11021" width="12" style="9" customWidth="1"/>
    <col min="11022" max="11022" width="10" style="9" customWidth="1"/>
    <col min="11023" max="11023" width="9.140625" style="9"/>
    <col min="11024" max="11027" width="10" style="9" customWidth="1"/>
    <col min="11028" max="11030" width="12" style="9" customWidth="1"/>
    <col min="11031" max="11031" width="9" style="9" customWidth="1"/>
    <col min="11032" max="11033" width="9.140625" style="9"/>
    <col min="11034" max="11034" width="11" style="9" customWidth="1"/>
    <col min="11035" max="11264" width="9.140625" style="9"/>
    <col min="11265" max="11265" width="11" style="9" customWidth="1"/>
    <col min="11266" max="11266" width="8" style="9" customWidth="1"/>
    <col min="11267" max="11269" width="8.7109375" style="9" customWidth="1"/>
    <col min="11270" max="11275" width="9.140625" style="9"/>
    <col min="11276" max="11277" width="12" style="9" customWidth="1"/>
    <col min="11278" max="11278" width="10" style="9" customWidth="1"/>
    <col min="11279" max="11279" width="9.140625" style="9"/>
    <col min="11280" max="11283" width="10" style="9" customWidth="1"/>
    <col min="11284" max="11286" width="12" style="9" customWidth="1"/>
    <col min="11287" max="11287" width="9" style="9" customWidth="1"/>
    <col min="11288" max="11289" width="9.140625" style="9"/>
    <col min="11290" max="11290" width="11" style="9" customWidth="1"/>
    <col min="11291" max="11520" width="9.140625" style="9"/>
    <col min="11521" max="11521" width="11" style="9" customWidth="1"/>
    <col min="11522" max="11522" width="8" style="9" customWidth="1"/>
    <col min="11523" max="11525" width="8.7109375" style="9" customWidth="1"/>
    <col min="11526" max="11531" width="9.140625" style="9"/>
    <col min="11532" max="11533" width="12" style="9" customWidth="1"/>
    <col min="11534" max="11534" width="10" style="9" customWidth="1"/>
    <col min="11535" max="11535" width="9.140625" style="9"/>
    <col min="11536" max="11539" width="10" style="9" customWidth="1"/>
    <col min="11540" max="11542" width="12" style="9" customWidth="1"/>
    <col min="11543" max="11543" width="9" style="9" customWidth="1"/>
    <col min="11544" max="11545" width="9.140625" style="9"/>
    <col min="11546" max="11546" width="11" style="9" customWidth="1"/>
    <col min="11547" max="11776" width="9.140625" style="9"/>
    <col min="11777" max="11777" width="11" style="9" customWidth="1"/>
    <col min="11778" max="11778" width="8" style="9" customWidth="1"/>
    <col min="11779" max="11781" width="8.7109375" style="9" customWidth="1"/>
    <col min="11782" max="11787" width="9.140625" style="9"/>
    <col min="11788" max="11789" width="12" style="9" customWidth="1"/>
    <col min="11790" max="11790" width="10" style="9" customWidth="1"/>
    <col min="11791" max="11791" width="9.140625" style="9"/>
    <col min="11792" max="11795" width="10" style="9" customWidth="1"/>
    <col min="11796" max="11798" width="12" style="9" customWidth="1"/>
    <col min="11799" max="11799" width="9" style="9" customWidth="1"/>
    <col min="11800" max="11801" width="9.140625" style="9"/>
    <col min="11802" max="11802" width="11" style="9" customWidth="1"/>
    <col min="11803" max="12032" width="9.140625" style="9"/>
    <col min="12033" max="12033" width="11" style="9" customWidth="1"/>
    <col min="12034" max="12034" width="8" style="9" customWidth="1"/>
    <col min="12035" max="12037" width="8.7109375" style="9" customWidth="1"/>
    <col min="12038" max="12043" width="9.140625" style="9"/>
    <col min="12044" max="12045" width="12" style="9" customWidth="1"/>
    <col min="12046" max="12046" width="10" style="9" customWidth="1"/>
    <col min="12047" max="12047" width="9.140625" style="9"/>
    <col min="12048" max="12051" width="10" style="9" customWidth="1"/>
    <col min="12052" max="12054" width="12" style="9" customWidth="1"/>
    <col min="12055" max="12055" width="9" style="9" customWidth="1"/>
    <col min="12056" max="12057" width="9.140625" style="9"/>
    <col min="12058" max="12058" width="11" style="9" customWidth="1"/>
    <col min="12059" max="12288" width="9.140625" style="9"/>
    <col min="12289" max="12289" width="11" style="9" customWidth="1"/>
    <col min="12290" max="12290" width="8" style="9" customWidth="1"/>
    <col min="12291" max="12293" width="8.7109375" style="9" customWidth="1"/>
    <col min="12294" max="12299" width="9.140625" style="9"/>
    <col min="12300" max="12301" width="12" style="9" customWidth="1"/>
    <col min="12302" max="12302" width="10" style="9" customWidth="1"/>
    <col min="12303" max="12303" width="9.140625" style="9"/>
    <col min="12304" max="12307" width="10" style="9" customWidth="1"/>
    <col min="12308" max="12310" width="12" style="9" customWidth="1"/>
    <col min="12311" max="12311" width="9" style="9" customWidth="1"/>
    <col min="12312" max="12313" width="9.140625" style="9"/>
    <col min="12314" max="12314" width="11" style="9" customWidth="1"/>
    <col min="12315" max="12544" width="9.140625" style="9"/>
    <col min="12545" max="12545" width="11" style="9" customWidth="1"/>
    <col min="12546" max="12546" width="8" style="9" customWidth="1"/>
    <col min="12547" max="12549" width="8.7109375" style="9" customWidth="1"/>
    <col min="12550" max="12555" width="9.140625" style="9"/>
    <col min="12556" max="12557" width="12" style="9" customWidth="1"/>
    <col min="12558" max="12558" width="10" style="9" customWidth="1"/>
    <col min="12559" max="12559" width="9.140625" style="9"/>
    <col min="12560" max="12563" width="10" style="9" customWidth="1"/>
    <col min="12564" max="12566" width="12" style="9" customWidth="1"/>
    <col min="12567" max="12567" width="9" style="9" customWidth="1"/>
    <col min="12568" max="12569" width="9.140625" style="9"/>
    <col min="12570" max="12570" width="11" style="9" customWidth="1"/>
    <col min="12571" max="12800" width="9.140625" style="9"/>
    <col min="12801" max="12801" width="11" style="9" customWidth="1"/>
    <col min="12802" max="12802" width="8" style="9" customWidth="1"/>
    <col min="12803" max="12805" width="8.7109375" style="9" customWidth="1"/>
    <col min="12806" max="12811" width="9.140625" style="9"/>
    <col min="12812" max="12813" width="12" style="9" customWidth="1"/>
    <col min="12814" max="12814" width="10" style="9" customWidth="1"/>
    <col min="12815" max="12815" width="9.140625" style="9"/>
    <col min="12816" max="12819" width="10" style="9" customWidth="1"/>
    <col min="12820" max="12822" width="12" style="9" customWidth="1"/>
    <col min="12823" max="12823" width="9" style="9" customWidth="1"/>
    <col min="12824" max="12825" width="9.140625" style="9"/>
    <col min="12826" max="12826" width="11" style="9" customWidth="1"/>
    <col min="12827" max="13056" width="9.140625" style="9"/>
    <col min="13057" max="13057" width="11" style="9" customWidth="1"/>
    <col min="13058" max="13058" width="8" style="9" customWidth="1"/>
    <col min="13059" max="13061" width="8.7109375" style="9" customWidth="1"/>
    <col min="13062" max="13067" width="9.140625" style="9"/>
    <col min="13068" max="13069" width="12" style="9" customWidth="1"/>
    <col min="13070" max="13070" width="10" style="9" customWidth="1"/>
    <col min="13071" max="13071" width="9.140625" style="9"/>
    <col min="13072" max="13075" width="10" style="9" customWidth="1"/>
    <col min="13076" max="13078" width="12" style="9" customWidth="1"/>
    <col min="13079" max="13079" width="9" style="9" customWidth="1"/>
    <col min="13080" max="13081" width="9.140625" style="9"/>
    <col min="13082" max="13082" width="11" style="9" customWidth="1"/>
    <col min="13083" max="13312" width="9.140625" style="9"/>
    <col min="13313" max="13313" width="11" style="9" customWidth="1"/>
    <col min="13314" max="13314" width="8" style="9" customWidth="1"/>
    <col min="13315" max="13317" width="8.7109375" style="9" customWidth="1"/>
    <col min="13318" max="13323" width="9.140625" style="9"/>
    <col min="13324" max="13325" width="12" style="9" customWidth="1"/>
    <col min="13326" max="13326" width="10" style="9" customWidth="1"/>
    <col min="13327" max="13327" width="9.140625" style="9"/>
    <col min="13328" max="13331" width="10" style="9" customWidth="1"/>
    <col min="13332" max="13334" width="12" style="9" customWidth="1"/>
    <col min="13335" max="13335" width="9" style="9" customWidth="1"/>
    <col min="13336" max="13337" width="9.140625" style="9"/>
    <col min="13338" max="13338" width="11" style="9" customWidth="1"/>
    <col min="13339" max="13568" width="9.140625" style="9"/>
    <col min="13569" max="13569" width="11" style="9" customWidth="1"/>
    <col min="13570" max="13570" width="8" style="9" customWidth="1"/>
    <col min="13571" max="13573" width="8.7109375" style="9" customWidth="1"/>
    <col min="13574" max="13579" width="9.140625" style="9"/>
    <col min="13580" max="13581" width="12" style="9" customWidth="1"/>
    <col min="13582" max="13582" width="10" style="9" customWidth="1"/>
    <col min="13583" max="13583" width="9.140625" style="9"/>
    <col min="13584" max="13587" width="10" style="9" customWidth="1"/>
    <col min="13588" max="13590" width="12" style="9" customWidth="1"/>
    <col min="13591" max="13591" width="9" style="9" customWidth="1"/>
    <col min="13592" max="13593" width="9.140625" style="9"/>
    <col min="13594" max="13594" width="11" style="9" customWidth="1"/>
    <col min="13595" max="13824" width="9.140625" style="9"/>
    <col min="13825" max="13825" width="11" style="9" customWidth="1"/>
    <col min="13826" max="13826" width="8" style="9" customWidth="1"/>
    <col min="13827" max="13829" width="8.7109375" style="9" customWidth="1"/>
    <col min="13830" max="13835" width="9.140625" style="9"/>
    <col min="13836" max="13837" width="12" style="9" customWidth="1"/>
    <col min="13838" max="13838" width="10" style="9" customWidth="1"/>
    <col min="13839" max="13839" width="9.140625" style="9"/>
    <col min="13840" max="13843" width="10" style="9" customWidth="1"/>
    <col min="13844" max="13846" width="12" style="9" customWidth="1"/>
    <col min="13847" max="13847" width="9" style="9" customWidth="1"/>
    <col min="13848" max="13849" width="9.140625" style="9"/>
    <col min="13850" max="13850" width="11" style="9" customWidth="1"/>
    <col min="13851" max="14080" width="9.140625" style="9"/>
    <col min="14081" max="14081" width="11" style="9" customWidth="1"/>
    <col min="14082" max="14082" width="8" style="9" customWidth="1"/>
    <col min="14083" max="14085" width="8.7109375" style="9" customWidth="1"/>
    <col min="14086" max="14091" width="9.140625" style="9"/>
    <col min="14092" max="14093" width="12" style="9" customWidth="1"/>
    <col min="14094" max="14094" width="10" style="9" customWidth="1"/>
    <col min="14095" max="14095" width="9.140625" style="9"/>
    <col min="14096" max="14099" width="10" style="9" customWidth="1"/>
    <col min="14100" max="14102" width="12" style="9" customWidth="1"/>
    <col min="14103" max="14103" width="9" style="9" customWidth="1"/>
    <col min="14104" max="14105" width="9.140625" style="9"/>
    <col min="14106" max="14106" width="11" style="9" customWidth="1"/>
    <col min="14107" max="14336" width="9.140625" style="9"/>
    <col min="14337" max="14337" width="11" style="9" customWidth="1"/>
    <col min="14338" max="14338" width="8" style="9" customWidth="1"/>
    <col min="14339" max="14341" width="8.7109375" style="9" customWidth="1"/>
    <col min="14342" max="14347" width="9.140625" style="9"/>
    <col min="14348" max="14349" width="12" style="9" customWidth="1"/>
    <col min="14350" max="14350" width="10" style="9" customWidth="1"/>
    <col min="14351" max="14351" width="9.140625" style="9"/>
    <col min="14352" max="14355" width="10" style="9" customWidth="1"/>
    <col min="14356" max="14358" width="12" style="9" customWidth="1"/>
    <col min="14359" max="14359" width="9" style="9" customWidth="1"/>
    <col min="14360" max="14361" width="9.140625" style="9"/>
    <col min="14362" max="14362" width="11" style="9" customWidth="1"/>
    <col min="14363" max="14592" width="9.140625" style="9"/>
    <col min="14593" max="14593" width="11" style="9" customWidth="1"/>
    <col min="14594" max="14594" width="8" style="9" customWidth="1"/>
    <col min="14595" max="14597" width="8.7109375" style="9" customWidth="1"/>
    <col min="14598" max="14603" width="9.140625" style="9"/>
    <col min="14604" max="14605" width="12" style="9" customWidth="1"/>
    <col min="14606" max="14606" width="10" style="9" customWidth="1"/>
    <col min="14607" max="14607" width="9.140625" style="9"/>
    <col min="14608" max="14611" width="10" style="9" customWidth="1"/>
    <col min="14612" max="14614" width="12" style="9" customWidth="1"/>
    <col min="14615" max="14615" width="9" style="9" customWidth="1"/>
    <col min="14616" max="14617" width="9.140625" style="9"/>
    <col min="14618" max="14618" width="11" style="9" customWidth="1"/>
    <col min="14619" max="14848" width="9.140625" style="9"/>
    <col min="14849" max="14849" width="11" style="9" customWidth="1"/>
    <col min="14850" max="14850" width="8" style="9" customWidth="1"/>
    <col min="14851" max="14853" width="8.7109375" style="9" customWidth="1"/>
    <col min="14854" max="14859" width="9.140625" style="9"/>
    <col min="14860" max="14861" width="12" style="9" customWidth="1"/>
    <col min="14862" max="14862" width="10" style="9" customWidth="1"/>
    <col min="14863" max="14863" width="9.140625" style="9"/>
    <col min="14864" max="14867" width="10" style="9" customWidth="1"/>
    <col min="14868" max="14870" width="12" style="9" customWidth="1"/>
    <col min="14871" max="14871" width="9" style="9" customWidth="1"/>
    <col min="14872" max="14873" width="9.140625" style="9"/>
    <col min="14874" max="14874" width="11" style="9" customWidth="1"/>
    <col min="14875" max="15104" width="9.140625" style="9"/>
    <col min="15105" max="15105" width="11" style="9" customWidth="1"/>
    <col min="15106" max="15106" width="8" style="9" customWidth="1"/>
    <col min="15107" max="15109" width="8.7109375" style="9" customWidth="1"/>
    <col min="15110" max="15115" width="9.140625" style="9"/>
    <col min="15116" max="15117" width="12" style="9" customWidth="1"/>
    <col min="15118" max="15118" width="10" style="9" customWidth="1"/>
    <col min="15119" max="15119" width="9.140625" style="9"/>
    <col min="15120" max="15123" width="10" style="9" customWidth="1"/>
    <col min="15124" max="15126" width="12" style="9" customWidth="1"/>
    <col min="15127" max="15127" width="9" style="9" customWidth="1"/>
    <col min="15128" max="15129" width="9.140625" style="9"/>
    <col min="15130" max="15130" width="11" style="9" customWidth="1"/>
    <col min="15131" max="15360" width="9.140625" style="9"/>
    <col min="15361" max="15361" width="11" style="9" customWidth="1"/>
    <col min="15362" max="15362" width="8" style="9" customWidth="1"/>
    <col min="15363" max="15365" width="8.7109375" style="9" customWidth="1"/>
    <col min="15366" max="15371" width="9.140625" style="9"/>
    <col min="15372" max="15373" width="12" style="9" customWidth="1"/>
    <col min="15374" max="15374" width="10" style="9" customWidth="1"/>
    <col min="15375" max="15375" width="9.140625" style="9"/>
    <col min="15376" max="15379" width="10" style="9" customWidth="1"/>
    <col min="15380" max="15382" width="12" style="9" customWidth="1"/>
    <col min="15383" max="15383" width="9" style="9" customWidth="1"/>
    <col min="15384" max="15385" width="9.140625" style="9"/>
    <col min="15386" max="15386" width="11" style="9" customWidth="1"/>
    <col min="15387" max="15616" width="9.140625" style="9"/>
    <col min="15617" max="15617" width="11" style="9" customWidth="1"/>
    <col min="15618" max="15618" width="8" style="9" customWidth="1"/>
    <col min="15619" max="15621" width="8.7109375" style="9" customWidth="1"/>
    <col min="15622" max="15627" width="9.140625" style="9"/>
    <col min="15628" max="15629" width="12" style="9" customWidth="1"/>
    <col min="15630" max="15630" width="10" style="9" customWidth="1"/>
    <col min="15631" max="15631" width="9.140625" style="9"/>
    <col min="15632" max="15635" width="10" style="9" customWidth="1"/>
    <col min="15636" max="15638" width="12" style="9" customWidth="1"/>
    <col min="15639" max="15639" width="9" style="9" customWidth="1"/>
    <col min="15640" max="15641" width="9.140625" style="9"/>
    <col min="15642" max="15642" width="11" style="9" customWidth="1"/>
    <col min="15643" max="15872" width="9.140625" style="9"/>
    <col min="15873" max="15873" width="11" style="9" customWidth="1"/>
    <col min="15874" max="15874" width="8" style="9" customWidth="1"/>
    <col min="15875" max="15877" width="8.7109375" style="9" customWidth="1"/>
    <col min="15878" max="15883" width="9.140625" style="9"/>
    <col min="15884" max="15885" width="12" style="9" customWidth="1"/>
    <col min="15886" max="15886" width="10" style="9" customWidth="1"/>
    <col min="15887" max="15887" width="9.140625" style="9"/>
    <col min="15888" max="15891" width="10" style="9" customWidth="1"/>
    <col min="15892" max="15894" width="12" style="9" customWidth="1"/>
    <col min="15895" max="15895" width="9" style="9" customWidth="1"/>
    <col min="15896" max="15897" width="9.140625" style="9"/>
    <col min="15898" max="15898" width="11" style="9" customWidth="1"/>
    <col min="15899" max="16128" width="9.140625" style="9"/>
    <col min="16129" max="16129" width="11" style="9" customWidth="1"/>
    <col min="16130" max="16130" width="8" style="9" customWidth="1"/>
    <col min="16131" max="16133" width="8.7109375" style="9" customWidth="1"/>
    <col min="16134" max="16139" width="9.140625" style="9"/>
    <col min="16140" max="16141" width="12" style="9" customWidth="1"/>
    <col min="16142" max="16142" width="10" style="9" customWidth="1"/>
    <col min="16143" max="16143" width="9.140625" style="9"/>
    <col min="16144" max="16147" width="10" style="9" customWidth="1"/>
    <col min="16148" max="16150" width="12" style="9" customWidth="1"/>
    <col min="16151" max="16151" width="9" style="9" customWidth="1"/>
    <col min="16152" max="16153" width="9.140625" style="9"/>
    <col min="16154" max="16154" width="11" style="9" customWidth="1"/>
    <col min="16155" max="16384" width="9.140625" style="9"/>
  </cols>
  <sheetData>
    <row r="1" spans="1:19" ht="23.25" customHeight="1" x14ac:dyDescent="0.2">
      <c r="A1" s="6" t="s">
        <v>34</v>
      </c>
      <c r="B1" s="7">
        <v>1</v>
      </c>
      <c r="C1" s="7"/>
      <c r="D1" s="7">
        <v>2</v>
      </c>
      <c r="E1" s="7"/>
      <c r="F1" s="7">
        <v>3</v>
      </c>
      <c r="G1" s="7"/>
      <c r="H1" s="7">
        <v>4</v>
      </c>
      <c r="I1" s="7"/>
      <c r="J1" s="7">
        <v>5</v>
      </c>
      <c r="K1" s="8"/>
    </row>
    <row r="2" spans="1:19" x14ac:dyDescent="0.2">
      <c r="A2" s="10" t="s">
        <v>35</v>
      </c>
      <c r="B2" s="11" t="s">
        <v>36</v>
      </c>
      <c r="C2" s="12"/>
      <c r="D2" s="11" t="s">
        <v>37</v>
      </c>
      <c r="E2" s="12"/>
      <c r="F2" s="13" t="s">
        <v>38</v>
      </c>
      <c r="G2" s="12"/>
      <c r="H2" s="14" t="s">
        <v>39</v>
      </c>
      <c r="I2" s="12"/>
      <c r="J2" s="14" t="s">
        <v>40</v>
      </c>
      <c r="K2" s="12"/>
      <c r="L2" s="15"/>
      <c r="M2" s="15"/>
    </row>
    <row r="3" spans="1:19" ht="13.5" thickBot="1" x14ac:dyDescent="0.25">
      <c r="A3" s="16"/>
      <c r="B3" s="17" t="s">
        <v>41</v>
      </c>
      <c r="C3" s="18" t="s">
        <v>42</v>
      </c>
      <c r="D3" s="17" t="s">
        <v>41</v>
      </c>
      <c r="E3" s="18" t="s">
        <v>42</v>
      </c>
      <c r="F3" s="17" t="s">
        <v>41</v>
      </c>
      <c r="G3" s="18" t="s">
        <v>42</v>
      </c>
      <c r="H3" s="17" t="s">
        <v>41</v>
      </c>
      <c r="I3" s="18" t="s">
        <v>42</v>
      </c>
      <c r="J3" s="17" t="s">
        <v>41</v>
      </c>
      <c r="K3" s="18" t="s">
        <v>42</v>
      </c>
      <c r="L3" s="15"/>
      <c r="M3" s="15"/>
    </row>
    <row r="4" spans="1:19" ht="13.5" thickTop="1" x14ac:dyDescent="0.2">
      <c r="A4" s="19">
        <v>0</v>
      </c>
      <c r="B4" s="20">
        <v>100000</v>
      </c>
      <c r="C4" s="21">
        <v>100000</v>
      </c>
      <c r="D4" s="20">
        <v>100000</v>
      </c>
      <c r="E4" s="22">
        <v>100000</v>
      </c>
      <c r="F4" s="20">
        <v>100000</v>
      </c>
      <c r="G4" s="22">
        <v>100000</v>
      </c>
      <c r="H4" s="20">
        <v>100000</v>
      </c>
      <c r="I4" s="22">
        <v>100000</v>
      </c>
      <c r="J4" s="20">
        <v>100000</v>
      </c>
      <c r="K4" s="22">
        <v>100000</v>
      </c>
      <c r="L4" s="15"/>
      <c r="M4" s="15"/>
    </row>
    <row r="5" spans="1:19" x14ac:dyDescent="0.2">
      <c r="A5" s="19">
        <v>1</v>
      </c>
      <c r="B5" s="20">
        <v>96920</v>
      </c>
      <c r="C5" s="21">
        <v>97525</v>
      </c>
      <c r="D5" s="20">
        <v>98467</v>
      </c>
      <c r="E5" s="22">
        <v>98796</v>
      </c>
      <c r="F5" s="20">
        <v>99121</v>
      </c>
      <c r="G5" s="22">
        <v>99309</v>
      </c>
      <c r="H5" s="20">
        <v>99403</v>
      </c>
      <c r="I5" s="22">
        <v>99469</v>
      </c>
      <c r="J5" s="20">
        <v>99526.1</v>
      </c>
      <c r="K5" s="22">
        <v>99594.7</v>
      </c>
    </row>
    <row r="6" spans="1:19" x14ac:dyDescent="0.2">
      <c r="A6" s="19">
        <v>2</v>
      </c>
      <c r="B6" s="20">
        <v>96770</v>
      </c>
      <c r="C6" s="21">
        <v>97385</v>
      </c>
      <c r="D6" s="20">
        <v>98391</v>
      </c>
      <c r="E6" s="22">
        <v>98726</v>
      </c>
      <c r="F6" s="20">
        <v>99076</v>
      </c>
      <c r="G6" s="22">
        <v>99265</v>
      </c>
      <c r="H6" s="20">
        <v>99369</v>
      </c>
      <c r="I6" s="22">
        <v>99430</v>
      </c>
      <c r="J6" s="20">
        <v>99499.83</v>
      </c>
      <c r="K6" s="22">
        <v>99568.01</v>
      </c>
    </row>
    <row r="7" spans="1:19" x14ac:dyDescent="0.2">
      <c r="A7" s="19">
        <v>3</v>
      </c>
      <c r="B7" s="20">
        <v>96676</v>
      </c>
      <c r="C7" s="21">
        <v>97310</v>
      </c>
      <c r="D7" s="20">
        <v>98339</v>
      </c>
      <c r="E7" s="22">
        <v>98678</v>
      </c>
      <c r="F7" s="20">
        <v>99043</v>
      </c>
      <c r="G7" s="22">
        <v>99235</v>
      </c>
      <c r="H7" s="20">
        <v>99340</v>
      </c>
      <c r="I7" s="22">
        <v>99401</v>
      </c>
      <c r="J7" s="20">
        <v>99482.42</v>
      </c>
      <c r="K7" s="22">
        <v>99550.78</v>
      </c>
    </row>
    <row r="8" spans="1:19" x14ac:dyDescent="0.2">
      <c r="A8" s="19">
        <v>4</v>
      </c>
      <c r="B8" s="20">
        <v>96610</v>
      </c>
      <c r="C8" s="21">
        <v>97256</v>
      </c>
      <c r="D8" s="20">
        <v>98300</v>
      </c>
      <c r="E8" s="22">
        <v>98646</v>
      </c>
      <c r="F8" s="20">
        <v>99018</v>
      </c>
      <c r="G8" s="22">
        <v>99213</v>
      </c>
      <c r="H8" s="20">
        <v>99316</v>
      </c>
      <c r="I8" s="22">
        <v>99379</v>
      </c>
      <c r="J8" s="20">
        <v>99468.69</v>
      </c>
      <c r="K8" s="22">
        <v>99537.54</v>
      </c>
    </row>
    <row r="9" spans="1:19" x14ac:dyDescent="0.2">
      <c r="A9" s="19">
        <v>5</v>
      </c>
      <c r="B9" s="20">
        <v>96552</v>
      </c>
      <c r="C9" s="21">
        <v>97207</v>
      </c>
      <c r="D9" s="20">
        <v>98267</v>
      </c>
      <c r="E9" s="22">
        <v>98621</v>
      </c>
      <c r="F9" s="20">
        <v>98997</v>
      </c>
      <c r="G9" s="22">
        <v>99195</v>
      </c>
      <c r="H9" s="20">
        <v>99296</v>
      </c>
      <c r="I9" s="22">
        <v>99362</v>
      </c>
      <c r="J9" s="20">
        <v>99456.95</v>
      </c>
      <c r="K9" s="22">
        <v>99526.59</v>
      </c>
    </row>
    <row r="10" spans="1:19" x14ac:dyDescent="0.2">
      <c r="A10" s="19">
        <v>6</v>
      </c>
      <c r="B10" s="20">
        <v>96496</v>
      </c>
      <c r="C10" s="21">
        <v>97164</v>
      </c>
      <c r="D10" s="20">
        <v>98235</v>
      </c>
      <c r="E10" s="22">
        <v>98598</v>
      </c>
      <c r="F10" s="20">
        <v>98977</v>
      </c>
      <c r="G10" s="22">
        <v>99180</v>
      </c>
      <c r="H10" s="20">
        <v>99278</v>
      </c>
      <c r="I10" s="22">
        <v>99346</v>
      </c>
      <c r="J10" s="20">
        <v>99446.11</v>
      </c>
      <c r="K10" s="22">
        <v>99517.04</v>
      </c>
    </row>
    <row r="11" spans="1:19" x14ac:dyDescent="0.2">
      <c r="A11" s="19">
        <v>7</v>
      </c>
      <c r="B11" s="20">
        <v>96445</v>
      </c>
      <c r="C11" s="21">
        <v>97127</v>
      </c>
      <c r="D11" s="20">
        <v>98205</v>
      </c>
      <c r="E11" s="22">
        <v>98577</v>
      </c>
      <c r="F11" s="20">
        <v>98957</v>
      </c>
      <c r="G11" s="22">
        <v>99167</v>
      </c>
      <c r="H11" s="20">
        <v>99261</v>
      </c>
      <c r="I11" s="22">
        <v>99332</v>
      </c>
      <c r="J11" s="20">
        <v>99435.97</v>
      </c>
      <c r="K11" s="22">
        <v>99508.479999999996</v>
      </c>
    </row>
    <row r="12" spans="1:19" x14ac:dyDescent="0.2">
      <c r="A12" s="19">
        <v>8</v>
      </c>
      <c r="B12" s="20">
        <v>96398</v>
      </c>
      <c r="C12" s="21">
        <v>97094</v>
      </c>
      <c r="D12" s="20">
        <v>98176</v>
      </c>
      <c r="E12" s="22">
        <v>98555</v>
      </c>
      <c r="F12" s="20">
        <v>98937</v>
      </c>
      <c r="G12" s="22">
        <v>99154</v>
      </c>
      <c r="H12" s="20">
        <v>99246</v>
      </c>
      <c r="I12" s="22">
        <v>99318</v>
      </c>
      <c r="J12" s="20">
        <v>99426.82</v>
      </c>
      <c r="K12" s="22">
        <v>99500.62</v>
      </c>
    </row>
    <row r="13" spans="1:19" x14ac:dyDescent="0.2">
      <c r="A13" s="19">
        <v>9</v>
      </c>
      <c r="B13" s="20">
        <v>96353</v>
      </c>
      <c r="C13" s="21">
        <v>97065</v>
      </c>
      <c r="D13" s="20">
        <v>98147</v>
      </c>
      <c r="E13" s="22">
        <v>98535</v>
      </c>
      <c r="F13" s="20">
        <v>98918</v>
      </c>
      <c r="G13" s="22">
        <v>99143</v>
      </c>
      <c r="H13" s="20">
        <v>99230</v>
      </c>
      <c r="I13" s="22">
        <v>99306</v>
      </c>
      <c r="J13" s="20">
        <v>99418.57</v>
      </c>
      <c r="K13" s="22">
        <v>99493.36</v>
      </c>
    </row>
    <row r="14" spans="1:19" x14ac:dyDescent="0.2">
      <c r="A14" s="19">
        <v>10</v>
      </c>
      <c r="B14" s="20">
        <v>96311</v>
      </c>
      <c r="C14" s="21">
        <v>97038</v>
      </c>
      <c r="D14" s="20">
        <v>98120</v>
      </c>
      <c r="E14" s="22">
        <v>98518</v>
      </c>
      <c r="F14" s="20">
        <v>98899</v>
      </c>
      <c r="G14" s="22">
        <v>99131</v>
      </c>
      <c r="H14" s="20">
        <v>99215</v>
      </c>
      <c r="I14" s="22">
        <v>99295</v>
      </c>
      <c r="J14" s="20">
        <v>99410.82</v>
      </c>
      <c r="K14" s="22">
        <v>99486.399999999994</v>
      </c>
      <c r="S14" s="23"/>
    </row>
    <row r="15" spans="1:19" x14ac:dyDescent="0.2">
      <c r="A15" s="19">
        <v>11</v>
      </c>
      <c r="B15" s="20">
        <v>96270</v>
      </c>
      <c r="C15" s="21">
        <v>97012</v>
      </c>
      <c r="D15" s="20">
        <v>98093</v>
      </c>
      <c r="E15" s="22">
        <v>98501</v>
      </c>
      <c r="F15" s="20">
        <v>98881</v>
      </c>
      <c r="G15" s="22">
        <v>99118</v>
      </c>
      <c r="H15" s="20">
        <v>99199</v>
      </c>
      <c r="I15" s="22">
        <v>99284</v>
      </c>
      <c r="J15" s="20">
        <v>99402.77</v>
      </c>
      <c r="K15" s="22">
        <v>99479.44</v>
      </c>
    </row>
    <row r="16" spans="1:19" x14ac:dyDescent="0.2">
      <c r="A16" s="19">
        <v>12</v>
      </c>
      <c r="B16" s="20">
        <v>96227</v>
      </c>
      <c r="C16" s="21">
        <v>96986</v>
      </c>
      <c r="D16" s="20">
        <v>98067</v>
      </c>
      <c r="E16" s="22">
        <v>98483</v>
      </c>
      <c r="F16" s="20">
        <v>98864</v>
      </c>
      <c r="G16" s="22">
        <v>99104</v>
      </c>
      <c r="H16" s="20">
        <v>99182</v>
      </c>
      <c r="I16" s="22">
        <v>99272</v>
      </c>
      <c r="J16" s="20">
        <v>99393.62</v>
      </c>
      <c r="K16" s="22">
        <v>99472.38</v>
      </c>
    </row>
    <row r="17" spans="1:11" x14ac:dyDescent="0.2">
      <c r="A17" s="19">
        <v>13</v>
      </c>
      <c r="B17" s="20">
        <v>96180</v>
      </c>
      <c r="C17" s="21">
        <v>96958</v>
      </c>
      <c r="D17" s="20">
        <v>98037</v>
      </c>
      <c r="E17" s="22">
        <v>98465</v>
      </c>
      <c r="F17" s="20">
        <v>98843</v>
      </c>
      <c r="G17" s="22">
        <v>99089</v>
      </c>
      <c r="H17" s="20">
        <v>99162</v>
      </c>
      <c r="I17" s="22">
        <v>99259</v>
      </c>
      <c r="J17" s="20">
        <v>99382.39</v>
      </c>
      <c r="K17" s="22">
        <v>99465.02</v>
      </c>
    </row>
    <row r="18" spans="1:11" x14ac:dyDescent="0.2">
      <c r="A18" s="19">
        <v>14</v>
      </c>
      <c r="B18" s="20">
        <v>96124</v>
      </c>
      <c r="C18" s="21">
        <v>96929</v>
      </c>
      <c r="D18" s="20">
        <v>97998</v>
      </c>
      <c r="E18" s="22">
        <v>98443</v>
      </c>
      <c r="F18" s="20">
        <v>98818</v>
      </c>
      <c r="G18" s="22">
        <v>99072</v>
      </c>
      <c r="H18" s="20">
        <v>99137</v>
      </c>
      <c r="I18" s="22">
        <v>99242</v>
      </c>
      <c r="J18" s="20">
        <v>99368.28</v>
      </c>
      <c r="K18" s="22">
        <v>99457.16</v>
      </c>
    </row>
    <row r="19" spans="1:11" x14ac:dyDescent="0.2">
      <c r="A19" s="19">
        <v>15</v>
      </c>
      <c r="B19" s="20">
        <v>96058</v>
      </c>
      <c r="C19" s="21">
        <v>96897</v>
      </c>
      <c r="D19" s="20">
        <v>97947</v>
      </c>
      <c r="E19" s="22">
        <v>98418</v>
      </c>
      <c r="F19" s="20">
        <v>98781</v>
      </c>
      <c r="G19" s="22">
        <v>99053</v>
      </c>
      <c r="H19" s="20">
        <v>99104</v>
      </c>
      <c r="I19" s="22">
        <v>99224</v>
      </c>
      <c r="J19" s="20">
        <v>99350.19</v>
      </c>
      <c r="K19" s="22">
        <v>99448.61</v>
      </c>
    </row>
    <row r="20" spans="1:11" x14ac:dyDescent="0.2">
      <c r="A20" s="19">
        <v>16</v>
      </c>
      <c r="B20" s="20">
        <v>95979</v>
      </c>
      <c r="C20" s="21">
        <v>96863</v>
      </c>
      <c r="D20" s="20">
        <v>97879</v>
      </c>
      <c r="E20" s="22">
        <v>98392</v>
      </c>
      <c r="F20" s="20">
        <v>98727</v>
      </c>
      <c r="G20" s="22">
        <v>99031</v>
      </c>
      <c r="H20" s="20">
        <v>99060</v>
      </c>
      <c r="I20" s="22">
        <v>99204</v>
      </c>
      <c r="J20" s="20">
        <v>99324.76</v>
      </c>
      <c r="K20" s="22">
        <v>99438.76</v>
      </c>
    </row>
    <row r="21" spans="1:11" x14ac:dyDescent="0.2">
      <c r="A21" s="19">
        <v>17</v>
      </c>
      <c r="B21" s="20">
        <v>95888</v>
      </c>
      <c r="C21" s="21">
        <v>96826</v>
      </c>
      <c r="D21" s="20">
        <v>97791</v>
      </c>
      <c r="E21" s="22">
        <v>98364</v>
      </c>
      <c r="F21" s="20">
        <v>98654</v>
      </c>
      <c r="G21" s="22">
        <v>99006</v>
      </c>
      <c r="H21" s="20">
        <v>99004</v>
      </c>
      <c r="I21" s="22">
        <v>99182</v>
      </c>
      <c r="J21" s="20">
        <v>99290</v>
      </c>
      <c r="K21" s="22">
        <v>99427.42</v>
      </c>
    </row>
    <row r="22" spans="1:11" x14ac:dyDescent="0.2">
      <c r="A22" s="19">
        <v>18</v>
      </c>
      <c r="B22" s="20">
        <v>95786</v>
      </c>
      <c r="C22" s="21">
        <v>96787</v>
      </c>
      <c r="D22" s="20">
        <v>97690</v>
      </c>
      <c r="E22" s="22">
        <v>98334</v>
      </c>
      <c r="F22" s="20">
        <v>98567</v>
      </c>
      <c r="G22" s="22">
        <v>98978</v>
      </c>
      <c r="H22" s="20">
        <v>98934</v>
      </c>
      <c r="I22" s="22">
        <v>99157</v>
      </c>
      <c r="J22" s="20">
        <v>99246.51</v>
      </c>
      <c r="K22" s="22">
        <v>99414.59</v>
      </c>
    </row>
    <row r="23" spans="1:11" x14ac:dyDescent="0.2">
      <c r="A23" s="19">
        <v>19</v>
      </c>
      <c r="B23" s="20">
        <v>95677</v>
      </c>
      <c r="C23" s="21">
        <v>96745</v>
      </c>
      <c r="D23" s="20">
        <v>97579</v>
      </c>
      <c r="E23" s="22">
        <v>98301</v>
      </c>
      <c r="F23" s="20">
        <v>98470</v>
      </c>
      <c r="G23" s="22">
        <v>98949</v>
      </c>
      <c r="H23" s="20">
        <v>98853</v>
      </c>
      <c r="I23" s="22">
        <v>99129</v>
      </c>
      <c r="J23" s="20">
        <v>99196.49</v>
      </c>
      <c r="K23" s="22">
        <v>99400.67</v>
      </c>
    </row>
    <row r="24" spans="1:11" x14ac:dyDescent="0.2">
      <c r="A24" s="19">
        <v>20</v>
      </c>
      <c r="B24" s="20">
        <v>95564</v>
      </c>
      <c r="C24" s="21">
        <v>96701</v>
      </c>
      <c r="D24" s="20">
        <v>97467</v>
      </c>
      <c r="E24" s="22">
        <v>98265</v>
      </c>
      <c r="F24" s="20">
        <v>98367</v>
      </c>
      <c r="G24" s="22">
        <v>98918</v>
      </c>
      <c r="H24" s="20">
        <v>98764</v>
      </c>
      <c r="I24" s="22">
        <v>99100</v>
      </c>
      <c r="J24" s="20">
        <v>99144.41</v>
      </c>
      <c r="K24" s="22">
        <v>99386.26</v>
      </c>
    </row>
    <row r="25" spans="1:11" x14ac:dyDescent="0.2">
      <c r="A25" s="19">
        <v>21</v>
      </c>
      <c r="B25" s="20">
        <v>95451</v>
      </c>
      <c r="C25" s="21">
        <v>96656</v>
      </c>
      <c r="D25" s="20">
        <v>97360</v>
      </c>
      <c r="E25" s="22">
        <v>98227</v>
      </c>
      <c r="F25" s="20">
        <v>98261</v>
      </c>
      <c r="G25" s="22">
        <v>98887</v>
      </c>
      <c r="H25" s="20">
        <v>98669</v>
      </c>
      <c r="I25" s="22">
        <v>99070</v>
      </c>
      <c r="J25" s="20">
        <v>99090.57</v>
      </c>
      <c r="K25" s="22">
        <v>99371.25</v>
      </c>
    </row>
    <row r="26" spans="1:11" x14ac:dyDescent="0.2">
      <c r="A26" s="19">
        <v>22</v>
      </c>
      <c r="B26" s="20">
        <v>95339</v>
      </c>
      <c r="C26" s="21">
        <v>96609</v>
      </c>
      <c r="D26" s="20">
        <v>97254</v>
      </c>
      <c r="E26" s="22">
        <v>98189</v>
      </c>
      <c r="F26" s="20">
        <v>98150</v>
      </c>
      <c r="G26" s="22">
        <v>98857</v>
      </c>
      <c r="H26" s="20">
        <v>98572</v>
      </c>
      <c r="I26" s="22">
        <v>99040</v>
      </c>
      <c r="J26" s="20">
        <v>99033.2</v>
      </c>
      <c r="K26" s="22">
        <v>99355.45</v>
      </c>
    </row>
    <row r="27" spans="1:11" x14ac:dyDescent="0.2">
      <c r="A27" s="19">
        <v>23</v>
      </c>
      <c r="B27" s="20">
        <v>95228</v>
      </c>
      <c r="C27" s="21">
        <v>96561</v>
      </c>
      <c r="D27" s="20">
        <v>97148</v>
      </c>
      <c r="E27" s="22">
        <v>98155</v>
      </c>
      <c r="F27" s="20">
        <v>98034</v>
      </c>
      <c r="G27" s="22">
        <v>98828</v>
      </c>
      <c r="H27" s="20">
        <v>98472</v>
      </c>
      <c r="I27" s="22">
        <v>99010</v>
      </c>
      <c r="J27" s="20">
        <v>98972.59</v>
      </c>
      <c r="K27" s="22">
        <v>99338.76</v>
      </c>
    </row>
    <row r="28" spans="1:11" x14ac:dyDescent="0.2">
      <c r="A28" s="19">
        <v>24</v>
      </c>
      <c r="B28" s="20">
        <v>95118</v>
      </c>
      <c r="C28" s="21">
        <v>96511</v>
      </c>
      <c r="D28" s="20">
        <v>97046</v>
      </c>
      <c r="E28" s="22">
        <v>98121</v>
      </c>
      <c r="F28" s="20">
        <v>97918</v>
      </c>
      <c r="G28" s="22">
        <v>98797</v>
      </c>
      <c r="H28" s="20">
        <v>98370</v>
      </c>
      <c r="I28" s="22">
        <v>98980</v>
      </c>
      <c r="J28" s="20">
        <v>98909.05</v>
      </c>
      <c r="K28" s="22">
        <v>99321.279999999999</v>
      </c>
    </row>
    <row r="29" spans="1:11" x14ac:dyDescent="0.2">
      <c r="A29" s="19">
        <v>25</v>
      </c>
      <c r="B29" s="20">
        <v>95010</v>
      </c>
      <c r="C29" s="21">
        <v>96459</v>
      </c>
      <c r="D29" s="20">
        <v>96945</v>
      </c>
      <c r="E29" s="22">
        <v>98087</v>
      </c>
      <c r="F29" s="20">
        <v>97799</v>
      </c>
      <c r="G29" s="22">
        <v>98764</v>
      </c>
      <c r="H29" s="20">
        <v>98271</v>
      </c>
      <c r="I29" s="22">
        <v>98950</v>
      </c>
      <c r="J29" s="20">
        <v>98842.98</v>
      </c>
      <c r="K29" s="22">
        <v>99302.91</v>
      </c>
    </row>
    <row r="30" spans="1:11" x14ac:dyDescent="0.2">
      <c r="A30" s="19">
        <v>26</v>
      </c>
      <c r="B30" s="20">
        <v>94902</v>
      </c>
      <c r="C30" s="21">
        <v>96405</v>
      </c>
      <c r="D30" s="20">
        <v>96847</v>
      </c>
      <c r="E30" s="22">
        <v>98049</v>
      </c>
      <c r="F30" s="20">
        <v>97677</v>
      </c>
      <c r="G30" s="22">
        <v>98726</v>
      </c>
      <c r="H30" s="20">
        <v>98174</v>
      </c>
      <c r="I30" s="22">
        <v>98920</v>
      </c>
      <c r="J30" s="20">
        <v>98774.88</v>
      </c>
      <c r="K30" s="22">
        <v>99283.45</v>
      </c>
    </row>
    <row r="31" spans="1:11" x14ac:dyDescent="0.2">
      <c r="A31" s="19">
        <v>27</v>
      </c>
      <c r="B31" s="20">
        <v>94793</v>
      </c>
      <c r="C31" s="21">
        <v>96348</v>
      </c>
      <c r="D31" s="20">
        <v>96752</v>
      </c>
      <c r="E31" s="22">
        <v>98008</v>
      </c>
      <c r="F31" s="20">
        <v>97549</v>
      </c>
      <c r="G31" s="22">
        <v>98685</v>
      </c>
      <c r="H31" s="20">
        <v>98077</v>
      </c>
      <c r="I31" s="22">
        <v>98889</v>
      </c>
      <c r="J31" s="20">
        <v>98705.34</v>
      </c>
      <c r="K31" s="22">
        <v>99263</v>
      </c>
    </row>
    <row r="32" spans="1:11" x14ac:dyDescent="0.2">
      <c r="A32" s="19">
        <v>28</v>
      </c>
      <c r="B32" s="20">
        <v>94683</v>
      </c>
      <c r="C32" s="21">
        <v>96289</v>
      </c>
      <c r="D32" s="20">
        <v>96657</v>
      </c>
      <c r="E32" s="22">
        <v>97967</v>
      </c>
      <c r="F32" s="20">
        <v>97416</v>
      </c>
      <c r="G32" s="22">
        <v>98641</v>
      </c>
      <c r="H32" s="20">
        <v>97981</v>
      </c>
      <c r="I32" s="22">
        <v>98855</v>
      </c>
      <c r="J32" s="20">
        <v>98634.77</v>
      </c>
      <c r="K32" s="22">
        <v>99241.56</v>
      </c>
    </row>
    <row r="33" spans="1:11" x14ac:dyDescent="0.2">
      <c r="A33" s="19">
        <v>29</v>
      </c>
      <c r="B33" s="20">
        <v>94571</v>
      </c>
      <c r="C33" s="21">
        <v>96228</v>
      </c>
      <c r="D33" s="20">
        <v>96563</v>
      </c>
      <c r="E33" s="22">
        <v>97924</v>
      </c>
      <c r="F33" s="20">
        <v>97276</v>
      </c>
      <c r="G33" s="22">
        <v>98595</v>
      </c>
      <c r="H33" s="20">
        <v>97881</v>
      </c>
      <c r="I33" s="22">
        <v>98817</v>
      </c>
      <c r="J33" s="20">
        <v>98563.36</v>
      </c>
      <c r="K33" s="22">
        <v>99219.13</v>
      </c>
    </row>
    <row r="34" spans="1:11" x14ac:dyDescent="0.2">
      <c r="A34" s="19">
        <v>30</v>
      </c>
      <c r="B34" s="20">
        <v>94458</v>
      </c>
      <c r="C34" s="21">
        <v>96165</v>
      </c>
      <c r="D34" s="20">
        <v>96468</v>
      </c>
      <c r="E34" s="22">
        <v>97880</v>
      </c>
      <c r="F34" s="20">
        <v>97129</v>
      </c>
      <c r="G34" s="22">
        <v>98546</v>
      </c>
      <c r="H34" s="20">
        <v>97776</v>
      </c>
      <c r="I34" s="22">
        <v>98776</v>
      </c>
      <c r="J34" s="20">
        <v>98491.21</v>
      </c>
      <c r="K34" s="22">
        <v>99195.71</v>
      </c>
    </row>
    <row r="35" spans="1:11" x14ac:dyDescent="0.2">
      <c r="A35" s="19">
        <v>31</v>
      </c>
      <c r="B35" s="20">
        <v>94342</v>
      </c>
      <c r="C35" s="21">
        <v>96100</v>
      </c>
      <c r="D35" s="20">
        <v>96373</v>
      </c>
      <c r="E35" s="22">
        <v>97832</v>
      </c>
      <c r="F35" s="20">
        <v>96979</v>
      </c>
      <c r="G35" s="22">
        <v>98494</v>
      </c>
      <c r="H35" s="20">
        <v>97665</v>
      </c>
      <c r="I35" s="22">
        <v>98731</v>
      </c>
      <c r="J35" s="20">
        <v>98418.62</v>
      </c>
      <c r="K35" s="22">
        <v>99171.21</v>
      </c>
    </row>
    <row r="36" spans="1:11" x14ac:dyDescent="0.2">
      <c r="A36" s="19">
        <v>32</v>
      </c>
      <c r="B36" s="20">
        <v>94221</v>
      </c>
      <c r="C36" s="21">
        <v>96031</v>
      </c>
      <c r="D36" s="20">
        <v>96273</v>
      </c>
      <c r="E36" s="22">
        <v>97781</v>
      </c>
      <c r="F36" s="20">
        <v>96825</v>
      </c>
      <c r="G36" s="22">
        <v>98440</v>
      </c>
      <c r="H36" s="20">
        <v>97548</v>
      </c>
      <c r="I36" s="22">
        <v>98684</v>
      </c>
      <c r="J36" s="20">
        <v>98345.79</v>
      </c>
      <c r="K36" s="22">
        <v>99145.33</v>
      </c>
    </row>
    <row r="37" spans="1:11" x14ac:dyDescent="0.2">
      <c r="A37" s="19">
        <v>33</v>
      </c>
      <c r="B37" s="20">
        <v>94094</v>
      </c>
      <c r="C37" s="21">
        <v>95956</v>
      </c>
      <c r="D37" s="20">
        <v>96170</v>
      </c>
      <c r="E37" s="22">
        <v>97728</v>
      </c>
      <c r="F37" s="20">
        <v>96673</v>
      </c>
      <c r="G37" s="22">
        <v>98384</v>
      </c>
      <c r="H37" s="20">
        <v>97423</v>
      </c>
      <c r="I37" s="22">
        <v>98633</v>
      </c>
      <c r="J37" s="20">
        <v>98272.82</v>
      </c>
      <c r="K37" s="22">
        <v>99117.97</v>
      </c>
    </row>
    <row r="38" spans="1:11" x14ac:dyDescent="0.2">
      <c r="A38" s="19">
        <v>34</v>
      </c>
      <c r="B38" s="20">
        <v>93959</v>
      </c>
      <c r="C38" s="21">
        <v>95874</v>
      </c>
      <c r="D38" s="20">
        <v>96066</v>
      </c>
      <c r="E38" s="22">
        <v>97673</v>
      </c>
      <c r="F38" s="20">
        <v>96525</v>
      </c>
      <c r="G38" s="22">
        <v>98326</v>
      </c>
      <c r="H38" s="20">
        <v>97295</v>
      </c>
      <c r="I38" s="22">
        <v>98581</v>
      </c>
      <c r="J38" s="20">
        <v>98199.8</v>
      </c>
      <c r="K38" s="22">
        <v>99088.93</v>
      </c>
    </row>
    <row r="39" spans="1:11" x14ac:dyDescent="0.2">
      <c r="A39" s="19">
        <v>35</v>
      </c>
      <c r="B39" s="20">
        <v>93815</v>
      </c>
      <c r="C39" s="21">
        <v>95786</v>
      </c>
      <c r="D39" s="20">
        <v>95954</v>
      </c>
      <c r="E39" s="22">
        <v>97610</v>
      </c>
      <c r="F39" s="20">
        <v>96379</v>
      </c>
      <c r="G39" s="22">
        <v>98267</v>
      </c>
      <c r="H39" s="20">
        <v>97164</v>
      </c>
      <c r="I39" s="22">
        <v>98526</v>
      </c>
      <c r="J39" s="20">
        <v>98126.54</v>
      </c>
      <c r="K39" s="22">
        <v>99057.919999999998</v>
      </c>
    </row>
    <row r="40" spans="1:11" x14ac:dyDescent="0.2">
      <c r="A40" s="19">
        <v>36</v>
      </c>
      <c r="B40" s="20">
        <v>93659</v>
      </c>
      <c r="C40" s="21">
        <v>95690</v>
      </c>
      <c r="D40" s="20">
        <v>95837</v>
      </c>
      <c r="E40" s="22">
        <v>97541</v>
      </c>
      <c r="F40" s="20">
        <v>96234</v>
      </c>
      <c r="G40" s="22">
        <v>98205</v>
      </c>
      <c r="H40" s="20">
        <v>97031</v>
      </c>
      <c r="I40" s="22">
        <v>98470</v>
      </c>
      <c r="J40" s="20">
        <v>98053.63</v>
      </c>
      <c r="K40" s="22">
        <v>99024.54</v>
      </c>
    </row>
    <row r="41" spans="1:11" x14ac:dyDescent="0.2">
      <c r="A41" s="19">
        <v>37</v>
      </c>
      <c r="B41" s="20">
        <v>93489</v>
      </c>
      <c r="C41" s="21">
        <v>95586</v>
      </c>
      <c r="D41" s="20">
        <v>95709</v>
      </c>
      <c r="E41" s="22">
        <v>97463</v>
      </c>
      <c r="F41" s="20">
        <v>96090</v>
      </c>
      <c r="G41" s="22">
        <v>98139</v>
      </c>
      <c r="H41" s="20">
        <v>96896</v>
      </c>
      <c r="I41" s="22">
        <v>98407</v>
      </c>
      <c r="J41" s="20">
        <v>97980.87</v>
      </c>
      <c r="K41" s="22">
        <v>98988.3</v>
      </c>
    </row>
    <row r="42" spans="1:11" x14ac:dyDescent="0.2">
      <c r="A42" s="19">
        <v>38</v>
      </c>
      <c r="B42" s="20">
        <v>93302</v>
      </c>
      <c r="C42" s="21">
        <v>95473</v>
      </c>
      <c r="D42" s="20">
        <v>95565</v>
      </c>
      <c r="E42" s="22">
        <v>97375</v>
      </c>
      <c r="F42" s="20">
        <v>95943</v>
      </c>
      <c r="G42" s="22">
        <v>98068</v>
      </c>
      <c r="H42" s="20">
        <v>96757</v>
      </c>
      <c r="I42" s="22">
        <v>98342</v>
      </c>
      <c r="J42" s="20">
        <v>97906.8</v>
      </c>
      <c r="K42" s="22">
        <v>98948.9</v>
      </c>
    </row>
    <row r="43" spans="1:11" x14ac:dyDescent="0.2">
      <c r="A43" s="19">
        <v>39</v>
      </c>
      <c r="B43" s="20">
        <v>93096</v>
      </c>
      <c r="C43" s="21">
        <v>95351</v>
      </c>
      <c r="D43" s="20">
        <v>95403</v>
      </c>
      <c r="E43" s="22">
        <v>97282</v>
      </c>
      <c r="F43" s="20">
        <v>95789</v>
      </c>
      <c r="G43" s="22">
        <v>97992</v>
      </c>
      <c r="H43" s="20">
        <v>96615</v>
      </c>
      <c r="I43" s="22">
        <v>98272</v>
      </c>
      <c r="J43" s="20">
        <v>97829.55</v>
      </c>
      <c r="K43" s="22">
        <v>98905.86</v>
      </c>
    </row>
    <row r="44" spans="1:11" x14ac:dyDescent="0.2">
      <c r="A44" s="19">
        <v>40</v>
      </c>
      <c r="B44" s="20">
        <v>92870</v>
      </c>
      <c r="C44" s="21">
        <v>95219</v>
      </c>
      <c r="D44" s="20">
        <v>95224</v>
      </c>
      <c r="E44" s="22">
        <v>97180</v>
      </c>
      <c r="F44" s="20">
        <v>95631</v>
      </c>
      <c r="G44" s="22">
        <v>97910</v>
      </c>
      <c r="H44" s="20">
        <v>96465</v>
      </c>
      <c r="I44" s="22">
        <v>98197</v>
      </c>
      <c r="J44" s="20">
        <v>97746.79</v>
      </c>
      <c r="K44" s="22">
        <v>98859.08</v>
      </c>
    </row>
    <row r="45" spans="1:11" x14ac:dyDescent="0.2">
      <c r="A45" s="19">
        <v>41</v>
      </c>
      <c r="B45" s="20">
        <v>92621</v>
      </c>
      <c r="C45" s="21">
        <v>95077</v>
      </c>
      <c r="D45" s="20">
        <v>95025</v>
      </c>
      <c r="E45" s="22">
        <v>97068</v>
      </c>
      <c r="F45" s="20">
        <v>95464</v>
      </c>
      <c r="G45" s="22">
        <v>97823</v>
      </c>
      <c r="H45" s="20">
        <v>96311</v>
      </c>
      <c r="I45" s="22">
        <v>98115</v>
      </c>
      <c r="J45" s="20">
        <v>97657.55</v>
      </c>
      <c r="K45" s="22">
        <v>98808.17</v>
      </c>
    </row>
    <row r="46" spans="1:11" x14ac:dyDescent="0.2">
      <c r="A46" s="19">
        <v>42</v>
      </c>
      <c r="B46" s="20">
        <v>92347</v>
      </c>
      <c r="C46" s="21">
        <v>94924</v>
      </c>
      <c r="D46" s="20">
        <v>94807</v>
      </c>
      <c r="E46" s="22">
        <v>96949</v>
      </c>
      <c r="F46" s="20">
        <v>95284</v>
      </c>
      <c r="G46" s="22">
        <v>97728</v>
      </c>
      <c r="H46" s="20">
        <v>96148</v>
      </c>
      <c r="I46" s="22">
        <v>98027</v>
      </c>
      <c r="J46" s="20">
        <v>97561.06</v>
      </c>
      <c r="K46" s="22">
        <v>98752.44</v>
      </c>
    </row>
    <row r="47" spans="1:11" x14ac:dyDescent="0.2">
      <c r="A47" s="19">
        <v>43</v>
      </c>
      <c r="B47" s="20">
        <v>92043</v>
      </c>
      <c r="C47" s="21">
        <v>94758</v>
      </c>
      <c r="D47" s="20">
        <v>94567</v>
      </c>
      <c r="E47" s="22">
        <v>96819</v>
      </c>
      <c r="F47" s="20">
        <v>95087</v>
      </c>
      <c r="G47" s="22">
        <v>97624</v>
      </c>
      <c r="H47" s="20">
        <v>95976</v>
      </c>
      <c r="I47" s="22">
        <v>97929</v>
      </c>
      <c r="J47" s="20">
        <v>97456.18</v>
      </c>
      <c r="K47" s="22">
        <v>98691.51</v>
      </c>
    </row>
    <row r="48" spans="1:11" x14ac:dyDescent="0.2">
      <c r="A48" s="19">
        <v>44</v>
      </c>
      <c r="B48" s="20">
        <v>91705</v>
      </c>
      <c r="C48" s="21">
        <v>94577</v>
      </c>
      <c r="D48" s="20">
        <v>94303</v>
      </c>
      <c r="E48" s="22">
        <v>96675</v>
      </c>
      <c r="F48" s="20">
        <v>94873</v>
      </c>
      <c r="G48" s="22">
        <v>97510</v>
      </c>
      <c r="H48" s="20">
        <v>95793</v>
      </c>
      <c r="I48" s="22">
        <v>97823</v>
      </c>
      <c r="J48" s="20">
        <v>97341.57</v>
      </c>
      <c r="K48" s="22">
        <v>98624.79</v>
      </c>
    </row>
    <row r="49" spans="1:11" x14ac:dyDescent="0.2">
      <c r="A49" s="19">
        <v>45</v>
      </c>
      <c r="B49" s="20">
        <v>91332</v>
      </c>
      <c r="C49" s="21">
        <v>94379</v>
      </c>
      <c r="D49" s="20">
        <v>94003</v>
      </c>
      <c r="E49" s="22">
        <v>96519</v>
      </c>
      <c r="F49" s="20">
        <v>94638</v>
      </c>
      <c r="G49" s="22">
        <v>97384</v>
      </c>
      <c r="H49" s="20">
        <v>95592</v>
      </c>
      <c r="I49" s="22">
        <v>97707</v>
      </c>
      <c r="J49" s="20">
        <v>97215.8</v>
      </c>
      <c r="K49" s="22">
        <v>98551.71</v>
      </c>
    </row>
    <row r="50" spans="1:11" x14ac:dyDescent="0.2">
      <c r="A50" s="19">
        <v>46</v>
      </c>
      <c r="B50" s="20">
        <v>90921</v>
      </c>
      <c r="C50" s="21">
        <v>94161</v>
      </c>
      <c r="D50" s="20">
        <v>93662</v>
      </c>
      <c r="E50" s="22">
        <v>96339</v>
      </c>
      <c r="F50" s="20">
        <v>94383</v>
      </c>
      <c r="G50" s="22">
        <v>97245</v>
      </c>
      <c r="H50" s="20">
        <v>95364</v>
      </c>
      <c r="I50" s="22">
        <v>97575</v>
      </c>
      <c r="J50" s="20">
        <v>97076.98</v>
      </c>
      <c r="K50" s="22">
        <v>98471.49</v>
      </c>
    </row>
    <row r="51" spans="1:11" x14ac:dyDescent="0.2">
      <c r="A51" s="19">
        <v>47</v>
      </c>
      <c r="B51" s="20">
        <v>90471</v>
      </c>
      <c r="C51" s="21">
        <v>93921</v>
      </c>
      <c r="D51" s="20">
        <v>93274</v>
      </c>
      <c r="E51" s="22">
        <v>96141</v>
      </c>
      <c r="F51" s="20">
        <v>94097</v>
      </c>
      <c r="G51" s="22">
        <v>97089</v>
      </c>
      <c r="H51" s="20">
        <v>95110</v>
      </c>
      <c r="I51" s="22">
        <v>97427</v>
      </c>
      <c r="J51" s="20">
        <v>96923.6</v>
      </c>
      <c r="K51" s="22">
        <v>98383.26</v>
      </c>
    </row>
    <row r="52" spans="1:11" x14ac:dyDescent="0.2">
      <c r="A52" s="19">
        <v>48</v>
      </c>
      <c r="B52" s="20">
        <v>89982</v>
      </c>
      <c r="C52" s="21">
        <v>93655</v>
      </c>
      <c r="D52" s="20">
        <v>92837</v>
      </c>
      <c r="E52" s="22">
        <v>95923</v>
      </c>
      <c r="F52" s="20">
        <v>93772</v>
      </c>
      <c r="G52" s="22">
        <v>96915</v>
      </c>
      <c r="H52" s="20">
        <v>94826</v>
      </c>
      <c r="I52" s="22">
        <v>97260</v>
      </c>
      <c r="J52" s="20">
        <v>96758.73</v>
      </c>
      <c r="K52" s="22">
        <v>98289.4</v>
      </c>
    </row>
    <row r="53" spans="1:11" x14ac:dyDescent="0.2">
      <c r="A53" s="19">
        <v>49</v>
      </c>
      <c r="B53" s="20">
        <v>89448</v>
      </c>
      <c r="C53" s="21">
        <v>93362</v>
      </c>
      <c r="D53" s="20">
        <v>92352</v>
      </c>
      <c r="E53" s="22">
        <v>95684</v>
      </c>
      <c r="F53" s="20">
        <v>93411</v>
      </c>
      <c r="G53" s="22">
        <v>96724</v>
      </c>
      <c r="H53" s="20">
        <v>94514</v>
      </c>
      <c r="I53" s="22">
        <v>97079</v>
      </c>
      <c r="J53" s="20">
        <v>96586.21</v>
      </c>
      <c r="K53" s="22">
        <v>98192.88</v>
      </c>
    </row>
    <row r="54" spans="1:11" x14ac:dyDescent="0.2">
      <c r="A54" s="19">
        <v>50</v>
      </c>
      <c r="B54" s="20">
        <v>88867</v>
      </c>
      <c r="C54" s="21">
        <v>93039</v>
      </c>
      <c r="D54" s="20">
        <v>91822</v>
      </c>
      <c r="E54" s="22">
        <v>95425</v>
      </c>
      <c r="F54" s="20">
        <v>93016</v>
      </c>
      <c r="G54" s="22">
        <v>96518</v>
      </c>
      <c r="H54" s="20">
        <v>94175</v>
      </c>
      <c r="I54" s="22">
        <v>96886</v>
      </c>
      <c r="J54" s="20">
        <v>96406.37</v>
      </c>
      <c r="K54" s="22">
        <v>98094.29</v>
      </c>
    </row>
    <row r="55" spans="1:11" x14ac:dyDescent="0.2">
      <c r="A55" s="19">
        <v>51</v>
      </c>
      <c r="B55" s="20">
        <v>88233</v>
      </c>
      <c r="C55" s="21">
        <v>92685</v>
      </c>
      <c r="D55" s="20">
        <v>91232</v>
      </c>
      <c r="E55" s="22">
        <v>95152</v>
      </c>
      <c r="F55" s="20">
        <v>92590</v>
      </c>
      <c r="G55" s="22">
        <v>96299</v>
      </c>
      <c r="H55" s="20">
        <v>93821</v>
      </c>
      <c r="I55" s="22">
        <v>96685</v>
      </c>
      <c r="J55" s="20">
        <v>96217.9</v>
      </c>
      <c r="K55" s="22">
        <v>97993.35</v>
      </c>
    </row>
    <row r="56" spans="1:11" x14ac:dyDescent="0.2">
      <c r="A56" s="19">
        <v>52</v>
      </c>
      <c r="B56" s="20">
        <v>87539</v>
      </c>
      <c r="C56" s="21">
        <v>92300</v>
      </c>
      <c r="D56" s="20">
        <v>90574</v>
      </c>
      <c r="E56" s="22">
        <v>94849</v>
      </c>
      <c r="F56" s="20">
        <v>92130</v>
      </c>
      <c r="G56" s="22">
        <v>96062</v>
      </c>
      <c r="H56" s="20">
        <v>93436</v>
      </c>
      <c r="I56" s="22">
        <v>96467</v>
      </c>
      <c r="J56" s="20">
        <v>96019.02</v>
      </c>
      <c r="K56" s="22">
        <v>97889.97</v>
      </c>
    </row>
    <row r="57" spans="1:11" x14ac:dyDescent="0.2">
      <c r="A57" s="19">
        <v>53</v>
      </c>
      <c r="B57" s="20">
        <v>86781</v>
      </c>
      <c r="C57" s="21">
        <v>91884</v>
      </c>
      <c r="D57" s="20">
        <v>89841</v>
      </c>
      <c r="E57" s="22">
        <v>94519</v>
      </c>
      <c r="F57" s="20">
        <v>91625</v>
      </c>
      <c r="G57" s="22">
        <v>95803</v>
      </c>
      <c r="H57" s="20">
        <v>93009</v>
      </c>
      <c r="I57" s="22">
        <v>96232</v>
      </c>
      <c r="J57" s="20">
        <v>95807.87</v>
      </c>
      <c r="K57" s="22">
        <v>97783.86</v>
      </c>
    </row>
    <row r="58" spans="1:11" x14ac:dyDescent="0.2">
      <c r="A58" s="19">
        <v>54</v>
      </c>
      <c r="B58" s="20">
        <v>85956</v>
      </c>
      <c r="C58" s="21">
        <v>91436</v>
      </c>
      <c r="D58" s="20">
        <v>89032</v>
      </c>
      <c r="E58" s="22">
        <v>94151</v>
      </c>
      <c r="F58" s="20">
        <v>91059</v>
      </c>
      <c r="G58" s="22">
        <v>95516</v>
      </c>
      <c r="H58" s="20">
        <v>92523</v>
      </c>
      <c r="I58" s="22">
        <v>95968</v>
      </c>
      <c r="J58" s="20">
        <v>95582.05</v>
      </c>
      <c r="K58" s="22">
        <v>97674.54</v>
      </c>
    </row>
    <row r="59" spans="1:11" x14ac:dyDescent="0.2">
      <c r="A59" s="19">
        <v>55</v>
      </c>
      <c r="B59" s="20">
        <v>85059</v>
      </c>
      <c r="C59" s="21">
        <v>90953</v>
      </c>
      <c r="D59" s="20">
        <v>88141</v>
      </c>
      <c r="E59" s="22">
        <v>93745</v>
      </c>
      <c r="F59" s="20">
        <v>90431</v>
      </c>
      <c r="G59" s="22">
        <v>95203</v>
      </c>
      <c r="H59" s="20">
        <v>91985</v>
      </c>
      <c r="I59" s="22">
        <v>95678</v>
      </c>
      <c r="J59" s="20">
        <v>95338.89</v>
      </c>
      <c r="K59" s="22">
        <v>97561.82</v>
      </c>
    </row>
    <row r="60" spans="1:11" x14ac:dyDescent="0.2">
      <c r="A60" s="19">
        <v>56</v>
      </c>
      <c r="B60" s="20">
        <v>84091</v>
      </c>
      <c r="C60" s="21">
        <v>90433</v>
      </c>
      <c r="D60" s="20">
        <v>87165</v>
      </c>
      <c r="E60" s="22">
        <v>93306</v>
      </c>
      <c r="F60" s="20">
        <v>89728</v>
      </c>
      <c r="G60" s="22">
        <v>94863</v>
      </c>
      <c r="H60" s="20">
        <v>91372</v>
      </c>
      <c r="I60" s="22">
        <v>95353</v>
      </c>
      <c r="J60" s="20">
        <v>95072.320000000007</v>
      </c>
      <c r="K60" s="22">
        <v>97445.04</v>
      </c>
    </row>
    <row r="61" spans="1:11" x14ac:dyDescent="0.2">
      <c r="A61" s="19">
        <v>57</v>
      </c>
      <c r="B61" s="20">
        <v>83046</v>
      </c>
      <c r="C61" s="21">
        <v>89871</v>
      </c>
      <c r="D61" s="20">
        <v>86095</v>
      </c>
      <c r="E61" s="22">
        <v>92830</v>
      </c>
      <c r="F61" s="20">
        <v>88949</v>
      </c>
      <c r="G61" s="22">
        <v>94491</v>
      </c>
      <c r="H61" s="20">
        <v>90707</v>
      </c>
      <c r="I61" s="22">
        <v>95006</v>
      </c>
      <c r="J61" s="20">
        <v>94778.17</v>
      </c>
      <c r="K61" s="22">
        <v>97323.92</v>
      </c>
    </row>
    <row r="62" spans="1:11" x14ac:dyDescent="0.2">
      <c r="A62" s="19">
        <v>58</v>
      </c>
      <c r="B62" s="20">
        <v>81917</v>
      </c>
      <c r="C62" s="21">
        <v>89263</v>
      </c>
      <c r="D62" s="20">
        <v>84940</v>
      </c>
      <c r="E62" s="22">
        <v>92311</v>
      </c>
      <c r="F62" s="20">
        <v>88088</v>
      </c>
      <c r="G62" s="22">
        <v>94081</v>
      </c>
      <c r="H62" s="20">
        <v>89988</v>
      </c>
      <c r="I62" s="22">
        <v>94635</v>
      </c>
      <c r="J62" s="20">
        <v>94455.07</v>
      </c>
      <c r="K62" s="22">
        <v>97197.5</v>
      </c>
    </row>
    <row r="63" spans="1:11" x14ac:dyDescent="0.2">
      <c r="A63" s="19">
        <v>59</v>
      </c>
      <c r="B63" s="20">
        <v>80699</v>
      </c>
      <c r="C63" s="21">
        <v>88603</v>
      </c>
      <c r="D63" s="20">
        <v>83705</v>
      </c>
      <c r="E63" s="22">
        <v>91752</v>
      </c>
      <c r="F63" s="20">
        <v>87136</v>
      </c>
      <c r="G63" s="22">
        <v>93630</v>
      </c>
      <c r="H63" s="20">
        <v>89210</v>
      </c>
      <c r="I63" s="22">
        <v>94244</v>
      </c>
      <c r="J63" s="20">
        <v>94103.89</v>
      </c>
      <c r="K63" s="22">
        <v>97064.73</v>
      </c>
    </row>
    <row r="64" spans="1:11" x14ac:dyDescent="0.2">
      <c r="A64" s="19">
        <v>60</v>
      </c>
      <c r="B64" s="20">
        <v>79380</v>
      </c>
      <c r="C64" s="21">
        <v>87886</v>
      </c>
      <c r="D64" s="20">
        <v>82345</v>
      </c>
      <c r="E64" s="22">
        <v>91127</v>
      </c>
      <c r="F64" s="20">
        <v>86085</v>
      </c>
      <c r="G64" s="22">
        <v>93137</v>
      </c>
      <c r="H64" s="20">
        <v>88369</v>
      </c>
      <c r="I64" s="22">
        <v>93828</v>
      </c>
      <c r="J64" s="20">
        <v>93728.7</v>
      </c>
      <c r="K64" s="22">
        <v>96925.05</v>
      </c>
    </row>
    <row r="65" spans="1:11" x14ac:dyDescent="0.2">
      <c r="A65" s="19">
        <v>61</v>
      </c>
      <c r="B65" s="20">
        <v>77954</v>
      </c>
      <c r="C65" s="21">
        <v>87105</v>
      </c>
      <c r="D65" s="20">
        <v>80899</v>
      </c>
      <c r="E65" s="22">
        <v>90441</v>
      </c>
      <c r="F65" s="20">
        <v>84931</v>
      </c>
      <c r="G65" s="22">
        <v>92602</v>
      </c>
      <c r="H65" s="20">
        <v>87448</v>
      </c>
      <c r="I65" s="22">
        <v>93378</v>
      </c>
      <c r="J65" s="20">
        <v>93320.7</v>
      </c>
      <c r="K65" s="22">
        <v>96774.91</v>
      </c>
    </row>
    <row r="66" spans="1:11" x14ac:dyDescent="0.2">
      <c r="A66" s="19">
        <v>62</v>
      </c>
      <c r="B66" s="20">
        <v>76411</v>
      </c>
      <c r="C66" s="21">
        <v>86253</v>
      </c>
      <c r="D66" s="20">
        <v>79358</v>
      </c>
      <c r="E66" s="22">
        <v>89686</v>
      </c>
      <c r="F66" s="20">
        <v>83669</v>
      </c>
      <c r="G66" s="22">
        <v>92022</v>
      </c>
      <c r="H66" s="20">
        <v>86428</v>
      </c>
      <c r="I66" s="22">
        <v>92876</v>
      </c>
      <c r="J66" s="20">
        <v>92873.04</v>
      </c>
      <c r="K66" s="22">
        <v>96612.91</v>
      </c>
    </row>
    <row r="67" spans="1:11" x14ac:dyDescent="0.2">
      <c r="A67" s="19">
        <v>63</v>
      </c>
      <c r="B67" s="20">
        <v>74744</v>
      </c>
      <c r="C67" s="21">
        <v>85321</v>
      </c>
      <c r="D67" s="20">
        <v>77730</v>
      </c>
      <c r="E67" s="22">
        <v>88866</v>
      </c>
      <c r="F67" s="20">
        <v>82295</v>
      </c>
      <c r="G67" s="22">
        <v>91387</v>
      </c>
      <c r="H67" s="20">
        <v>85297</v>
      </c>
      <c r="I67" s="22">
        <v>92312</v>
      </c>
      <c r="J67" s="20">
        <v>92380.44</v>
      </c>
      <c r="K67" s="22">
        <v>96437.07</v>
      </c>
    </row>
    <row r="68" spans="1:11" x14ac:dyDescent="0.2">
      <c r="A68" s="19">
        <v>64</v>
      </c>
      <c r="B68" s="20">
        <v>72954</v>
      </c>
      <c r="C68" s="21">
        <v>84304</v>
      </c>
      <c r="D68" s="20">
        <v>76018</v>
      </c>
      <c r="E68" s="22">
        <v>87973</v>
      </c>
      <c r="F68" s="20">
        <v>80804</v>
      </c>
      <c r="G68" s="22">
        <v>90688</v>
      </c>
      <c r="H68" s="20">
        <v>84045</v>
      </c>
      <c r="I68" s="22">
        <v>91686</v>
      </c>
      <c r="J68" s="20">
        <v>91836.23</v>
      </c>
      <c r="K68" s="22">
        <v>96244.87</v>
      </c>
    </row>
    <row r="69" spans="1:11" x14ac:dyDescent="0.2">
      <c r="A69" s="19">
        <v>65</v>
      </c>
      <c r="B69" s="20">
        <v>71038</v>
      </c>
      <c r="C69" s="21">
        <v>83195</v>
      </c>
      <c r="D69" s="20">
        <v>74195</v>
      </c>
      <c r="E69" s="22">
        <v>87009</v>
      </c>
      <c r="F69" s="20">
        <v>79189</v>
      </c>
      <c r="G69" s="22">
        <v>89917</v>
      </c>
      <c r="H69" s="20">
        <v>82680</v>
      </c>
      <c r="I69" s="22">
        <v>91006</v>
      </c>
      <c r="J69" s="20">
        <v>91233.78</v>
      </c>
      <c r="K69" s="22">
        <v>96033.32</v>
      </c>
    </row>
    <row r="70" spans="1:11" x14ac:dyDescent="0.2">
      <c r="A70" s="19">
        <v>66</v>
      </c>
      <c r="B70" s="20">
        <v>69000</v>
      </c>
      <c r="C70" s="21">
        <v>81986</v>
      </c>
      <c r="D70" s="20">
        <v>72224</v>
      </c>
      <c r="E70" s="22">
        <v>85958</v>
      </c>
      <c r="F70" s="20">
        <v>77444</v>
      </c>
      <c r="G70" s="22">
        <v>89067</v>
      </c>
      <c r="H70" s="20">
        <v>81171</v>
      </c>
      <c r="I70" s="22">
        <v>90258</v>
      </c>
      <c r="J70" s="20">
        <v>90565.77</v>
      </c>
      <c r="K70" s="22">
        <v>95799.09</v>
      </c>
    </row>
    <row r="71" spans="1:11" x14ac:dyDescent="0.2">
      <c r="A71" s="19">
        <v>67</v>
      </c>
      <c r="B71" s="20">
        <v>66845</v>
      </c>
      <c r="C71" s="21">
        <v>80667</v>
      </c>
      <c r="D71" s="20">
        <v>70130</v>
      </c>
      <c r="E71" s="22">
        <v>84802</v>
      </c>
      <c r="F71" s="20">
        <v>75570</v>
      </c>
      <c r="G71" s="22">
        <v>88135</v>
      </c>
      <c r="H71" s="20">
        <v>79525</v>
      </c>
      <c r="I71" s="22">
        <v>89441</v>
      </c>
      <c r="J71" s="20">
        <v>89824.04</v>
      </c>
      <c r="K71" s="22">
        <v>95538.23</v>
      </c>
    </row>
    <row r="72" spans="1:11" x14ac:dyDescent="0.2">
      <c r="A72" s="19">
        <v>68</v>
      </c>
      <c r="B72" s="20">
        <v>64577</v>
      </c>
      <c r="C72" s="21">
        <v>79229</v>
      </c>
      <c r="D72" s="20">
        <v>67904</v>
      </c>
      <c r="E72" s="22">
        <v>83535</v>
      </c>
      <c r="F72" s="20">
        <v>73584</v>
      </c>
      <c r="G72" s="22">
        <v>87115</v>
      </c>
      <c r="H72" s="20">
        <v>77753</v>
      </c>
      <c r="I72" s="22">
        <v>88547</v>
      </c>
      <c r="J72" s="20">
        <v>88998.56</v>
      </c>
      <c r="K72" s="22">
        <v>95248.18</v>
      </c>
    </row>
    <row r="73" spans="1:11" x14ac:dyDescent="0.2">
      <c r="A73" s="19">
        <v>69</v>
      </c>
      <c r="B73" s="20">
        <v>62197</v>
      </c>
      <c r="C73" s="21">
        <v>77656</v>
      </c>
      <c r="D73" s="20">
        <v>65558</v>
      </c>
      <c r="E73" s="22">
        <v>82152</v>
      </c>
      <c r="F73" s="20">
        <v>71480</v>
      </c>
      <c r="G73" s="22">
        <v>85983</v>
      </c>
      <c r="H73" s="20">
        <v>75822</v>
      </c>
      <c r="I73" s="22">
        <v>87553</v>
      </c>
      <c r="J73" s="20">
        <v>88077.16</v>
      </c>
      <c r="K73" s="22">
        <v>94924.43</v>
      </c>
    </row>
    <row r="74" spans="1:11" x14ac:dyDescent="0.2">
      <c r="A74" s="19">
        <v>70</v>
      </c>
      <c r="B74" s="20">
        <v>59690</v>
      </c>
      <c r="C74" s="21">
        <v>75923</v>
      </c>
      <c r="D74" s="20">
        <v>63075</v>
      </c>
      <c r="E74" s="22">
        <v>80629</v>
      </c>
      <c r="F74" s="20">
        <v>69262</v>
      </c>
      <c r="G74" s="22">
        <v>84728</v>
      </c>
      <c r="H74" s="20">
        <v>73737</v>
      </c>
      <c r="I74" s="22">
        <v>86471</v>
      </c>
      <c r="J74" s="20">
        <v>87046.39</v>
      </c>
      <c r="K74" s="22">
        <v>94560.58</v>
      </c>
    </row>
    <row r="75" spans="1:11" x14ac:dyDescent="0.2">
      <c r="A75" s="19">
        <v>71</v>
      </c>
      <c r="B75" s="20">
        <v>57046</v>
      </c>
      <c r="C75" s="21">
        <v>74007</v>
      </c>
      <c r="D75" s="20">
        <v>60417</v>
      </c>
      <c r="E75" s="22">
        <v>78927</v>
      </c>
      <c r="F75" s="20">
        <v>66891</v>
      </c>
      <c r="G75" s="22">
        <v>83331</v>
      </c>
      <c r="H75" s="20">
        <v>71485</v>
      </c>
      <c r="I75" s="22">
        <v>85271</v>
      </c>
      <c r="J75" s="20">
        <v>85891.28</v>
      </c>
      <c r="K75" s="22">
        <v>94148.01</v>
      </c>
    </row>
    <row r="76" spans="1:11" x14ac:dyDescent="0.2">
      <c r="A76" s="19">
        <v>72</v>
      </c>
      <c r="B76" s="20">
        <v>54247</v>
      </c>
      <c r="C76" s="21">
        <v>71874</v>
      </c>
      <c r="D76" s="20">
        <v>57600</v>
      </c>
      <c r="E76" s="22">
        <v>77036</v>
      </c>
      <c r="F76" s="20">
        <v>64417</v>
      </c>
      <c r="G76" s="22">
        <v>81800</v>
      </c>
      <c r="H76" s="20">
        <v>69051</v>
      </c>
      <c r="I76" s="22">
        <v>83947</v>
      </c>
      <c r="J76" s="20">
        <v>84595.35</v>
      </c>
      <c r="K76" s="22">
        <v>93676.23</v>
      </c>
    </row>
    <row r="77" spans="1:11" x14ac:dyDescent="0.2">
      <c r="A77" s="19">
        <v>73</v>
      </c>
      <c r="B77" s="20">
        <v>51294</v>
      </c>
      <c r="C77" s="21">
        <v>69503</v>
      </c>
      <c r="D77" s="20">
        <v>54618</v>
      </c>
      <c r="E77" s="22">
        <v>74937</v>
      </c>
      <c r="F77" s="20">
        <v>61821</v>
      </c>
      <c r="G77" s="22">
        <v>80129</v>
      </c>
      <c r="H77" s="20">
        <v>66484</v>
      </c>
      <c r="I77" s="22">
        <v>82469</v>
      </c>
      <c r="J77" s="20">
        <v>83139.89</v>
      </c>
      <c r="K77" s="22">
        <v>93132.81</v>
      </c>
    </row>
    <row r="78" spans="1:11" x14ac:dyDescent="0.2">
      <c r="A78" s="19">
        <v>74</v>
      </c>
      <c r="B78" s="20">
        <v>48218</v>
      </c>
      <c r="C78" s="21">
        <v>66896</v>
      </c>
      <c r="D78" s="20">
        <v>51496</v>
      </c>
      <c r="E78" s="22">
        <v>72624</v>
      </c>
      <c r="F78" s="20">
        <v>59116</v>
      </c>
      <c r="G78" s="22">
        <v>78310</v>
      </c>
      <c r="H78" s="20">
        <v>63813</v>
      </c>
      <c r="I78" s="22">
        <v>80836</v>
      </c>
      <c r="J78" s="20">
        <v>81504.61</v>
      </c>
      <c r="K78" s="22">
        <v>92502.77</v>
      </c>
    </row>
    <row r="79" spans="1:11" x14ac:dyDescent="0.2">
      <c r="A79" s="19">
        <v>75</v>
      </c>
      <c r="B79" s="20">
        <v>45050</v>
      </c>
      <c r="C79" s="21">
        <v>64052</v>
      </c>
      <c r="D79" s="20">
        <v>48260</v>
      </c>
      <c r="E79" s="22">
        <v>70086</v>
      </c>
      <c r="F79" s="20">
        <v>56286</v>
      </c>
      <c r="G79" s="22">
        <v>76310</v>
      </c>
      <c r="H79" s="20">
        <v>60993</v>
      </c>
      <c r="I79" s="22">
        <v>79019</v>
      </c>
      <c r="J79" s="20">
        <v>79668.149999999994</v>
      </c>
      <c r="K79" s="22">
        <v>91768.11</v>
      </c>
    </row>
    <row r="80" spans="1:11" x14ac:dyDescent="0.2">
      <c r="A80" s="19">
        <v>76</v>
      </c>
      <c r="B80" s="20">
        <v>41828</v>
      </c>
      <c r="C80" s="21">
        <v>60986</v>
      </c>
      <c r="D80" s="20">
        <v>44936</v>
      </c>
      <c r="E80" s="22">
        <v>67323</v>
      </c>
      <c r="F80" s="20">
        <v>53324</v>
      </c>
      <c r="G80" s="22">
        <v>74107</v>
      </c>
      <c r="H80" s="20">
        <v>58044</v>
      </c>
      <c r="I80" s="22">
        <v>77004</v>
      </c>
      <c r="J80" s="20">
        <v>77603.789999999994</v>
      </c>
      <c r="K80" s="22">
        <v>90907.33</v>
      </c>
    </row>
    <row r="81" spans="1:11" x14ac:dyDescent="0.2">
      <c r="A81" s="19">
        <v>77</v>
      </c>
      <c r="B81" s="20">
        <v>38584</v>
      </c>
      <c r="C81" s="21">
        <v>57704</v>
      </c>
      <c r="D81" s="20">
        <v>41508</v>
      </c>
      <c r="E81" s="22">
        <v>64303</v>
      </c>
      <c r="F81" s="20">
        <v>50223</v>
      </c>
      <c r="G81" s="22">
        <v>71678</v>
      </c>
      <c r="H81" s="20">
        <v>55004</v>
      </c>
      <c r="I81" s="22">
        <v>74823</v>
      </c>
      <c r="J81" s="20">
        <v>75290.03</v>
      </c>
      <c r="K81" s="22">
        <v>89894.17</v>
      </c>
    </row>
    <row r="82" spans="1:11" x14ac:dyDescent="0.2">
      <c r="A82" s="19">
        <v>78</v>
      </c>
      <c r="B82" s="20">
        <v>35347</v>
      </c>
      <c r="C82" s="21">
        <v>54215</v>
      </c>
      <c r="D82" s="20">
        <v>38048</v>
      </c>
      <c r="E82" s="22">
        <v>61041</v>
      </c>
      <c r="F82" s="20">
        <v>47042</v>
      </c>
      <c r="G82" s="22">
        <v>69015</v>
      </c>
      <c r="H82" s="20">
        <v>51934</v>
      </c>
      <c r="I82" s="22">
        <v>72518</v>
      </c>
      <c r="J82" s="20">
        <v>72715.11</v>
      </c>
      <c r="K82" s="22">
        <v>88699.12</v>
      </c>
    </row>
    <row r="83" spans="1:11" x14ac:dyDescent="0.2">
      <c r="A83" s="19">
        <v>79</v>
      </c>
      <c r="B83" s="20">
        <v>32144</v>
      </c>
      <c r="C83" s="21">
        <v>50546</v>
      </c>
      <c r="D83" s="20">
        <v>34595</v>
      </c>
      <c r="E83" s="22">
        <v>57554</v>
      </c>
      <c r="F83" s="20">
        <v>43774</v>
      </c>
      <c r="G83" s="22">
        <v>66115</v>
      </c>
      <c r="H83" s="20">
        <v>48768</v>
      </c>
      <c r="I83" s="22">
        <v>70033</v>
      </c>
      <c r="J83" s="20">
        <v>69873.039999999994</v>
      </c>
      <c r="K83" s="22">
        <v>87289.87</v>
      </c>
    </row>
    <row r="84" spans="1:11" x14ac:dyDescent="0.2">
      <c r="A84" s="19">
        <v>80</v>
      </c>
      <c r="B84" s="20">
        <v>28998</v>
      </c>
      <c r="C84" s="21">
        <v>46726</v>
      </c>
      <c r="D84" s="20">
        <v>31178</v>
      </c>
      <c r="E84" s="22">
        <v>53872</v>
      </c>
      <c r="F84" s="20">
        <v>40417</v>
      </c>
      <c r="G84" s="22">
        <v>62959</v>
      </c>
      <c r="H84" s="20">
        <v>45403</v>
      </c>
      <c r="I84" s="22">
        <v>67249</v>
      </c>
      <c r="J84" s="20">
        <v>66765.16</v>
      </c>
      <c r="K84" s="22">
        <v>85631.54</v>
      </c>
    </row>
    <row r="85" spans="1:11" x14ac:dyDescent="0.2">
      <c r="A85" s="19">
        <v>81</v>
      </c>
      <c r="B85" s="20">
        <v>25931</v>
      </c>
      <c r="C85" s="21">
        <v>42799</v>
      </c>
      <c r="D85" s="20">
        <v>27824</v>
      </c>
      <c r="E85" s="22">
        <v>50026</v>
      </c>
      <c r="F85" s="20">
        <v>36988</v>
      </c>
      <c r="G85" s="22">
        <v>59544</v>
      </c>
      <c r="H85" s="20">
        <v>41715</v>
      </c>
      <c r="I85" s="22">
        <v>63982</v>
      </c>
      <c r="J85" s="20">
        <v>63386.58</v>
      </c>
      <c r="K85" s="22">
        <v>83685.48</v>
      </c>
    </row>
    <row r="86" spans="1:11" x14ac:dyDescent="0.2">
      <c r="A86" s="19">
        <v>82</v>
      </c>
      <c r="B86" s="20">
        <v>22960</v>
      </c>
      <c r="C86" s="21">
        <v>38795</v>
      </c>
      <c r="D86" s="20">
        <v>24550</v>
      </c>
      <c r="E86" s="22">
        <v>46049</v>
      </c>
      <c r="F86" s="20">
        <v>33480</v>
      </c>
      <c r="G86" s="22">
        <v>55838</v>
      </c>
      <c r="H86" s="20">
        <v>37831</v>
      </c>
      <c r="I86" s="22">
        <v>60266</v>
      </c>
      <c r="J86" s="20">
        <v>59729.49</v>
      </c>
      <c r="K86" s="22">
        <v>81401.95</v>
      </c>
    </row>
    <row r="87" spans="1:11" x14ac:dyDescent="0.2">
      <c r="A87" s="19">
        <v>83</v>
      </c>
      <c r="B87" s="20">
        <v>20089</v>
      </c>
      <c r="C87" s="21">
        <v>34764</v>
      </c>
      <c r="D87" s="20">
        <v>21411</v>
      </c>
      <c r="E87" s="22">
        <v>41974</v>
      </c>
      <c r="F87" s="20">
        <v>29963</v>
      </c>
      <c r="G87" s="22">
        <v>51872</v>
      </c>
      <c r="H87" s="20">
        <v>33942</v>
      </c>
      <c r="I87" s="22">
        <v>56316</v>
      </c>
      <c r="J87" s="20">
        <v>55802.22</v>
      </c>
      <c r="K87" s="22">
        <v>78727.81</v>
      </c>
    </row>
    <row r="88" spans="1:11" x14ac:dyDescent="0.2">
      <c r="A88" s="19">
        <v>84</v>
      </c>
      <c r="B88" s="20">
        <v>17335</v>
      </c>
      <c r="C88" s="21">
        <v>30766</v>
      </c>
      <c r="D88" s="20">
        <v>18438</v>
      </c>
      <c r="E88" s="22">
        <v>37848</v>
      </c>
      <c r="F88" s="20">
        <v>26488</v>
      </c>
      <c r="G88" s="22">
        <v>47677</v>
      </c>
      <c r="H88" s="20">
        <v>30212</v>
      </c>
      <c r="I88" s="22">
        <v>52243</v>
      </c>
      <c r="J88" s="20">
        <v>51623.02</v>
      </c>
      <c r="K88" s="22">
        <v>75608.850000000006</v>
      </c>
    </row>
    <row r="89" spans="1:11" x14ac:dyDescent="0.2">
      <c r="A89" s="19">
        <v>85</v>
      </c>
      <c r="B89" s="20">
        <v>14725</v>
      </c>
      <c r="C89" s="21">
        <v>26864</v>
      </c>
      <c r="D89" s="20">
        <v>15661</v>
      </c>
      <c r="E89" s="22">
        <v>33722</v>
      </c>
      <c r="F89" s="20">
        <v>23107</v>
      </c>
      <c r="G89" s="22">
        <v>43322</v>
      </c>
      <c r="H89" s="20">
        <v>26734</v>
      </c>
      <c r="I89" s="22">
        <v>48186</v>
      </c>
      <c r="J89" s="20">
        <v>47221.23</v>
      </c>
      <c r="K89" s="22">
        <v>71995.960000000006</v>
      </c>
    </row>
    <row r="90" spans="1:11" x14ac:dyDescent="0.2">
      <c r="A90" s="19">
        <v>86</v>
      </c>
      <c r="B90" s="20">
        <v>12291</v>
      </c>
      <c r="C90" s="21">
        <v>23123</v>
      </c>
      <c r="D90" s="20">
        <v>13105</v>
      </c>
      <c r="E90" s="22">
        <v>29650</v>
      </c>
      <c r="F90" s="20">
        <v>19860</v>
      </c>
      <c r="G90" s="22">
        <v>38854</v>
      </c>
      <c r="H90" s="20">
        <v>23394</v>
      </c>
      <c r="I90" s="22">
        <v>44049</v>
      </c>
      <c r="J90" s="20">
        <v>42632.51</v>
      </c>
      <c r="K90" s="22">
        <v>67855.11</v>
      </c>
    </row>
    <row r="91" spans="1:11" x14ac:dyDescent="0.2">
      <c r="A91" s="19">
        <v>87</v>
      </c>
      <c r="B91" s="20">
        <v>10065</v>
      </c>
      <c r="C91" s="21">
        <v>19602</v>
      </c>
      <c r="D91" s="20">
        <v>10789</v>
      </c>
      <c r="E91" s="22">
        <v>25692</v>
      </c>
      <c r="F91" s="20">
        <v>16806</v>
      </c>
      <c r="G91" s="22">
        <v>34335</v>
      </c>
      <c r="H91" s="20">
        <v>20198</v>
      </c>
      <c r="I91" s="22">
        <v>39816</v>
      </c>
      <c r="J91" s="20">
        <v>37910.620000000003</v>
      </c>
      <c r="K91" s="22">
        <v>63171.95</v>
      </c>
    </row>
    <row r="92" spans="1:11" x14ac:dyDescent="0.2">
      <c r="A92" s="19">
        <v>88</v>
      </c>
      <c r="B92" s="20">
        <v>8073</v>
      </c>
      <c r="C92" s="21">
        <v>16352</v>
      </c>
      <c r="D92" s="20">
        <v>8728</v>
      </c>
      <c r="E92" s="22">
        <v>21906</v>
      </c>
      <c r="F92" s="20">
        <v>14007</v>
      </c>
      <c r="G92" s="22">
        <v>29876</v>
      </c>
      <c r="H92" s="20">
        <v>17146</v>
      </c>
      <c r="I92" s="22">
        <v>35463</v>
      </c>
      <c r="J92" s="20">
        <v>33138.89</v>
      </c>
      <c r="K92" s="22">
        <v>57961.46</v>
      </c>
    </row>
    <row r="93" spans="1:11" x14ac:dyDescent="0.2">
      <c r="A93" s="19">
        <v>89</v>
      </c>
      <c r="B93" s="20">
        <v>6333</v>
      </c>
      <c r="C93" s="21">
        <v>13413</v>
      </c>
      <c r="D93" s="20">
        <v>6927</v>
      </c>
      <c r="E93" s="22">
        <v>18348</v>
      </c>
      <c r="F93" s="20">
        <v>11491</v>
      </c>
      <c r="G93" s="22">
        <v>25567</v>
      </c>
      <c r="H93" s="20">
        <v>14330</v>
      </c>
      <c r="I93" s="22">
        <v>31144</v>
      </c>
      <c r="J93" s="20">
        <v>28427.200000000001</v>
      </c>
      <c r="K93" s="22">
        <v>52276.31</v>
      </c>
    </row>
    <row r="94" spans="1:11" x14ac:dyDescent="0.2">
      <c r="A94" s="19">
        <v>90</v>
      </c>
      <c r="B94" s="20">
        <v>4852</v>
      </c>
      <c r="C94" s="21">
        <v>10810</v>
      </c>
      <c r="D94" s="20">
        <v>5384</v>
      </c>
      <c r="E94" s="22">
        <v>15068</v>
      </c>
      <c r="F94" s="20">
        <v>9271</v>
      </c>
      <c r="G94" s="22">
        <v>21484</v>
      </c>
      <c r="H94" s="20">
        <v>11765</v>
      </c>
      <c r="I94" s="22">
        <v>26895</v>
      </c>
      <c r="J94" s="20">
        <v>23902.3</v>
      </c>
      <c r="K94" s="22">
        <v>46215.55</v>
      </c>
    </row>
    <row r="95" spans="1:11" x14ac:dyDescent="0.2">
      <c r="A95" s="19">
        <v>91</v>
      </c>
      <c r="B95" s="20">
        <v>3626</v>
      </c>
      <c r="C95" s="21">
        <v>8554</v>
      </c>
      <c r="D95" s="20">
        <v>4091</v>
      </c>
      <c r="E95" s="22">
        <v>12108</v>
      </c>
      <c r="F95" s="20">
        <v>7343</v>
      </c>
      <c r="G95" s="22">
        <v>17690</v>
      </c>
      <c r="H95" s="20">
        <v>9475</v>
      </c>
      <c r="I95" s="22">
        <v>22803</v>
      </c>
      <c r="J95" s="20">
        <v>19702.02</v>
      </c>
      <c r="K95" s="22">
        <v>39999.879999999997</v>
      </c>
    </row>
    <row r="96" spans="1:11" x14ac:dyDescent="0.2">
      <c r="A96" s="19">
        <v>92</v>
      </c>
      <c r="B96" s="20">
        <v>2640</v>
      </c>
      <c r="C96" s="21">
        <v>6641</v>
      </c>
      <c r="D96" s="20">
        <v>3034</v>
      </c>
      <c r="E96" s="22">
        <v>9498</v>
      </c>
      <c r="F96" s="20">
        <v>5671</v>
      </c>
      <c r="G96" s="22">
        <v>14141</v>
      </c>
      <c r="H96" s="20">
        <v>7465</v>
      </c>
      <c r="I96" s="22">
        <v>18917</v>
      </c>
      <c r="J96" s="20">
        <v>15853.29</v>
      </c>
      <c r="K96" s="22">
        <v>33705.14</v>
      </c>
    </row>
    <row r="97" spans="1:11" x14ac:dyDescent="0.2">
      <c r="A97" s="19">
        <v>93</v>
      </c>
      <c r="B97" s="20">
        <v>1871</v>
      </c>
      <c r="C97" s="21">
        <v>5056</v>
      </c>
      <c r="D97" s="20">
        <v>2191</v>
      </c>
      <c r="E97" s="22">
        <v>7256</v>
      </c>
      <c r="F97" s="20">
        <v>4284</v>
      </c>
      <c r="G97" s="22">
        <v>11010</v>
      </c>
      <c r="H97" s="20">
        <v>5765</v>
      </c>
      <c r="I97" s="22">
        <v>15385</v>
      </c>
      <c r="J97" s="20">
        <v>12440.68</v>
      </c>
      <c r="K97" s="22">
        <v>27619.07</v>
      </c>
    </row>
    <row r="98" spans="1:11" x14ac:dyDescent="0.2">
      <c r="A98" s="19">
        <v>94</v>
      </c>
      <c r="B98" s="20">
        <v>1289</v>
      </c>
      <c r="C98" s="21">
        <v>3772</v>
      </c>
      <c r="D98" s="20">
        <v>1537</v>
      </c>
      <c r="E98" s="22">
        <v>5383</v>
      </c>
      <c r="F98" s="20">
        <v>3159</v>
      </c>
      <c r="G98" s="22">
        <v>8325</v>
      </c>
      <c r="H98" s="20">
        <v>4362</v>
      </c>
      <c r="I98" s="22">
        <v>12250</v>
      </c>
      <c r="J98" s="20">
        <v>9510.68</v>
      </c>
      <c r="K98" s="22">
        <v>21983.32</v>
      </c>
    </row>
    <row r="99" spans="1:11" x14ac:dyDescent="0.2">
      <c r="A99" s="19">
        <v>95</v>
      </c>
      <c r="B99" s="20">
        <v>863</v>
      </c>
      <c r="C99" s="21">
        <v>2757</v>
      </c>
      <c r="D99" s="20">
        <v>1045</v>
      </c>
      <c r="E99" s="22">
        <v>3866</v>
      </c>
      <c r="F99" s="20">
        <v>2270</v>
      </c>
      <c r="G99" s="22">
        <v>6092</v>
      </c>
      <c r="H99" s="20">
        <v>3223</v>
      </c>
      <c r="I99" s="22">
        <v>9514</v>
      </c>
      <c r="J99" s="20">
        <v>7075.05</v>
      </c>
      <c r="K99" s="22">
        <v>16974.62</v>
      </c>
    </row>
    <row r="100" spans="1:11" x14ac:dyDescent="0.2">
      <c r="A100" s="19">
        <v>96</v>
      </c>
      <c r="B100" s="20">
        <v>561</v>
      </c>
      <c r="C100" s="21">
        <v>1972</v>
      </c>
      <c r="D100" s="20">
        <v>686</v>
      </c>
      <c r="E100" s="22">
        <v>2679</v>
      </c>
      <c r="F100" s="20">
        <v>1586</v>
      </c>
      <c r="G100" s="22">
        <v>4299</v>
      </c>
      <c r="H100" s="20">
        <v>2311</v>
      </c>
      <c r="I100" s="22">
        <v>7172</v>
      </c>
      <c r="J100" s="20">
        <v>5115.54</v>
      </c>
      <c r="K100" s="22">
        <v>12698.17</v>
      </c>
    </row>
    <row r="101" spans="1:11" x14ac:dyDescent="0.2">
      <c r="A101" s="19">
        <v>97</v>
      </c>
      <c r="B101" s="20">
        <v>354</v>
      </c>
      <c r="C101" s="21">
        <v>1381</v>
      </c>
      <c r="D101" s="20">
        <v>434</v>
      </c>
      <c r="E101" s="22">
        <v>1784</v>
      </c>
      <c r="F101" s="20">
        <v>1076</v>
      </c>
      <c r="G101" s="22">
        <v>2913</v>
      </c>
      <c r="H101" s="20">
        <v>1593</v>
      </c>
      <c r="I101" s="22">
        <v>5211</v>
      </c>
      <c r="J101" s="20">
        <v>3590.22</v>
      </c>
      <c r="K101" s="22">
        <v>9189.34</v>
      </c>
    </row>
    <row r="102" spans="1:11" x14ac:dyDescent="0.2">
      <c r="A102" s="19">
        <v>98</v>
      </c>
      <c r="B102" s="20">
        <v>216</v>
      </c>
      <c r="C102" s="21">
        <v>946</v>
      </c>
      <c r="D102" s="20">
        <v>264</v>
      </c>
      <c r="E102" s="22">
        <v>1138</v>
      </c>
      <c r="F102" s="20">
        <v>706</v>
      </c>
      <c r="G102" s="22">
        <v>1886</v>
      </c>
      <c r="H102" s="20">
        <v>1060</v>
      </c>
      <c r="I102" s="22">
        <v>3659</v>
      </c>
      <c r="J102" s="20">
        <v>2442.5300000000002</v>
      </c>
      <c r="K102" s="22">
        <v>6423.14</v>
      </c>
    </row>
    <row r="103" spans="1:11" x14ac:dyDescent="0.2">
      <c r="A103" s="19">
        <v>99</v>
      </c>
      <c r="B103" s="20">
        <v>128</v>
      </c>
      <c r="C103" s="21">
        <v>633</v>
      </c>
      <c r="D103" s="20">
        <v>154</v>
      </c>
      <c r="E103" s="22">
        <v>691</v>
      </c>
      <c r="F103" s="20">
        <v>447</v>
      </c>
      <c r="G103" s="22">
        <v>1162</v>
      </c>
      <c r="H103" s="20">
        <v>678</v>
      </c>
      <c r="I103" s="22">
        <v>2477</v>
      </c>
      <c r="J103" s="20">
        <v>1608.35</v>
      </c>
      <c r="K103" s="22">
        <v>4328.84</v>
      </c>
    </row>
    <row r="104" spans="1:11" x14ac:dyDescent="0.2">
      <c r="A104" s="19">
        <v>100</v>
      </c>
      <c r="B104" s="20">
        <v>73</v>
      </c>
      <c r="C104" s="21">
        <v>414</v>
      </c>
      <c r="D104" s="20">
        <v>85</v>
      </c>
      <c r="E104" s="22">
        <v>398</v>
      </c>
      <c r="F104" s="20">
        <v>272</v>
      </c>
      <c r="G104" s="22">
        <v>676</v>
      </c>
      <c r="H104" s="20">
        <v>417</v>
      </c>
      <c r="I104" s="22">
        <v>1612</v>
      </c>
      <c r="J104" s="20">
        <v>1023.47</v>
      </c>
      <c r="K104" s="22">
        <v>2807.85</v>
      </c>
    </row>
    <row r="105" spans="1:11" x14ac:dyDescent="0.2">
      <c r="A105" s="19">
        <v>101</v>
      </c>
      <c r="B105" s="20">
        <v>41</v>
      </c>
      <c r="C105" s="21">
        <v>265</v>
      </c>
      <c r="D105" s="20">
        <v>45</v>
      </c>
      <c r="E105" s="22">
        <v>216</v>
      </c>
      <c r="F105" s="20">
        <v>159</v>
      </c>
      <c r="G105" s="22">
        <v>370</v>
      </c>
      <c r="H105" s="20">
        <v>245</v>
      </c>
      <c r="I105" s="22">
        <v>1005</v>
      </c>
      <c r="J105" s="20">
        <v>628.27</v>
      </c>
      <c r="K105" s="22">
        <v>1749.37</v>
      </c>
    </row>
    <row r="106" spans="1:11" x14ac:dyDescent="0.2">
      <c r="A106" s="19">
        <v>102</v>
      </c>
      <c r="B106" s="20">
        <v>22</v>
      </c>
      <c r="C106" s="21">
        <v>166</v>
      </c>
      <c r="D106" s="20">
        <v>22</v>
      </c>
      <c r="E106" s="22">
        <v>110</v>
      </c>
      <c r="F106" s="20">
        <v>89</v>
      </c>
      <c r="G106" s="22">
        <v>189</v>
      </c>
      <c r="H106" s="20">
        <v>137</v>
      </c>
      <c r="I106" s="22">
        <v>600</v>
      </c>
      <c r="J106" s="20">
        <v>373.43</v>
      </c>
      <c r="K106" s="22">
        <v>1049.1300000000001</v>
      </c>
    </row>
    <row r="107" spans="1:11" x14ac:dyDescent="0.2">
      <c r="A107" s="19">
        <v>103</v>
      </c>
      <c r="B107" s="20">
        <v>11</v>
      </c>
      <c r="C107" s="21">
        <v>101</v>
      </c>
      <c r="D107" s="20">
        <v>11</v>
      </c>
      <c r="E107" s="22">
        <v>52</v>
      </c>
      <c r="F107" s="20">
        <v>47</v>
      </c>
      <c r="G107" s="22">
        <v>89</v>
      </c>
      <c r="H107" s="20">
        <v>72</v>
      </c>
      <c r="I107" s="22">
        <v>342</v>
      </c>
      <c r="J107" s="20">
        <v>214.68</v>
      </c>
      <c r="K107" s="22">
        <v>604.73</v>
      </c>
    </row>
    <row r="108" spans="1:11" x14ac:dyDescent="0.2">
      <c r="A108" s="19">
        <v>104</v>
      </c>
      <c r="B108" s="20">
        <v>6</v>
      </c>
      <c r="C108" s="21">
        <v>60</v>
      </c>
      <c r="D108" s="20">
        <v>5</v>
      </c>
      <c r="E108" s="22">
        <v>23</v>
      </c>
      <c r="F108" s="20">
        <v>24</v>
      </c>
      <c r="G108" s="22">
        <v>39</v>
      </c>
      <c r="H108" s="20">
        <v>36</v>
      </c>
      <c r="I108" s="22">
        <v>186</v>
      </c>
      <c r="J108" s="20">
        <v>119.24</v>
      </c>
      <c r="K108" s="22">
        <v>334.48</v>
      </c>
    </row>
    <row r="109" spans="1:11" x14ac:dyDescent="0.2">
      <c r="A109" s="19">
        <v>105</v>
      </c>
      <c r="B109" s="20">
        <v>3</v>
      </c>
      <c r="C109" s="21">
        <v>35</v>
      </c>
      <c r="D109" s="20">
        <v>0</v>
      </c>
      <c r="E109" s="22">
        <v>0</v>
      </c>
      <c r="F109" s="20">
        <v>11</v>
      </c>
      <c r="G109" s="22">
        <v>15</v>
      </c>
      <c r="H109" s="20">
        <v>17</v>
      </c>
      <c r="I109" s="22">
        <v>96</v>
      </c>
      <c r="J109" s="24">
        <v>63.91</v>
      </c>
      <c r="K109" s="25">
        <v>177.2</v>
      </c>
    </row>
    <row r="110" spans="1:11" x14ac:dyDescent="0.2">
      <c r="A110" s="19">
        <v>106</v>
      </c>
      <c r="B110" s="20">
        <v>1</v>
      </c>
      <c r="C110" s="21">
        <v>20</v>
      </c>
      <c r="D110" s="20">
        <v>0</v>
      </c>
      <c r="E110" s="22">
        <v>0</v>
      </c>
      <c r="F110" s="20">
        <v>5</v>
      </c>
      <c r="G110" s="22">
        <v>5</v>
      </c>
      <c r="H110" s="20">
        <v>7</v>
      </c>
      <c r="I110" s="22">
        <v>47</v>
      </c>
      <c r="J110" s="24">
        <v>33.01</v>
      </c>
      <c r="K110" s="25">
        <v>89.75</v>
      </c>
    </row>
    <row r="111" spans="1:11" x14ac:dyDescent="0.2">
      <c r="A111" s="19">
        <v>107</v>
      </c>
      <c r="B111" s="20">
        <v>0</v>
      </c>
      <c r="C111" s="21">
        <v>11</v>
      </c>
      <c r="D111" s="20">
        <v>0</v>
      </c>
      <c r="E111" s="22">
        <v>0</v>
      </c>
      <c r="F111" s="20">
        <v>0</v>
      </c>
      <c r="G111" s="22">
        <v>0</v>
      </c>
      <c r="H111" s="20">
        <v>3</v>
      </c>
      <c r="I111" s="22">
        <v>22</v>
      </c>
      <c r="J111" s="24">
        <v>0</v>
      </c>
      <c r="K111" s="25">
        <v>0</v>
      </c>
    </row>
    <row r="112" spans="1:11" x14ac:dyDescent="0.2">
      <c r="A112" s="19">
        <v>108</v>
      </c>
      <c r="B112" s="20">
        <v>0</v>
      </c>
      <c r="C112" s="21">
        <v>6</v>
      </c>
      <c r="D112" s="20">
        <v>0</v>
      </c>
      <c r="E112" s="22">
        <v>0</v>
      </c>
      <c r="F112" s="20">
        <v>0</v>
      </c>
      <c r="G112" s="22">
        <v>0</v>
      </c>
      <c r="H112" s="20">
        <v>1</v>
      </c>
      <c r="I112" s="22">
        <v>9</v>
      </c>
      <c r="J112" s="24">
        <v>0</v>
      </c>
      <c r="K112" s="25">
        <v>0</v>
      </c>
    </row>
    <row r="113" spans="1:11" x14ac:dyDescent="0.2">
      <c r="A113" s="19">
        <v>109</v>
      </c>
      <c r="B113" s="20">
        <v>0</v>
      </c>
      <c r="C113" s="21">
        <v>3</v>
      </c>
      <c r="D113" s="20">
        <v>0</v>
      </c>
      <c r="E113" s="22">
        <v>0</v>
      </c>
      <c r="F113" s="20">
        <v>0</v>
      </c>
      <c r="G113" s="22">
        <v>0</v>
      </c>
      <c r="H113" s="20">
        <v>0</v>
      </c>
      <c r="I113" s="22">
        <v>4</v>
      </c>
      <c r="J113" s="24">
        <v>0</v>
      </c>
      <c r="K113" s="25">
        <v>0</v>
      </c>
    </row>
    <row r="114" spans="1:11" x14ac:dyDescent="0.2">
      <c r="A114" s="19">
        <v>110</v>
      </c>
      <c r="B114" s="20">
        <v>0</v>
      </c>
      <c r="C114" s="21">
        <v>2</v>
      </c>
      <c r="D114" s="20">
        <v>0</v>
      </c>
      <c r="E114" s="22">
        <v>0</v>
      </c>
      <c r="F114" s="20">
        <v>0</v>
      </c>
      <c r="G114" s="22">
        <v>0</v>
      </c>
      <c r="H114" s="20">
        <v>0</v>
      </c>
      <c r="I114" s="22">
        <v>1</v>
      </c>
      <c r="J114" s="24">
        <v>0</v>
      </c>
      <c r="K114" s="25">
        <v>0</v>
      </c>
    </row>
    <row r="115" spans="1:11" x14ac:dyDescent="0.2">
      <c r="A115" s="26">
        <v>111</v>
      </c>
      <c r="B115" s="20">
        <v>0</v>
      </c>
      <c r="C115" s="21">
        <v>1</v>
      </c>
      <c r="D115" s="20">
        <v>0</v>
      </c>
      <c r="E115" s="22">
        <v>0</v>
      </c>
      <c r="F115" s="20">
        <v>0</v>
      </c>
      <c r="G115" s="22">
        <v>0</v>
      </c>
      <c r="H115" s="20">
        <v>0</v>
      </c>
      <c r="I115" s="22">
        <v>1</v>
      </c>
      <c r="J115" s="24">
        <v>0</v>
      </c>
      <c r="K115" s="25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Z122"/>
  <sheetViews>
    <sheetView zoomScaleNormal="100" workbookViewId="0">
      <selection activeCell="B5" sqref="B5"/>
    </sheetView>
  </sheetViews>
  <sheetFormatPr defaultRowHeight="12.75" x14ac:dyDescent="0.2"/>
  <cols>
    <col min="1" max="1" width="19.42578125" style="28" bestFit="1" customWidth="1"/>
    <col min="2" max="2" width="17.5703125" style="28" customWidth="1"/>
    <col min="3" max="3" width="15" style="28" customWidth="1"/>
    <col min="4" max="4" width="9.5703125" style="28" bestFit="1" customWidth="1"/>
    <col min="5" max="5" width="10.5703125" style="28" bestFit="1" customWidth="1"/>
    <col min="6" max="6" width="11.85546875" style="28" customWidth="1"/>
    <col min="7" max="8" width="11.42578125" style="28" bestFit="1" customWidth="1"/>
    <col min="9" max="9" width="11.42578125" style="28" customWidth="1"/>
    <col min="10" max="10" width="11.42578125" style="28" bestFit="1" customWidth="1"/>
    <col min="11" max="14" width="9.140625" style="28"/>
    <col min="15" max="15" width="12" style="28" bestFit="1" customWidth="1"/>
    <col min="16" max="16" width="9.5703125" style="28" bestFit="1" customWidth="1"/>
    <col min="17" max="17" width="10.5703125" style="28" bestFit="1" customWidth="1"/>
    <col min="18" max="18" width="9.140625" style="28"/>
    <col min="19" max="19" width="11.5703125" style="28" bestFit="1" customWidth="1"/>
    <col min="20" max="20" width="9.140625" style="28"/>
    <col min="21" max="21" width="9.5703125" style="28" bestFit="1" customWidth="1"/>
    <col min="22" max="22" width="11.42578125" style="28" customWidth="1"/>
    <col min="23" max="24" width="10" style="28" bestFit="1" customWidth="1"/>
    <col min="25" max="256" width="9.140625" style="28"/>
    <col min="257" max="257" width="19.42578125" style="28" bestFit="1" customWidth="1"/>
    <col min="258" max="258" width="17.5703125" style="28" customWidth="1"/>
    <col min="259" max="259" width="15" style="28" customWidth="1"/>
    <col min="260" max="260" width="9.5703125" style="28" bestFit="1" customWidth="1"/>
    <col min="261" max="261" width="10.5703125" style="28" bestFit="1" customWidth="1"/>
    <col min="262" max="262" width="11.85546875" style="28" customWidth="1"/>
    <col min="263" max="264" width="11.42578125" style="28" bestFit="1" customWidth="1"/>
    <col min="265" max="265" width="11.42578125" style="28" customWidth="1"/>
    <col min="266" max="266" width="11.42578125" style="28" bestFit="1" customWidth="1"/>
    <col min="267" max="270" width="9.140625" style="28"/>
    <col min="271" max="271" width="12" style="28" bestFit="1" customWidth="1"/>
    <col min="272" max="272" width="9.5703125" style="28" bestFit="1" customWidth="1"/>
    <col min="273" max="273" width="10.5703125" style="28" bestFit="1" customWidth="1"/>
    <col min="274" max="274" width="9.140625" style="28"/>
    <col min="275" max="275" width="11.5703125" style="28" bestFit="1" customWidth="1"/>
    <col min="276" max="276" width="9.140625" style="28"/>
    <col min="277" max="277" width="9.5703125" style="28" bestFit="1" customWidth="1"/>
    <col min="278" max="278" width="11.42578125" style="28" customWidth="1"/>
    <col min="279" max="280" width="10" style="28" bestFit="1" customWidth="1"/>
    <col min="281" max="512" width="9.140625" style="28"/>
    <col min="513" max="513" width="19.42578125" style="28" bestFit="1" customWidth="1"/>
    <col min="514" max="514" width="17.5703125" style="28" customWidth="1"/>
    <col min="515" max="515" width="15" style="28" customWidth="1"/>
    <col min="516" max="516" width="9.5703125" style="28" bestFit="1" customWidth="1"/>
    <col min="517" max="517" width="10.5703125" style="28" bestFit="1" customWidth="1"/>
    <col min="518" max="518" width="11.85546875" style="28" customWidth="1"/>
    <col min="519" max="520" width="11.42578125" style="28" bestFit="1" customWidth="1"/>
    <col min="521" max="521" width="11.42578125" style="28" customWidth="1"/>
    <col min="522" max="522" width="11.42578125" style="28" bestFit="1" customWidth="1"/>
    <col min="523" max="526" width="9.140625" style="28"/>
    <col min="527" max="527" width="12" style="28" bestFit="1" customWidth="1"/>
    <col min="528" max="528" width="9.5703125" style="28" bestFit="1" customWidth="1"/>
    <col min="529" max="529" width="10.5703125" style="28" bestFit="1" customWidth="1"/>
    <col min="530" max="530" width="9.140625" style="28"/>
    <col min="531" max="531" width="11.5703125" style="28" bestFit="1" customWidth="1"/>
    <col min="532" max="532" width="9.140625" style="28"/>
    <col min="533" max="533" width="9.5703125" style="28" bestFit="1" customWidth="1"/>
    <col min="534" max="534" width="11.42578125" style="28" customWidth="1"/>
    <col min="535" max="536" width="10" style="28" bestFit="1" customWidth="1"/>
    <col min="537" max="768" width="9.140625" style="28"/>
    <col min="769" max="769" width="19.42578125" style="28" bestFit="1" customWidth="1"/>
    <col min="770" max="770" width="17.5703125" style="28" customWidth="1"/>
    <col min="771" max="771" width="15" style="28" customWidth="1"/>
    <col min="772" max="772" width="9.5703125" style="28" bestFit="1" customWidth="1"/>
    <col min="773" max="773" width="10.5703125" style="28" bestFit="1" customWidth="1"/>
    <col min="774" max="774" width="11.85546875" style="28" customWidth="1"/>
    <col min="775" max="776" width="11.42578125" style="28" bestFit="1" customWidth="1"/>
    <col min="777" max="777" width="11.42578125" style="28" customWidth="1"/>
    <col min="778" max="778" width="11.42578125" style="28" bestFit="1" customWidth="1"/>
    <col min="779" max="782" width="9.140625" style="28"/>
    <col min="783" max="783" width="12" style="28" bestFit="1" customWidth="1"/>
    <col min="784" max="784" width="9.5703125" style="28" bestFit="1" customWidth="1"/>
    <col min="785" max="785" width="10.5703125" style="28" bestFit="1" customWidth="1"/>
    <col min="786" max="786" width="9.140625" style="28"/>
    <col min="787" max="787" width="11.5703125" style="28" bestFit="1" customWidth="1"/>
    <col min="788" max="788" width="9.140625" style="28"/>
    <col min="789" max="789" width="9.5703125" style="28" bestFit="1" customWidth="1"/>
    <col min="790" max="790" width="11.42578125" style="28" customWidth="1"/>
    <col min="791" max="792" width="10" style="28" bestFit="1" customWidth="1"/>
    <col min="793" max="1024" width="9.140625" style="28"/>
    <col min="1025" max="1025" width="19.42578125" style="28" bestFit="1" customWidth="1"/>
    <col min="1026" max="1026" width="17.5703125" style="28" customWidth="1"/>
    <col min="1027" max="1027" width="15" style="28" customWidth="1"/>
    <col min="1028" max="1028" width="9.5703125" style="28" bestFit="1" customWidth="1"/>
    <col min="1029" max="1029" width="10.5703125" style="28" bestFit="1" customWidth="1"/>
    <col min="1030" max="1030" width="11.85546875" style="28" customWidth="1"/>
    <col min="1031" max="1032" width="11.42578125" style="28" bestFit="1" customWidth="1"/>
    <col min="1033" max="1033" width="11.42578125" style="28" customWidth="1"/>
    <col min="1034" max="1034" width="11.42578125" style="28" bestFit="1" customWidth="1"/>
    <col min="1035" max="1038" width="9.140625" style="28"/>
    <col min="1039" max="1039" width="12" style="28" bestFit="1" customWidth="1"/>
    <col min="1040" max="1040" width="9.5703125" style="28" bestFit="1" customWidth="1"/>
    <col min="1041" max="1041" width="10.5703125" style="28" bestFit="1" customWidth="1"/>
    <col min="1042" max="1042" width="9.140625" style="28"/>
    <col min="1043" max="1043" width="11.5703125" style="28" bestFit="1" customWidth="1"/>
    <col min="1044" max="1044" width="9.140625" style="28"/>
    <col min="1045" max="1045" width="9.5703125" style="28" bestFit="1" customWidth="1"/>
    <col min="1046" max="1046" width="11.42578125" style="28" customWidth="1"/>
    <col min="1047" max="1048" width="10" style="28" bestFit="1" customWidth="1"/>
    <col min="1049" max="1280" width="9.140625" style="28"/>
    <col min="1281" max="1281" width="19.42578125" style="28" bestFit="1" customWidth="1"/>
    <col min="1282" max="1282" width="17.5703125" style="28" customWidth="1"/>
    <col min="1283" max="1283" width="15" style="28" customWidth="1"/>
    <col min="1284" max="1284" width="9.5703125" style="28" bestFit="1" customWidth="1"/>
    <col min="1285" max="1285" width="10.5703125" style="28" bestFit="1" customWidth="1"/>
    <col min="1286" max="1286" width="11.85546875" style="28" customWidth="1"/>
    <col min="1287" max="1288" width="11.42578125" style="28" bestFit="1" customWidth="1"/>
    <col min="1289" max="1289" width="11.42578125" style="28" customWidth="1"/>
    <col min="1290" max="1290" width="11.42578125" style="28" bestFit="1" customWidth="1"/>
    <col min="1291" max="1294" width="9.140625" style="28"/>
    <col min="1295" max="1295" width="12" style="28" bestFit="1" customWidth="1"/>
    <col min="1296" max="1296" width="9.5703125" style="28" bestFit="1" customWidth="1"/>
    <col min="1297" max="1297" width="10.5703125" style="28" bestFit="1" customWidth="1"/>
    <col min="1298" max="1298" width="9.140625" style="28"/>
    <col min="1299" max="1299" width="11.5703125" style="28" bestFit="1" customWidth="1"/>
    <col min="1300" max="1300" width="9.140625" style="28"/>
    <col min="1301" max="1301" width="9.5703125" style="28" bestFit="1" customWidth="1"/>
    <col min="1302" max="1302" width="11.42578125" style="28" customWidth="1"/>
    <col min="1303" max="1304" width="10" style="28" bestFit="1" customWidth="1"/>
    <col min="1305" max="1536" width="9.140625" style="28"/>
    <col min="1537" max="1537" width="19.42578125" style="28" bestFit="1" customWidth="1"/>
    <col min="1538" max="1538" width="17.5703125" style="28" customWidth="1"/>
    <col min="1539" max="1539" width="15" style="28" customWidth="1"/>
    <col min="1540" max="1540" width="9.5703125" style="28" bestFit="1" customWidth="1"/>
    <col min="1541" max="1541" width="10.5703125" style="28" bestFit="1" customWidth="1"/>
    <col min="1542" max="1542" width="11.85546875" style="28" customWidth="1"/>
    <col min="1543" max="1544" width="11.42578125" style="28" bestFit="1" customWidth="1"/>
    <col min="1545" max="1545" width="11.42578125" style="28" customWidth="1"/>
    <col min="1546" max="1546" width="11.42578125" style="28" bestFit="1" customWidth="1"/>
    <col min="1547" max="1550" width="9.140625" style="28"/>
    <col min="1551" max="1551" width="12" style="28" bestFit="1" customWidth="1"/>
    <col min="1552" max="1552" width="9.5703125" style="28" bestFit="1" customWidth="1"/>
    <col min="1553" max="1553" width="10.5703125" style="28" bestFit="1" customWidth="1"/>
    <col min="1554" max="1554" width="9.140625" style="28"/>
    <col min="1555" max="1555" width="11.5703125" style="28" bestFit="1" customWidth="1"/>
    <col min="1556" max="1556" width="9.140625" style="28"/>
    <col min="1557" max="1557" width="9.5703125" style="28" bestFit="1" customWidth="1"/>
    <col min="1558" max="1558" width="11.42578125" style="28" customWidth="1"/>
    <col min="1559" max="1560" width="10" style="28" bestFit="1" customWidth="1"/>
    <col min="1561" max="1792" width="9.140625" style="28"/>
    <col min="1793" max="1793" width="19.42578125" style="28" bestFit="1" customWidth="1"/>
    <col min="1794" max="1794" width="17.5703125" style="28" customWidth="1"/>
    <col min="1795" max="1795" width="15" style="28" customWidth="1"/>
    <col min="1796" max="1796" width="9.5703125" style="28" bestFit="1" customWidth="1"/>
    <col min="1797" max="1797" width="10.5703125" style="28" bestFit="1" customWidth="1"/>
    <col min="1798" max="1798" width="11.85546875" style="28" customWidth="1"/>
    <col min="1799" max="1800" width="11.42578125" style="28" bestFit="1" customWidth="1"/>
    <col min="1801" max="1801" width="11.42578125" style="28" customWidth="1"/>
    <col min="1802" max="1802" width="11.42578125" style="28" bestFit="1" customWidth="1"/>
    <col min="1803" max="1806" width="9.140625" style="28"/>
    <col min="1807" max="1807" width="12" style="28" bestFit="1" customWidth="1"/>
    <col min="1808" max="1808" width="9.5703125" style="28" bestFit="1" customWidth="1"/>
    <col min="1809" max="1809" width="10.5703125" style="28" bestFit="1" customWidth="1"/>
    <col min="1810" max="1810" width="9.140625" style="28"/>
    <col min="1811" max="1811" width="11.5703125" style="28" bestFit="1" customWidth="1"/>
    <col min="1812" max="1812" width="9.140625" style="28"/>
    <col min="1813" max="1813" width="9.5703125" style="28" bestFit="1" customWidth="1"/>
    <col min="1814" max="1814" width="11.42578125" style="28" customWidth="1"/>
    <col min="1815" max="1816" width="10" style="28" bestFit="1" customWidth="1"/>
    <col min="1817" max="2048" width="9.140625" style="28"/>
    <col min="2049" max="2049" width="19.42578125" style="28" bestFit="1" customWidth="1"/>
    <col min="2050" max="2050" width="17.5703125" style="28" customWidth="1"/>
    <col min="2051" max="2051" width="15" style="28" customWidth="1"/>
    <col min="2052" max="2052" width="9.5703125" style="28" bestFit="1" customWidth="1"/>
    <col min="2053" max="2053" width="10.5703125" style="28" bestFit="1" customWidth="1"/>
    <col min="2054" max="2054" width="11.85546875" style="28" customWidth="1"/>
    <col min="2055" max="2056" width="11.42578125" style="28" bestFit="1" customWidth="1"/>
    <col min="2057" max="2057" width="11.42578125" style="28" customWidth="1"/>
    <col min="2058" max="2058" width="11.42578125" style="28" bestFit="1" customWidth="1"/>
    <col min="2059" max="2062" width="9.140625" style="28"/>
    <col min="2063" max="2063" width="12" style="28" bestFit="1" customWidth="1"/>
    <col min="2064" max="2064" width="9.5703125" style="28" bestFit="1" customWidth="1"/>
    <col min="2065" max="2065" width="10.5703125" style="28" bestFit="1" customWidth="1"/>
    <col min="2066" max="2066" width="9.140625" style="28"/>
    <col min="2067" max="2067" width="11.5703125" style="28" bestFit="1" customWidth="1"/>
    <col min="2068" max="2068" width="9.140625" style="28"/>
    <col min="2069" max="2069" width="9.5703125" style="28" bestFit="1" customWidth="1"/>
    <col min="2070" max="2070" width="11.42578125" style="28" customWidth="1"/>
    <col min="2071" max="2072" width="10" style="28" bestFit="1" customWidth="1"/>
    <col min="2073" max="2304" width="9.140625" style="28"/>
    <col min="2305" max="2305" width="19.42578125" style="28" bestFit="1" customWidth="1"/>
    <col min="2306" max="2306" width="17.5703125" style="28" customWidth="1"/>
    <col min="2307" max="2307" width="15" style="28" customWidth="1"/>
    <col min="2308" max="2308" width="9.5703125" style="28" bestFit="1" customWidth="1"/>
    <col min="2309" max="2309" width="10.5703125" style="28" bestFit="1" customWidth="1"/>
    <col min="2310" max="2310" width="11.85546875" style="28" customWidth="1"/>
    <col min="2311" max="2312" width="11.42578125" style="28" bestFit="1" customWidth="1"/>
    <col min="2313" max="2313" width="11.42578125" style="28" customWidth="1"/>
    <col min="2314" max="2314" width="11.42578125" style="28" bestFit="1" customWidth="1"/>
    <col min="2315" max="2318" width="9.140625" style="28"/>
    <col min="2319" max="2319" width="12" style="28" bestFit="1" customWidth="1"/>
    <col min="2320" max="2320" width="9.5703125" style="28" bestFit="1" customWidth="1"/>
    <col min="2321" max="2321" width="10.5703125" style="28" bestFit="1" customWidth="1"/>
    <col min="2322" max="2322" width="9.140625" style="28"/>
    <col min="2323" max="2323" width="11.5703125" style="28" bestFit="1" customWidth="1"/>
    <col min="2324" max="2324" width="9.140625" style="28"/>
    <col min="2325" max="2325" width="9.5703125" style="28" bestFit="1" customWidth="1"/>
    <col min="2326" max="2326" width="11.42578125" style="28" customWidth="1"/>
    <col min="2327" max="2328" width="10" style="28" bestFit="1" customWidth="1"/>
    <col min="2329" max="2560" width="9.140625" style="28"/>
    <col min="2561" max="2561" width="19.42578125" style="28" bestFit="1" customWidth="1"/>
    <col min="2562" max="2562" width="17.5703125" style="28" customWidth="1"/>
    <col min="2563" max="2563" width="15" style="28" customWidth="1"/>
    <col min="2564" max="2564" width="9.5703125" style="28" bestFit="1" customWidth="1"/>
    <col min="2565" max="2565" width="10.5703125" style="28" bestFit="1" customWidth="1"/>
    <col min="2566" max="2566" width="11.85546875" style="28" customWidth="1"/>
    <col min="2567" max="2568" width="11.42578125" style="28" bestFit="1" customWidth="1"/>
    <col min="2569" max="2569" width="11.42578125" style="28" customWidth="1"/>
    <col min="2570" max="2570" width="11.42578125" style="28" bestFit="1" customWidth="1"/>
    <col min="2571" max="2574" width="9.140625" style="28"/>
    <col min="2575" max="2575" width="12" style="28" bestFit="1" customWidth="1"/>
    <col min="2576" max="2576" width="9.5703125" style="28" bestFit="1" customWidth="1"/>
    <col min="2577" max="2577" width="10.5703125" style="28" bestFit="1" customWidth="1"/>
    <col min="2578" max="2578" width="9.140625" style="28"/>
    <col min="2579" max="2579" width="11.5703125" style="28" bestFit="1" customWidth="1"/>
    <col min="2580" max="2580" width="9.140625" style="28"/>
    <col min="2581" max="2581" width="9.5703125" style="28" bestFit="1" customWidth="1"/>
    <col min="2582" max="2582" width="11.42578125" style="28" customWidth="1"/>
    <col min="2583" max="2584" width="10" style="28" bestFit="1" customWidth="1"/>
    <col min="2585" max="2816" width="9.140625" style="28"/>
    <col min="2817" max="2817" width="19.42578125" style="28" bestFit="1" customWidth="1"/>
    <col min="2818" max="2818" width="17.5703125" style="28" customWidth="1"/>
    <col min="2819" max="2819" width="15" style="28" customWidth="1"/>
    <col min="2820" max="2820" width="9.5703125" style="28" bestFit="1" customWidth="1"/>
    <col min="2821" max="2821" width="10.5703125" style="28" bestFit="1" customWidth="1"/>
    <col min="2822" max="2822" width="11.85546875" style="28" customWidth="1"/>
    <col min="2823" max="2824" width="11.42578125" style="28" bestFit="1" customWidth="1"/>
    <col min="2825" max="2825" width="11.42578125" style="28" customWidth="1"/>
    <col min="2826" max="2826" width="11.42578125" style="28" bestFit="1" customWidth="1"/>
    <col min="2827" max="2830" width="9.140625" style="28"/>
    <col min="2831" max="2831" width="12" style="28" bestFit="1" customWidth="1"/>
    <col min="2832" max="2832" width="9.5703125" style="28" bestFit="1" customWidth="1"/>
    <col min="2833" max="2833" width="10.5703125" style="28" bestFit="1" customWidth="1"/>
    <col min="2834" max="2834" width="9.140625" style="28"/>
    <col min="2835" max="2835" width="11.5703125" style="28" bestFit="1" customWidth="1"/>
    <col min="2836" max="2836" width="9.140625" style="28"/>
    <col min="2837" max="2837" width="9.5703125" style="28" bestFit="1" customWidth="1"/>
    <col min="2838" max="2838" width="11.42578125" style="28" customWidth="1"/>
    <col min="2839" max="2840" width="10" style="28" bestFit="1" customWidth="1"/>
    <col min="2841" max="3072" width="9.140625" style="28"/>
    <col min="3073" max="3073" width="19.42578125" style="28" bestFit="1" customWidth="1"/>
    <col min="3074" max="3074" width="17.5703125" style="28" customWidth="1"/>
    <col min="3075" max="3075" width="15" style="28" customWidth="1"/>
    <col min="3076" max="3076" width="9.5703125" style="28" bestFit="1" customWidth="1"/>
    <col min="3077" max="3077" width="10.5703125" style="28" bestFit="1" customWidth="1"/>
    <col min="3078" max="3078" width="11.85546875" style="28" customWidth="1"/>
    <col min="3079" max="3080" width="11.42578125" style="28" bestFit="1" customWidth="1"/>
    <col min="3081" max="3081" width="11.42578125" style="28" customWidth="1"/>
    <col min="3082" max="3082" width="11.42578125" style="28" bestFit="1" customWidth="1"/>
    <col min="3083" max="3086" width="9.140625" style="28"/>
    <col min="3087" max="3087" width="12" style="28" bestFit="1" customWidth="1"/>
    <col min="3088" max="3088" width="9.5703125" style="28" bestFit="1" customWidth="1"/>
    <col min="3089" max="3089" width="10.5703125" style="28" bestFit="1" customWidth="1"/>
    <col min="3090" max="3090" width="9.140625" style="28"/>
    <col min="3091" max="3091" width="11.5703125" style="28" bestFit="1" customWidth="1"/>
    <col min="3092" max="3092" width="9.140625" style="28"/>
    <col min="3093" max="3093" width="9.5703125" style="28" bestFit="1" customWidth="1"/>
    <col min="3094" max="3094" width="11.42578125" style="28" customWidth="1"/>
    <col min="3095" max="3096" width="10" style="28" bestFit="1" customWidth="1"/>
    <col min="3097" max="3328" width="9.140625" style="28"/>
    <col min="3329" max="3329" width="19.42578125" style="28" bestFit="1" customWidth="1"/>
    <col min="3330" max="3330" width="17.5703125" style="28" customWidth="1"/>
    <col min="3331" max="3331" width="15" style="28" customWidth="1"/>
    <col min="3332" max="3332" width="9.5703125" style="28" bestFit="1" customWidth="1"/>
    <col min="3333" max="3333" width="10.5703125" style="28" bestFit="1" customWidth="1"/>
    <col min="3334" max="3334" width="11.85546875" style="28" customWidth="1"/>
    <col min="3335" max="3336" width="11.42578125" style="28" bestFit="1" customWidth="1"/>
    <col min="3337" max="3337" width="11.42578125" style="28" customWidth="1"/>
    <col min="3338" max="3338" width="11.42578125" style="28" bestFit="1" customWidth="1"/>
    <col min="3339" max="3342" width="9.140625" style="28"/>
    <col min="3343" max="3343" width="12" style="28" bestFit="1" customWidth="1"/>
    <col min="3344" max="3344" width="9.5703125" style="28" bestFit="1" customWidth="1"/>
    <col min="3345" max="3345" width="10.5703125" style="28" bestFit="1" customWidth="1"/>
    <col min="3346" max="3346" width="9.140625" style="28"/>
    <col min="3347" max="3347" width="11.5703125" style="28" bestFit="1" customWidth="1"/>
    <col min="3348" max="3348" width="9.140625" style="28"/>
    <col min="3349" max="3349" width="9.5703125" style="28" bestFit="1" customWidth="1"/>
    <col min="3350" max="3350" width="11.42578125" style="28" customWidth="1"/>
    <col min="3351" max="3352" width="10" style="28" bestFit="1" customWidth="1"/>
    <col min="3353" max="3584" width="9.140625" style="28"/>
    <col min="3585" max="3585" width="19.42578125" style="28" bestFit="1" customWidth="1"/>
    <col min="3586" max="3586" width="17.5703125" style="28" customWidth="1"/>
    <col min="3587" max="3587" width="15" style="28" customWidth="1"/>
    <col min="3588" max="3588" width="9.5703125" style="28" bestFit="1" customWidth="1"/>
    <col min="3589" max="3589" width="10.5703125" style="28" bestFit="1" customWidth="1"/>
    <col min="3590" max="3590" width="11.85546875" style="28" customWidth="1"/>
    <col min="3591" max="3592" width="11.42578125" style="28" bestFit="1" customWidth="1"/>
    <col min="3593" max="3593" width="11.42578125" style="28" customWidth="1"/>
    <col min="3594" max="3594" width="11.42578125" style="28" bestFit="1" customWidth="1"/>
    <col min="3595" max="3598" width="9.140625" style="28"/>
    <col min="3599" max="3599" width="12" style="28" bestFit="1" customWidth="1"/>
    <col min="3600" max="3600" width="9.5703125" style="28" bestFit="1" customWidth="1"/>
    <col min="3601" max="3601" width="10.5703125" style="28" bestFit="1" customWidth="1"/>
    <col min="3602" max="3602" width="9.140625" style="28"/>
    <col min="3603" max="3603" width="11.5703125" style="28" bestFit="1" customWidth="1"/>
    <col min="3604" max="3604" width="9.140625" style="28"/>
    <col min="3605" max="3605" width="9.5703125" style="28" bestFit="1" customWidth="1"/>
    <col min="3606" max="3606" width="11.42578125" style="28" customWidth="1"/>
    <col min="3607" max="3608" width="10" style="28" bestFit="1" customWidth="1"/>
    <col min="3609" max="3840" width="9.140625" style="28"/>
    <col min="3841" max="3841" width="19.42578125" style="28" bestFit="1" customWidth="1"/>
    <col min="3842" max="3842" width="17.5703125" style="28" customWidth="1"/>
    <col min="3843" max="3843" width="15" style="28" customWidth="1"/>
    <col min="3844" max="3844" width="9.5703125" style="28" bestFit="1" customWidth="1"/>
    <col min="3845" max="3845" width="10.5703125" style="28" bestFit="1" customWidth="1"/>
    <col min="3846" max="3846" width="11.85546875" style="28" customWidth="1"/>
    <col min="3847" max="3848" width="11.42578125" style="28" bestFit="1" customWidth="1"/>
    <col min="3849" max="3849" width="11.42578125" style="28" customWidth="1"/>
    <col min="3850" max="3850" width="11.42578125" style="28" bestFit="1" customWidth="1"/>
    <col min="3851" max="3854" width="9.140625" style="28"/>
    <col min="3855" max="3855" width="12" style="28" bestFit="1" customWidth="1"/>
    <col min="3856" max="3856" width="9.5703125" style="28" bestFit="1" customWidth="1"/>
    <col min="3857" max="3857" width="10.5703125" style="28" bestFit="1" customWidth="1"/>
    <col min="3858" max="3858" width="9.140625" style="28"/>
    <col min="3859" max="3859" width="11.5703125" style="28" bestFit="1" customWidth="1"/>
    <col min="3860" max="3860" width="9.140625" style="28"/>
    <col min="3861" max="3861" width="9.5703125" style="28" bestFit="1" customWidth="1"/>
    <col min="3862" max="3862" width="11.42578125" style="28" customWidth="1"/>
    <col min="3863" max="3864" width="10" style="28" bestFit="1" customWidth="1"/>
    <col min="3865" max="4096" width="9.140625" style="28"/>
    <col min="4097" max="4097" width="19.42578125" style="28" bestFit="1" customWidth="1"/>
    <col min="4098" max="4098" width="17.5703125" style="28" customWidth="1"/>
    <col min="4099" max="4099" width="15" style="28" customWidth="1"/>
    <col min="4100" max="4100" width="9.5703125" style="28" bestFit="1" customWidth="1"/>
    <col min="4101" max="4101" width="10.5703125" style="28" bestFit="1" customWidth="1"/>
    <col min="4102" max="4102" width="11.85546875" style="28" customWidth="1"/>
    <col min="4103" max="4104" width="11.42578125" style="28" bestFit="1" customWidth="1"/>
    <col min="4105" max="4105" width="11.42578125" style="28" customWidth="1"/>
    <col min="4106" max="4106" width="11.42578125" style="28" bestFit="1" customWidth="1"/>
    <col min="4107" max="4110" width="9.140625" style="28"/>
    <col min="4111" max="4111" width="12" style="28" bestFit="1" customWidth="1"/>
    <col min="4112" max="4112" width="9.5703125" style="28" bestFit="1" customWidth="1"/>
    <col min="4113" max="4113" width="10.5703125" style="28" bestFit="1" customWidth="1"/>
    <col min="4114" max="4114" width="9.140625" style="28"/>
    <col min="4115" max="4115" width="11.5703125" style="28" bestFit="1" customWidth="1"/>
    <col min="4116" max="4116" width="9.140625" style="28"/>
    <col min="4117" max="4117" width="9.5703125" style="28" bestFit="1" customWidth="1"/>
    <col min="4118" max="4118" width="11.42578125" style="28" customWidth="1"/>
    <col min="4119" max="4120" width="10" style="28" bestFit="1" customWidth="1"/>
    <col min="4121" max="4352" width="9.140625" style="28"/>
    <col min="4353" max="4353" width="19.42578125" style="28" bestFit="1" customWidth="1"/>
    <col min="4354" max="4354" width="17.5703125" style="28" customWidth="1"/>
    <col min="4355" max="4355" width="15" style="28" customWidth="1"/>
    <col min="4356" max="4356" width="9.5703125" style="28" bestFit="1" customWidth="1"/>
    <col min="4357" max="4357" width="10.5703125" style="28" bestFit="1" customWidth="1"/>
    <col min="4358" max="4358" width="11.85546875" style="28" customWidth="1"/>
    <col min="4359" max="4360" width="11.42578125" style="28" bestFit="1" customWidth="1"/>
    <col min="4361" max="4361" width="11.42578125" style="28" customWidth="1"/>
    <col min="4362" max="4362" width="11.42578125" style="28" bestFit="1" customWidth="1"/>
    <col min="4363" max="4366" width="9.140625" style="28"/>
    <col min="4367" max="4367" width="12" style="28" bestFit="1" customWidth="1"/>
    <col min="4368" max="4368" width="9.5703125" style="28" bestFit="1" customWidth="1"/>
    <col min="4369" max="4369" width="10.5703125" style="28" bestFit="1" customWidth="1"/>
    <col min="4370" max="4370" width="9.140625" style="28"/>
    <col min="4371" max="4371" width="11.5703125" style="28" bestFit="1" customWidth="1"/>
    <col min="4372" max="4372" width="9.140625" style="28"/>
    <col min="4373" max="4373" width="9.5703125" style="28" bestFit="1" customWidth="1"/>
    <col min="4374" max="4374" width="11.42578125" style="28" customWidth="1"/>
    <col min="4375" max="4376" width="10" style="28" bestFit="1" customWidth="1"/>
    <col min="4377" max="4608" width="9.140625" style="28"/>
    <col min="4609" max="4609" width="19.42578125" style="28" bestFit="1" customWidth="1"/>
    <col min="4610" max="4610" width="17.5703125" style="28" customWidth="1"/>
    <col min="4611" max="4611" width="15" style="28" customWidth="1"/>
    <col min="4612" max="4612" width="9.5703125" style="28" bestFit="1" customWidth="1"/>
    <col min="4613" max="4613" width="10.5703125" style="28" bestFit="1" customWidth="1"/>
    <col min="4614" max="4614" width="11.85546875" style="28" customWidth="1"/>
    <col min="4615" max="4616" width="11.42578125" style="28" bestFit="1" customWidth="1"/>
    <col min="4617" max="4617" width="11.42578125" style="28" customWidth="1"/>
    <col min="4618" max="4618" width="11.42578125" style="28" bestFit="1" customWidth="1"/>
    <col min="4619" max="4622" width="9.140625" style="28"/>
    <col min="4623" max="4623" width="12" style="28" bestFit="1" customWidth="1"/>
    <col min="4624" max="4624" width="9.5703125" style="28" bestFit="1" customWidth="1"/>
    <col min="4625" max="4625" width="10.5703125" style="28" bestFit="1" customWidth="1"/>
    <col min="4626" max="4626" width="9.140625" style="28"/>
    <col min="4627" max="4627" width="11.5703125" style="28" bestFit="1" customWidth="1"/>
    <col min="4628" max="4628" width="9.140625" style="28"/>
    <col min="4629" max="4629" width="9.5703125" style="28" bestFit="1" customWidth="1"/>
    <col min="4630" max="4630" width="11.42578125" style="28" customWidth="1"/>
    <col min="4631" max="4632" width="10" style="28" bestFit="1" customWidth="1"/>
    <col min="4633" max="4864" width="9.140625" style="28"/>
    <col min="4865" max="4865" width="19.42578125" style="28" bestFit="1" customWidth="1"/>
    <col min="4866" max="4866" width="17.5703125" style="28" customWidth="1"/>
    <col min="4867" max="4867" width="15" style="28" customWidth="1"/>
    <col min="4868" max="4868" width="9.5703125" style="28" bestFit="1" customWidth="1"/>
    <col min="4869" max="4869" width="10.5703125" style="28" bestFit="1" customWidth="1"/>
    <col min="4870" max="4870" width="11.85546875" style="28" customWidth="1"/>
    <col min="4871" max="4872" width="11.42578125" style="28" bestFit="1" customWidth="1"/>
    <col min="4873" max="4873" width="11.42578125" style="28" customWidth="1"/>
    <col min="4874" max="4874" width="11.42578125" style="28" bestFit="1" customWidth="1"/>
    <col min="4875" max="4878" width="9.140625" style="28"/>
    <col min="4879" max="4879" width="12" style="28" bestFit="1" customWidth="1"/>
    <col min="4880" max="4880" width="9.5703125" style="28" bestFit="1" customWidth="1"/>
    <col min="4881" max="4881" width="10.5703125" style="28" bestFit="1" customWidth="1"/>
    <col min="4882" max="4882" width="9.140625" style="28"/>
    <col min="4883" max="4883" width="11.5703125" style="28" bestFit="1" customWidth="1"/>
    <col min="4884" max="4884" width="9.140625" style="28"/>
    <col min="4885" max="4885" width="9.5703125" style="28" bestFit="1" customWidth="1"/>
    <col min="4886" max="4886" width="11.42578125" style="28" customWidth="1"/>
    <col min="4887" max="4888" width="10" style="28" bestFit="1" customWidth="1"/>
    <col min="4889" max="5120" width="9.140625" style="28"/>
    <col min="5121" max="5121" width="19.42578125" style="28" bestFit="1" customWidth="1"/>
    <col min="5122" max="5122" width="17.5703125" style="28" customWidth="1"/>
    <col min="5123" max="5123" width="15" style="28" customWidth="1"/>
    <col min="5124" max="5124" width="9.5703125" style="28" bestFit="1" customWidth="1"/>
    <col min="5125" max="5125" width="10.5703125" style="28" bestFit="1" customWidth="1"/>
    <col min="5126" max="5126" width="11.85546875" style="28" customWidth="1"/>
    <col min="5127" max="5128" width="11.42578125" style="28" bestFit="1" customWidth="1"/>
    <col min="5129" max="5129" width="11.42578125" style="28" customWidth="1"/>
    <col min="5130" max="5130" width="11.42578125" style="28" bestFit="1" customWidth="1"/>
    <col min="5131" max="5134" width="9.140625" style="28"/>
    <col min="5135" max="5135" width="12" style="28" bestFit="1" customWidth="1"/>
    <col min="5136" max="5136" width="9.5703125" style="28" bestFit="1" customWidth="1"/>
    <col min="5137" max="5137" width="10.5703125" style="28" bestFit="1" customWidth="1"/>
    <col min="5138" max="5138" width="9.140625" style="28"/>
    <col min="5139" max="5139" width="11.5703125" style="28" bestFit="1" customWidth="1"/>
    <col min="5140" max="5140" width="9.140625" style="28"/>
    <col min="5141" max="5141" width="9.5703125" style="28" bestFit="1" customWidth="1"/>
    <col min="5142" max="5142" width="11.42578125" style="28" customWidth="1"/>
    <col min="5143" max="5144" width="10" style="28" bestFit="1" customWidth="1"/>
    <col min="5145" max="5376" width="9.140625" style="28"/>
    <col min="5377" max="5377" width="19.42578125" style="28" bestFit="1" customWidth="1"/>
    <col min="5378" max="5378" width="17.5703125" style="28" customWidth="1"/>
    <col min="5379" max="5379" width="15" style="28" customWidth="1"/>
    <col min="5380" max="5380" width="9.5703125" style="28" bestFit="1" customWidth="1"/>
    <col min="5381" max="5381" width="10.5703125" style="28" bestFit="1" customWidth="1"/>
    <col min="5382" max="5382" width="11.85546875" style="28" customWidth="1"/>
    <col min="5383" max="5384" width="11.42578125" style="28" bestFit="1" customWidth="1"/>
    <col min="5385" max="5385" width="11.42578125" style="28" customWidth="1"/>
    <col min="5386" max="5386" width="11.42578125" style="28" bestFit="1" customWidth="1"/>
    <col min="5387" max="5390" width="9.140625" style="28"/>
    <col min="5391" max="5391" width="12" style="28" bestFit="1" customWidth="1"/>
    <col min="5392" max="5392" width="9.5703125" style="28" bestFit="1" customWidth="1"/>
    <col min="5393" max="5393" width="10.5703125" style="28" bestFit="1" customWidth="1"/>
    <col min="5394" max="5394" width="9.140625" style="28"/>
    <col min="5395" max="5395" width="11.5703125" style="28" bestFit="1" customWidth="1"/>
    <col min="5396" max="5396" width="9.140625" style="28"/>
    <col min="5397" max="5397" width="9.5703125" style="28" bestFit="1" customWidth="1"/>
    <col min="5398" max="5398" width="11.42578125" style="28" customWidth="1"/>
    <col min="5399" max="5400" width="10" style="28" bestFit="1" customWidth="1"/>
    <col min="5401" max="5632" width="9.140625" style="28"/>
    <col min="5633" max="5633" width="19.42578125" style="28" bestFit="1" customWidth="1"/>
    <col min="5634" max="5634" width="17.5703125" style="28" customWidth="1"/>
    <col min="5635" max="5635" width="15" style="28" customWidth="1"/>
    <col min="5636" max="5636" width="9.5703125" style="28" bestFit="1" customWidth="1"/>
    <col min="5637" max="5637" width="10.5703125" style="28" bestFit="1" customWidth="1"/>
    <col min="5638" max="5638" width="11.85546875" style="28" customWidth="1"/>
    <col min="5639" max="5640" width="11.42578125" style="28" bestFit="1" customWidth="1"/>
    <col min="5641" max="5641" width="11.42578125" style="28" customWidth="1"/>
    <col min="5642" max="5642" width="11.42578125" style="28" bestFit="1" customWidth="1"/>
    <col min="5643" max="5646" width="9.140625" style="28"/>
    <col min="5647" max="5647" width="12" style="28" bestFit="1" customWidth="1"/>
    <col min="5648" max="5648" width="9.5703125" style="28" bestFit="1" customWidth="1"/>
    <col min="5649" max="5649" width="10.5703125" style="28" bestFit="1" customWidth="1"/>
    <col min="5650" max="5650" width="9.140625" style="28"/>
    <col min="5651" max="5651" width="11.5703125" style="28" bestFit="1" customWidth="1"/>
    <col min="5652" max="5652" width="9.140625" style="28"/>
    <col min="5653" max="5653" width="9.5703125" style="28" bestFit="1" customWidth="1"/>
    <col min="5654" max="5654" width="11.42578125" style="28" customWidth="1"/>
    <col min="5655" max="5656" width="10" style="28" bestFit="1" customWidth="1"/>
    <col min="5657" max="5888" width="9.140625" style="28"/>
    <col min="5889" max="5889" width="19.42578125" style="28" bestFit="1" customWidth="1"/>
    <col min="5890" max="5890" width="17.5703125" style="28" customWidth="1"/>
    <col min="5891" max="5891" width="15" style="28" customWidth="1"/>
    <col min="5892" max="5892" width="9.5703125" style="28" bestFit="1" customWidth="1"/>
    <col min="5893" max="5893" width="10.5703125" style="28" bestFit="1" customWidth="1"/>
    <col min="5894" max="5894" width="11.85546875" style="28" customWidth="1"/>
    <col min="5895" max="5896" width="11.42578125" style="28" bestFit="1" customWidth="1"/>
    <col min="5897" max="5897" width="11.42578125" style="28" customWidth="1"/>
    <col min="5898" max="5898" width="11.42578125" style="28" bestFit="1" customWidth="1"/>
    <col min="5899" max="5902" width="9.140625" style="28"/>
    <col min="5903" max="5903" width="12" style="28" bestFit="1" customWidth="1"/>
    <col min="5904" max="5904" width="9.5703125" style="28" bestFit="1" customWidth="1"/>
    <col min="5905" max="5905" width="10.5703125" style="28" bestFit="1" customWidth="1"/>
    <col min="5906" max="5906" width="9.140625" style="28"/>
    <col min="5907" max="5907" width="11.5703125" style="28" bestFit="1" customWidth="1"/>
    <col min="5908" max="5908" width="9.140625" style="28"/>
    <col min="5909" max="5909" width="9.5703125" style="28" bestFit="1" customWidth="1"/>
    <col min="5910" max="5910" width="11.42578125" style="28" customWidth="1"/>
    <col min="5911" max="5912" width="10" style="28" bestFit="1" customWidth="1"/>
    <col min="5913" max="6144" width="9.140625" style="28"/>
    <col min="6145" max="6145" width="19.42578125" style="28" bestFit="1" customWidth="1"/>
    <col min="6146" max="6146" width="17.5703125" style="28" customWidth="1"/>
    <col min="6147" max="6147" width="15" style="28" customWidth="1"/>
    <col min="6148" max="6148" width="9.5703125" style="28" bestFit="1" customWidth="1"/>
    <col min="6149" max="6149" width="10.5703125" style="28" bestFit="1" customWidth="1"/>
    <col min="6150" max="6150" width="11.85546875" style="28" customWidth="1"/>
    <col min="6151" max="6152" width="11.42578125" style="28" bestFit="1" customWidth="1"/>
    <col min="6153" max="6153" width="11.42578125" style="28" customWidth="1"/>
    <col min="6154" max="6154" width="11.42578125" style="28" bestFit="1" customWidth="1"/>
    <col min="6155" max="6158" width="9.140625" style="28"/>
    <col min="6159" max="6159" width="12" style="28" bestFit="1" customWidth="1"/>
    <col min="6160" max="6160" width="9.5703125" style="28" bestFit="1" customWidth="1"/>
    <col min="6161" max="6161" width="10.5703125" style="28" bestFit="1" customWidth="1"/>
    <col min="6162" max="6162" width="9.140625" style="28"/>
    <col min="6163" max="6163" width="11.5703125" style="28" bestFit="1" customWidth="1"/>
    <col min="6164" max="6164" width="9.140625" style="28"/>
    <col min="6165" max="6165" width="9.5703125" style="28" bestFit="1" customWidth="1"/>
    <col min="6166" max="6166" width="11.42578125" style="28" customWidth="1"/>
    <col min="6167" max="6168" width="10" style="28" bestFit="1" customWidth="1"/>
    <col min="6169" max="6400" width="9.140625" style="28"/>
    <col min="6401" max="6401" width="19.42578125" style="28" bestFit="1" customWidth="1"/>
    <col min="6402" max="6402" width="17.5703125" style="28" customWidth="1"/>
    <col min="6403" max="6403" width="15" style="28" customWidth="1"/>
    <col min="6404" max="6404" width="9.5703125" style="28" bestFit="1" customWidth="1"/>
    <col min="6405" max="6405" width="10.5703125" style="28" bestFit="1" customWidth="1"/>
    <col min="6406" max="6406" width="11.85546875" style="28" customWidth="1"/>
    <col min="6407" max="6408" width="11.42578125" style="28" bestFit="1" customWidth="1"/>
    <col min="6409" max="6409" width="11.42578125" style="28" customWidth="1"/>
    <col min="6410" max="6410" width="11.42578125" style="28" bestFit="1" customWidth="1"/>
    <col min="6411" max="6414" width="9.140625" style="28"/>
    <col min="6415" max="6415" width="12" style="28" bestFit="1" customWidth="1"/>
    <col min="6416" max="6416" width="9.5703125" style="28" bestFit="1" customWidth="1"/>
    <col min="6417" max="6417" width="10.5703125" style="28" bestFit="1" customWidth="1"/>
    <col min="6418" max="6418" width="9.140625" style="28"/>
    <col min="6419" max="6419" width="11.5703125" style="28" bestFit="1" customWidth="1"/>
    <col min="6420" max="6420" width="9.140625" style="28"/>
    <col min="6421" max="6421" width="9.5703125" style="28" bestFit="1" customWidth="1"/>
    <col min="6422" max="6422" width="11.42578125" style="28" customWidth="1"/>
    <col min="6423" max="6424" width="10" style="28" bestFit="1" customWidth="1"/>
    <col min="6425" max="6656" width="9.140625" style="28"/>
    <col min="6657" max="6657" width="19.42578125" style="28" bestFit="1" customWidth="1"/>
    <col min="6658" max="6658" width="17.5703125" style="28" customWidth="1"/>
    <col min="6659" max="6659" width="15" style="28" customWidth="1"/>
    <col min="6660" max="6660" width="9.5703125" style="28" bestFit="1" customWidth="1"/>
    <col min="6661" max="6661" width="10.5703125" style="28" bestFit="1" customWidth="1"/>
    <col min="6662" max="6662" width="11.85546875" style="28" customWidth="1"/>
    <col min="6663" max="6664" width="11.42578125" style="28" bestFit="1" customWidth="1"/>
    <col min="6665" max="6665" width="11.42578125" style="28" customWidth="1"/>
    <col min="6666" max="6666" width="11.42578125" style="28" bestFit="1" customWidth="1"/>
    <col min="6667" max="6670" width="9.140625" style="28"/>
    <col min="6671" max="6671" width="12" style="28" bestFit="1" customWidth="1"/>
    <col min="6672" max="6672" width="9.5703125" style="28" bestFit="1" customWidth="1"/>
    <col min="6673" max="6673" width="10.5703125" style="28" bestFit="1" customWidth="1"/>
    <col min="6674" max="6674" width="9.140625" style="28"/>
    <col min="6675" max="6675" width="11.5703125" style="28" bestFit="1" customWidth="1"/>
    <col min="6676" max="6676" width="9.140625" style="28"/>
    <col min="6677" max="6677" width="9.5703125" style="28" bestFit="1" customWidth="1"/>
    <col min="6678" max="6678" width="11.42578125" style="28" customWidth="1"/>
    <col min="6679" max="6680" width="10" style="28" bestFit="1" customWidth="1"/>
    <col min="6681" max="6912" width="9.140625" style="28"/>
    <col min="6913" max="6913" width="19.42578125" style="28" bestFit="1" customWidth="1"/>
    <col min="6914" max="6914" width="17.5703125" style="28" customWidth="1"/>
    <col min="6915" max="6915" width="15" style="28" customWidth="1"/>
    <col min="6916" max="6916" width="9.5703125" style="28" bestFit="1" customWidth="1"/>
    <col min="6917" max="6917" width="10.5703125" style="28" bestFit="1" customWidth="1"/>
    <col min="6918" max="6918" width="11.85546875" style="28" customWidth="1"/>
    <col min="6919" max="6920" width="11.42578125" style="28" bestFit="1" customWidth="1"/>
    <col min="6921" max="6921" width="11.42578125" style="28" customWidth="1"/>
    <col min="6922" max="6922" width="11.42578125" style="28" bestFit="1" customWidth="1"/>
    <col min="6923" max="6926" width="9.140625" style="28"/>
    <col min="6927" max="6927" width="12" style="28" bestFit="1" customWidth="1"/>
    <col min="6928" max="6928" width="9.5703125" style="28" bestFit="1" customWidth="1"/>
    <col min="6929" max="6929" width="10.5703125" style="28" bestFit="1" customWidth="1"/>
    <col min="6930" max="6930" width="9.140625" style="28"/>
    <col min="6931" max="6931" width="11.5703125" style="28" bestFit="1" customWidth="1"/>
    <col min="6932" max="6932" width="9.140625" style="28"/>
    <col min="6933" max="6933" width="9.5703125" style="28" bestFit="1" customWidth="1"/>
    <col min="6934" max="6934" width="11.42578125" style="28" customWidth="1"/>
    <col min="6935" max="6936" width="10" style="28" bestFit="1" customWidth="1"/>
    <col min="6937" max="7168" width="9.140625" style="28"/>
    <col min="7169" max="7169" width="19.42578125" style="28" bestFit="1" customWidth="1"/>
    <col min="7170" max="7170" width="17.5703125" style="28" customWidth="1"/>
    <col min="7171" max="7171" width="15" style="28" customWidth="1"/>
    <col min="7172" max="7172" width="9.5703125" style="28" bestFit="1" customWidth="1"/>
    <col min="7173" max="7173" width="10.5703125" style="28" bestFit="1" customWidth="1"/>
    <col min="7174" max="7174" width="11.85546875" style="28" customWidth="1"/>
    <col min="7175" max="7176" width="11.42578125" style="28" bestFit="1" customWidth="1"/>
    <col min="7177" max="7177" width="11.42578125" style="28" customWidth="1"/>
    <col min="7178" max="7178" width="11.42578125" style="28" bestFit="1" customWidth="1"/>
    <col min="7179" max="7182" width="9.140625" style="28"/>
    <col min="7183" max="7183" width="12" style="28" bestFit="1" customWidth="1"/>
    <col min="7184" max="7184" width="9.5703125" style="28" bestFit="1" customWidth="1"/>
    <col min="7185" max="7185" width="10.5703125" style="28" bestFit="1" customWidth="1"/>
    <col min="7186" max="7186" width="9.140625" style="28"/>
    <col min="7187" max="7187" width="11.5703125" style="28" bestFit="1" customWidth="1"/>
    <col min="7188" max="7188" width="9.140625" style="28"/>
    <col min="7189" max="7189" width="9.5703125" style="28" bestFit="1" customWidth="1"/>
    <col min="7190" max="7190" width="11.42578125" style="28" customWidth="1"/>
    <col min="7191" max="7192" width="10" style="28" bestFit="1" customWidth="1"/>
    <col min="7193" max="7424" width="9.140625" style="28"/>
    <col min="7425" max="7425" width="19.42578125" style="28" bestFit="1" customWidth="1"/>
    <col min="7426" max="7426" width="17.5703125" style="28" customWidth="1"/>
    <col min="7427" max="7427" width="15" style="28" customWidth="1"/>
    <col min="7428" max="7428" width="9.5703125" style="28" bestFit="1" customWidth="1"/>
    <col min="7429" max="7429" width="10.5703125" style="28" bestFit="1" customWidth="1"/>
    <col min="7430" max="7430" width="11.85546875" style="28" customWidth="1"/>
    <col min="7431" max="7432" width="11.42578125" style="28" bestFit="1" customWidth="1"/>
    <col min="7433" max="7433" width="11.42578125" style="28" customWidth="1"/>
    <col min="7434" max="7434" width="11.42578125" style="28" bestFit="1" customWidth="1"/>
    <col min="7435" max="7438" width="9.140625" style="28"/>
    <col min="7439" max="7439" width="12" style="28" bestFit="1" customWidth="1"/>
    <col min="7440" max="7440" width="9.5703125" style="28" bestFit="1" customWidth="1"/>
    <col min="7441" max="7441" width="10.5703125" style="28" bestFit="1" customWidth="1"/>
    <col min="7442" max="7442" width="9.140625" style="28"/>
    <col min="7443" max="7443" width="11.5703125" style="28" bestFit="1" customWidth="1"/>
    <col min="7444" max="7444" width="9.140625" style="28"/>
    <col min="7445" max="7445" width="9.5703125" style="28" bestFit="1" customWidth="1"/>
    <col min="7446" max="7446" width="11.42578125" style="28" customWidth="1"/>
    <col min="7447" max="7448" width="10" style="28" bestFit="1" customWidth="1"/>
    <col min="7449" max="7680" width="9.140625" style="28"/>
    <col min="7681" max="7681" width="19.42578125" style="28" bestFit="1" customWidth="1"/>
    <col min="7682" max="7682" width="17.5703125" style="28" customWidth="1"/>
    <col min="7683" max="7683" width="15" style="28" customWidth="1"/>
    <col min="7684" max="7684" width="9.5703125" style="28" bestFit="1" customWidth="1"/>
    <col min="7685" max="7685" width="10.5703125" style="28" bestFit="1" customWidth="1"/>
    <col min="7686" max="7686" width="11.85546875" style="28" customWidth="1"/>
    <col min="7687" max="7688" width="11.42578125" style="28" bestFit="1" customWidth="1"/>
    <col min="7689" max="7689" width="11.42578125" style="28" customWidth="1"/>
    <col min="7690" max="7690" width="11.42578125" style="28" bestFit="1" customWidth="1"/>
    <col min="7691" max="7694" width="9.140625" style="28"/>
    <col min="7695" max="7695" width="12" style="28" bestFit="1" customWidth="1"/>
    <col min="7696" max="7696" width="9.5703125" style="28" bestFit="1" customWidth="1"/>
    <col min="7697" max="7697" width="10.5703125" style="28" bestFit="1" customWidth="1"/>
    <col min="7698" max="7698" width="9.140625" style="28"/>
    <col min="7699" max="7699" width="11.5703125" style="28" bestFit="1" customWidth="1"/>
    <col min="7700" max="7700" width="9.140625" style="28"/>
    <col min="7701" max="7701" width="9.5703125" style="28" bestFit="1" customWidth="1"/>
    <col min="7702" max="7702" width="11.42578125" style="28" customWidth="1"/>
    <col min="7703" max="7704" width="10" style="28" bestFit="1" customWidth="1"/>
    <col min="7705" max="7936" width="9.140625" style="28"/>
    <col min="7937" max="7937" width="19.42578125" style="28" bestFit="1" customWidth="1"/>
    <col min="7938" max="7938" width="17.5703125" style="28" customWidth="1"/>
    <col min="7939" max="7939" width="15" style="28" customWidth="1"/>
    <col min="7940" max="7940" width="9.5703125" style="28" bestFit="1" customWidth="1"/>
    <col min="7941" max="7941" width="10.5703125" style="28" bestFit="1" customWidth="1"/>
    <col min="7942" max="7942" width="11.85546875" style="28" customWidth="1"/>
    <col min="7943" max="7944" width="11.42578125" style="28" bestFit="1" customWidth="1"/>
    <col min="7945" max="7945" width="11.42578125" style="28" customWidth="1"/>
    <col min="7946" max="7946" width="11.42578125" style="28" bestFit="1" customWidth="1"/>
    <col min="7947" max="7950" width="9.140625" style="28"/>
    <col min="7951" max="7951" width="12" style="28" bestFit="1" customWidth="1"/>
    <col min="7952" max="7952" width="9.5703125" style="28" bestFit="1" customWidth="1"/>
    <col min="7953" max="7953" width="10.5703125" style="28" bestFit="1" customWidth="1"/>
    <col min="7954" max="7954" width="9.140625" style="28"/>
    <col min="7955" max="7955" width="11.5703125" style="28" bestFit="1" customWidth="1"/>
    <col min="7956" max="7956" width="9.140625" style="28"/>
    <col min="7957" max="7957" width="9.5703125" style="28" bestFit="1" customWidth="1"/>
    <col min="7958" max="7958" width="11.42578125" style="28" customWidth="1"/>
    <col min="7959" max="7960" width="10" style="28" bestFit="1" customWidth="1"/>
    <col min="7961" max="8192" width="9.140625" style="28"/>
    <col min="8193" max="8193" width="19.42578125" style="28" bestFit="1" customWidth="1"/>
    <col min="8194" max="8194" width="17.5703125" style="28" customWidth="1"/>
    <col min="8195" max="8195" width="15" style="28" customWidth="1"/>
    <col min="8196" max="8196" width="9.5703125" style="28" bestFit="1" customWidth="1"/>
    <col min="8197" max="8197" width="10.5703125" style="28" bestFit="1" customWidth="1"/>
    <col min="8198" max="8198" width="11.85546875" style="28" customWidth="1"/>
    <col min="8199" max="8200" width="11.42578125" style="28" bestFit="1" customWidth="1"/>
    <col min="8201" max="8201" width="11.42578125" style="28" customWidth="1"/>
    <col min="8202" max="8202" width="11.42578125" style="28" bestFit="1" customWidth="1"/>
    <col min="8203" max="8206" width="9.140625" style="28"/>
    <col min="8207" max="8207" width="12" style="28" bestFit="1" customWidth="1"/>
    <col min="8208" max="8208" width="9.5703125" style="28" bestFit="1" customWidth="1"/>
    <col min="8209" max="8209" width="10.5703125" style="28" bestFit="1" customWidth="1"/>
    <col min="8210" max="8210" width="9.140625" style="28"/>
    <col min="8211" max="8211" width="11.5703125" style="28" bestFit="1" customWidth="1"/>
    <col min="8212" max="8212" width="9.140625" style="28"/>
    <col min="8213" max="8213" width="9.5703125" style="28" bestFit="1" customWidth="1"/>
    <col min="8214" max="8214" width="11.42578125" style="28" customWidth="1"/>
    <col min="8215" max="8216" width="10" style="28" bestFit="1" customWidth="1"/>
    <col min="8217" max="8448" width="9.140625" style="28"/>
    <col min="8449" max="8449" width="19.42578125" style="28" bestFit="1" customWidth="1"/>
    <col min="8450" max="8450" width="17.5703125" style="28" customWidth="1"/>
    <col min="8451" max="8451" width="15" style="28" customWidth="1"/>
    <col min="8452" max="8452" width="9.5703125" style="28" bestFit="1" customWidth="1"/>
    <col min="8453" max="8453" width="10.5703125" style="28" bestFit="1" customWidth="1"/>
    <col min="8454" max="8454" width="11.85546875" style="28" customWidth="1"/>
    <col min="8455" max="8456" width="11.42578125" style="28" bestFit="1" customWidth="1"/>
    <col min="8457" max="8457" width="11.42578125" style="28" customWidth="1"/>
    <col min="8458" max="8458" width="11.42578125" style="28" bestFit="1" customWidth="1"/>
    <col min="8459" max="8462" width="9.140625" style="28"/>
    <col min="8463" max="8463" width="12" style="28" bestFit="1" customWidth="1"/>
    <col min="8464" max="8464" width="9.5703125" style="28" bestFit="1" customWidth="1"/>
    <col min="8465" max="8465" width="10.5703125" style="28" bestFit="1" customWidth="1"/>
    <col min="8466" max="8466" width="9.140625" style="28"/>
    <col min="8467" max="8467" width="11.5703125" style="28" bestFit="1" customWidth="1"/>
    <col min="8468" max="8468" width="9.140625" style="28"/>
    <col min="8469" max="8469" width="9.5703125" style="28" bestFit="1" customWidth="1"/>
    <col min="8470" max="8470" width="11.42578125" style="28" customWidth="1"/>
    <col min="8471" max="8472" width="10" style="28" bestFit="1" customWidth="1"/>
    <col min="8473" max="8704" width="9.140625" style="28"/>
    <col min="8705" max="8705" width="19.42578125" style="28" bestFit="1" customWidth="1"/>
    <col min="8706" max="8706" width="17.5703125" style="28" customWidth="1"/>
    <col min="8707" max="8707" width="15" style="28" customWidth="1"/>
    <col min="8708" max="8708" width="9.5703125" style="28" bestFit="1" customWidth="1"/>
    <col min="8709" max="8709" width="10.5703125" style="28" bestFit="1" customWidth="1"/>
    <col min="8710" max="8710" width="11.85546875" style="28" customWidth="1"/>
    <col min="8711" max="8712" width="11.42578125" style="28" bestFit="1" customWidth="1"/>
    <col min="8713" max="8713" width="11.42578125" style="28" customWidth="1"/>
    <col min="8714" max="8714" width="11.42578125" style="28" bestFit="1" customWidth="1"/>
    <col min="8715" max="8718" width="9.140625" style="28"/>
    <col min="8719" max="8719" width="12" style="28" bestFit="1" customWidth="1"/>
    <col min="8720" max="8720" width="9.5703125" style="28" bestFit="1" customWidth="1"/>
    <col min="8721" max="8721" width="10.5703125" style="28" bestFit="1" customWidth="1"/>
    <col min="8722" max="8722" width="9.140625" style="28"/>
    <col min="8723" max="8723" width="11.5703125" style="28" bestFit="1" customWidth="1"/>
    <col min="8724" max="8724" width="9.140625" style="28"/>
    <col min="8725" max="8725" width="9.5703125" style="28" bestFit="1" customWidth="1"/>
    <col min="8726" max="8726" width="11.42578125" style="28" customWidth="1"/>
    <col min="8727" max="8728" width="10" style="28" bestFit="1" customWidth="1"/>
    <col min="8729" max="8960" width="9.140625" style="28"/>
    <col min="8961" max="8961" width="19.42578125" style="28" bestFit="1" customWidth="1"/>
    <col min="8962" max="8962" width="17.5703125" style="28" customWidth="1"/>
    <col min="8963" max="8963" width="15" style="28" customWidth="1"/>
    <col min="8964" max="8964" width="9.5703125" style="28" bestFit="1" customWidth="1"/>
    <col min="8965" max="8965" width="10.5703125" style="28" bestFit="1" customWidth="1"/>
    <col min="8966" max="8966" width="11.85546875" style="28" customWidth="1"/>
    <col min="8967" max="8968" width="11.42578125" style="28" bestFit="1" customWidth="1"/>
    <col min="8969" max="8969" width="11.42578125" style="28" customWidth="1"/>
    <col min="8970" max="8970" width="11.42578125" style="28" bestFit="1" customWidth="1"/>
    <col min="8971" max="8974" width="9.140625" style="28"/>
    <col min="8975" max="8975" width="12" style="28" bestFit="1" customWidth="1"/>
    <col min="8976" max="8976" width="9.5703125" style="28" bestFit="1" customWidth="1"/>
    <col min="8977" max="8977" width="10.5703125" style="28" bestFit="1" customWidth="1"/>
    <col min="8978" max="8978" width="9.140625" style="28"/>
    <col min="8979" max="8979" width="11.5703125" style="28" bestFit="1" customWidth="1"/>
    <col min="8980" max="8980" width="9.140625" style="28"/>
    <col min="8981" max="8981" width="9.5703125" style="28" bestFit="1" customWidth="1"/>
    <col min="8982" max="8982" width="11.42578125" style="28" customWidth="1"/>
    <col min="8983" max="8984" width="10" style="28" bestFit="1" customWidth="1"/>
    <col min="8985" max="9216" width="9.140625" style="28"/>
    <col min="9217" max="9217" width="19.42578125" style="28" bestFit="1" customWidth="1"/>
    <col min="9218" max="9218" width="17.5703125" style="28" customWidth="1"/>
    <col min="9219" max="9219" width="15" style="28" customWidth="1"/>
    <col min="9220" max="9220" width="9.5703125" style="28" bestFit="1" customWidth="1"/>
    <col min="9221" max="9221" width="10.5703125" style="28" bestFit="1" customWidth="1"/>
    <col min="9222" max="9222" width="11.85546875" style="28" customWidth="1"/>
    <col min="9223" max="9224" width="11.42578125" style="28" bestFit="1" customWidth="1"/>
    <col min="9225" max="9225" width="11.42578125" style="28" customWidth="1"/>
    <col min="9226" max="9226" width="11.42578125" style="28" bestFit="1" customWidth="1"/>
    <col min="9227" max="9230" width="9.140625" style="28"/>
    <col min="9231" max="9231" width="12" style="28" bestFit="1" customWidth="1"/>
    <col min="9232" max="9232" width="9.5703125" style="28" bestFit="1" customWidth="1"/>
    <col min="9233" max="9233" width="10.5703125" style="28" bestFit="1" customWidth="1"/>
    <col min="9234" max="9234" width="9.140625" style="28"/>
    <col min="9235" max="9235" width="11.5703125" style="28" bestFit="1" customWidth="1"/>
    <col min="9236" max="9236" width="9.140625" style="28"/>
    <col min="9237" max="9237" width="9.5703125" style="28" bestFit="1" customWidth="1"/>
    <col min="9238" max="9238" width="11.42578125" style="28" customWidth="1"/>
    <col min="9239" max="9240" width="10" style="28" bestFit="1" customWidth="1"/>
    <col min="9241" max="9472" width="9.140625" style="28"/>
    <col min="9473" max="9473" width="19.42578125" style="28" bestFit="1" customWidth="1"/>
    <col min="9474" max="9474" width="17.5703125" style="28" customWidth="1"/>
    <col min="9475" max="9475" width="15" style="28" customWidth="1"/>
    <col min="9476" max="9476" width="9.5703125" style="28" bestFit="1" customWidth="1"/>
    <col min="9477" max="9477" width="10.5703125" style="28" bestFit="1" customWidth="1"/>
    <col min="9478" max="9478" width="11.85546875" style="28" customWidth="1"/>
    <col min="9479" max="9480" width="11.42578125" style="28" bestFit="1" customWidth="1"/>
    <col min="9481" max="9481" width="11.42578125" style="28" customWidth="1"/>
    <col min="9482" max="9482" width="11.42578125" style="28" bestFit="1" customWidth="1"/>
    <col min="9483" max="9486" width="9.140625" style="28"/>
    <col min="9487" max="9487" width="12" style="28" bestFit="1" customWidth="1"/>
    <col min="9488" max="9488" width="9.5703125" style="28" bestFit="1" customWidth="1"/>
    <col min="9489" max="9489" width="10.5703125" style="28" bestFit="1" customWidth="1"/>
    <col min="9490" max="9490" width="9.140625" style="28"/>
    <col min="9491" max="9491" width="11.5703125" style="28" bestFit="1" customWidth="1"/>
    <col min="9492" max="9492" width="9.140625" style="28"/>
    <col min="9493" max="9493" width="9.5703125" style="28" bestFit="1" customWidth="1"/>
    <col min="9494" max="9494" width="11.42578125" style="28" customWidth="1"/>
    <col min="9495" max="9496" width="10" style="28" bestFit="1" customWidth="1"/>
    <col min="9497" max="9728" width="9.140625" style="28"/>
    <col min="9729" max="9729" width="19.42578125" style="28" bestFit="1" customWidth="1"/>
    <col min="9730" max="9730" width="17.5703125" style="28" customWidth="1"/>
    <col min="9731" max="9731" width="15" style="28" customWidth="1"/>
    <col min="9732" max="9732" width="9.5703125" style="28" bestFit="1" customWidth="1"/>
    <col min="9733" max="9733" width="10.5703125" style="28" bestFit="1" customWidth="1"/>
    <col min="9734" max="9734" width="11.85546875" style="28" customWidth="1"/>
    <col min="9735" max="9736" width="11.42578125" style="28" bestFit="1" customWidth="1"/>
    <col min="9737" max="9737" width="11.42578125" style="28" customWidth="1"/>
    <col min="9738" max="9738" width="11.42578125" style="28" bestFit="1" customWidth="1"/>
    <col min="9739" max="9742" width="9.140625" style="28"/>
    <col min="9743" max="9743" width="12" style="28" bestFit="1" customWidth="1"/>
    <col min="9744" max="9744" width="9.5703125" style="28" bestFit="1" customWidth="1"/>
    <col min="9745" max="9745" width="10.5703125" style="28" bestFit="1" customWidth="1"/>
    <col min="9746" max="9746" width="9.140625" style="28"/>
    <col min="9747" max="9747" width="11.5703125" style="28" bestFit="1" customWidth="1"/>
    <col min="9748" max="9748" width="9.140625" style="28"/>
    <col min="9749" max="9749" width="9.5703125" style="28" bestFit="1" customWidth="1"/>
    <col min="9750" max="9750" width="11.42578125" style="28" customWidth="1"/>
    <col min="9751" max="9752" width="10" style="28" bestFit="1" customWidth="1"/>
    <col min="9753" max="9984" width="9.140625" style="28"/>
    <col min="9985" max="9985" width="19.42578125" style="28" bestFit="1" customWidth="1"/>
    <col min="9986" max="9986" width="17.5703125" style="28" customWidth="1"/>
    <col min="9987" max="9987" width="15" style="28" customWidth="1"/>
    <col min="9988" max="9988" width="9.5703125" style="28" bestFit="1" customWidth="1"/>
    <col min="9989" max="9989" width="10.5703125" style="28" bestFit="1" customWidth="1"/>
    <col min="9990" max="9990" width="11.85546875" style="28" customWidth="1"/>
    <col min="9991" max="9992" width="11.42578125" style="28" bestFit="1" customWidth="1"/>
    <col min="9993" max="9993" width="11.42578125" style="28" customWidth="1"/>
    <col min="9994" max="9994" width="11.42578125" style="28" bestFit="1" customWidth="1"/>
    <col min="9995" max="9998" width="9.140625" style="28"/>
    <col min="9999" max="9999" width="12" style="28" bestFit="1" customWidth="1"/>
    <col min="10000" max="10000" width="9.5703125" style="28" bestFit="1" customWidth="1"/>
    <col min="10001" max="10001" width="10.5703125" style="28" bestFit="1" customWidth="1"/>
    <col min="10002" max="10002" width="9.140625" style="28"/>
    <col min="10003" max="10003" width="11.5703125" style="28" bestFit="1" customWidth="1"/>
    <col min="10004" max="10004" width="9.140625" style="28"/>
    <col min="10005" max="10005" width="9.5703125" style="28" bestFit="1" customWidth="1"/>
    <col min="10006" max="10006" width="11.42578125" style="28" customWidth="1"/>
    <col min="10007" max="10008" width="10" style="28" bestFit="1" customWidth="1"/>
    <col min="10009" max="10240" width="9.140625" style="28"/>
    <col min="10241" max="10241" width="19.42578125" style="28" bestFit="1" customWidth="1"/>
    <col min="10242" max="10242" width="17.5703125" style="28" customWidth="1"/>
    <col min="10243" max="10243" width="15" style="28" customWidth="1"/>
    <col min="10244" max="10244" width="9.5703125" style="28" bestFit="1" customWidth="1"/>
    <col min="10245" max="10245" width="10.5703125" style="28" bestFit="1" customWidth="1"/>
    <col min="10246" max="10246" width="11.85546875" style="28" customWidth="1"/>
    <col min="10247" max="10248" width="11.42578125" style="28" bestFit="1" customWidth="1"/>
    <col min="10249" max="10249" width="11.42578125" style="28" customWidth="1"/>
    <col min="10250" max="10250" width="11.42578125" style="28" bestFit="1" customWidth="1"/>
    <col min="10251" max="10254" width="9.140625" style="28"/>
    <col min="10255" max="10255" width="12" style="28" bestFit="1" customWidth="1"/>
    <col min="10256" max="10256" width="9.5703125" style="28" bestFit="1" customWidth="1"/>
    <col min="10257" max="10257" width="10.5703125" style="28" bestFit="1" customWidth="1"/>
    <col min="10258" max="10258" width="9.140625" style="28"/>
    <col min="10259" max="10259" width="11.5703125" style="28" bestFit="1" customWidth="1"/>
    <col min="10260" max="10260" width="9.140625" style="28"/>
    <col min="10261" max="10261" width="9.5703125" style="28" bestFit="1" customWidth="1"/>
    <col min="10262" max="10262" width="11.42578125" style="28" customWidth="1"/>
    <col min="10263" max="10264" width="10" style="28" bestFit="1" customWidth="1"/>
    <col min="10265" max="10496" width="9.140625" style="28"/>
    <col min="10497" max="10497" width="19.42578125" style="28" bestFit="1" customWidth="1"/>
    <col min="10498" max="10498" width="17.5703125" style="28" customWidth="1"/>
    <col min="10499" max="10499" width="15" style="28" customWidth="1"/>
    <col min="10500" max="10500" width="9.5703125" style="28" bestFit="1" customWidth="1"/>
    <col min="10501" max="10501" width="10.5703125" style="28" bestFit="1" customWidth="1"/>
    <col min="10502" max="10502" width="11.85546875" style="28" customWidth="1"/>
    <col min="10503" max="10504" width="11.42578125" style="28" bestFit="1" customWidth="1"/>
    <col min="10505" max="10505" width="11.42578125" style="28" customWidth="1"/>
    <col min="10506" max="10506" width="11.42578125" style="28" bestFit="1" customWidth="1"/>
    <col min="10507" max="10510" width="9.140625" style="28"/>
    <col min="10511" max="10511" width="12" style="28" bestFit="1" customWidth="1"/>
    <col min="10512" max="10512" width="9.5703125" style="28" bestFit="1" customWidth="1"/>
    <col min="10513" max="10513" width="10.5703125" style="28" bestFit="1" customWidth="1"/>
    <col min="10514" max="10514" width="9.140625" style="28"/>
    <col min="10515" max="10515" width="11.5703125" style="28" bestFit="1" customWidth="1"/>
    <col min="10516" max="10516" width="9.140625" style="28"/>
    <col min="10517" max="10517" width="9.5703125" style="28" bestFit="1" customWidth="1"/>
    <col min="10518" max="10518" width="11.42578125" style="28" customWidth="1"/>
    <col min="10519" max="10520" width="10" style="28" bestFit="1" customWidth="1"/>
    <col min="10521" max="10752" width="9.140625" style="28"/>
    <col min="10753" max="10753" width="19.42578125" style="28" bestFit="1" customWidth="1"/>
    <col min="10754" max="10754" width="17.5703125" style="28" customWidth="1"/>
    <col min="10755" max="10755" width="15" style="28" customWidth="1"/>
    <col min="10756" max="10756" width="9.5703125" style="28" bestFit="1" customWidth="1"/>
    <col min="10757" max="10757" width="10.5703125" style="28" bestFit="1" customWidth="1"/>
    <col min="10758" max="10758" width="11.85546875" style="28" customWidth="1"/>
    <col min="10759" max="10760" width="11.42578125" style="28" bestFit="1" customWidth="1"/>
    <col min="10761" max="10761" width="11.42578125" style="28" customWidth="1"/>
    <col min="10762" max="10762" width="11.42578125" style="28" bestFit="1" customWidth="1"/>
    <col min="10763" max="10766" width="9.140625" style="28"/>
    <col min="10767" max="10767" width="12" style="28" bestFit="1" customWidth="1"/>
    <col min="10768" max="10768" width="9.5703125" style="28" bestFit="1" customWidth="1"/>
    <col min="10769" max="10769" width="10.5703125" style="28" bestFit="1" customWidth="1"/>
    <col min="10770" max="10770" width="9.140625" style="28"/>
    <col min="10771" max="10771" width="11.5703125" style="28" bestFit="1" customWidth="1"/>
    <col min="10772" max="10772" width="9.140625" style="28"/>
    <col min="10773" max="10773" width="9.5703125" style="28" bestFit="1" customWidth="1"/>
    <col min="10774" max="10774" width="11.42578125" style="28" customWidth="1"/>
    <col min="10775" max="10776" width="10" style="28" bestFit="1" customWidth="1"/>
    <col min="10777" max="11008" width="9.140625" style="28"/>
    <col min="11009" max="11009" width="19.42578125" style="28" bestFit="1" customWidth="1"/>
    <col min="11010" max="11010" width="17.5703125" style="28" customWidth="1"/>
    <col min="11011" max="11011" width="15" style="28" customWidth="1"/>
    <col min="11012" max="11012" width="9.5703125" style="28" bestFit="1" customWidth="1"/>
    <col min="11013" max="11013" width="10.5703125" style="28" bestFit="1" customWidth="1"/>
    <col min="11014" max="11014" width="11.85546875" style="28" customWidth="1"/>
    <col min="11015" max="11016" width="11.42578125" style="28" bestFit="1" customWidth="1"/>
    <col min="11017" max="11017" width="11.42578125" style="28" customWidth="1"/>
    <col min="11018" max="11018" width="11.42578125" style="28" bestFit="1" customWidth="1"/>
    <col min="11019" max="11022" width="9.140625" style="28"/>
    <col min="11023" max="11023" width="12" style="28" bestFit="1" customWidth="1"/>
    <col min="11024" max="11024" width="9.5703125" style="28" bestFit="1" customWidth="1"/>
    <col min="11025" max="11025" width="10.5703125" style="28" bestFit="1" customWidth="1"/>
    <col min="11026" max="11026" width="9.140625" style="28"/>
    <col min="11027" max="11027" width="11.5703125" style="28" bestFit="1" customWidth="1"/>
    <col min="11028" max="11028" width="9.140625" style="28"/>
    <col min="11029" max="11029" width="9.5703125" style="28" bestFit="1" customWidth="1"/>
    <col min="11030" max="11030" width="11.42578125" style="28" customWidth="1"/>
    <col min="11031" max="11032" width="10" style="28" bestFit="1" customWidth="1"/>
    <col min="11033" max="11264" width="9.140625" style="28"/>
    <col min="11265" max="11265" width="19.42578125" style="28" bestFit="1" customWidth="1"/>
    <col min="11266" max="11266" width="17.5703125" style="28" customWidth="1"/>
    <col min="11267" max="11267" width="15" style="28" customWidth="1"/>
    <col min="11268" max="11268" width="9.5703125" style="28" bestFit="1" customWidth="1"/>
    <col min="11269" max="11269" width="10.5703125" style="28" bestFit="1" customWidth="1"/>
    <col min="11270" max="11270" width="11.85546875" style="28" customWidth="1"/>
    <col min="11271" max="11272" width="11.42578125" style="28" bestFit="1" customWidth="1"/>
    <col min="11273" max="11273" width="11.42578125" style="28" customWidth="1"/>
    <col min="11274" max="11274" width="11.42578125" style="28" bestFit="1" customWidth="1"/>
    <col min="11275" max="11278" width="9.140625" style="28"/>
    <col min="11279" max="11279" width="12" style="28" bestFit="1" customWidth="1"/>
    <col min="11280" max="11280" width="9.5703125" style="28" bestFit="1" customWidth="1"/>
    <col min="11281" max="11281" width="10.5703125" style="28" bestFit="1" customWidth="1"/>
    <col min="11282" max="11282" width="9.140625" style="28"/>
    <col min="11283" max="11283" width="11.5703125" style="28" bestFit="1" customWidth="1"/>
    <col min="11284" max="11284" width="9.140625" style="28"/>
    <col min="11285" max="11285" width="9.5703125" style="28" bestFit="1" customWidth="1"/>
    <col min="11286" max="11286" width="11.42578125" style="28" customWidth="1"/>
    <col min="11287" max="11288" width="10" style="28" bestFit="1" customWidth="1"/>
    <col min="11289" max="11520" width="9.140625" style="28"/>
    <col min="11521" max="11521" width="19.42578125" style="28" bestFit="1" customWidth="1"/>
    <col min="11522" max="11522" width="17.5703125" style="28" customWidth="1"/>
    <col min="11523" max="11523" width="15" style="28" customWidth="1"/>
    <col min="11524" max="11524" width="9.5703125" style="28" bestFit="1" customWidth="1"/>
    <col min="11525" max="11525" width="10.5703125" style="28" bestFit="1" customWidth="1"/>
    <col min="11526" max="11526" width="11.85546875" style="28" customWidth="1"/>
    <col min="11527" max="11528" width="11.42578125" style="28" bestFit="1" customWidth="1"/>
    <col min="11529" max="11529" width="11.42578125" style="28" customWidth="1"/>
    <col min="11530" max="11530" width="11.42578125" style="28" bestFit="1" customWidth="1"/>
    <col min="11531" max="11534" width="9.140625" style="28"/>
    <col min="11535" max="11535" width="12" style="28" bestFit="1" customWidth="1"/>
    <col min="11536" max="11536" width="9.5703125" style="28" bestFit="1" customWidth="1"/>
    <col min="11537" max="11537" width="10.5703125" style="28" bestFit="1" customWidth="1"/>
    <col min="11538" max="11538" width="9.140625" style="28"/>
    <col min="11539" max="11539" width="11.5703125" style="28" bestFit="1" customWidth="1"/>
    <col min="11540" max="11540" width="9.140625" style="28"/>
    <col min="11541" max="11541" width="9.5703125" style="28" bestFit="1" customWidth="1"/>
    <col min="11542" max="11542" width="11.42578125" style="28" customWidth="1"/>
    <col min="11543" max="11544" width="10" style="28" bestFit="1" customWidth="1"/>
    <col min="11545" max="11776" width="9.140625" style="28"/>
    <col min="11777" max="11777" width="19.42578125" style="28" bestFit="1" customWidth="1"/>
    <col min="11778" max="11778" width="17.5703125" style="28" customWidth="1"/>
    <col min="11779" max="11779" width="15" style="28" customWidth="1"/>
    <col min="11780" max="11780" width="9.5703125" style="28" bestFit="1" customWidth="1"/>
    <col min="11781" max="11781" width="10.5703125" style="28" bestFit="1" customWidth="1"/>
    <col min="11782" max="11782" width="11.85546875" style="28" customWidth="1"/>
    <col min="11783" max="11784" width="11.42578125" style="28" bestFit="1" customWidth="1"/>
    <col min="11785" max="11785" width="11.42578125" style="28" customWidth="1"/>
    <col min="11786" max="11786" width="11.42578125" style="28" bestFit="1" customWidth="1"/>
    <col min="11787" max="11790" width="9.140625" style="28"/>
    <col min="11791" max="11791" width="12" style="28" bestFit="1" customWidth="1"/>
    <col min="11792" max="11792" width="9.5703125" style="28" bestFit="1" customWidth="1"/>
    <col min="11793" max="11793" width="10.5703125" style="28" bestFit="1" customWidth="1"/>
    <col min="11794" max="11794" width="9.140625" style="28"/>
    <col min="11795" max="11795" width="11.5703125" style="28" bestFit="1" customWidth="1"/>
    <col min="11796" max="11796" width="9.140625" style="28"/>
    <col min="11797" max="11797" width="9.5703125" style="28" bestFit="1" customWidth="1"/>
    <col min="11798" max="11798" width="11.42578125" style="28" customWidth="1"/>
    <col min="11799" max="11800" width="10" style="28" bestFit="1" customWidth="1"/>
    <col min="11801" max="12032" width="9.140625" style="28"/>
    <col min="12033" max="12033" width="19.42578125" style="28" bestFit="1" customWidth="1"/>
    <col min="12034" max="12034" width="17.5703125" style="28" customWidth="1"/>
    <col min="12035" max="12035" width="15" style="28" customWidth="1"/>
    <col min="12036" max="12036" width="9.5703125" style="28" bestFit="1" customWidth="1"/>
    <col min="12037" max="12037" width="10.5703125" style="28" bestFit="1" customWidth="1"/>
    <col min="12038" max="12038" width="11.85546875" style="28" customWidth="1"/>
    <col min="12039" max="12040" width="11.42578125" style="28" bestFit="1" customWidth="1"/>
    <col min="12041" max="12041" width="11.42578125" style="28" customWidth="1"/>
    <col min="12042" max="12042" width="11.42578125" style="28" bestFit="1" customWidth="1"/>
    <col min="12043" max="12046" width="9.140625" style="28"/>
    <col min="12047" max="12047" width="12" style="28" bestFit="1" customWidth="1"/>
    <col min="12048" max="12048" width="9.5703125" style="28" bestFit="1" customWidth="1"/>
    <col min="12049" max="12049" width="10.5703125" style="28" bestFit="1" customWidth="1"/>
    <col min="12050" max="12050" width="9.140625" style="28"/>
    <col min="12051" max="12051" width="11.5703125" style="28" bestFit="1" customWidth="1"/>
    <col min="12052" max="12052" width="9.140625" style="28"/>
    <col min="12053" max="12053" width="9.5703125" style="28" bestFit="1" customWidth="1"/>
    <col min="12054" max="12054" width="11.42578125" style="28" customWidth="1"/>
    <col min="12055" max="12056" width="10" style="28" bestFit="1" customWidth="1"/>
    <col min="12057" max="12288" width="9.140625" style="28"/>
    <col min="12289" max="12289" width="19.42578125" style="28" bestFit="1" customWidth="1"/>
    <col min="12290" max="12290" width="17.5703125" style="28" customWidth="1"/>
    <col min="12291" max="12291" width="15" style="28" customWidth="1"/>
    <col min="12292" max="12292" width="9.5703125" style="28" bestFit="1" customWidth="1"/>
    <col min="12293" max="12293" width="10.5703125" style="28" bestFit="1" customWidth="1"/>
    <col min="12294" max="12294" width="11.85546875" style="28" customWidth="1"/>
    <col min="12295" max="12296" width="11.42578125" style="28" bestFit="1" customWidth="1"/>
    <col min="12297" max="12297" width="11.42578125" style="28" customWidth="1"/>
    <col min="12298" max="12298" width="11.42578125" style="28" bestFit="1" customWidth="1"/>
    <col min="12299" max="12302" width="9.140625" style="28"/>
    <col min="12303" max="12303" width="12" style="28" bestFit="1" customWidth="1"/>
    <col min="12304" max="12304" width="9.5703125" style="28" bestFit="1" customWidth="1"/>
    <col min="12305" max="12305" width="10.5703125" style="28" bestFit="1" customWidth="1"/>
    <col min="12306" max="12306" width="9.140625" style="28"/>
    <col min="12307" max="12307" width="11.5703125" style="28" bestFit="1" customWidth="1"/>
    <col min="12308" max="12308" width="9.140625" style="28"/>
    <col min="12309" max="12309" width="9.5703125" style="28" bestFit="1" customWidth="1"/>
    <col min="12310" max="12310" width="11.42578125" style="28" customWidth="1"/>
    <col min="12311" max="12312" width="10" style="28" bestFit="1" customWidth="1"/>
    <col min="12313" max="12544" width="9.140625" style="28"/>
    <col min="12545" max="12545" width="19.42578125" style="28" bestFit="1" customWidth="1"/>
    <col min="12546" max="12546" width="17.5703125" style="28" customWidth="1"/>
    <col min="12547" max="12547" width="15" style="28" customWidth="1"/>
    <col min="12548" max="12548" width="9.5703125" style="28" bestFit="1" customWidth="1"/>
    <col min="12549" max="12549" width="10.5703125" style="28" bestFit="1" customWidth="1"/>
    <col min="12550" max="12550" width="11.85546875" style="28" customWidth="1"/>
    <col min="12551" max="12552" width="11.42578125" style="28" bestFit="1" customWidth="1"/>
    <col min="12553" max="12553" width="11.42578125" style="28" customWidth="1"/>
    <col min="12554" max="12554" width="11.42578125" style="28" bestFit="1" customWidth="1"/>
    <col min="12555" max="12558" width="9.140625" style="28"/>
    <col min="12559" max="12559" width="12" style="28" bestFit="1" customWidth="1"/>
    <col min="12560" max="12560" width="9.5703125" style="28" bestFit="1" customWidth="1"/>
    <col min="12561" max="12561" width="10.5703125" style="28" bestFit="1" customWidth="1"/>
    <col min="12562" max="12562" width="9.140625" style="28"/>
    <col min="12563" max="12563" width="11.5703125" style="28" bestFit="1" customWidth="1"/>
    <col min="12564" max="12564" width="9.140625" style="28"/>
    <col min="12565" max="12565" width="9.5703125" style="28" bestFit="1" customWidth="1"/>
    <col min="12566" max="12566" width="11.42578125" style="28" customWidth="1"/>
    <col min="12567" max="12568" width="10" style="28" bestFit="1" customWidth="1"/>
    <col min="12569" max="12800" width="9.140625" style="28"/>
    <col min="12801" max="12801" width="19.42578125" style="28" bestFit="1" customWidth="1"/>
    <col min="12802" max="12802" width="17.5703125" style="28" customWidth="1"/>
    <col min="12803" max="12803" width="15" style="28" customWidth="1"/>
    <col min="12804" max="12804" width="9.5703125" style="28" bestFit="1" customWidth="1"/>
    <col min="12805" max="12805" width="10.5703125" style="28" bestFit="1" customWidth="1"/>
    <col min="12806" max="12806" width="11.85546875" style="28" customWidth="1"/>
    <col min="12807" max="12808" width="11.42578125" style="28" bestFit="1" customWidth="1"/>
    <col min="12809" max="12809" width="11.42578125" style="28" customWidth="1"/>
    <col min="12810" max="12810" width="11.42578125" style="28" bestFit="1" customWidth="1"/>
    <col min="12811" max="12814" width="9.140625" style="28"/>
    <col min="12815" max="12815" width="12" style="28" bestFit="1" customWidth="1"/>
    <col min="12816" max="12816" width="9.5703125" style="28" bestFit="1" customWidth="1"/>
    <col min="12817" max="12817" width="10.5703125" style="28" bestFit="1" customWidth="1"/>
    <col min="12818" max="12818" width="9.140625" style="28"/>
    <col min="12819" max="12819" width="11.5703125" style="28" bestFit="1" customWidth="1"/>
    <col min="12820" max="12820" width="9.140625" style="28"/>
    <col min="12821" max="12821" width="9.5703125" style="28" bestFit="1" customWidth="1"/>
    <col min="12822" max="12822" width="11.42578125" style="28" customWidth="1"/>
    <col min="12823" max="12824" width="10" style="28" bestFit="1" customWidth="1"/>
    <col min="12825" max="13056" width="9.140625" style="28"/>
    <col min="13057" max="13057" width="19.42578125" style="28" bestFit="1" customWidth="1"/>
    <col min="13058" max="13058" width="17.5703125" style="28" customWidth="1"/>
    <col min="13059" max="13059" width="15" style="28" customWidth="1"/>
    <col min="13060" max="13060" width="9.5703125" style="28" bestFit="1" customWidth="1"/>
    <col min="13061" max="13061" width="10.5703125" style="28" bestFit="1" customWidth="1"/>
    <col min="13062" max="13062" width="11.85546875" style="28" customWidth="1"/>
    <col min="13063" max="13064" width="11.42578125" style="28" bestFit="1" customWidth="1"/>
    <col min="13065" max="13065" width="11.42578125" style="28" customWidth="1"/>
    <col min="13066" max="13066" width="11.42578125" style="28" bestFit="1" customWidth="1"/>
    <col min="13067" max="13070" width="9.140625" style="28"/>
    <col min="13071" max="13071" width="12" style="28" bestFit="1" customWidth="1"/>
    <col min="13072" max="13072" width="9.5703125" style="28" bestFit="1" customWidth="1"/>
    <col min="13073" max="13073" width="10.5703125" style="28" bestFit="1" customWidth="1"/>
    <col min="13074" max="13074" width="9.140625" style="28"/>
    <col min="13075" max="13075" width="11.5703125" style="28" bestFit="1" customWidth="1"/>
    <col min="13076" max="13076" width="9.140625" style="28"/>
    <col min="13077" max="13077" width="9.5703125" style="28" bestFit="1" customWidth="1"/>
    <col min="13078" max="13078" width="11.42578125" style="28" customWidth="1"/>
    <col min="13079" max="13080" width="10" style="28" bestFit="1" customWidth="1"/>
    <col min="13081" max="13312" width="9.140625" style="28"/>
    <col min="13313" max="13313" width="19.42578125" style="28" bestFit="1" customWidth="1"/>
    <col min="13314" max="13314" width="17.5703125" style="28" customWidth="1"/>
    <col min="13315" max="13315" width="15" style="28" customWidth="1"/>
    <col min="13316" max="13316" width="9.5703125" style="28" bestFit="1" customWidth="1"/>
    <col min="13317" max="13317" width="10.5703125" style="28" bestFit="1" customWidth="1"/>
    <col min="13318" max="13318" width="11.85546875" style="28" customWidth="1"/>
    <col min="13319" max="13320" width="11.42578125" style="28" bestFit="1" customWidth="1"/>
    <col min="13321" max="13321" width="11.42578125" style="28" customWidth="1"/>
    <col min="13322" max="13322" width="11.42578125" style="28" bestFit="1" customWidth="1"/>
    <col min="13323" max="13326" width="9.140625" style="28"/>
    <col min="13327" max="13327" width="12" style="28" bestFit="1" customWidth="1"/>
    <col min="13328" max="13328" width="9.5703125" style="28" bestFit="1" customWidth="1"/>
    <col min="13329" max="13329" width="10.5703125" style="28" bestFit="1" customWidth="1"/>
    <col min="13330" max="13330" width="9.140625" style="28"/>
    <col min="13331" max="13331" width="11.5703125" style="28" bestFit="1" customWidth="1"/>
    <col min="13332" max="13332" width="9.140625" style="28"/>
    <col min="13333" max="13333" width="9.5703125" style="28" bestFit="1" customWidth="1"/>
    <col min="13334" max="13334" width="11.42578125" style="28" customWidth="1"/>
    <col min="13335" max="13336" width="10" style="28" bestFit="1" customWidth="1"/>
    <col min="13337" max="13568" width="9.140625" style="28"/>
    <col min="13569" max="13569" width="19.42578125" style="28" bestFit="1" customWidth="1"/>
    <col min="13570" max="13570" width="17.5703125" style="28" customWidth="1"/>
    <col min="13571" max="13571" width="15" style="28" customWidth="1"/>
    <col min="13572" max="13572" width="9.5703125" style="28" bestFit="1" customWidth="1"/>
    <col min="13573" max="13573" width="10.5703125" style="28" bestFit="1" customWidth="1"/>
    <col min="13574" max="13574" width="11.85546875" style="28" customWidth="1"/>
    <col min="13575" max="13576" width="11.42578125" style="28" bestFit="1" customWidth="1"/>
    <col min="13577" max="13577" width="11.42578125" style="28" customWidth="1"/>
    <col min="13578" max="13578" width="11.42578125" style="28" bestFit="1" customWidth="1"/>
    <col min="13579" max="13582" width="9.140625" style="28"/>
    <col min="13583" max="13583" width="12" style="28" bestFit="1" customWidth="1"/>
    <col min="13584" max="13584" width="9.5703125" style="28" bestFit="1" customWidth="1"/>
    <col min="13585" max="13585" width="10.5703125" style="28" bestFit="1" customWidth="1"/>
    <col min="13586" max="13586" width="9.140625" style="28"/>
    <col min="13587" max="13587" width="11.5703125" style="28" bestFit="1" customWidth="1"/>
    <col min="13588" max="13588" width="9.140625" style="28"/>
    <col min="13589" max="13589" width="9.5703125" style="28" bestFit="1" customWidth="1"/>
    <col min="13590" max="13590" width="11.42578125" style="28" customWidth="1"/>
    <col min="13591" max="13592" width="10" style="28" bestFit="1" customWidth="1"/>
    <col min="13593" max="13824" width="9.140625" style="28"/>
    <col min="13825" max="13825" width="19.42578125" style="28" bestFit="1" customWidth="1"/>
    <col min="13826" max="13826" width="17.5703125" style="28" customWidth="1"/>
    <col min="13827" max="13827" width="15" style="28" customWidth="1"/>
    <col min="13828" max="13828" width="9.5703125" style="28" bestFit="1" customWidth="1"/>
    <col min="13829" max="13829" width="10.5703125" style="28" bestFit="1" customWidth="1"/>
    <col min="13830" max="13830" width="11.85546875" style="28" customWidth="1"/>
    <col min="13831" max="13832" width="11.42578125" style="28" bestFit="1" customWidth="1"/>
    <col min="13833" max="13833" width="11.42578125" style="28" customWidth="1"/>
    <col min="13834" max="13834" width="11.42578125" style="28" bestFit="1" customWidth="1"/>
    <col min="13835" max="13838" width="9.140625" style="28"/>
    <col min="13839" max="13839" width="12" style="28" bestFit="1" customWidth="1"/>
    <col min="13840" max="13840" width="9.5703125" style="28" bestFit="1" customWidth="1"/>
    <col min="13841" max="13841" width="10.5703125" style="28" bestFit="1" customWidth="1"/>
    <col min="13842" max="13842" width="9.140625" style="28"/>
    <col min="13843" max="13843" width="11.5703125" style="28" bestFit="1" customWidth="1"/>
    <col min="13844" max="13844" width="9.140625" style="28"/>
    <col min="13845" max="13845" width="9.5703125" style="28" bestFit="1" customWidth="1"/>
    <col min="13846" max="13846" width="11.42578125" style="28" customWidth="1"/>
    <col min="13847" max="13848" width="10" style="28" bestFit="1" customWidth="1"/>
    <col min="13849" max="14080" width="9.140625" style="28"/>
    <col min="14081" max="14081" width="19.42578125" style="28" bestFit="1" customWidth="1"/>
    <col min="14082" max="14082" width="17.5703125" style="28" customWidth="1"/>
    <col min="14083" max="14083" width="15" style="28" customWidth="1"/>
    <col min="14084" max="14084" width="9.5703125" style="28" bestFit="1" customWidth="1"/>
    <col min="14085" max="14085" width="10.5703125" style="28" bestFit="1" customWidth="1"/>
    <col min="14086" max="14086" width="11.85546875" style="28" customWidth="1"/>
    <col min="14087" max="14088" width="11.42578125" style="28" bestFit="1" customWidth="1"/>
    <col min="14089" max="14089" width="11.42578125" style="28" customWidth="1"/>
    <col min="14090" max="14090" width="11.42578125" style="28" bestFit="1" customWidth="1"/>
    <col min="14091" max="14094" width="9.140625" style="28"/>
    <col min="14095" max="14095" width="12" style="28" bestFit="1" customWidth="1"/>
    <col min="14096" max="14096" width="9.5703125" style="28" bestFit="1" customWidth="1"/>
    <col min="14097" max="14097" width="10.5703125" style="28" bestFit="1" customWidth="1"/>
    <col min="14098" max="14098" width="9.140625" style="28"/>
    <col min="14099" max="14099" width="11.5703125" style="28" bestFit="1" customWidth="1"/>
    <col min="14100" max="14100" width="9.140625" style="28"/>
    <col min="14101" max="14101" width="9.5703125" style="28" bestFit="1" customWidth="1"/>
    <col min="14102" max="14102" width="11.42578125" style="28" customWidth="1"/>
    <col min="14103" max="14104" width="10" style="28" bestFit="1" customWidth="1"/>
    <col min="14105" max="14336" width="9.140625" style="28"/>
    <col min="14337" max="14337" width="19.42578125" style="28" bestFit="1" customWidth="1"/>
    <col min="14338" max="14338" width="17.5703125" style="28" customWidth="1"/>
    <col min="14339" max="14339" width="15" style="28" customWidth="1"/>
    <col min="14340" max="14340" width="9.5703125" style="28" bestFit="1" customWidth="1"/>
    <col min="14341" max="14341" width="10.5703125" style="28" bestFit="1" customWidth="1"/>
    <col min="14342" max="14342" width="11.85546875" style="28" customWidth="1"/>
    <col min="14343" max="14344" width="11.42578125" style="28" bestFit="1" customWidth="1"/>
    <col min="14345" max="14345" width="11.42578125" style="28" customWidth="1"/>
    <col min="14346" max="14346" width="11.42578125" style="28" bestFit="1" customWidth="1"/>
    <col min="14347" max="14350" width="9.140625" style="28"/>
    <col min="14351" max="14351" width="12" style="28" bestFit="1" customWidth="1"/>
    <col min="14352" max="14352" width="9.5703125" style="28" bestFit="1" customWidth="1"/>
    <col min="14353" max="14353" width="10.5703125" style="28" bestFit="1" customWidth="1"/>
    <col min="14354" max="14354" width="9.140625" style="28"/>
    <col min="14355" max="14355" width="11.5703125" style="28" bestFit="1" customWidth="1"/>
    <col min="14356" max="14356" width="9.140625" style="28"/>
    <col min="14357" max="14357" width="9.5703125" style="28" bestFit="1" customWidth="1"/>
    <col min="14358" max="14358" width="11.42578125" style="28" customWidth="1"/>
    <col min="14359" max="14360" width="10" style="28" bestFit="1" customWidth="1"/>
    <col min="14361" max="14592" width="9.140625" style="28"/>
    <col min="14593" max="14593" width="19.42578125" style="28" bestFit="1" customWidth="1"/>
    <col min="14594" max="14594" width="17.5703125" style="28" customWidth="1"/>
    <col min="14595" max="14595" width="15" style="28" customWidth="1"/>
    <col min="14596" max="14596" width="9.5703125" style="28" bestFit="1" customWidth="1"/>
    <col min="14597" max="14597" width="10.5703125" style="28" bestFit="1" customWidth="1"/>
    <col min="14598" max="14598" width="11.85546875" style="28" customWidth="1"/>
    <col min="14599" max="14600" width="11.42578125" style="28" bestFit="1" customWidth="1"/>
    <col min="14601" max="14601" width="11.42578125" style="28" customWidth="1"/>
    <col min="14602" max="14602" width="11.42578125" style="28" bestFit="1" customWidth="1"/>
    <col min="14603" max="14606" width="9.140625" style="28"/>
    <col min="14607" max="14607" width="12" style="28" bestFit="1" customWidth="1"/>
    <col min="14608" max="14608" width="9.5703125" style="28" bestFit="1" customWidth="1"/>
    <col min="14609" max="14609" width="10.5703125" style="28" bestFit="1" customWidth="1"/>
    <col min="14610" max="14610" width="9.140625" style="28"/>
    <col min="14611" max="14611" width="11.5703125" style="28" bestFit="1" customWidth="1"/>
    <col min="14612" max="14612" width="9.140625" style="28"/>
    <col min="14613" max="14613" width="9.5703125" style="28" bestFit="1" customWidth="1"/>
    <col min="14614" max="14614" width="11.42578125" style="28" customWidth="1"/>
    <col min="14615" max="14616" width="10" style="28" bestFit="1" customWidth="1"/>
    <col min="14617" max="14848" width="9.140625" style="28"/>
    <col min="14849" max="14849" width="19.42578125" style="28" bestFit="1" customWidth="1"/>
    <col min="14850" max="14850" width="17.5703125" style="28" customWidth="1"/>
    <col min="14851" max="14851" width="15" style="28" customWidth="1"/>
    <col min="14852" max="14852" width="9.5703125" style="28" bestFit="1" customWidth="1"/>
    <col min="14853" max="14853" width="10.5703125" style="28" bestFit="1" customWidth="1"/>
    <col min="14854" max="14854" width="11.85546875" style="28" customWidth="1"/>
    <col min="14855" max="14856" width="11.42578125" style="28" bestFit="1" customWidth="1"/>
    <col min="14857" max="14857" width="11.42578125" style="28" customWidth="1"/>
    <col min="14858" max="14858" width="11.42578125" style="28" bestFit="1" customWidth="1"/>
    <col min="14859" max="14862" width="9.140625" style="28"/>
    <col min="14863" max="14863" width="12" style="28" bestFit="1" customWidth="1"/>
    <col min="14864" max="14864" width="9.5703125" style="28" bestFit="1" customWidth="1"/>
    <col min="14865" max="14865" width="10.5703125" style="28" bestFit="1" customWidth="1"/>
    <col min="14866" max="14866" width="9.140625" style="28"/>
    <col min="14867" max="14867" width="11.5703125" style="28" bestFit="1" customWidth="1"/>
    <col min="14868" max="14868" width="9.140625" style="28"/>
    <col min="14869" max="14869" width="9.5703125" style="28" bestFit="1" customWidth="1"/>
    <col min="14870" max="14870" width="11.42578125" style="28" customWidth="1"/>
    <col min="14871" max="14872" width="10" style="28" bestFit="1" customWidth="1"/>
    <col min="14873" max="15104" width="9.140625" style="28"/>
    <col min="15105" max="15105" width="19.42578125" style="28" bestFit="1" customWidth="1"/>
    <col min="15106" max="15106" width="17.5703125" style="28" customWidth="1"/>
    <col min="15107" max="15107" width="15" style="28" customWidth="1"/>
    <col min="15108" max="15108" width="9.5703125" style="28" bestFit="1" customWidth="1"/>
    <col min="15109" max="15109" width="10.5703125" style="28" bestFit="1" customWidth="1"/>
    <col min="15110" max="15110" width="11.85546875" style="28" customWidth="1"/>
    <col min="15111" max="15112" width="11.42578125" style="28" bestFit="1" customWidth="1"/>
    <col min="15113" max="15113" width="11.42578125" style="28" customWidth="1"/>
    <col min="15114" max="15114" width="11.42578125" style="28" bestFit="1" customWidth="1"/>
    <col min="15115" max="15118" width="9.140625" style="28"/>
    <col min="15119" max="15119" width="12" style="28" bestFit="1" customWidth="1"/>
    <col min="15120" max="15120" width="9.5703125" style="28" bestFit="1" customWidth="1"/>
    <col min="15121" max="15121" width="10.5703125" style="28" bestFit="1" customWidth="1"/>
    <col min="15122" max="15122" width="9.140625" style="28"/>
    <col min="15123" max="15123" width="11.5703125" style="28" bestFit="1" customWidth="1"/>
    <col min="15124" max="15124" width="9.140625" style="28"/>
    <col min="15125" max="15125" width="9.5703125" style="28" bestFit="1" customWidth="1"/>
    <col min="15126" max="15126" width="11.42578125" style="28" customWidth="1"/>
    <col min="15127" max="15128" width="10" style="28" bestFit="1" customWidth="1"/>
    <col min="15129" max="15360" width="9.140625" style="28"/>
    <col min="15361" max="15361" width="19.42578125" style="28" bestFit="1" customWidth="1"/>
    <col min="15362" max="15362" width="17.5703125" style="28" customWidth="1"/>
    <col min="15363" max="15363" width="15" style="28" customWidth="1"/>
    <col min="15364" max="15364" width="9.5703125" style="28" bestFit="1" customWidth="1"/>
    <col min="15365" max="15365" width="10.5703125" style="28" bestFit="1" customWidth="1"/>
    <col min="15366" max="15366" width="11.85546875" style="28" customWidth="1"/>
    <col min="15367" max="15368" width="11.42578125" style="28" bestFit="1" customWidth="1"/>
    <col min="15369" max="15369" width="11.42578125" style="28" customWidth="1"/>
    <col min="15370" max="15370" width="11.42578125" style="28" bestFit="1" customWidth="1"/>
    <col min="15371" max="15374" width="9.140625" style="28"/>
    <col min="15375" max="15375" width="12" style="28" bestFit="1" customWidth="1"/>
    <col min="15376" max="15376" width="9.5703125" style="28" bestFit="1" customWidth="1"/>
    <col min="15377" max="15377" width="10.5703125" style="28" bestFit="1" customWidth="1"/>
    <col min="15378" max="15378" width="9.140625" style="28"/>
    <col min="15379" max="15379" width="11.5703125" style="28" bestFit="1" customWidth="1"/>
    <col min="15380" max="15380" width="9.140625" style="28"/>
    <col min="15381" max="15381" width="9.5703125" style="28" bestFit="1" customWidth="1"/>
    <col min="15382" max="15382" width="11.42578125" style="28" customWidth="1"/>
    <col min="15383" max="15384" width="10" style="28" bestFit="1" customWidth="1"/>
    <col min="15385" max="15616" width="9.140625" style="28"/>
    <col min="15617" max="15617" width="19.42578125" style="28" bestFit="1" customWidth="1"/>
    <col min="15618" max="15618" width="17.5703125" style="28" customWidth="1"/>
    <col min="15619" max="15619" width="15" style="28" customWidth="1"/>
    <col min="15620" max="15620" width="9.5703125" style="28" bestFit="1" customWidth="1"/>
    <col min="15621" max="15621" width="10.5703125" style="28" bestFit="1" customWidth="1"/>
    <col min="15622" max="15622" width="11.85546875" style="28" customWidth="1"/>
    <col min="15623" max="15624" width="11.42578125" style="28" bestFit="1" customWidth="1"/>
    <col min="15625" max="15625" width="11.42578125" style="28" customWidth="1"/>
    <col min="15626" max="15626" width="11.42578125" style="28" bestFit="1" customWidth="1"/>
    <col min="15627" max="15630" width="9.140625" style="28"/>
    <col min="15631" max="15631" width="12" style="28" bestFit="1" customWidth="1"/>
    <col min="15632" max="15632" width="9.5703125" style="28" bestFit="1" customWidth="1"/>
    <col min="15633" max="15633" width="10.5703125" style="28" bestFit="1" customWidth="1"/>
    <col min="15634" max="15634" width="9.140625" style="28"/>
    <col min="15635" max="15635" width="11.5703125" style="28" bestFit="1" customWidth="1"/>
    <col min="15636" max="15636" width="9.140625" style="28"/>
    <col min="15637" max="15637" width="9.5703125" style="28" bestFit="1" customWidth="1"/>
    <col min="15638" max="15638" width="11.42578125" style="28" customWidth="1"/>
    <col min="15639" max="15640" width="10" style="28" bestFit="1" customWidth="1"/>
    <col min="15641" max="15872" width="9.140625" style="28"/>
    <col min="15873" max="15873" width="19.42578125" style="28" bestFit="1" customWidth="1"/>
    <col min="15874" max="15874" width="17.5703125" style="28" customWidth="1"/>
    <col min="15875" max="15875" width="15" style="28" customWidth="1"/>
    <col min="15876" max="15876" width="9.5703125" style="28" bestFit="1" customWidth="1"/>
    <col min="15877" max="15877" width="10.5703125" style="28" bestFit="1" customWidth="1"/>
    <col min="15878" max="15878" width="11.85546875" style="28" customWidth="1"/>
    <col min="15879" max="15880" width="11.42578125" style="28" bestFit="1" customWidth="1"/>
    <col min="15881" max="15881" width="11.42578125" style="28" customWidth="1"/>
    <col min="15882" max="15882" width="11.42578125" style="28" bestFit="1" customWidth="1"/>
    <col min="15883" max="15886" width="9.140625" style="28"/>
    <col min="15887" max="15887" width="12" style="28" bestFit="1" customWidth="1"/>
    <col min="15888" max="15888" width="9.5703125" style="28" bestFit="1" customWidth="1"/>
    <col min="15889" max="15889" width="10.5703125" style="28" bestFit="1" customWidth="1"/>
    <col min="15890" max="15890" width="9.140625" style="28"/>
    <col min="15891" max="15891" width="11.5703125" style="28" bestFit="1" customWidth="1"/>
    <col min="15892" max="15892" width="9.140625" style="28"/>
    <col min="15893" max="15893" width="9.5703125" style="28" bestFit="1" customWidth="1"/>
    <col min="15894" max="15894" width="11.42578125" style="28" customWidth="1"/>
    <col min="15895" max="15896" width="10" style="28" bestFit="1" customWidth="1"/>
    <col min="15897" max="16128" width="9.140625" style="28"/>
    <col min="16129" max="16129" width="19.42578125" style="28" bestFit="1" customWidth="1"/>
    <col min="16130" max="16130" width="17.5703125" style="28" customWidth="1"/>
    <col min="16131" max="16131" width="15" style="28" customWidth="1"/>
    <col min="16132" max="16132" width="9.5703125" style="28" bestFit="1" customWidth="1"/>
    <col min="16133" max="16133" width="10.5703125" style="28" bestFit="1" customWidth="1"/>
    <col min="16134" max="16134" width="11.85546875" style="28" customWidth="1"/>
    <col min="16135" max="16136" width="11.42578125" style="28" bestFit="1" customWidth="1"/>
    <col min="16137" max="16137" width="11.42578125" style="28" customWidth="1"/>
    <col min="16138" max="16138" width="11.42578125" style="28" bestFit="1" customWidth="1"/>
    <col min="16139" max="16142" width="9.140625" style="28"/>
    <col min="16143" max="16143" width="12" style="28" bestFit="1" customWidth="1"/>
    <col min="16144" max="16144" width="9.5703125" style="28" bestFit="1" customWidth="1"/>
    <col min="16145" max="16145" width="10.5703125" style="28" bestFit="1" customWidth="1"/>
    <col min="16146" max="16146" width="9.140625" style="28"/>
    <col min="16147" max="16147" width="11.5703125" style="28" bestFit="1" customWidth="1"/>
    <col min="16148" max="16148" width="9.140625" style="28"/>
    <col min="16149" max="16149" width="9.5703125" style="28" bestFit="1" customWidth="1"/>
    <col min="16150" max="16150" width="11.42578125" style="28" customWidth="1"/>
    <col min="16151" max="16152" width="10" style="28" bestFit="1" customWidth="1"/>
    <col min="16153" max="16384" width="9.140625" style="28"/>
  </cols>
  <sheetData>
    <row r="1" spans="1:26" x14ac:dyDescent="0.2">
      <c r="A1" s="27" t="s">
        <v>43</v>
      </c>
    </row>
    <row r="3" spans="1:26" x14ac:dyDescent="0.2">
      <c r="A3" s="29" t="s">
        <v>44</v>
      </c>
      <c r="B3" s="30" t="s">
        <v>45</v>
      </c>
      <c r="C3" s="30" t="s">
        <v>46</v>
      </c>
      <c r="D3" s="30" t="s">
        <v>47</v>
      </c>
      <c r="F3" s="31" t="s">
        <v>48</v>
      </c>
    </row>
    <row r="4" spans="1:26" x14ac:dyDescent="0.2">
      <c r="A4" s="32" t="s">
        <v>49</v>
      </c>
      <c r="B4" s="33">
        <v>1</v>
      </c>
      <c r="C4" s="34">
        <v>0.03</v>
      </c>
      <c r="D4" s="33">
        <v>1</v>
      </c>
      <c r="F4" s="35" t="s">
        <v>50</v>
      </c>
      <c r="G4" s="36" t="s">
        <v>51</v>
      </c>
      <c r="H4" s="36" t="s">
        <v>52</v>
      </c>
      <c r="I4" s="36" t="s">
        <v>53</v>
      </c>
      <c r="J4" s="36" t="s">
        <v>54</v>
      </c>
      <c r="K4" s="36" t="s">
        <v>55</v>
      </c>
      <c r="L4" s="37"/>
    </row>
    <row r="5" spans="1:26" x14ac:dyDescent="0.2">
      <c r="F5" s="38" t="s">
        <v>47</v>
      </c>
      <c r="G5" s="39" t="s">
        <v>56</v>
      </c>
      <c r="H5" s="39" t="s">
        <v>57</v>
      </c>
      <c r="I5" s="39"/>
      <c r="J5" s="39"/>
      <c r="K5" s="39"/>
      <c r="L5" s="40"/>
    </row>
    <row r="8" spans="1:26" x14ac:dyDescent="0.2">
      <c r="D8" s="41" t="s">
        <v>58</v>
      </c>
      <c r="E8" s="42"/>
      <c r="F8" s="43"/>
      <c r="G8" s="43"/>
      <c r="H8" s="43"/>
      <c r="I8" s="44"/>
      <c r="J8" s="45" t="s">
        <v>59</v>
      </c>
      <c r="K8" s="46"/>
      <c r="L8" s="46"/>
      <c r="M8" s="47"/>
    </row>
    <row r="9" spans="1:26" x14ac:dyDescent="0.2">
      <c r="D9" s="48"/>
      <c r="E9" s="49"/>
      <c r="F9" s="49"/>
      <c r="G9" s="50"/>
      <c r="H9" s="49"/>
      <c r="I9" s="51"/>
      <c r="J9" s="52"/>
      <c r="K9" s="53"/>
      <c r="L9" s="53"/>
      <c r="M9" s="54"/>
    </row>
    <row r="10" spans="1:26" x14ac:dyDescent="0.2">
      <c r="B10" s="55" t="s">
        <v>60</v>
      </c>
      <c r="C10" s="56" t="s">
        <v>61</v>
      </c>
      <c r="D10" s="57" t="s">
        <v>62</v>
      </c>
      <c r="E10" s="57" t="s">
        <v>63</v>
      </c>
      <c r="F10" s="57" t="s">
        <v>64</v>
      </c>
      <c r="G10" s="57" t="s">
        <v>65</v>
      </c>
      <c r="H10" s="57" t="s">
        <v>66</v>
      </c>
      <c r="I10" s="57" t="s">
        <v>67</v>
      </c>
      <c r="J10" s="56" t="s">
        <v>68</v>
      </c>
      <c r="K10" s="56" t="s">
        <v>69</v>
      </c>
      <c r="L10" s="56" t="s">
        <v>70</v>
      </c>
      <c r="M10" s="56" t="s">
        <v>71</v>
      </c>
    </row>
    <row r="11" spans="1:26" x14ac:dyDescent="0.2">
      <c r="B11" s="58">
        <v>0</v>
      </c>
      <c r="C11" s="59">
        <f t="shared" ref="C11:C42" si="0">INDEX(CHOOSE(Opz_Bdem,Tavola71,Tavola81,Tavola91,Tavola98,TavolaRG48),1+B11,Opz_S)/100000</f>
        <v>1</v>
      </c>
      <c r="D11" s="60">
        <f>(1+Opz_Bfin)^(-$B11)*$C11</f>
        <v>1</v>
      </c>
      <c r="E11" s="60">
        <f>SUM(D11:$D$122)</f>
        <v>28.751158316344281</v>
      </c>
      <c r="F11" s="60">
        <f>SUM($E11:E$122)</f>
        <v>704.70643549861234</v>
      </c>
      <c r="G11" s="60">
        <f t="shared" ref="G11:G42" si="1">(1+Opz_Bfin)^(-$B11-1)*($C11-$C12)</f>
        <v>2.9902912621359273E-2</v>
      </c>
      <c r="H11" s="60">
        <f>SUM($G11:G$122)</f>
        <v>0.1625876218540506</v>
      </c>
      <c r="I11" s="60">
        <f>SUM($H11:H$122)</f>
        <v>8.2257281561905256</v>
      </c>
      <c r="J11" s="61">
        <f>IF(D11&gt;0,E11/D11,0)</f>
        <v>28.751158316344281</v>
      </c>
      <c r="K11" s="61">
        <f>IF(D11&gt;0,F11/D11,0)</f>
        <v>704.70643549861234</v>
      </c>
      <c r="L11" s="61">
        <f>IF(D11&gt;0,H11/D11,0)</f>
        <v>0.1625876218540506</v>
      </c>
      <c r="M11" s="61">
        <f>IF(D11&gt;0,I11/D11,0)</f>
        <v>8.2257281561905256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x14ac:dyDescent="0.2">
      <c r="B12" s="58">
        <v>1</v>
      </c>
      <c r="C12" s="59">
        <f t="shared" si="0"/>
        <v>0.96919999999999995</v>
      </c>
      <c r="D12" s="60">
        <f>(1+Opz_Bfin)^(-$B12)*$C12</f>
        <v>0.94097087378640776</v>
      </c>
      <c r="E12" s="60">
        <f>SUM(D12:$D$122)</f>
        <v>27.751158316344281</v>
      </c>
      <c r="F12" s="60">
        <f>SUM($E12:E$122)</f>
        <v>675.95527718226799</v>
      </c>
      <c r="G12" s="60">
        <f t="shared" si="1"/>
        <v>1.4138938637005805E-3</v>
      </c>
      <c r="H12" s="60">
        <f>SUM($G12:G$122)</f>
        <v>0.13268470923269135</v>
      </c>
      <c r="I12" s="60">
        <f>SUM($H12:H$122)</f>
        <v>8.0631405343364762</v>
      </c>
      <c r="J12" s="61">
        <f>IF(D12&gt;0,E12/D12,0)</f>
        <v>29.49204814881821</v>
      </c>
      <c r="K12" s="61">
        <f>IF(D12&gt;0,F12/D12,0)</f>
        <v>718.35940517719359</v>
      </c>
      <c r="L12" s="61">
        <f t="shared" ref="L12:L75" si="2">IF(D12&gt;0,H12/D12,0)</f>
        <v>0.1410083063451012</v>
      </c>
      <c r="M12" s="61">
        <f t="shared" ref="M12:M75" si="3">IF(D12&gt;0,I12/D12,0)</f>
        <v>8.5689586776378146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x14ac:dyDescent="0.2">
      <c r="B13" s="58">
        <v>2</v>
      </c>
      <c r="C13" s="59">
        <f t="shared" si="0"/>
        <v>0.9677</v>
      </c>
      <c r="D13" s="60">
        <f>(1+Opz_Bfin)^(-$B13)*$C13</f>
        <v>0.9121500612687341</v>
      </c>
      <c r="E13" s="60">
        <f>SUM(D13:$D$122)</f>
        <v>26.810187442557879</v>
      </c>
      <c r="F13" s="60">
        <f>SUM($E13:E$122)</f>
        <v>648.20411886592376</v>
      </c>
      <c r="G13" s="60">
        <f t="shared" si="1"/>
        <v>8.6023315979201758E-4</v>
      </c>
      <c r="H13" s="60">
        <f>SUM($G13:G$122)</f>
        <v>0.13127081536899074</v>
      </c>
      <c r="I13" s="60">
        <f>SUM($H13:H$122)</f>
        <v>7.9304558251037855</v>
      </c>
      <c r="J13" s="61">
        <f t="shared" ref="J13:J76" si="4">IF(D13&gt;0,E13/D13,0)</f>
        <v>29.392299119365148</v>
      </c>
      <c r="K13" s="61">
        <f t="shared" ref="K13:K76" si="5">IF(D13&gt;0,F13/D13,0)</f>
        <v>710.6332021337796</v>
      </c>
      <c r="L13" s="61">
        <f t="shared" si="2"/>
        <v>0.14391361788256926</v>
      </c>
      <c r="M13" s="61">
        <f t="shared" si="3"/>
        <v>8.6942446882841846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x14ac:dyDescent="0.2">
      <c r="B14" s="58">
        <v>3</v>
      </c>
      <c r="C14" s="59">
        <f t="shared" si="0"/>
        <v>0.96675999999999995</v>
      </c>
      <c r="D14" s="60">
        <f>(1+Opz_Bfin)^(-$B14)*$C14</f>
        <v>0.88472235059626059</v>
      </c>
      <c r="E14" s="60">
        <f>SUM(D14:$D$122)</f>
        <v>25.898037381289143</v>
      </c>
      <c r="F14" s="60">
        <f>SUM($E14:E$122)</f>
        <v>621.39393142336598</v>
      </c>
      <c r="G14" s="60">
        <f t="shared" si="1"/>
        <v>5.8640145162434931E-4</v>
      </c>
      <c r="H14" s="60">
        <f>SUM($G14:G$122)</f>
        <v>0.13041058220919871</v>
      </c>
      <c r="I14" s="60">
        <f>SUM($H14:H$122)</f>
        <v>7.7991850097347948</v>
      </c>
      <c r="J14" s="61">
        <f t="shared" si="4"/>
        <v>29.272502682717469</v>
      </c>
      <c r="K14" s="61">
        <f t="shared" si="5"/>
        <v>702.36038572392363</v>
      </c>
      <c r="L14" s="61">
        <f t="shared" si="2"/>
        <v>0.14740283448395783</v>
      </c>
      <c r="M14" s="61">
        <f t="shared" si="3"/>
        <v>8.815404069399305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x14ac:dyDescent="0.2">
      <c r="B15" s="58">
        <v>4</v>
      </c>
      <c r="C15" s="59">
        <f t="shared" si="0"/>
        <v>0.96609999999999996</v>
      </c>
      <c r="D15" s="60">
        <f t="shared" ref="D15:D42" si="6">(1+Opz_Bfin)^(-$B15)*$C15</f>
        <v>0.85836733699134715</v>
      </c>
      <c r="E15" s="60">
        <f>SUM(D15:$D$122)</f>
        <v>25.01331503069288</v>
      </c>
      <c r="F15" s="60">
        <f>SUM($E15:E$122)</f>
        <v>595.49589404207677</v>
      </c>
      <c r="G15" s="60">
        <f t="shared" si="1"/>
        <v>5.003130949427409E-4</v>
      </c>
      <c r="H15" s="60">
        <f>SUM($G15:G$122)</f>
        <v>0.1298241807575744</v>
      </c>
      <c r="I15" s="60">
        <f>SUM($H15:H$122)</f>
        <v>7.6687744275255953</v>
      </c>
      <c r="J15" s="61">
        <f t="shared" si="4"/>
        <v>29.140571819014855</v>
      </c>
      <c r="K15" s="61">
        <f t="shared" si="5"/>
        <v>693.75414042354191</v>
      </c>
      <c r="L15" s="61">
        <f t="shared" si="2"/>
        <v>0.15124548099956781</v>
      </c>
      <c r="M15" s="61">
        <f t="shared" si="3"/>
        <v>8.9341405445427622</v>
      </c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x14ac:dyDescent="0.2">
      <c r="B16" s="58">
        <v>5</v>
      </c>
      <c r="C16" s="59">
        <f t="shared" si="0"/>
        <v>0.96552000000000004</v>
      </c>
      <c r="D16" s="60">
        <f t="shared" si="6"/>
        <v>0.83286603349859811</v>
      </c>
      <c r="E16" s="60">
        <f>SUM(D16:$D$122)</f>
        <v>24.154947693701533</v>
      </c>
      <c r="F16" s="60">
        <f>SUM($E16:E$122)</f>
        <v>570.48257901138402</v>
      </c>
      <c r="G16" s="60">
        <f t="shared" si="1"/>
        <v>4.6899118374285062E-4</v>
      </c>
      <c r="H16" s="60">
        <f>SUM($G16:G$122)</f>
        <v>0.12932386766263165</v>
      </c>
      <c r="I16" s="60">
        <f>SUM($H16:H$122)</f>
        <v>7.5389502467680218</v>
      </c>
      <c r="J16" s="61">
        <f t="shared" si="4"/>
        <v>29.002200500642932</v>
      </c>
      <c r="K16" s="61">
        <f t="shared" si="5"/>
        <v>684.96319463884618</v>
      </c>
      <c r="L16" s="61">
        <f t="shared" si="2"/>
        <v>0.15527571357350753</v>
      </c>
      <c r="M16" s="61">
        <f t="shared" si="3"/>
        <v>9.0518161907736285</v>
      </c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2:26" x14ac:dyDescent="0.2">
      <c r="B17" s="58">
        <v>6</v>
      </c>
      <c r="C17" s="59">
        <f t="shared" si="0"/>
        <v>0.96496000000000004</v>
      </c>
      <c r="D17" s="60">
        <f t="shared" si="6"/>
        <v>0.80813880832945928</v>
      </c>
      <c r="E17" s="60">
        <f>SUM(D17:$D$122)</f>
        <v>23.322081660202929</v>
      </c>
      <c r="F17" s="60">
        <f>SUM($E17:E$122)</f>
        <v>546.32763131768252</v>
      </c>
      <c r="G17" s="60">
        <f t="shared" si="1"/>
        <v>4.1467667078511891E-4</v>
      </c>
      <c r="H17" s="60">
        <f>SUM($G17:G$122)</f>
        <v>0.12885487647888877</v>
      </c>
      <c r="I17" s="60">
        <f>SUM($H17:H$122)</f>
        <v>7.4096263791053891</v>
      </c>
      <c r="J17" s="61">
        <f t="shared" si="4"/>
        <v>28.859004690559374</v>
      </c>
      <c r="K17" s="61">
        <f t="shared" si="5"/>
        <v>676.03192135645781</v>
      </c>
      <c r="L17" s="61">
        <f t="shared" si="2"/>
        <v>0.15944646532351364</v>
      </c>
      <c r="M17" s="61">
        <f t="shared" si="3"/>
        <v>9.1687545539635291</v>
      </c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2:26" x14ac:dyDescent="0.2">
      <c r="B18" s="58">
        <v>7</v>
      </c>
      <c r="C18" s="59">
        <f t="shared" si="0"/>
        <v>0.96445000000000003</v>
      </c>
      <c r="D18" s="60">
        <f t="shared" si="6"/>
        <v>0.78418610811509759</v>
      </c>
      <c r="E18" s="60">
        <f>SUM(D18:$D$122)</f>
        <v>22.51394285187347</v>
      </c>
      <c r="F18" s="60">
        <f>SUM($E18:E$122)</f>
        <v>523.00554965747972</v>
      </c>
      <c r="G18" s="60">
        <f t="shared" si="1"/>
        <v>3.710223401276141E-4</v>
      </c>
      <c r="H18" s="60">
        <f>SUM($G18:G$122)</f>
        <v>0.12844019980810364</v>
      </c>
      <c r="I18" s="60">
        <f>SUM($H18:H$122)</f>
        <v>7.280771502626501</v>
      </c>
      <c r="J18" s="61">
        <f t="shared" si="4"/>
        <v>28.709948593694065</v>
      </c>
      <c r="K18" s="61">
        <f t="shared" si="5"/>
        <v>666.94059515361425</v>
      </c>
      <c r="L18" s="61">
        <f t="shared" si="2"/>
        <v>0.16378790503803728</v>
      </c>
      <c r="M18" s="61">
        <f t="shared" si="3"/>
        <v>9.2844943659189099</v>
      </c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2:26" x14ac:dyDescent="0.2">
      <c r="B19" s="58">
        <v>8</v>
      </c>
      <c r="C19" s="59">
        <f t="shared" si="0"/>
        <v>0.96397999999999995</v>
      </c>
      <c r="D19" s="60">
        <f t="shared" si="6"/>
        <v>0.76097471369394776</v>
      </c>
      <c r="E19" s="60">
        <f>SUM(D19:$D$122)</f>
        <v>21.729756743758376</v>
      </c>
      <c r="F19" s="60">
        <f>SUM($E19:E$122)</f>
        <v>500.49160680560647</v>
      </c>
      <c r="G19" s="60">
        <f t="shared" si="1"/>
        <v>3.4488752955459412E-4</v>
      </c>
      <c r="H19" s="60">
        <f>SUM($G19:G$122)</f>
        <v>0.12806917746797605</v>
      </c>
      <c r="I19" s="60">
        <f>SUM($H19:H$122)</f>
        <v>7.1523313028183972</v>
      </c>
      <c r="J19" s="61">
        <f t="shared" si="4"/>
        <v>28.555162678503596</v>
      </c>
      <c r="K19" s="61">
        <f t="shared" si="5"/>
        <v>657.69807826610179</v>
      </c>
      <c r="L19" s="61">
        <f t="shared" si="2"/>
        <v>0.16829623266494437</v>
      </c>
      <c r="M19" s="61">
        <f t="shared" si="3"/>
        <v>9.3989079717239523</v>
      </c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2:26" x14ac:dyDescent="0.2">
      <c r="B20" s="58">
        <v>9</v>
      </c>
      <c r="C20" s="59">
        <f t="shared" si="0"/>
        <v>0.96353</v>
      </c>
      <c r="D20" s="60">
        <f t="shared" si="6"/>
        <v>0.7384655141150549</v>
      </c>
      <c r="E20" s="60">
        <f>SUM(D20:$D$122)</f>
        <v>20.968782030064428</v>
      </c>
      <c r="F20" s="60">
        <f>SUM($E20:E$122)</f>
        <v>478.76185006184807</v>
      </c>
      <c r="G20" s="60">
        <f t="shared" si="1"/>
        <v>3.1251944425660669E-4</v>
      </c>
      <c r="H20" s="60">
        <f>SUM($G20:G$122)</f>
        <v>0.12772428993842144</v>
      </c>
      <c r="I20" s="60">
        <f>SUM($H20:H$122)</f>
        <v>7.0242621253504209</v>
      </c>
      <c r="J20" s="61">
        <f t="shared" si="4"/>
        <v>28.395072795230675</v>
      </c>
      <c r="K20" s="61">
        <f t="shared" si="5"/>
        <v>648.31984826749226</v>
      </c>
      <c r="L20" s="61">
        <f t="shared" si="2"/>
        <v>0.17295904479910712</v>
      </c>
      <c r="M20" s="61">
        <f t="shared" si="3"/>
        <v>9.5119704185076159</v>
      </c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2:26" x14ac:dyDescent="0.2">
      <c r="B21" s="58">
        <v>10</v>
      </c>
      <c r="C21" s="59">
        <f t="shared" si="0"/>
        <v>0.96311000000000002</v>
      </c>
      <c r="D21" s="60">
        <f t="shared" si="6"/>
        <v>0.71664429037618493</v>
      </c>
      <c r="E21" s="60">
        <f>SUM(D21:$D$122)</f>
        <v>20.230316515949376</v>
      </c>
      <c r="F21" s="60">
        <f>SUM($E21:E$122)</f>
        <v>457.79306803178366</v>
      </c>
      <c r="G21" s="60">
        <f t="shared" si="1"/>
        <v>2.9619272340550805E-4</v>
      </c>
      <c r="H21" s="60">
        <f>SUM($G21:G$122)</f>
        <v>0.12741177049416483</v>
      </c>
      <c r="I21" s="60">
        <f>SUM($H21:H$122)</f>
        <v>6.8965378354119986</v>
      </c>
      <c r="J21" s="61">
        <f t="shared" si="4"/>
        <v>28.229230020558685</v>
      </c>
      <c r="K21" s="61">
        <f t="shared" si="5"/>
        <v>638.80097027142483</v>
      </c>
      <c r="L21" s="61">
        <f t="shared" si="2"/>
        <v>0.17778941687693225</v>
      </c>
      <c r="M21" s="61">
        <f t="shared" si="3"/>
        <v>9.6233765175074915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2:26" x14ac:dyDescent="0.2">
      <c r="B22" s="58">
        <v>11</v>
      </c>
      <c r="C22" s="59">
        <f t="shared" si="0"/>
        <v>0.9627</v>
      </c>
      <c r="D22" s="60">
        <f t="shared" si="6"/>
        <v>0.69547496298162848</v>
      </c>
      <c r="E22" s="60">
        <f>SUM(D22:$D$122)</f>
        <v>19.513672225573195</v>
      </c>
      <c r="F22" s="60">
        <f>SUM($E22:E$122)</f>
        <v>437.56275151583424</v>
      </c>
      <c r="G22" s="60">
        <f t="shared" si="1"/>
        <v>3.015933484830076E-4</v>
      </c>
      <c r="H22" s="60">
        <f>SUM($G22:G$122)</f>
        <v>0.1271155777707593</v>
      </c>
      <c r="I22" s="60">
        <f>SUM($H22:H$122)</f>
        <v>6.7691260649178355</v>
      </c>
      <c r="J22" s="61">
        <f t="shared" si="4"/>
        <v>28.058051352293848</v>
      </c>
      <c r="K22" s="61">
        <f t="shared" si="5"/>
        <v>629.15672713784352</v>
      </c>
      <c r="L22" s="61">
        <f t="shared" si="2"/>
        <v>0.18277520333124797</v>
      </c>
      <c r="M22" s="61">
        <f t="shared" si="3"/>
        <v>9.7330981346867649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2:26" x14ac:dyDescent="0.2">
      <c r="B23" s="58">
        <v>12</v>
      </c>
      <c r="C23" s="59">
        <f t="shared" si="0"/>
        <v>0.96226999999999996</v>
      </c>
      <c r="D23" s="60">
        <f t="shared" si="6"/>
        <v>0.67491681731329234</v>
      </c>
      <c r="E23" s="60">
        <f>SUM(D23:$D$122)</f>
        <v>18.818197262591564</v>
      </c>
      <c r="F23" s="60">
        <f>SUM($E23:E$122)</f>
        <v>418.04907929026103</v>
      </c>
      <c r="G23" s="60">
        <f t="shared" si="1"/>
        <v>3.2004712979677349E-4</v>
      </c>
      <c r="H23" s="60">
        <f>SUM($G23:G$122)</f>
        <v>0.12681398442227629</v>
      </c>
      <c r="I23" s="60">
        <f>SUM($H23:H$122)</f>
        <v>6.6420104871470746</v>
      </c>
      <c r="J23" s="61">
        <f t="shared" si="4"/>
        <v>27.882246789319918</v>
      </c>
      <c r="K23" s="61">
        <f t="shared" si="5"/>
        <v>619.40830123989213</v>
      </c>
      <c r="L23" s="61">
        <f t="shared" si="2"/>
        <v>0.18789572458291554</v>
      </c>
      <c r="M23" s="61">
        <f t="shared" si="3"/>
        <v>9.8412283066046253</v>
      </c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2:26" x14ac:dyDescent="0.2">
      <c r="B24" s="58">
        <v>13</v>
      </c>
      <c r="C24" s="59">
        <f t="shared" si="0"/>
        <v>0.96179999999999999</v>
      </c>
      <c r="D24" s="60">
        <f t="shared" si="6"/>
        <v>0.65493899880543849</v>
      </c>
      <c r="E24" s="60">
        <f>SUM(D24:$D$122)</f>
        <v>18.143280445278275</v>
      </c>
      <c r="F24" s="60">
        <f>SUM($E24:E$122)</f>
        <v>399.23088202766945</v>
      </c>
      <c r="G24" s="60">
        <f t="shared" si="1"/>
        <v>3.7022597125843003E-4</v>
      </c>
      <c r="H24" s="60">
        <f>SUM($G24:G$122)</f>
        <v>0.12649393729247951</v>
      </c>
      <c r="I24" s="60">
        <f>SUM($H24:H$122)</f>
        <v>6.5151965027247991</v>
      </c>
      <c r="J24" s="61">
        <f t="shared" si="4"/>
        <v>27.702244756183873</v>
      </c>
      <c r="K24" s="61">
        <f t="shared" si="5"/>
        <v>609.56956717471064</v>
      </c>
      <c r="L24" s="61">
        <f t="shared" si="2"/>
        <v>0.19313850224707238</v>
      </c>
      <c r="M24" s="61">
        <f t="shared" si="3"/>
        <v>9.9477913433282303</v>
      </c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2:26" x14ac:dyDescent="0.2">
      <c r="B25" s="58">
        <v>14</v>
      </c>
      <c r="C25" s="59">
        <f t="shared" si="0"/>
        <v>0.96123999999999998</v>
      </c>
      <c r="D25" s="60">
        <f t="shared" si="6"/>
        <v>0.63549287966508949</v>
      </c>
      <c r="E25" s="60">
        <f>SUM(D25:$D$122)</f>
        <v>17.488341446472838</v>
      </c>
      <c r="F25" s="60">
        <f>SUM($E25:E$122)</f>
        <v>381.08760158239113</v>
      </c>
      <c r="G25" s="60">
        <f t="shared" si="1"/>
        <v>4.2362888528182973E-4</v>
      </c>
      <c r="H25" s="60">
        <f>SUM($G25:G$122)</f>
        <v>0.1261237113212211</v>
      </c>
      <c r="I25" s="60">
        <f>SUM($H25:H$122)</f>
        <v>6.3887025654323191</v>
      </c>
      <c r="J25" s="61">
        <f t="shared" si="4"/>
        <v>27.519335001344707</v>
      </c>
      <c r="K25" s="61">
        <f t="shared" si="5"/>
        <v>599.67249638300859</v>
      </c>
      <c r="L25" s="61">
        <f t="shared" si="2"/>
        <v>0.19846597083462122</v>
      </c>
      <c r="M25" s="61">
        <f t="shared" si="3"/>
        <v>10.05314578630562</v>
      </c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2:26" x14ac:dyDescent="0.2">
      <c r="B26" s="58">
        <v>15</v>
      </c>
      <c r="C26" s="59">
        <f t="shared" si="0"/>
        <v>0.96057999999999999</v>
      </c>
      <c r="D26" s="60">
        <f t="shared" si="6"/>
        <v>0.61655974943033898</v>
      </c>
      <c r="E26" s="60">
        <f>SUM(D26:$D$122)</f>
        <v>16.852848566807747</v>
      </c>
      <c r="F26" s="60">
        <f>SUM($E26:E$122)</f>
        <v>363.59926013591831</v>
      </c>
      <c r="G26" s="60">
        <f t="shared" si="1"/>
        <v>4.9230188198386377E-4</v>
      </c>
      <c r="H26" s="60">
        <f>SUM($G26:G$122)</f>
        <v>0.12570008243593928</v>
      </c>
      <c r="I26" s="60">
        <f>SUM($H26:H$122)</f>
        <v>6.2625788541110987</v>
      </c>
      <c r="J26" s="61">
        <f t="shared" si="4"/>
        <v>27.333682716685093</v>
      </c>
      <c r="K26" s="61">
        <f t="shared" si="5"/>
        <v>589.72266754659279</v>
      </c>
      <c r="L26" s="61">
        <f t="shared" si="2"/>
        <v>0.20387331893150332</v>
      </c>
      <c r="M26" s="61">
        <f t="shared" si="3"/>
        <v>10.157294341541617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2:26" x14ac:dyDescent="0.2">
      <c r="B27" s="58">
        <v>16</v>
      </c>
      <c r="C27" s="59">
        <f t="shared" si="0"/>
        <v>0.95979000000000003</v>
      </c>
      <c r="D27" s="60">
        <f t="shared" si="6"/>
        <v>0.59810939659407358</v>
      </c>
      <c r="E27" s="60">
        <f>SUM(D27:$D$122)</f>
        <v>16.236288817377407</v>
      </c>
      <c r="F27" s="60">
        <f>SUM($E27:E$122)</f>
        <v>346.74641156911059</v>
      </c>
      <c r="G27" s="60">
        <f t="shared" si="1"/>
        <v>5.505649657187886E-4</v>
      </c>
      <c r="H27" s="60">
        <f>SUM($G27:G$122)</f>
        <v>0.1252077805539554</v>
      </c>
      <c r="I27" s="60">
        <f>SUM($H27:H$122)</f>
        <v>6.1368787716751578</v>
      </c>
      <c r="J27" s="61">
        <f t="shared" si="4"/>
        <v>27.146018621066226</v>
      </c>
      <c r="K27" s="61">
        <f t="shared" si="5"/>
        <v>579.73744191890921</v>
      </c>
      <c r="L27" s="61">
        <f t="shared" si="2"/>
        <v>0.20933926346409124</v>
      </c>
      <c r="M27" s="61">
        <f t="shared" si="3"/>
        <v>10.2604620603213</v>
      </c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2:26" x14ac:dyDescent="0.2">
      <c r="B28" s="58">
        <v>17</v>
      </c>
      <c r="C28" s="59">
        <f t="shared" si="0"/>
        <v>0.95887999999999995</v>
      </c>
      <c r="D28" s="60">
        <f t="shared" si="6"/>
        <v>0.58013816959163422</v>
      </c>
      <c r="E28" s="60">
        <f>SUM(D28:$D$122)</f>
        <v>15.638179420783329</v>
      </c>
      <c r="F28" s="60">
        <f>SUM($E28:E$122)</f>
        <v>330.51012275173321</v>
      </c>
      <c r="G28" s="60">
        <f t="shared" si="1"/>
        <v>5.9914249976855541E-4</v>
      </c>
      <c r="H28" s="60">
        <f>SUM($G28:G$122)</f>
        <v>0.12465721558823656</v>
      </c>
      <c r="I28" s="60">
        <f>SUM($H28:H$122)</f>
        <v>6.0116709911212025</v>
      </c>
      <c r="J28" s="61">
        <f t="shared" si="4"/>
        <v>26.955956771110611</v>
      </c>
      <c r="K28" s="61">
        <f t="shared" si="5"/>
        <v>569.70932111635227</v>
      </c>
      <c r="L28" s="61">
        <f t="shared" si="2"/>
        <v>0.21487504550163314</v>
      </c>
      <c r="M28" s="61">
        <f t="shared" si="3"/>
        <v>10.362481398789679</v>
      </c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2:26" x14ac:dyDescent="0.2">
      <c r="B29" s="58">
        <v>18</v>
      </c>
      <c r="C29" s="59">
        <f t="shared" si="0"/>
        <v>0.95786000000000004</v>
      </c>
      <c r="D29" s="60">
        <f t="shared" si="6"/>
        <v>0.56264179885133259</v>
      </c>
      <c r="E29" s="60">
        <f>SUM(D29:$D$122)</f>
        <v>15.058041251191698</v>
      </c>
      <c r="F29" s="60">
        <f>SUM($E29:E$122)</f>
        <v>314.87194333094988</v>
      </c>
      <c r="G29" s="60">
        <f t="shared" si="1"/>
        <v>6.2161176922501842E-4</v>
      </c>
      <c r="H29" s="60">
        <f>SUM($G29:G$122)</f>
        <v>0.124058073088468</v>
      </c>
      <c r="I29" s="60">
        <f>SUM($H29:H$122)</f>
        <v>5.8870137755329663</v>
      </c>
      <c r="J29" s="61">
        <f t="shared" si="4"/>
        <v>26.763104486608714</v>
      </c>
      <c r="K29" s="61">
        <f t="shared" si="5"/>
        <v>559.63126801773365</v>
      </c>
      <c r="L29" s="61">
        <f t="shared" si="2"/>
        <v>0.22049210233178568</v>
      </c>
      <c r="M29" s="61">
        <f t="shared" si="3"/>
        <v>10.463164641432014</v>
      </c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2:26" x14ac:dyDescent="0.2">
      <c r="B30" s="58">
        <v>19</v>
      </c>
      <c r="C30" s="59">
        <f t="shared" si="0"/>
        <v>0.95677000000000001</v>
      </c>
      <c r="D30" s="60">
        <f t="shared" si="6"/>
        <v>0.54563256187284548</v>
      </c>
      <c r="E30" s="60">
        <f>SUM(D30:$D$122)</f>
        <v>14.495399452340363</v>
      </c>
      <c r="F30" s="60">
        <f>SUM($E30:E$122)</f>
        <v>299.81390207975818</v>
      </c>
      <c r="G30" s="60">
        <f t="shared" si="1"/>
        <v>6.2565360223053876E-4</v>
      </c>
      <c r="H30" s="60">
        <f>SUM($G30:G$122)</f>
        <v>0.12343646131924299</v>
      </c>
      <c r="I30" s="60">
        <f>SUM($H30:H$122)</f>
        <v>5.762955702444498</v>
      </c>
      <c r="J30" s="61">
        <f t="shared" si="4"/>
        <v>26.566228750325902</v>
      </c>
      <c r="K30" s="61">
        <f t="shared" si="5"/>
        <v>549.47949046638269</v>
      </c>
      <c r="L30" s="61">
        <f t="shared" si="2"/>
        <v>0.226226347077887</v>
      </c>
      <c r="M30" s="61">
        <f t="shared" si="3"/>
        <v>10.561971746450682</v>
      </c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2:26" x14ac:dyDescent="0.2">
      <c r="B31" s="58">
        <v>20</v>
      </c>
      <c r="C31" s="59">
        <f t="shared" si="0"/>
        <v>0.95564000000000004</v>
      </c>
      <c r="D31" s="60">
        <f t="shared" si="6"/>
        <v>0.52911469773062914</v>
      </c>
      <c r="E31" s="60">
        <f>SUM(D31:$D$122)</f>
        <v>13.949766890467517</v>
      </c>
      <c r="F31" s="60">
        <f>SUM($E31:E$122)</f>
        <v>285.31850262741779</v>
      </c>
      <c r="G31" s="60">
        <f t="shared" si="1"/>
        <v>6.0743068177728182E-4</v>
      </c>
      <c r="H31" s="60">
        <f>SUM($G31:G$122)</f>
        <v>0.12281080771701244</v>
      </c>
      <c r="I31" s="60">
        <f>SUM($H31:H$122)</f>
        <v>5.6395192411252557</v>
      </c>
      <c r="J31" s="61">
        <f t="shared" si="4"/>
        <v>26.364353419585608</v>
      </c>
      <c r="K31" s="61">
        <f t="shared" si="5"/>
        <v>539.23752987990645</v>
      </c>
      <c r="L31" s="61">
        <f t="shared" si="2"/>
        <v>0.23210621108003146</v>
      </c>
      <c r="M31" s="61">
        <f t="shared" si="3"/>
        <v>10.65840594735533</v>
      </c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2:26" x14ac:dyDescent="0.2">
      <c r="B32" s="58">
        <v>21</v>
      </c>
      <c r="C32" s="59">
        <f t="shared" si="0"/>
        <v>0.95450999999999997</v>
      </c>
      <c r="D32" s="60">
        <f t="shared" si="6"/>
        <v>0.51309615934795982</v>
      </c>
      <c r="E32" s="60">
        <f>SUM(D32:$D$122)</f>
        <v>13.420652192736888</v>
      </c>
      <c r="F32" s="60">
        <f>SUM($E32:E$122)</f>
        <v>271.36873573695027</v>
      </c>
      <c r="G32" s="60">
        <f t="shared" si="1"/>
        <v>5.8451960098850097E-4</v>
      </c>
      <c r="H32" s="60">
        <f>SUM($G32:G$122)</f>
        <v>0.12220337703523518</v>
      </c>
      <c r="I32" s="60">
        <f>SUM($H32:H$122)</f>
        <v>5.5167084334082412</v>
      </c>
      <c r="J32" s="61">
        <f t="shared" si="4"/>
        <v>26.156212530984035</v>
      </c>
      <c r="K32" s="61">
        <f t="shared" si="5"/>
        <v>528.8847534579179</v>
      </c>
      <c r="L32" s="61">
        <f t="shared" si="2"/>
        <v>0.23816856705871792</v>
      </c>
      <c r="M32" s="61">
        <f t="shared" si="3"/>
        <v>10.751802236093226</v>
      </c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2:26" x14ac:dyDescent="0.2">
      <c r="B33" s="58">
        <v>22</v>
      </c>
      <c r="C33" s="59">
        <f t="shared" si="0"/>
        <v>0.95338999999999996</v>
      </c>
      <c r="D33" s="60">
        <f t="shared" si="6"/>
        <v>0.49756709141644823</v>
      </c>
      <c r="E33" s="60">
        <f>SUM(D33:$D$122)</f>
        <v>12.907556033388927</v>
      </c>
      <c r="F33" s="60">
        <f>SUM($E33:E$122)</f>
        <v>257.94808354421338</v>
      </c>
      <c r="G33" s="60">
        <f t="shared" si="1"/>
        <v>5.6242784075693293E-4</v>
      </c>
      <c r="H33" s="60">
        <f>SUM($G33:G$122)</f>
        <v>0.12161885743424666</v>
      </c>
      <c r="I33" s="60">
        <f>SUM($H33:H$122)</f>
        <v>5.3945050563730073</v>
      </c>
      <c r="J33" s="61">
        <f t="shared" si="4"/>
        <v>25.941337873942516</v>
      </c>
      <c r="K33" s="61">
        <f t="shared" si="5"/>
        <v>518.4186976873815</v>
      </c>
      <c r="L33" s="61">
        <f t="shared" si="2"/>
        <v>0.24442705221526689</v>
      </c>
      <c r="M33" s="61">
        <f t="shared" si="3"/>
        <v>10.841764154892578</v>
      </c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2:26" x14ac:dyDescent="0.2">
      <c r="B34" s="58">
        <v>23</v>
      </c>
      <c r="C34" s="59">
        <f t="shared" si="0"/>
        <v>0.95228000000000002</v>
      </c>
      <c r="D34" s="60">
        <f t="shared" si="6"/>
        <v>0.48251241819462964</v>
      </c>
      <c r="E34" s="60">
        <f>SUM(D34:$D$122)</f>
        <v>12.409988941972479</v>
      </c>
      <c r="F34" s="60">
        <f>SUM($E34:E$122)</f>
        <v>245.04052751082438</v>
      </c>
      <c r="G34" s="60">
        <f t="shared" si="1"/>
        <v>5.4112710997345544E-4</v>
      </c>
      <c r="H34" s="60">
        <f>SUM($G34:G$122)</f>
        <v>0.12105642959348975</v>
      </c>
      <c r="I34" s="60">
        <f>SUM($H34:H$122)</f>
        <v>5.2728861989387612</v>
      </c>
      <c r="J34" s="61">
        <f t="shared" si="4"/>
        <v>25.719522387435628</v>
      </c>
      <c r="K34" s="61">
        <f t="shared" si="5"/>
        <v>507.84294511562825</v>
      </c>
      <c r="L34" s="61">
        <f t="shared" si="2"/>
        <v>0.25088769745333178</v>
      </c>
      <c r="M34" s="61">
        <f t="shared" si="3"/>
        <v>10.927980296689178</v>
      </c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2:26" x14ac:dyDescent="0.2">
      <c r="B35" s="58">
        <v>24</v>
      </c>
      <c r="C35" s="59">
        <f t="shared" si="0"/>
        <v>0.95118000000000003</v>
      </c>
      <c r="D35" s="60">
        <f t="shared" si="6"/>
        <v>0.46791753133141462</v>
      </c>
      <c r="E35" s="60">
        <f>SUM(D35:$D$122)</f>
        <v>11.927476523777848</v>
      </c>
      <c r="F35" s="60">
        <f>SUM($E35:E$122)</f>
        <v>232.6305385688519</v>
      </c>
      <c r="G35" s="60">
        <f t="shared" si="1"/>
        <v>5.1581401480263109E-4</v>
      </c>
      <c r="H35" s="60">
        <f>SUM($G35:G$122)</f>
        <v>0.12051530248351627</v>
      </c>
      <c r="I35" s="60">
        <f>SUM($H35:H$122)</f>
        <v>5.1518297693452704</v>
      </c>
      <c r="J35" s="61">
        <f t="shared" si="4"/>
        <v>25.490552768645692</v>
      </c>
      <c r="K35" s="61">
        <f t="shared" si="5"/>
        <v>497.16140770986704</v>
      </c>
      <c r="L35" s="61">
        <f t="shared" si="2"/>
        <v>0.2575567154763394</v>
      </c>
      <c r="M35" s="61">
        <f t="shared" si="3"/>
        <v>11.010123417872871</v>
      </c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2:26" x14ac:dyDescent="0.2">
      <c r="B36" s="58">
        <v>25</v>
      </c>
      <c r="C36" s="59">
        <f t="shared" si="0"/>
        <v>0.95009999999999994</v>
      </c>
      <c r="D36" s="60">
        <f t="shared" si="6"/>
        <v>0.45377305135550278</v>
      </c>
      <c r="E36" s="60">
        <f>SUM(D36:$D$122)</f>
        <v>11.459558992446436</v>
      </c>
      <c r="F36" s="60">
        <f>SUM($E36:E$122)</f>
        <v>220.70306204507403</v>
      </c>
      <c r="G36" s="60">
        <f t="shared" si="1"/>
        <v>5.0079030563357084E-4</v>
      </c>
      <c r="H36" s="60">
        <f>SUM($G36:G$122)</f>
        <v>0.11999948846871364</v>
      </c>
      <c r="I36" s="60">
        <f>SUM($H36:H$122)</f>
        <v>5.0313144668617538</v>
      </c>
      <c r="J36" s="61">
        <f t="shared" si="4"/>
        <v>25.253943481691223</v>
      </c>
      <c r="K36" s="61">
        <f t="shared" si="5"/>
        <v>486.37322420490545</v>
      </c>
      <c r="L36" s="61">
        <f t="shared" si="2"/>
        <v>0.26444824810608147</v>
      </c>
      <c r="M36" s="61">
        <f t="shared" si="3"/>
        <v>11.087733067956108</v>
      </c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2:26" x14ac:dyDescent="0.2">
      <c r="B37" s="58">
        <v>26</v>
      </c>
      <c r="C37" s="59">
        <f t="shared" si="0"/>
        <v>0.94901999999999997</v>
      </c>
      <c r="D37" s="60">
        <f t="shared" si="6"/>
        <v>0.44005557023368952</v>
      </c>
      <c r="E37" s="60">
        <f>SUM(D37:$D$122)</f>
        <v>11.005785941090933</v>
      </c>
      <c r="F37" s="60">
        <f>SUM($E37:E$122)</f>
        <v>209.2435030526276</v>
      </c>
      <c r="G37" s="60">
        <f t="shared" si="1"/>
        <v>4.9070607078440279E-4</v>
      </c>
      <c r="H37" s="60">
        <f>SUM($G37:G$122)</f>
        <v>0.11949869816308009</v>
      </c>
      <c r="I37" s="60">
        <f>SUM($H37:H$122)</f>
        <v>4.9113149783930394</v>
      </c>
      <c r="J37" s="61">
        <f t="shared" si="4"/>
        <v>25.009991204625269</v>
      </c>
      <c r="K37" s="61">
        <f t="shared" si="5"/>
        <v>475.49336312572927</v>
      </c>
      <c r="L37" s="61">
        <f t="shared" si="2"/>
        <v>0.27155365423421601</v>
      </c>
      <c r="M37" s="61">
        <f t="shared" si="3"/>
        <v>11.160669948536063</v>
      </c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2:26" x14ac:dyDescent="0.2">
      <c r="B38" s="58">
        <v>27</v>
      </c>
      <c r="C38" s="59">
        <f t="shared" si="0"/>
        <v>0.94793000000000005</v>
      </c>
      <c r="D38" s="60">
        <f t="shared" si="6"/>
        <v>0.42674771163182679</v>
      </c>
      <c r="E38" s="60">
        <f>SUM(D38:$D$122)</f>
        <v>10.565730370857244</v>
      </c>
      <c r="F38" s="60">
        <f>SUM($E38:E$122)</f>
        <v>198.23771711153668</v>
      </c>
      <c r="G38" s="60">
        <f t="shared" si="1"/>
        <v>4.8078442848751229E-4</v>
      </c>
      <c r="H38" s="60">
        <f>SUM($G38:G$122)</f>
        <v>0.11900799209229568</v>
      </c>
      <c r="I38" s="60">
        <f>SUM($H38:H$122)</f>
        <v>4.7918162802299618</v>
      </c>
      <c r="J38" s="61">
        <f t="shared" si="4"/>
        <v>24.758727657742529</v>
      </c>
      <c r="K38" s="61">
        <f t="shared" si="5"/>
        <v>464.53141213927518</v>
      </c>
      <c r="L38" s="61">
        <f t="shared" si="2"/>
        <v>0.27887200996866479</v>
      </c>
      <c r="M38" s="61">
        <f t="shared" si="3"/>
        <v>11.22868652747238</v>
      </c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2:26" x14ac:dyDescent="0.2">
      <c r="B39" s="58">
        <v>28</v>
      </c>
      <c r="C39" s="59">
        <f t="shared" si="0"/>
        <v>0.94682999999999995</v>
      </c>
      <c r="D39" s="60">
        <f t="shared" si="6"/>
        <v>0.41383738220435407</v>
      </c>
      <c r="E39" s="60">
        <f>SUM(D39:$D$122)</f>
        <v>10.138982659225416</v>
      </c>
      <c r="F39" s="60">
        <f>SUM($E39:E$122)</f>
        <v>187.67198674067947</v>
      </c>
      <c r="G39" s="60">
        <f t="shared" si="1"/>
        <v>4.7526792577750731E-4</v>
      </c>
      <c r="H39" s="60">
        <f>SUM($G39:G$122)</f>
        <v>0.11852720766380817</v>
      </c>
      <c r="I39" s="60">
        <f>SUM($H39:H$122)</f>
        <v>4.6728082881376656</v>
      </c>
      <c r="J39" s="61">
        <f t="shared" si="4"/>
        <v>24.499919763697804</v>
      </c>
      <c r="K39" s="61">
        <f t="shared" si="5"/>
        <v>453.49210779611622</v>
      </c>
      <c r="L39" s="61">
        <f t="shared" si="2"/>
        <v>0.28641010396996736</v>
      </c>
      <c r="M39" s="61">
        <f t="shared" si="3"/>
        <v>11.29141176963617</v>
      </c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2:26" x14ac:dyDescent="0.2">
      <c r="B40" s="58">
        <v>29</v>
      </c>
      <c r="C40" s="59">
        <f t="shared" si="0"/>
        <v>0.94571000000000005</v>
      </c>
      <c r="D40" s="60">
        <f t="shared" si="6"/>
        <v>0.40130859829204202</v>
      </c>
      <c r="E40" s="60">
        <f>SUM(D40:$D$122)</f>
        <v>9.7251452770210616</v>
      </c>
      <c r="F40" s="60">
        <f>SUM($E40:E$122)</f>
        <v>177.53300408145407</v>
      </c>
      <c r="G40" s="60">
        <f t="shared" si="1"/>
        <v>4.6554503825300584E-4</v>
      </c>
      <c r="H40" s="60">
        <f>SUM($G40:G$122)</f>
        <v>0.11805193973803066</v>
      </c>
      <c r="I40" s="60">
        <f>SUM($H40:H$122)</f>
        <v>4.5542810804738592</v>
      </c>
      <c r="J40" s="61">
        <f t="shared" si="4"/>
        <v>24.233583128821568</v>
      </c>
      <c r="K40" s="61">
        <f t="shared" si="5"/>
        <v>442.38524875128388</v>
      </c>
      <c r="L40" s="61">
        <f t="shared" si="2"/>
        <v>0.29416748168480905</v>
      </c>
      <c r="M40" s="61">
        <f t="shared" si="3"/>
        <v>11.348575883638551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2:26" x14ac:dyDescent="0.2">
      <c r="B41" s="58">
        <v>30</v>
      </c>
      <c r="C41" s="59">
        <f t="shared" si="0"/>
        <v>0.94457999999999998</v>
      </c>
      <c r="D41" s="60">
        <f t="shared" si="6"/>
        <v>0.38915445330353532</v>
      </c>
      <c r="E41" s="60">
        <f>SUM(D41:$D$122)</f>
        <v>9.3238366787290214</v>
      </c>
      <c r="F41" s="60">
        <f>SUM($E41:E$122)</f>
        <v>167.80785880443298</v>
      </c>
      <c r="G41" s="60">
        <f t="shared" si="1"/>
        <v>4.6398508838682204E-4</v>
      </c>
      <c r="H41" s="60">
        <f>SUM($G41:G$122)</f>
        <v>0.11758639469977766</v>
      </c>
      <c r="I41" s="60">
        <f>SUM($H41:H$122)</f>
        <v>4.4362291407358265</v>
      </c>
      <c r="J41" s="61">
        <f t="shared" si="4"/>
        <v>23.959218761545436</v>
      </c>
      <c r="K41" s="61">
        <f t="shared" si="5"/>
        <v>431.2114569932599</v>
      </c>
      <c r="L41" s="61">
        <f t="shared" si="2"/>
        <v>0.30215867684819175</v>
      </c>
      <c r="M41" s="61">
        <f t="shared" si="3"/>
        <v>11.399661761741749</v>
      </c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2:26" x14ac:dyDescent="0.2">
      <c r="B42" s="58">
        <v>31</v>
      </c>
      <c r="C42" s="59">
        <f t="shared" si="0"/>
        <v>0.94342000000000004</v>
      </c>
      <c r="D42" s="60">
        <f t="shared" si="6"/>
        <v>0.37735587248786101</v>
      </c>
      <c r="E42" s="60">
        <f>SUM(D42:$D$122)</f>
        <v>8.9346822254254867</v>
      </c>
      <c r="F42" s="60">
        <f>SUM($E42:E$122)</f>
        <v>158.48402212570394</v>
      </c>
      <c r="G42" s="60">
        <f t="shared" si="1"/>
        <v>4.6988781130574573E-4</v>
      </c>
      <c r="H42" s="60">
        <f>SUM($G42:G$122)</f>
        <v>0.11712240961139084</v>
      </c>
      <c r="I42" s="60">
        <f>SUM($H42:H$122)</f>
        <v>4.3186427460360495</v>
      </c>
      <c r="J42" s="61">
        <f t="shared" si="4"/>
        <v>23.67707216670625</v>
      </c>
      <c r="K42" s="61">
        <f t="shared" si="5"/>
        <v>419.98557245402918</v>
      </c>
      <c r="L42" s="61">
        <f t="shared" si="2"/>
        <v>0.3103765388337994</v>
      </c>
      <c r="M42" s="61">
        <f t="shared" si="3"/>
        <v>11.444482677753939</v>
      </c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2:26" x14ac:dyDescent="0.2">
      <c r="B43" s="58">
        <v>32</v>
      </c>
      <c r="C43" s="59">
        <f t="shared" ref="C43:C74" si="7">INDEX(CHOOSE(Opz_Bdem,Tavola71,Tavola81,Tavola91,Tavola98,TavolaRG48),1+B43,Opz_S)/100000</f>
        <v>0.94220999999999999</v>
      </c>
      <c r="D43" s="60">
        <f t="shared" ref="D43:D74" si="8">(1+Opz_Bfin)^(-$B43)*$C43</f>
        <v>0.36589503693419045</v>
      </c>
      <c r="E43" s="60">
        <f>SUM(D43:$D$122)</f>
        <v>8.5573263529376273</v>
      </c>
      <c r="F43" s="60">
        <f>SUM($E43:E$122)</f>
        <v>149.54933990027848</v>
      </c>
      <c r="G43" s="60">
        <f t="shared" ref="G43:G74" si="9">(1+Opz_Bfin)^(-$B43-1)*($C43-$C44)</f>
        <v>4.7882333335334354E-4</v>
      </c>
      <c r="H43" s="60">
        <f>SUM($G43:G$122)</f>
        <v>0.11665252180008509</v>
      </c>
      <c r="I43" s="60">
        <f>SUM($H43:H$122)</f>
        <v>4.2015203364246601</v>
      </c>
      <c r="J43" s="61">
        <f t="shared" si="4"/>
        <v>23.387380229693413</v>
      </c>
      <c r="K43" s="61">
        <f t="shared" si="5"/>
        <v>408.72196888304961</v>
      </c>
      <c r="L43" s="61">
        <f t="shared" si="2"/>
        <v>0.31881416806718288</v>
      </c>
      <c r="M43" s="61">
        <f t="shared" si="3"/>
        <v>11.482856864167692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2:26" x14ac:dyDescent="0.2">
      <c r="B44" s="58">
        <v>33</v>
      </c>
      <c r="C44" s="59">
        <f t="shared" si="7"/>
        <v>0.94094</v>
      </c>
      <c r="D44" s="60">
        <f t="shared" si="8"/>
        <v>0.35475907660275385</v>
      </c>
      <c r="E44" s="60">
        <f>SUM(D44:$D$122)</f>
        <v>8.1914313160034347</v>
      </c>
      <c r="F44" s="60">
        <f>SUM($E44:E$122)</f>
        <v>140.99201354734086</v>
      </c>
      <c r="G44" s="60">
        <f t="shared" si="9"/>
        <v>4.9416061465254891E-4</v>
      </c>
      <c r="H44" s="60">
        <f>SUM($G44:G$122)</f>
        <v>0.11617369846673176</v>
      </c>
      <c r="I44" s="60">
        <f>SUM($H44:H$122)</f>
        <v>4.084867814624574</v>
      </c>
      <c r="J44" s="61">
        <f t="shared" si="4"/>
        <v>23.090124696586404</v>
      </c>
      <c r="K44" s="61">
        <f t="shared" si="5"/>
        <v>397.43032059252573</v>
      </c>
      <c r="L44" s="61">
        <f t="shared" si="2"/>
        <v>0.32747209621593076</v>
      </c>
      <c r="M44" s="61">
        <f t="shared" si="3"/>
        <v>11.514484290978857</v>
      </c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2:26" x14ac:dyDescent="0.2">
      <c r="B45" s="58">
        <v>34</v>
      </c>
      <c r="C45" s="59">
        <f t="shared" si="7"/>
        <v>0.93959000000000004</v>
      </c>
      <c r="D45" s="60">
        <f t="shared" si="8"/>
        <v>0.34393212734918621</v>
      </c>
      <c r="E45" s="60">
        <f>SUM(D45:$D$122)</f>
        <v>7.836672239400678</v>
      </c>
      <c r="F45" s="60">
        <f>SUM($E45:E$122)</f>
        <v>132.80058223133739</v>
      </c>
      <c r="G45" s="60">
        <f t="shared" si="9"/>
        <v>5.1175209284407669E-4</v>
      </c>
      <c r="H45" s="60">
        <f>SUM($G45:G$122)</f>
        <v>0.11567953785207921</v>
      </c>
      <c r="I45" s="60">
        <f>SUM($H45:H$122)</f>
        <v>3.9686941161578426</v>
      </c>
      <c r="J45" s="61">
        <f t="shared" si="4"/>
        <v>22.785519630866844</v>
      </c>
      <c r="K45" s="61">
        <f t="shared" si="5"/>
        <v>386.12438813111538</v>
      </c>
      <c r="L45" s="61">
        <f t="shared" si="2"/>
        <v>0.33634408842135438</v>
      </c>
      <c r="M45" s="61">
        <f t="shared" si="3"/>
        <v>11.5391782289897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2:26" x14ac:dyDescent="0.2">
      <c r="B46" s="58">
        <v>35</v>
      </c>
      <c r="C46" s="59">
        <f t="shared" si="7"/>
        <v>0.93815000000000004</v>
      </c>
      <c r="D46" s="60">
        <f t="shared" si="8"/>
        <v>0.33340293465393861</v>
      </c>
      <c r="E46" s="60">
        <f>SUM(D46:$D$122)</f>
        <v>7.492740112051492</v>
      </c>
      <c r="F46" s="60">
        <f>SUM($E46:E$122)</f>
        <v>124.96390999193672</v>
      </c>
      <c r="G46" s="60">
        <f t="shared" si="9"/>
        <v>5.3825058308843332E-4</v>
      </c>
      <c r="H46" s="60">
        <f>SUM($G46:G$122)</f>
        <v>0.11516778575923511</v>
      </c>
      <c r="I46" s="60">
        <f>SUM($H46:H$122)</f>
        <v>3.8530145783057623</v>
      </c>
      <c r="J46" s="61">
        <f t="shared" si="4"/>
        <v>22.47352777451918</v>
      </c>
      <c r="K46" s="61">
        <f t="shared" si="5"/>
        <v>374.81346743886701</v>
      </c>
      <c r="L46" s="61">
        <f t="shared" si="2"/>
        <v>0.34543122986837393</v>
      </c>
      <c r="M46" s="61">
        <f t="shared" si="3"/>
        <v>11.556630664649266</v>
      </c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2:26" x14ac:dyDescent="0.2">
      <c r="B47" s="58">
        <v>36</v>
      </c>
      <c r="C47" s="59">
        <f t="shared" si="7"/>
        <v>0.93659000000000003</v>
      </c>
      <c r="D47" s="60">
        <f t="shared" si="8"/>
        <v>0.32315391898384227</v>
      </c>
      <c r="E47" s="60">
        <f>SUM(D47:$D$122)</f>
        <v>7.1593371773975534</v>
      </c>
      <c r="F47" s="60">
        <f>SUM($E47:E$122)</f>
        <v>117.47116987988521</v>
      </c>
      <c r="G47" s="60">
        <f t="shared" si="9"/>
        <v>5.6947099281201899E-4</v>
      </c>
      <c r="H47" s="60">
        <f>SUM($G47:G$122)</f>
        <v>0.11462953517614669</v>
      </c>
      <c r="I47" s="60">
        <f>SUM($H47:H$122)</f>
        <v>3.7378467925465273</v>
      </c>
      <c r="J47" s="61">
        <f t="shared" si="4"/>
        <v>22.154573275515563</v>
      </c>
      <c r="K47" s="61">
        <f t="shared" si="5"/>
        <v>363.51460706177846</v>
      </c>
      <c r="L47" s="61">
        <f t="shared" si="2"/>
        <v>0.35472116673255688</v>
      </c>
      <c r="M47" s="61">
        <f t="shared" si="3"/>
        <v>11.566769186337549</v>
      </c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2:26" x14ac:dyDescent="0.2">
      <c r="B48" s="58">
        <v>37</v>
      </c>
      <c r="C48" s="59">
        <f t="shared" si="7"/>
        <v>0.93489</v>
      </c>
      <c r="D48" s="60">
        <f t="shared" si="8"/>
        <v>0.31317219792353973</v>
      </c>
      <c r="E48" s="60">
        <f>SUM(D48:$D$122)</f>
        <v>6.8361832584137119</v>
      </c>
      <c r="F48" s="60">
        <f>SUM($E48:E$122)</f>
        <v>110.31183270248768</v>
      </c>
      <c r="G48" s="60">
        <f t="shared" si="9"/>
        <v>6.0817290494487471E-4</v>
      </c>
      <c r="H48" s="60">
        <f>SUM($G48:G$122)</f>
        <v>0.11406006418333467</v>
      </c>
      <c r="I48" s="60">
        <f>SUM($H48:H$122)</f>
        <v>3.6232172573703805</v>
      </c>
      <c r="J48" s="61">
        <f t="shared" si="4"/>
        <v>21.828831881439076</v>
      </c>
      <c r="K48" s="61">
        <f t="shared" si="5"/>
        <v>352.2401842625253</v>
      </c>
      <c r="L48" s="61">
        <f t="shared" si="2"/>
        <v>0.36420878015226044</v>
      </c>
      <c r="M48" s="61">
        <f t="shared" si="3"/>
        <v>11.569409038841247</v>
      </c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2:26" x14ac:dyDescent="0.2">
      <c r="B49" s="58">
        <v>38</v>
      </c>
      <c r="C49" s="59">
        <f t="shared" si="7"/>
        <v>0.93301999999999996</v>
      </c>
      <c r="D49" s="60">
        <f t="shared" si="8"/>
        <v>0.30344250469072481</v>
      </c>
      <c r="E49" s="60">
        <f>SUM(D49:$D$122)</f>
        <v>6.5230110604901723</v>
      </c>
      <c r="F49" s="60">
        <f>SUM($E49:E$122)</f>
        <v>103.47564944407397</v>
      </c>
      <c r="G49" s="60">
        <f t="shared" si="9"/>
        <v>6.5045230475384774E-4</v>
      </c>
      <c r="H49" s="60">
        <f>SUM($G49:G$122)</f>
        <v>0.11345189127838978</v>
      </c>
      <c r="I49" s="60">
        <f>SUM($H49:H$122)</f>
        <v>3.5091571931870464</v>
      </c>
      <c r="J49" s="61">
        <f t="shared" si="4"/>
        <v>21.496695287097523</v>
      </c>
      <c r="K49" s="61">
        <f t="shared" si="5"/>
        <v>341.00578476815105</v>
      </c>
      <c r="L49" s="61">
        <f t="shared" si="2"/>
        <v>0.37388266154084909</v>
      </c>
      <c r="M49" s="61">
        <f t="shared" si="3"/>
        <v>11.564487963753317</v>
      </c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2:26" x14ac:dyDescent="0.2">
      <c r="B50" s="58">
        <v>39</v>
      </c>
      <c r="C50" s="59">
        <f t="shared" si="7"/>
        <v>0.93096000000000001</v>
      </c>
      <c r="D50" s="60">
        <f t="shared" si="8"/>
        <v>0.29395392118138669</v>
      </c>
      <c r="E50" s="60">
        <f>SUM(D50:$D$122)</f>
        <v>6.2195685557994471</v>
      </c>
      <c r="F50" s="60">
        <f>SUM($E50:E$122)</f>
        <v>96.952638383583789</v>
      </c>
      <c r="G50" s="60">
        <f t="shared" si="9"/>
        <v>6.9281846014881564E-4</v>
      </c>
      <c r="H50" s="60">
        <f>SUM($G50:G$122)</f>
        <v>0.11280143897363593</v>
      </c>
      <c r="I50" s="60">
        <f>SUM($H50:H$122)</f>
        <v>3.3957053019086572</v>
      </c>
      <c r="J50" s="61">
        <f t="shared" si="4"/>
        <v>21.158311244168132</v>
      </c>
      <c r="K50" s="61">
        <f t="shared" si="5"/>
        <v>329.82257217027689</v>
      </c>
      <c r="L50" s="61">
        <f t="shared" si="2"/>
        <v>0.38373850745141402</v>
      </c>
      <c r="M50" s="61">
        <f t="shared" si="3"/>
        <v>11.551828559596963</v>
      </c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2:26" x14ac:dyDescent="0.2">
      <c r="B51" s="58">
        <v>40</v>
      </c>
      <c r="C51" s="59">
        <f t="shared" si="7"/>
        <v>0.92869999999999997</v>
      </c>
      <c r="D51" s="60">
        <f t="shared" si="8"/>
        <v>0.28469933802663439</v>
      </c>
      <c r="E51" s="60">
        <f>SUM(D51:$D$122)</f>
        <v>5.9256146346180598</v>
      </c>
      <c r="F51" s="60">
        <f>SUM($E51:E$122)</f>
        <v>90.733069827784334</v>
      </c>
      <c r="G51" s="60">
        <f t="shared" si="9"/>
        <v>7.4109372187065696E-4</v>
      </c>
      <c r="H51" s="60">
        <f>SUM($G51:G$122)</f>
        <v>0.11210862051348711</v>
      </c>
      <c r="I51" s="60">
        <f>SUM($H51:H$122)</f>
        <v>3.2829038629350209</v>
      </c>
      <c r="J51" s="61">
        <f t="shared" si="4"/>
        <v>20.813587680571644</v>
      </c>
      <c r="K51" s="61">
        <f t="shared" si="5"/>
        <v>318.69786019416739</v>
      </c>
      <c r="L51" s="61">
        <f t="shared" si="2"/>
        <v>0.39377899959500096</v>
      </c>
      <c r="M51" s="61">
        <f t="shared" si="3"/>
        <v>11.531125733168711</v>
      </c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2:26" x14ac:dyDescent="0.2">
      <c r="B52" s="58">
        <v>41</v>
      </c>
      <c r="C52" s="59">
        <f t="shared" si="7"/>
        <v>0.92620999999999998</v>
      </c>
      <c r="D52" s="60">
        <f t="shared" si="8"/>
        <v>0.27566603057583267</v>
      </c>
      <c r="E52" s="60">
        <f>SUM(D52:$D$122)</f>
        <v>5.6409152965914258</v>
      </c>
      <c r="F52" s="60">
        <f>SUM($E52:E$122)</f>
        <v>84.807455193166277</v>
      </c>
      <c r="G52" s="60">
        <f t="shared" si="9"/>
        <v>7.9174827384317079E-4</v>
      </c>
      <c r="H52" s="60">
        <f>SUM($G52:G$122)</f>
        <v>0.11136752679161646</v>
      </c>
      <c r="I52" s="60">
        <f>SUM($H52:H$122)</f>
        <v>3.170795242421534</v>
      </c>
      <c r="J52" s="61">
        <f t="shared" si="4"/>
        <v>20.462859659596951</v>
      </c>
      <c r="K52" s="61">
        <f t="shared" si="5"/>
        <v>307.6456501224103</v>
      </c>
      <c r="L52" s="61">
        <f t="shared" si="2"/>
        <v>0.40399437884669104</v>
      </c>
      <c r="M52" s="61">
        <f t="shared" si="3"/>
        <v>11.502306743410243</v>
      </c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2:26" x14ac:dyDescent="0.2">
      <c r="B53" s="58">
        <v>42</v>
      </c>
      <c r="C53" s="59">
        <f t="shared" si="7"/>
        <v>0.92347000000000001</v>
      </c>
      <c r="D53" s="60">
        <f t="shared" si="8"/>
        <v>0.26684517461531471</v>
      </c>
      <c r="E53" s="60">
        <f>SUM(D53:$D$122)</f>
        <v>5.3652492660155922</v>
      </c>
      <c r="F53" s="60">
        <f>SUM($E53:E$122)</f>
        <v>79.166539896574847</v>
      </c>
      <c r="G53" s="60">
        <f t="shared" si="9"/>
        <v>8.5285052529349582E-4</v>
      </c>
      <c r="H53" s="60">
        <f>SUM($G53:G$122)</f>
        <v>0.11057577851777328</v>
      </c>
      <c r="I53" s="60">
        <f>SUM($H53:H$122)</f>
        <v>3.0594277156299174</v>
      </c>
      <c r="J53" s="61">
        <f t="shared" si="4"/>
        <v>20.106225543520363</v>
      </c>
      <c r="K53" s="61">
        <f t="shared" si="5"/>
        <v>296.6759283194898</v>
      </c>
      <c r="L53" s="61">
        <f t="shared" si="2"/>
        <v>0.41438178028581502</v>
      </c>
      <c r="M53" s="61">
        <f t="shared" si="3"/>
        <v>11.465179087612896</v>
      </c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2:26" x14ac:dyDescent="0.2">
      <c r="B54" s="58">
        <v>43</v>
      </c>
      <c r="C54" s="59">
        <f t="shared" si="7"/>
        <v>0.92042999999999997</v>
      </c>
      <c r="D54" s="60">
        <f t="shared" si="8"/>
        <v>0.25822013453811887</v>
      </c>
      <c r="E54" s="60">
        <f>SUM(D54:$D$122)</f>
        <v>5.0984040914002771</v>
      </c>
      <c r="F54" s="60">
        <f>SUM($E54:E$122)</f>
        <v>73.801290630559265</v>
      </c>
      <c r="G54" s="60">
        <f t="shared" si="9"/>
        <v>9.2061662477386423E-4</v>
      </c>
      <c r="H54" s="60">
        <f>SUM($G54:G$122)</f>
        <v>0.10972292799247979</v>
      </c>
      <c r="I54" s="60">
        <f>SUM($H54:H$122)</f>
        <v>2.9488519371121442</v>
      </c>
      <c r="J54" s="61">
        <f t="shared" si="4"/>
        <v>19.744409553963898</v>
      </c>
      <c r="K54" s="61">
        <f t="shared" si="5"/>
        <v>285.8076530808429</v>
      </c>
      <c r="L54" s="61">
        <f t="shared" si="2"/>
        <v>0.42492011007872166</v>
      </c>
      <c r="M54" s="61">
        <f t="shared" si="3"/>
        <v>11.419914804036438</v>
      </c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2:26" x14ac:dyDescent="0.2">
      <c r="B55" s="58">
        <v>44</v>
      </c>
      <c r="C55" s="59">
        <f t="shared" si="7"/>
        <v>0.91705000000000003</v>
      </c>
      <c r="D55" s="60">
        <f t="shared" si="8"/>
        <v>0.24977854312097264</v>
      </c>
      <c r="E55" s="60">
        <f>SUM(D55:$D$122)</f>
        <v>4.8401839568621563</v>
      </c>
      <c r="F55" s="60">
        <f>SUM($E55:E$122)</f>
        <v>68.702886539158996</v>
      </c>
      <c r="G55" s="60">
        <f t="shared" si="9"/>
        <v>9.8635606664174928E-4</v>
      </c>
      <c r="H55" s="60">
        <f>SUM($G55:G$122)</f>
        <v>0.10880231136770593</v>
      </c>
      <c r="I55" s="60">
        <f>SUM($H55:H$122)</f>
        <v>2.8391290091196639</v>
      </c>
      <c r="J55" s="61">
        <f t="shared" si="4"/>
        <v>19.377901305629607</v>
      </c>
      <c r="K55" s="61">
        <f t="shared" si="5"/>
        <v>275.05519761913592</v>
      </c>
      <c r="L55" s="61">
        <f t="shared" si="2"/>
        <v>0.43559510760302117</v>
      </c>
      <c r="M55" s="61">
        <f t="shared" si="3"/>
        <v>11.366584870120802</v>
      </c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2:26" x14ac:dyDescent="0.2">
      <c r="B56" s="58">
        <v>45</v>
      </c>
      <c r="C56" s="59">
        <f t="shared" si="7"/>
        <v>0.91332000000000002</v>
      </c>
      <c r="D56" s="60">
        <f t="shared" si="8"/>
        <v>0.24151708385663265</v>
      </c>
      <c r="E56" s="60">
        <f>SUM(D56:$D$122)</f>
        <v>4.590405413741184</v>
      </c>
      <c r="F56" s="60">
        <f>SUM($E56:E$122)</f>
        <v>63.862702582296869</v>
      </c>
      <c r="G56" s="60">
        <f t="shared" si="9"/>
        <v>1.0551871297789204E-3</v>
      </c>
      <c r="H56" s="60">
        <f>SUM($G56:G$122)</f>
        <v>0.10781595530106419</v>
      </c>
      <c r="I56" s="60">
        <f>SUM($H56:H$122)</f>
        <v>2.7303266977519582</v>
      </c>
      <c r="J56" s="61">
        <f t="shared" si="4"/>
        <v>19.006545377411488</v>
      </c>
      <c r="K56" s="61">
        <f t="shared" si="5"/>
        <v>264.4231271863423</v>
      </c>
      <c r="L56" s="61">
        <f t="shared" si="2"/>
        <v>0.44641129968704407</v>
      </c>
      <c r="M56" s="61">
        <f t="shared" si="3"/>
        <v>11.304900896255901</v>
      </c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2:26" x14ac:dyDescent="0.2">
      <c r="B57" s="58">
        <v>46</v>
      </c>
      <c r="C57" s="59">
        <f t="shared" si="7"/>
        <v>0.90920999999999996</v>
      </c>
      <c r="D57" s="60">
        <f t="shared" si="8"/>
        <v>0.23342741855627219</v>
      </c>
      <c r="E57" s="60">
        <f>SUM(D57:$D$122)</f>
        <v>4.3488883298845531</v>
      </c>
      <c r="F57" s="60">
        <f>SUM($E57:E$122)</f>
        <v>59.272297168555689</v>
      </c>
      <c r="G57" s="60">
        <f t="shared" si="9"/>
        <v>1.1216644423983702E-3</v>
      </c>
      <c r="H57" s="60">
        <f>SUM($G57:G$122)</f>
        <v>0.10676076817128527</v>
      </c>
      <c r="I57" s="60">
        <f>SUM($H57:H$122)</f>
        <v>2.6225107424508938</v>
      </c>
      <c r="J57" s="61">
        <f t="shared" si="4"/>
        <v>18.630580575247073</v>
      </c>
      <c r="K57" s="61">
        <f t="shared" si="5"/>
        <v>253.92174379149446</v>
      </c>
      <c r="L57" s="61">
        <f t="shared" si="2"/>
        <v>0.45736173081804665</v>
      </c>
      <c r="M57" s="61">
        <f t="shared" si="3"/>
        <v>11.234801629863746</v>
      </c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2:26" x14ac:dyDescent="0.2">
      <c r="B58" s="58">
        <v>47</v>
      </c>
      <c r="C58" s="59">
        <f t="shared" si="7"/>
        <v>0.90471000000000001</v>
      </c>
      <c r="D58" s="60">
        <f t="shared" si="8"/>
        <v>0.22550689726272025</v>
      </c>
      <c r="E58" s="60">
        <f>SUM(D58:$D$122)</f>
        <v>4.1154609113282801</v>
      </c>
      <c r="F58" s="60">
        <f>SUM($E58:E$122)</f>
        <v>54.923408838671129</v>
      </c>
      <c r="G58" s="60">
        <f t="shared" si="9"/>
        <v>1.1833741366403801E-3</v>
      </c>
      <c r="H58" s="60">
        <f>SUM($G58:G$122)</f>
        <v>0.10563910372888688</v>
      </c>
      <c r="I58" s="60">
        <f>SUM($H58:H$122)</f>
        <v>2.5157499742796086</v>
      </c>
      <c r="J58" s="61">
        <f t="shared" si="4"/>
        <v>18.249822782731485</v>
      </c>
      <c r="K58" s="61">
        <f t="shared" si="5"/>
        <v>243.55533912864851</v>
      </c>
      <c r="L58" s="61">
        <f t="shared" si="2"/>
        <v>0.46845176360976276</v>
      </c>
      <c r="M58" s="61">
        <f t="shared" si="3"/>
        <v>11.155977953741731</v>
      </c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2:26" x14ac:dyDescent="0.2">
      <c r="B59" s="58">
        <v>48</v>
      </c>
      <c r="C59" s="59">
        <f t="shared" si="7"/>
        <v>0.89981999999999995</v>
      </c>
      <c r="D59" s="60">
        <f t="shared" si="8"/>
        <v>0.21775536106988413</v>
      </c>
      <c r="E59" s="60">
        <f>SUM(D59:$D$122)</f>
        <v>3.8899540140655597</v>
      </c>
      <c r="F59" s="60">
        <f>SUM($E59:E$122)</f>
        <v>50.807947927342845</v>
      </c>
      <c r="G59" s="60">
        <f t="shared" si="9"/>
        <v>1.2546345602595815E-3</v>
      </c>
      <c r="H59" s="60">
        <f>SUM($G59:G$122)</f>
        <v>0.1044557295922465</v>
      </c>
      <c r="I59" s="60">
        <f>SUM($H59:H$122)</f>
        <v>2.4101108705507217</v>
      </c>
      <c r="J59" s="61">
        <f t="shared" si="4"/>
        <v>17.86387253546037</v>
      </c>
      <c r="K59" s="61">
        <f t="shared" si="5"/>
        <v>233.32581883500481</v>
      </c>
      <c r="L59" s="61">
        <f t="shared" si="2"/>
        <v>0.47969303294775628</v>
      </c>
      <c r="M59" s="61">
        <f t="shared" si="3"/>
        <v>11.067974899489368</v>
      </c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2:26" x14ac:dyDescent="0.2">
      <c r="B60" s="58">
        <v>49</v>
      </c>
      <c r="C60" s="59">
        <f t="shared" si="7"/>
        <v>0.89448000000000005</v>
      </c>
      <c r="D60" s="60">
        <f t="shared" si="8"/>
        <v>0.21015833735224931</v>
      </c>
      <c r="E60" s="60">
        <f>SUM(D60:$D$122)</f>
        <v>3.672198652995676</v>
      </c>
      <c r="F60" s="60">
        <f>SUM($E60:E$122)</f>
        <v>46.917993913277293</v>
      </c>
      <c r="G60" s="60">
        <f t="shared" si="9"/>
        <v>1.3253021335784918E-3</v>
      </c>
      <c r="H60" s="60">
        <f>SUM($G60:G$122)</f>
        <v>0.10320109503198693</v>
      </c>
      <c r="I60" s="60">
        <f>SUM($H60:H$122)</f>
        <v>2.3056551409584753</v>
      </c>
      <c r="J60" s="61">
        <f t="shared" si="4"/>
        <v>17.473485464631615</v>
      </c>
      <c r="K60" s="61">
        <f t="shared" si="5"/>
        <v>223.25069042889024</v>
      </c>
      <c r="L60" s="61">
        <f t="shared" si="2"/>
        <v>0.49106353015636084</v>
      </c>
      <c r="M60" s="61">
        <f t="shared" si="3"/>
        <v>10.971038170586279</v>
      </c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2:26" x14ac:dyDescent="0.2">
      <c r="B61" s="58">
        <v>50</v>
      </c>
      <c r="C61" s="59">
        <f t="shared" si="7"/>
        <v>0.88866999999999996</v>
      </c>
      <c r="D61" s="60">
        <f t="shared" si="8"/>
        <v>0.20271191859676066</v>
      </c>
      <c r="E61" s="60">
        <f>SUM(D61:$D$122)</f>
        <v>3.462040315643427</v>
      </c>
      <c r="F61" s="60">
        <f>SUM($E61:E$122)</f>
        <v>43.245795260281618</v>
      </c>
      <c r="G61" s="60">
        <f t="shared" si="9"/>
        <v>1.40407658822043E-3</v>
      </c>
      <c r="H61" s="60">
        <f>SUM($G61:G$122)</f>
        <v>0.10187579289840845</v>
      </c>
      <c r="I61" s="60">
        <f>SUM($H61:H$122)</f>
        <v>2.2024540459264887</v>
      </c>
      <c r="J61" s="61">
        <f t="shared" si="4"/>
        <v>17.078622409618642</v>
      </c>
      <c r="K61" s="61">
        <f t="shared" si="5"/>
        <v>213.33622393613263</v>
      </c>
      <c r="L61" s="61">
        <f t="shared" si="2"/>
        <v>0.50256439583635037</v>
      </c>
      <c r="M61" s="61">
        <f t="shared" si="3"/>
        <v>10.864945984294403</v>
      </c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2:26" x14ac:dyDescent="0.2">
      <c r="B62" s="58">
        <v>51</v>
      </c>
      <c r="C62" s="59">
        <f t="shared" si="7"/>
        <v>0.88232999999999995</v>
      </c>
      <c r="D62" s="60">
        <f t="shared" si="8"/>
        <v>0.19540361136979964</v>
      </c>
      <c r="E62" s="60">
        <f>SUM(D62:$D$122)</f>
        <v>3.2593283970466658</v>
      </c>
      <c r="F62" s="60">
        <f>SUM($E62:E$122)</f>
        <v>39.783754944638197</v>
      </c>
      <c r="G62" s="60">
        <f t="shared" si="9"/>
        <v>1.4921888337646153E-3</v>
      </c>
      <c r="H62" s="60">
        <f>SUM($G62:G$122)</f>
        <v>0.100471716310188</v>
      </c>
      <c r="I62" s="60">
        <f>SUM($H62:H$122)</f>
        <v>2.1005782530280794</v>
      </c>
      <c r="J62" s="61">
        <f t="shared" si="4"/>
        <v>16.679980345288577</v>
      </c>
      <c r="K62" s="61">
        <f t="shared" si="5"/>
        <v>203.59784891256584</v>
      </c>
      <c r="L62" s="61">
        <f t="shared" si="2"/>
        <v>0.51417532974887625</v>
      </c>
      <c r="M62" s="61">
        <f t="shared" si="3"/>
        <v>10.74994591094201</v>
      </c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2:26" x14ac:dyDescent="0.2">
      <c r="B63" s="58">
        <v>52</v>
      </c>
      <c r="C63" s="59">
        <f t="shared" si="7"/>
        <v>0.87539</v>
      </c>
      <c r="D63" s="60">
        <f t="shared" si="8"/>
        <v>0.18822005521458454</v>
      </c>
      <c r="E63" s="60">
        <f>SUM(D63:$D$122)</f>
        <v>3.0639247856768668</v>
      </c>
      <c r="F63" s="60">
        <f>SUM($E63:E$122)</f>
        <v>36.524426547591524</v>
      </c>
      <c r="G63" s="60">
        <f t="shared" si="9"/>
        <v>1.5823272096382195E-3</v>
      </c>
      <c r="H63" s="60">
        <f>SUM($G63:G$122)</f>
        <v>9.8979527476423385E-2</v>
      </c>
      <c r="I63" s="60">
        <f>SUM($H63:H$122)</f>
        <v>2.0001065367178912</v>
      </c>
      <c r="J63" s="61">
        <f t="shared" si="4"/>
        <v>16.278418270485417</v>
      </c>
      <c r="K63" s="61">
        <f t="shared" si="5"/>
        <v>194.05172581609872</v>
      </c>
      <c r="L63" s="61">
        <f t="shared" si="2"/>
        <v>0.52587131251013353</v>
      </c>
      <c r="M63" s="61">
        <f t="shared" si="3"/>
        <v>10.626426256424292</v>
      </c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2:26" x14ac:dyDescent="0.2">
      <c r="B64" s="58">
        <v>53</v>
      </c>
      <c r="C64" s="59">
        <f t="shared" si="7"/>
        <v>0.86780999999999997</v>
      </c>
      <c r="D64" s="60">
        <f t="shared" si="8"/>
        <v>0.18115559047442448</v>
      </c>
      <c r="E64" s="60">
        <f>SUM(D64:$D$122)</f>
        <v>2.8757047304622825</v>
      </c>
      <c r="F64" s="60">
        <f>SUM($E64:E$122)</f>
        <v>33.460501761914657</v>
      </c>
      <c r="G64" s="60">
        <f t="shared" si="9"/>
        <v>1.672029033931299E-3</v>
      </c>
      <c r="H64" s="60">
        <f>SUM($G64:G$122)</f>
        <v>9.7397200266785167E-2</v>
      </c>
      <c r="I64" s="60">
        <f>SUM($H64:H$122)</f>
        <v>1.9011270092414683</v>
      </c>
      <c r="J64" s="61">
        <f t="shared" si="4"/>
        <v>15.874225702508884</v>
      </c>
      <c r="K64" s="61">
        <f t="shared" si="5"/>
        <v>184.70587451530295</v>
      </c>
      <c r="L64" s="61">
        <f t="shared" si="2"/>
        <v>0.53764391157741109</v>
      </c>
      <c r="M64" s="61">
        <f t="shared" si="3"/>
        <v>10.494442949635987</v>
      </c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2:26" x14ac:dyDescent="0.2">
      <c r="B65" s="58">
        <v>54</v>
      </c>
      <c r="C65" s="59">
        <f t="shared" si="7"/>
        <v>0.85955999999999999</v>
      </c>
      <c r="D65" s="60">
        <f t="shared" si="8"/>
        <v>0.17420718501890797</v>
      </c>
      <c r="E65" s="60">
        <f>SUM(D65:$D$122)</f>
        <v>2.6945491399878572</v>
      </c>
      <c r="F65" s="60">
        <f>SUM($E65:E$122)</f>
        <v>30.584797031452343</v>
      </c>
      <c r="G65" s="60">
        <f t="shared" si="9"/>
        <v>1.7650015221375513E-3</v>
      </c>
      <c r="H65" s="60">
        <f>SUM($G65:G$122)</f>
        <v>9.5725171232853873E-2</v>
      </c>
      <c r="I65" s="60">
        <f>SUM($H65:H$122)</f>
        <v>1.8037298089746832</v>
      </c>
      <c r="J65" s="61">
        <f t="shared" si="4"/>
        <v>15.467497162619315</v>
      </c>
      <c r="K65" s="61">
        <f t="shared" si="5"/>
        <v>175.56564632011447</v>
      </c>
      <c r="L65" s="61">
        <f t="shared" si="2"/>
        <v>0.54949037390429178</v>
      </c>
      <c r="M65" s="61">
        <f t="shared" si="3"/>
        <v>10.35393464844123</v>
      </c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2:26" x14ac:dyDescent="0.2">
      <c r="B66" s="58">
        <v>55</v>
      </c>
      <c r="C66" s="59">
        <f t="shared" si="7"/>
        <v>0.85058999999999996</v>
      </c>
      <c r="D66" s="60">
        <f t="shared" si="8"/>
        <v>0.16736818781660803</v>
      </c>
      <c r="E66" s="60">
        <f>SUM(D66:$D$122)</f>
        <v>2.5203419549689494</v>
      </c>
      <c r="F66" s="60">
        <f>SUM($E66:E$122)</f>
        <v>27.890247891464483</v>
      </c>
      <c r="G66" s="60">
        <f t="shared" si="9"/>
        <v>1.8492293334081544E-3</v>
      </c>
      <c r="H66" s="60">
        <f>SUM($G66:G$122)</f>
        <v>9.3960169710716329E-2</v>
      </c>
      <c r="I66" s="60">
        <f>SUM($H66:H$122)</f>
        <v>1.7080046377418292</v>
      </c>
      <c r="J66" s="61">
        <f t="shared" si="4"/>
        <v>15.058667885742947</v>
      </c>
      <c r="K66" s="61">
        <f t="shared" si="5"/>
        <v>166.64007811344015</v>
      </c>
      <c r="L66" s="61">
        <f t="shared" si="2"/>
        <v>0.56139802274535122</v>
      </c>
      <c r="M66" s="61">
        <f t="shared" si="3"/>
        <v>10.205073377584501</v>
      </c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2:26" x14ac:dyDescent="0.2">
      <c r="B67" s="58">
        <v>56</v>
      </c>
      <c r="C67" s="59">
        <f t="shared" si="7"/>
        <v>0.84091000000000005</v>
      </c>
      <c r="D67" s="60">
        <f t="shared" si="8"/>
        <v>0.16064415689630843</v>
      </c>
      <c r="E67" s="60">
        <f>SUM(D67:$D$122)</f>
        <v>2.3529737671523412</v>
      </c>
      <c r="F67" s="60">
        <f>SUM($E67:E$122)</f>
        <v>25.369905936495535</v>
      </c>
      <c r="G67" s="60">
        <f t="shared" si="9"/>
        <v>1.9381816711581802E-3</v>
      </c>
      <c r="H67" s="60">
        <f>SUM($G67:G$122)</f>
        <v>9.2110940377308159E-2</v>
      </c>
      <c r="I67" s="60">
        <f>SUM($H67:H$122)</f>
        <v>1.614044468031113</v>
      </c>
      <c r="J67" s="61">
        <f t="shared" si="4"/>
        <v>14.647117035642472</v>
      </c>
      <c r="K67" s="61">
        <f t="shared" si="5"/>
        <v>157.92610466916105</v>
      </c>
      <c r="L67" s="61">
        <f t="shared" si="2"/>
        <v>0.57338494070944235</v>
      </c>
      <c r="M67" s="61">
        <f t="shared" si="3"/>
        <v>10.047327579259147</v>
      </c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2:26" x14ac:dyDescent="0.2">
      <c r="B68" s="58">
        <v>57</v>
      </c>
      <c r="C68" s="59">
        <f t="shared" si="7"/>
        <v>0.83045999999999998</v>
      </c>
      <c r="D68" s="60">
        <f t="shared" si="8"/>
        <v>0.15402701919904416</v>
      </c>
      <c r="E68" s="60">
        <f>SUM(D68:$D$122)</f>
        <v>2.1923296102560332</v>
      </c>
      <c r="F68" s="60">
        <f>SUM($E68:E$122)</f>
        <v>23.016932169343193</v>
      </c>
      <c r="G68" s="60">
        <f t="shared" si="9"/>
        <v>2.0329884393901379E-3</v>
      </c>
      <c r="H68" s="60">
        <f>SUM($G68:G$122)</f>
        <v>9.0172758706149964E-2</v>
      </c>
      <c r="I68" s="60">
        <f>SUM($H68:H$122)</f>
        <v>1.5219335276538046</v>
      </c>
      <c r="J68" s="61">
        <f t="shared" si="4"/>
        <v>14.233409317770127</v>
      </c>
      <c r="K68" s="61">
        <f t="shared" si="5"/>
        <v>149.43438033816102</v>
      </c>
      <c r="L68" s="61">
        <f t="shared" si="2"/>
        <v>0.58543468006494759</v>
      </c>
      <c r="M68" s="61">
        <f t="shared" si="3"/>
        <v>9.8809516380178657</v>
      </c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2:26" x14ac:dyDescent="0.2">
      <c r="B69" s="58">
        <v>58</v>
      </c>
      <c r="C69" s="59">
        <f t="shared" si="7"/>
        <v>0.81916999999999995</v>
      </c>
      <c r="D69" s="60">
        <f t="shared" si="8"/>
        <v>0.1475078068994877</v>
      </c>
      <c r="E69" s="60">
        <f>SUM(D69:$D$122)</f>
        <v>2.0383025910569894</v>
      </c>
      <c r="F69" s="60">
        <f>SUM($E69:E$122)</f>
        <v>20.824602559087158</v>
      </c>
      <c r="G69" s="60">
        <f t="shared" si="9"/>
        <v>2.1293695074919611E-3</v>
      </c>
      <c r="H69" s="60">
        <f>SUM($G69:G$122)</f>
        <v>8.8139770266759843E-2</v>
      </c>
      <c r="I69" s="60">
        <f>SUM($H69:H$122)</f>
        <v>1.4317607689476546</v>
      </c>
      <c r="J69" s="61">
        <f t="shared" si="4"/>
        <v>13.818269242155402</v>
      </c>
      <c r="K69" s="61">
        <f t="shared" si="5"/>
        <v>141.17627396682204</v>
      </c>
      <c r="L69" s="61">
        <f t="shared" si="2"/>
        <v>0.59752613857799786</v>
      </c>
      <c r="M69" s="61">
        <f t="shared" si="3"/>
        <v>9.7063389324421383</v>
      </c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2:26" x14ac:dyDescent="0.2">
      <c r="B70" s="58">
        <v>59</v>
      </c>
      <c r="C70" s="59">
        <f t="shared" si="7"/>
        <v>0.80698999999999999</v>
      </c>
      <c r="D70" s="60">
        <f t="shared" si="8"/>
        <v>0.14108209350171938</v>
      </c>
      <c r="E70" s="60">
        <f>SUM(D70:$D$122)</f>
        <v>1.8907947841575017</v>
      </c>
      <c r="F70" s="60">
        <f>SUM($E70:E$122)</f>
        <v>18.786299968030175</v>
      </c>
      <c r="G70" s="60">
        <f t="shared" si="9"/>
        <v>2.2387794573165555E-3</v>
      </c>
      <c r="H70" s="60">
        <f>SUM($G70:G$122)</f>
        <v>8.6010400759267885E-2</v>
      </c>
      <c r="I70" s="60">
        <f>SUM($H70:H$122)</f>
        <v>1.3436209986808947</v>
      </c>
      <c r="J70" s="61">
        <f t="shared" si="4"/>
        <v>13.402089076133949</v>
      </c>
      <c r="K70" s="61">
        <f t="shared" si="5"/>
        <v>133.15864190660898</v>
      </c>
      <c r="L70" s="61">
        <f t="shared" si="2"/>
        <v>0.60964789098638994</v>
      </c>
      <c r="M70" s="61">
        <f t="shared" si="3"/>
        <v>9.5236820303103862</v>
      </c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2:26" x14ac:dyDescent="0.2">
      <c r="B71" s="58">
        <v>60</v>
      </c>
      <c r="C71" s="59">
        <f t="shared" si="7"/>
        <v>0.79379999999999995</v>
      </c>
      <c r="D71" s="60">
        <f t="shared" si="8"/>
        <v>0.13473412685503236</v>
      </c>
      <c r="E71" s="60">
        <f>SUM(D71:$D$122)</f>
        <v>1.7497126906557825</v>
      </c>
      <c r="F71" s="60">
        <f>SUM($E71:E$122)</f>
        <v>16.895505183872672</v>
      </c>
      <c r="G71" s="60">
        <f t="shared" si="9"/>
        <v>2.3498969549845695E-3</v>
      </c>
      <c r="H71" s="60">
        <f>SUM($G71:G$122)</f>
        <v>8.3771621301951316E-2</v>
      </c>
      <c r="I71" s="60">
        <f>SUM($H71:H$122)</f>
        <v>1.2576105979216265</v>
      </c>
      <c r="J71" s="61">
        <f t="shared" si="4"/>
        <v>12.986410581325041</v>
      </c>
      <c r="K71" s="61">
        <f t="shared" si="5"/>
        <v>125.39885460534767</v>
      </c>
      <c r="L71" s="61">
        <f t="shared" si="2"/>
        <v>0.62175503161189205</v>
      </c>
      <c r="M71" s="61">
        <f t="shared" si="3"/>
        <v>9.3340167578683086</v>
      </c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2:26" x14ac:dyDescent="0.2">
      <c r="B72" s="58">
        <v>61</v>
      </c>
      <c r="C72" s="59">
        <f t="shared" si="7"/>
        <v>0.77954000000000001</v>
      </c>
      <c r="D72" s="60">
        <f t="shared" si="8"/>
        <v>0.12845993494310512</v>
      </c>
      <c r="E72" s="60">
        <f>SUM(D72:$D$122)</f>
        <v>1.6149785638007499</v>
      </c>
      <c r="F72" s="60">
        <f>SUM($E72:E$122)</f>
        <v>15.145792493216899</v>
      </c>
      <c r="G72" s="60">
        <f t="shared" si="9"/>
        <v>2.4686413224180742E-3</v>
      </c>
      <c r="H72" s="60">
        <f>SUM($G72:G$122)</f>
        <v>8.1421724346966762E-2</v>
      </c>
      <c r="I72" s="60">
        <f>SUM($H72:H$122)</f>
        <v>1.1738389766196755</v>
      </c>
      <c r="J72" s="61">
        <f t="shared" si="4"/>
        <v>12.571846346614013</v>
      </c>
      <c r="K72" s="61">
        <f t="shared" si="5"/>
        <v>117.90285040954572</v>
      </c>
      <c r="L72" s="61">
        <f t="shared" si="2"/>
        <v>0.63382971805978594</v>
      </c>
      <c r="M72" s="61">
        <f t="shared" si="3"/>
        <v>9.1377827424524902</v>
      </c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2:26" x14ac:dyDescent="0.2">
      <c r="B73" s="58">
        <v>62</v>
      </c>
      <c r="C73" s="59">
        <f t="shared" si="7"/>
        <v>0.76410999999999996</v>
      </c>
      <c r="D73" s="60">
        <f t="shared" si="8"/>
        <v>0.12224974211748982</v>
      </c>
      <c r="E73" s="60">
        <f>SUM(D73:$D$122)</f>
        <v>1.4865186288576449</v>
      </c>
      <c r="F73" s="60">
        <f>SUM($E73:E$122)</f>
        <v>13.530813929416148</v>
      </c>
      <c r="G73" s="60">
        <f t="shared" si="9"/>
        <v>2.5893481268182048E-3</v>
      </c>
      <c r="H73" s="60">
        <f>SUM($G73:G$122)</f>
        <v>7.8953083024548704E-2</v>
      </c>
      <c r="I73" s="60">
        <f>SUM($H73:H$122)</f>
        <v>1.0924172522727091</v>
      </c>
      <c r="J73" s="61">
        <f t="shared" si="4"/>
        <v>12.159687236223414</v>
      </c>
      <c r="K73" s="61">
        <f t="shared" si="5"/>
        <v>110.68173801472865</v>
      </c>
      <c r="L73" s="61">
        <f t="shared" si="2"/>
        <v>0.64583435234300735</v>
      </c>
      <c r="M73" s="61">
        <f t="shared" si="3"/>
        <v>8.9359472940468567</v>
      </c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2:26" x14ac:dyDescent="0.2">
      <c r="B74" s="58">
        <v>63</v>
      </c>
      <c r="C74" s="59">
        <f t="shared" si="7"/>
        <v>0.74743999999999999</v>
      </c>
      <c r="D74" s="60">
        <f t="shared" si="8"/>
        <v>0.11609972189016217</v>
      </c>
      <c r="E74" s="60">
        <f>SUM(D74:$D$122)</f>
        <v>1.3642688867401551</v>
      </c>
      <c r="F74" s="60">
        <f>SUM($E74:E$122)</f>
        <v>12.044295300558506</v>
      </c>
      <c r="G74" s="60">
        <f t="shared" si="9"/>
        <v>2.6994211722730825E-3</v>
      </c>
      <c r="H74" s="60">
        <f>SUM($G74:G$122)</f>
        <v>7.6363734897730476E-2</v>
      </c>
      <c r="I74" s="60">
        <f>SUM($H74:H$122)</f>
        <v>1.0134641692481601</v>
      </c>
      <c r="J74" s="61">
        <f t="shared" si="4"/>
        <v>11.750836819668194</v>
      </c>
      <c r="K74" s="61">
        <f t="shared" si="5"/>
        <v>103.74094876776007</v>
      </c>
      <c r="L74" s="61">
        <f t="shared" si="2"/>
        <v>0.65774261690286817</v>
      </c>
      <c r="M74" s="61">
        <f t="shared" si="3"/>
        <v>8.7292557875975163</v>
      </c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2:26" x14ac:dyDescent="0.2">
      <c r="B75" s="58">
        <v>64</v>
      </c>
      <c r="C75" s="59">
        <f t="shared" ref="C75:C106" si="10">INDEX(CHOOSE(Opz_Bdem,Tavola71,Tavola81,Tavola91,Tavola98,TavolaRG48),1+B75,Opz_S)/100000</f>
        <v>0.72953999999999997</v>
      </c>
      <c r="D75" s="60">
        <f t="shared" ref="D75:D106" si="11">(1+Opz_Bfin)^(-$B75)*$C75</f>
        <v>0.1100187554201174</v>
      </c>
      <c r="E75" s="60">
        <f>SUM(D75:$D$122)</f>
        <v>1.2481691648499931</v>
      </c>
      <c r="F75" s="60">
        <f>SUM($E75:E$122)</f>
        <v>10.68002641381835</v>
      </c>
      <c r="G75" s="60">
        <f t="shared" ref="G75:G106" si="12">(1+Opz_Bfin)^(-$B75-1)*($C75-$C76)</f>
        <v>2.8052779552395759E-3</v>
      </c>
      <c r="H75" s="60">
        <f>SUM($G75:G$122)</f>
        <v>7.3664313725457398E-2</v>
      </c>
      <c r="I75" s="60">
        <f>SUM($H75:H$122)</f>
        <v>0.93710043435042967</v>
      </c>
      <c r="J75" s="61">
        <f t="shared" si="4"/>
        <v>11.345058032003152</v>
      </c>
      <c r="K75" s="61">
        <f t="shared" si="5"/>
        <v>97.074597626883005</v>
      </c>
      <c r="L75" s="61">
        <f t="shared" si="2"/>
        <v>0.66956141654359747</v>
      </c>
      <c r="M75" s="61">
        <f t="shared" si="3"/>
        <v>8.5176425671424827</v>
      </c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2:26" x14ac:dyDescent="0.2">
      <c r="B76" s="58">
        <v>65</v>
      </c>
      <c r="C76" s="59">
        <f t="shared" si="10"/>
        <v>0.71038000000000001</v>
      </c>
      <c r="D76" s="60">
        <f t="shared" si="11"/>
        <v>0.10400904769535985</v>
      </c>
      <c r="E76" s="60">
        <f>SUM(D76:$D$122)</f>
        <v>1.1381504094298753</v>
      </c>
      <c r="F76" s="60">
        <f>SUM($E76:E$122)</f>
        <v>9.4318572489683561</v>
      </c>
      <c r="G76" s="60">
        <f t="shared" si="12"/>
        <v>2.8969923550166646E-3</v>
      </c>
      <c r="H76" s="60">
        <f>SUM($G76:G$122)</f>
        <v>7.0859035770217821E-2</v>
      </c>
      <c r="I76" s="60">
        <f>SUM($H76:H$122)</f>
        <v>0.86343612062497244</v>
      </c>
      <c r="J76" s="61">
        <f t="shared" si="4"/>
        <v>10.942801945110508</v>
      </c>
      <c r="K76" s="61">
        <f t="shared" si="5"/>
        <v>90.683045926870264</v>
      </c>
      <c r="L76" s="61">
        <f t="shared" ref="L76:L122" si="13">IF(D76&gt;0,H76/D76,0)</f>
        <v>0.68127761324920821</v>
      </c>
      <c r="M76" s="61">
        <f t="shared" ref="M76:M122" si="14">IF(D76&gt;0,I76/D76,0)</f>
        <v>8.3015481802502151</v>
      </c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2:26" x14ac:dyDescent="0.2">
      <c r="B77" s="58">
        <v>66</v>
      </c>
      <c r="C77" s="59">
        <f t="shared" si="10"/>
        <v>0.69</v>
      </c>
      <c r="D77" s="60">
        <f t="shared" si="11"/>
        <v>9.8082665601643387E-2</v>
      </c>
      <c r="E77" s="60">
        <f>SUM(D77:$D$122)</f>
        <v>1.0341413617345157</v>
      </c>
      <c r="F77" s="60">
        <f>SUM($E77:E$122)</f>
        <v>8.2937068395384781</v>
      </c>
      <c r="G77" s="60">
        <f t="shared" si="12"/>
        <v>2.9740839224924875E-3</v>
      </c>
      <c r="H77" s="60">
        <f>SUM($G77:G$122)</f>
        <v>6.7962043415201151E-2</v>
      </c>
      <c r="I77" s="60">
        <f>SUM($H77:H$122)</f>
        <v>0.79257708485475453</v>
      </c>
      <c r="J77" s="61">
        <f t="shared" ref="J77:J122" si="15">IF(D77&gt;0,E77/D77,0)</f>
        <v>10.543569094406713</v>
      </c>
      <c r="K77" s="61">
        <f t="shared" ref="K77:K122" si="16">IF(D77&gt;0,F77/D77,0)</f>
        <v>84.558334428051225</v>
      </c>
      <c r="L77" s="61">
        <f t="shared" si="13"/>
        <v>0.692905754531843</v>
      </c>
      <c r="M77" s="61">
        <f t="shared" si="14"/>
        <v>8.0807049848518275</v>
      </c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2:26" x14ac:dyDescent="0.2">
      <c r="B78" s="58">
        <v>67</v>
      </c>
      <c r="C78" s="59">
        <f t="shared" si="10"/>
        <v>0.66844999999999999</v>
      </c>
      <c r="D78" s="60">
        <f t="shared" si="11"/>
        <v>9.2251805011141857E-2</v>
      </c>
      <c r="E78" s="60">
        <f>SUM(D78:$D$122)</f>
        <v>0.93605869613287229</v>
      </c>
      <c r="F78" s="60">
        <f>SUM($E78:E$122)</f>
        <v>7.2595654778039664</v>
      </c>
      <c r="G78" s="60">
        <f t="shared" si="12"/>
        <v>3.0388675404739419E-3</v>
      </c>
      <c r="H78" s="60">
        <f>SUM($G78:G$122)</f>
        <v>6.4987959492708691E-2</v>
      </c>
      <c r="I78" s="60">
        <f>SUM($H78:H$122)</f>
        <v>0.72461504143955335</v>
      </c>
      <c r="J78" s="61">
        <f t="shared" si="15"/>
        <v>10.146779198735659</v>
      </c>
      <c r="K78" s="61">
        <f t="shared" si="16"/>
        <v>78.692936977516922</v>
      </c>
      <c r="L78" s="61">
        <f t="shared" si="13"/>
        <v>0.70446274178439838</v>
      </c>
      <c r="M78" s="61">
        <f t="shared" si="14"/>
        <v>7.8547519081283754</v>
      </c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2:26" x14ac:dyDescent="0.2">
      <c r="B79" s="58">
        <v>68</v>
      </c>
      <c r="C79" s="59">
        <f t="shared" si="10"/>
        <v>0.64576999999999996</v>
      </c>
      <c r="D79" s="60">
        <f t="shared" si="11"/>
        <v>8.6525991693644375E-2</v>
      </c>
      <c r="E79" s="60">
        <f>SUM(D79:$D$122)</f>
        <v>0.84380689112173046</v>
      </c>
      <c r="F79" s="60">
        <f>SUM($E79:E$122)</f>
        <v>6.3235067816710933</v>
      </c>
      <c r="G79" s="60">
        <f t="shared" si="12"/>
        <v>3.096053469259067E-3</v>
      </c>
      <c r="H79" s="60">
        <f>SUM($G79:G$122)</f>
        <v>6.1949091952234782E-2</v>
      </c>
      <c r="I79" s="60">
        <f>SUM($H79:H$122)</f>
        <v>0.65962708194684461</v>
      </c>
      <c r="J79" s="61">
        <f t="shared" si="15"/>
        <v>9.7520626415855443</v>
      </c>
      <c r="K79" s="61">
        <f t="shared" si="16"/>
        <v>73.082164768018217</v>
      </c>
      <c r="L79" s="61">
        <f t="shared" si="13"/>
        <v>0.71595934053634369</v>
      </c>
      <c r="M79" s="61">
        <f t="shared" si="14"/>
        <v>7.6234559007694846</v>
      </c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2:26" x14ac:dyDescent="0.2">
      <c r="B80" s="58">
        <v>69</v>
      </c>
      <c r="C80" s="59">
        <f t="shared" si="10"/>
        <v>0.62197000000000002</v>
      </c>
      <c r="D80" s="60">
        <f t="shared" si="11"/>
        <v>8.090976370903645E-2</v>
      </c>
      <c r="E80" s="60">
        <f>SUM(D80:$D$122)</f>
        <v>0.75728089942808607</v>
      </c>
      <c r="F80" s="60">
        <f>SUM($E80:E$122)</f>
        <v>5.4796998905493641</v>
      </c>
      <c r="G80" s="60">
        <f t="shared" si="12"/>
        <v>3.1662748011065168E-3</v>
      </c>
      <c r="H80" s="60">
        <f>SUM($G80:G$122)</f>
        <v>5.8853038482975718E-2</v>
      </c>
      <c r="I80" s="60">
        <f>SUM($H80:H$122)</f>
        <v>0.59767798999460986</v>
      </c>
      <c r="J80" s="61">
        <f t="shared" si="15"/>
        <v>9.359573736383421</v>
      </c>
      <c r="K80" s="61">
        <f t="shared" si="16"/>
        <v>67.726064684296702</v>
      </c>
      <c r="L80" s="61">
        <f t="shared" si="13"/>
        <v>0.72739105622184241</v>
      </c>
      <c r="M80" s="61">
        <f t="shared" si="14"/>
        <v>7.3869699106272124</v>
      </c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2:26" x14ac:dyDescent="0.2">
      <c r="B81" s="58">
        <v>70</v>
      </c>
      <c r="C81" s="59">
        <f t="shared" si="10"/>
        <v>0.59689999999999999</v>
      </c>
      <c r="D81" s="60">
        <f t="shared" si="11"/>
        <v>7.5386893848443437E-2</v>
      </c>
      <c r="E81" s="60">
        <f>SUM(D81:$D$122)</f>
        <v>0.67637113571904972</v>
      </c>
      <c r="F81" s="60">
        <f>SUM($E81:E$122)</f>
        <v>4.7224189911212768</v>
      </c>
      <c r="G81" s="60">
        <f t="shared" si="12"/>
        <v>3.2420409548896576E-3</v>
      </c>
      <c r="H81" s="60">
        <f>SUM($G81:G$122)</f>
        <v>5.5686763681869193E-2</v>
      </c>
      <c r="I81" s="60">
        <f>SUM($H81:H$122)</f>
        <v>0.53882495151163412</v>
      </c>
      <c r="J81" s="61">
        <f t="shared" si="15"/>
        <v>8.9719989933371576</v>
      </c>
      <c r="K81" s="61">
        <f t="shared" si="16"/>
        <v>62.642440217992664</v>
      </c>
      <c r="L81" s="61">
        <f t="shared" si="13"/>
        <v>0.73867964097076266</v>
      </c>
      <c r="M81" s="61">
        <f t="shared" si="14"/>
        <v>7.1474618996092198</v>
      </c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2:26" x14ac:dyDescent="0.2">
      <c r="B82" s="58">
        <v>71</v>
      </c>
      <c r="C82" s="59">
        <f t="shared" si="10"/>
        <v>0.57045999999999997</v>
      </c>
      <c r="D82" s="60">
        <f t="shared" si="11"/>
        <v>6.9949118121269013E-2</v>
      </c>
      <c r="E82" s="60">
        <f>SUM(D82:$D$122)</f>
        <v>0.60098424187060628</v>
      </c>
      <c r="F82" s="60">
        <f>SUM($E82:E$122)</f>
        <v>4.046047855402227</v>
      </c>
      <c r="G82" s="60">
        <f t="shared" si="12"/>
        <v>3.3321360077905398E-3</v>
      </c>
      <c r="H82" s="60">
        <f>SUM($G82:G$122)</f>
        <v>5.2444722726979531E-2</v>
      </c>
      <c r="I82" s="60">
        <f>SUM($H82:H$122)</f>
        <v>0.48313818782976498</v>
      </c>
      <c r="J82" s="61">
        <f t="shared" si="15"/>
        <v>8.5917343636655303</v>
      </c>
      <c r="K82" s="61">
        <f t="shared" si="16"/>
        <v>57.842728601491395</v>
      </c>
      <c r="L82" s="61">
        <f t="shared" si="13"/>
        <v>0.7497553097961499</v>
      </c>
      <c r="M82" s="61">
        <f t="shared" si="14"/>
        <v>6.9069946956609307</v>
      </c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2:26" x14ac:dyDescent="0.2">
      <c r="B83" s="58">
        <v>72</v>
      </c>
      <c r="C83" s="59">
        <f t="shared" si="10"/>
        <v>0.54247000000000001</v>
      </c>
      <c r="D83" s="60">
        <f t="shared" si="11"/>
        <v>6.4579629158490054E-2</v>
      </c>
      <c r="E83" s="60">
        <f>SUM(D83:$D$122)</f>
        <v>0.53103512374933726</v>
      </c>
      <c r="F83" s="60">
        <f>SUM($E83:E$122)</f>
        <v>3.4450636135316217</v>
      </c>
      <c r="G83" s="60">
        <f t="shared" si="12"/>
        <v>3.4130766643445808E-3</v>
      </c>
      <c r="H83" s="60">
        <f>SUM($G83:G$122)</f>
        <v>4.9112586719188993E-2</v>
      </c>
      <c r="I83" s="60">
        <f>SUM($H83:H$122)</f>
        <v>0.43069346510278556</v>
      </c>
      <c r="J83" s="61">
        <f t="shared" si="15"/>
        <v>8.222950962540855</v>
      </c>
      <c r="K83" s="61">
        <f t="shared" si="16"/>
        <v>53.345980124426148</v>
      </c>
      <c r="L83" s="61">
        <f t="shared" si="13"/>
        <v>0.76049657390657743</v>
      </c>
      <c r="M83" s="61">
        <f t="shared" si="14"/>
        <v>6.669184551149808</v>
      </c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2:26" x14ac:dyDescent="0.2">
      <c r="B84" s="58">
        <v>73</v>
      </c>
      <c r="C84" s="59">
        <f t="shared" si="10"/>
        <v>0.51293999999999995</v>
      </c>
      <c r="D84" s="60">
        <f t="shared" si="11"/>
        <v>5.9285592421568091E-2</v>
      </c>
      <c r="E84" s="60">
        <f>SUM(D84:$D$122)</f>
        <v>0.46645549459084723</v>
      </c>
      <c r="F84" s="60">
        <f>SUM($E84:E$122)</f>
        <v>2.9140284897822841</v>
      </c>
      <c r="G84" s="60">
        <f t="shared" si="12"/>
        <v>3.4516893531093594E-3</v>
      </c>
      <c r="H84" s="60">
        <f>SUM($G84:G$122)</f>
        <v>4.5699510054844412E-2</v>
      </c>
      <c r="I84" s="60">
        <f>SUM($H84:H$122)</f>
        <v>0.3815808783835965</v>
      </c>
      <c r="J84" s="61">
        <f t="shared" si="15"/>
        <v>7.8679401780111213</v>
      </c>
      <c r="K84" s="61">
        <f t="shared" si="16"/>
        <v>49.152388814152438</v>
      </c>
      <c r="L84" s="61">
        <f t="shared" si="13"/>
        <v>0.77083669384433673</v>
      </c>
      <c r="M84" s="61">
        <f t="shared" si="14"/>
        <v>6.4363172028416376</v>
      </c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2:26" x14ac:dyDescent="0.2">
      <c r="B85" s="58">
        <v>74</v>
      </c>
      <c r="C85" s="59">
        <f t="shared" si="10"/>
        <v>0.48218</v>
      </c>
      <c r="D85" s="60">
        <f t="shared" si="11"/>
        <v>5.4107138240646079E-2</v>
      </c>
      <c r="E85" s="60">
        <f>SUM(D85:$D$122)</f>
        <v>0.40716990216927917</v>
      </c>
      <c r="F85" s="60">
        <f>SUM($E85:E$122)</f>
        <v>2.4475729951914365</v>
      </c>
      <c r="G85" s="60">
        <f t="shared" si="12"/>
        <v>3.4513843065166147E-3</v>
      </c>
      <c r="H85" s="60">
        <f>SUM($G85:G$122)</f>
        <v>4.2247820701735057E-2</v>
      </c>
      <c r="I85" s="60">
        <f>SUM($H85:H$122)</f>
        <v>0.33588136832875209</v>
      </c>
      <c r="J85" s="61">
        <f t="shared" si="15"/>
        <v>7.5252529593850737</v>
      </c>
      <c r="K85" s="61">
        <f t="shared" si="16"/>
        <v>45.235676377960488</v>
      </c>
      <c r="L85" s="61">
        <f t="shared" si="13"/>
        <v>0.78081787496936716</v>
      </c>
      <c r="M85" s="61">
        <f t="shared" si="14"/>
        <v>6.2077089872114701</v>
      </c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2:26" x14ac:dyDescent="0.2">
      <c r="B86" s="58">
        <v>75</v>
      </c>
      <c r="C86" s="59">
        <f t="shared" si="10"/>
        <v>0.45050000000000001</v>
      </c>
      <c r="D86" s="60">
        <f t="shared" si="11"/>
        <v>4.907981786886792E-2</v>
      </c>
      <c r="E86" s="60">
        <f>SUM(D86:$D$122)</f>
        <v>0.35306276392863312</v>
      </c>
      <c r="F86" s="60">
        <f>SUM($E86:E$122)</f>
        <v>2.0404030930221575</v>
      </c>
      <c r="G86" s="60">
        <f t="shared" si="12"/>
        <v>3.4079754571186833E-3</v>
      </c>
      <c r="H86" s="60">
        <f>SUM($G86:G$122)</f>
        <v>3.8796436395218438E-2</v>
      </c>
      <c r="I86" s="60">
        <f>SUM($H86:H$122)</f>
        <v>0.29363354762701699</v>
      </c>
      <c r="J86" s="61">
        <f t="shared" si="15"/>
        <v>7.193644541875658</v>
      </c>
      <c r="K86" s="61">
        <f t="shared" si="16"/>
        <v>41.573159429273602</v>
      </c>
      <c r="L86" s="61">
        <f t="shared" si="13"/>
        <v>0.79047637256672898</v>
      </c>
      <c r="M86" s="61">
        <f t="shared" si="14"/>
        <v>5.9827758206346822</v>
      </c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2:26" x14ac:dyDescent="0.2">
      <c r="B87" s="58">
        <v>76</v>
      </c>
      <c r="C87" s="59">
        <f t="shared" si="10"/>
        <v>0.41827999999999999</v>
      </c>
      <c r="D87" s="60">
        <f t="shared" si="11"/>
        <v>4.4242333153432699E-2</v>
      </c>
      <c r="E87" s="60">
        <f>SUM(D87:$D$122)</f>
        <v>0.30398294605976517</v>
      </c>
      <c r="F87" s="60">
        <f>SUM($E87:E$122)</f>
        <v>1.6873403290935247</v>
      </c>
      <c r="G87" s="60">
        <f t="shared" si="12"/>
        <v>3.3313061244276275E-3</v>
      </c>
      <c r="H87" s="60">
        <f>SUM($G87:G$122)</f>
        <v>3.5388460938099754E-2</v>
      </c>
      <c r="I87" s="60">
        <f>SUM($H87:H$122)</f>
        <v>0.25483711123179859</v>
      </c>
      <c r="J87" s="61">
        <f t="shared" si="15"/>
        <v>6.8708615570871983</v>
      </c>
      <c r="K87" s="61">
        <f t="shared" si="16"/>
        <v>38.138592809782828</v>
      </c>
      <c r="L87" s="61">
        <f t="shared" si="13"/>
        <v>0.79987781872561603</v>
      </c>
      <c r="M87" s="61">
        <f t="shared" si="14"/>
        <v>5.7600287568022654</v>
      </c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2:26" x14ac:dyDescent="0.2">
      <c r="B88" s="58">
        <v>77</v>
      </c>
      <c r="C88" s="59">
        <f t="shared" si="10"/>
        <v>0.38584000000000002</v>
      </c>
      <c r="D88" s="60">
        <f t="shared" si="11"/>
        <v>3.962241538375947E-2</v>
      </c>
      <c r="E88" s="60">
        <f>SUM(D88:$D$122)</f>
        <v>0.25974061290633244</v>
      </c>
      <c r="F88" s="60">
        <f>SUM($E88:E$122)</f>
        <v>1.3833573830337595</v>
      </c>
      <c r="G88" s="60">
        <f t="shared" si="12"/>
        <v>3.2272987695797593E-3</v>
      </c>
      <c r="H88" s="60">
        <f>SUM($G88:G$122)</f>
        <v>3.2057154813672127E-2</v>
      </c>
      <c r="I88" s="60">
        <f>SUM($H88:H$122)</f>
        <v>0.2194486502936987</v>
      </c>
      <c r="J88" s="61">
        <f t="shared" si="15"/>
        <v>6.5553957372521907</v>
      </c>
      <c r="K88" s="61">
        <f t="shared" si="16"/>
        <v>34.913504632046568</v>
      </c>
      <c r="L88" s="61">
        <f t="shared" si="13"/>
        <v>0.80906614357517914</v>
      </c>
      <c r="M88" s="61">
        <f t="shared" si="14"/>
        <v>5.5384975440857867</v>
      </c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2:26" x14ac:dyDescent="0.2">
      <c r="B89" s="58">
        <v>78</v>
      </c>
      <c r="C89" s="59">
        <f t="shared" si="10"/>
        <v>0.35347000000000001</v>
      </c>
      <c r="D89" s="60">
        <f t="shared" si="11"/>
        <v>3.5241065680672139E-2</v>
      </c>
      <c r="E89" s="60">
        <f>SUM(D89:$D$122)</f>
        <v>0.22011819752257311</v>
      </c>
      <c r="F89" s="60">
        <f>SUM($E89:E$122)</f>
        <v>1.1236167701274271</v>
      </c>
      <c r="G89" s="60">
        <f t="shared" si="12"/>
        <v>3.1003889970528768E-3</v>
      </c>
      <c r="H89" s="60">
        <f>SUM($G89:G$122)</f>
        <v>2.8829856044092349E-2</v>
      </c>
      <c r="I89" s="60">
        <f>SUM($H89:H$122)</f>
        <v>0.18739149548002654</v>
      </c>
      <c r="J89" s="61">
        <f t="shared" si="15"/>
        <v>6.2460709763182987</v>
      </c>
      <c r="K89" s="61">
        <f t="shared" si="16"/>
        <v>31.883734172762871</v>
      </c>
      <c r="L89" s="61">
        <f t="shared" si="13"/>
        <v>0.81807560263150614</v>
      </c>
      <c r="M89" s="61">
        <f t="shared" si="14"/>
        <v>5.3174185246844239</v>
      </c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2:26" x14ac:dyDescent="0.2">
      <c r="B90" s="58">
        <v>79</v>
      </c>
      <c r="C90" s="59">
        <f t="shared" si="10"/>
        <v>0.32144</v>
      </c>
      <c r="D90" s="60">
        <f t="shared" si="11"/>
        <v>3.1114237877386097E-2</v>
      </c>
      <c r="E90" s="60">
        <f>SUM(D90:$D$122)</f>
        <v>0.18487713184190097</v>
      </c>
      <c r="F90" s="60">
        <f>SUM($E90:E$122)</f>
        <v>0.90349857260485378</v>
      </c>
      <c r="G90" s="60">
        <f t="shared" si="12"/>
        <v>2.9565194598293308E-3</v>
      </c>
      <c r="H90" s="60">
        <f>SUM($G90:G$122)</f>
        <v>2.5729467047039468E-2</v>
      </c>
      <c r="I90" s="60">
        <f>SUM($H90:H$122)</f>
        <v>0.15856163943593421</v>
      </c>
      <c r="J90" s="61">
        <f t="shared" si="15"/>
        <v>5.941882059604298</v>
      </c>
      <c r="K90" s="61">
        <f t="shared" si="16"/>
        <v>29.038107125275875</v>
      </c>
      <c r="L90" s="61">
        <f t="shared" si="13"/>
        <v>0.82693547399210787</v>
      </c>
      <c r="M90" s="61">
        <f t="shared" si="14"/>
        <v>5.0961119491593649</v>
      </c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2:26" x14ac:dyDescent="0.2">
      <c r="B91" s="58">
        <v>80</v>
      </c>
      <c r="C91" s="59">
        <f t="shared" si="10"/>
        <v>0.28998000000000002</v>
      </c>
      <c r="D91" s="60">
        <f t="shared" si="11"/>
        <v>2.7251478479380475E-2</v>
      </c>
      <c r="E91" s="60">
        <f>SUM(D91:$D$122)</f>
        <v>0.15376289396451484</v>
      </c>
      <c r="F91" s="60">
        <f>SUM($E91:E$122)</f>
        <v>0.71862144076295287</v>
      </c>
      <c r="G91" s="60">
        <f t="shared" si="12"/>
        <v>2.7983277218402072E-3</v>
      </c>
      <c r="H91" s="60">
        <f>SUM($G91:G$122)</f>
        <v>2.2772947587210143E-2</v>
      </c>
      <c r="I91" s="60">
        <f>SUM($H91:H$122)</f>
        <v>0.1328321723888948</v>
      </c>
      <c r="J91" s="61">
        <f t="shared" si="15"/>
        <v>5.6423688748064738</v>
      </c>
      <c r="K91" s="61">
        <f t="shared" si="16"/>
        <v>26.369998284925703</v>
      </c>
      <c r="L91" s="61">
        <f t="shared" si="13"/>
        <v>0.83565915898621934</v>
      </c>
      <c r="M91" s="61">
        <f t="shared" si="14"/>
        <v>4.874310672332907</v>
      </c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2:26" x14ac:dyDescent="0.2">
      <c r="B92" s="58">
        <v>81</v>
      </c>
      <c r="C92" s="59">
        <f t="shared" si="10"/>
        <v>0.25930999999999998</v>
      </c>
      <c r="D92" s="60">
        <f t="shared" si="11"/>
        <v>2.3659418374645691E-2</v>
      </c>
      <c r="E92" s="60">
        <f>SUM(D92:$D$122)</f>
        <v>0.12651141548513437</v>
      </c>
      <c r="F92" s="60">
        <f>SUM($E92:E$122)</f>
        <v>0.56485854679843794</v>
      </c>
      <c r="G92" s="60">
        <f t="shared" si="12"/>
        <v>2.631783901154869E-3</v>
      </c>
      <c r="H92" s="60">
        <f>SUM($G92:G$122)</f>
        <v>1.9974619865369934E-2</v>
      </c>
      <c r="I92" s="60">
        <f>SUM($H92:H$122)</f>
        <v>0.11005922480168469</v>
      </c>
      <c r="J92" s="61">
        <f t="shared" si="15"/>
        <v>5.347190428853005</v>
      </c>
      <c r="K92" s="61">
        <f t="shared" si="16"/>
        <v>23.874574507873842</v>
      </c>
      <c r="L92" s="61">
        <f t="shared" si="13"/>
        <v>0.84425658945088344</v>
      </c>
      <c r="M92" s="61">
        <f t="shared" si="14"/>
        <v>4.6518144723129895</v>
      </c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2:26" x14ac:dyDescent="0.2">
      <c r="B93" s="58">
        <v>82</v>
      </c>
      <c r="C93" s="59">
        <f t="shared" si="10"/>
        <v>0.2296</v>
      </c>
      <c r="D93" s="60">
        <f t="shared" si="11"/>
        <v>2.0338525200442888E-2</v>
      </c>
      <c r="E93" s="60">
        <f>SUM(D93:$D$122)</f>
        <v>0.10285199711048863</v>
      </c>
      <c r="F93" s="60">
        <f>SUM($E93:E$122)</f>
        <v>0.4383471313133035</v>
      </c>
      <c r="G93" s="60">
        <f t="shared" si="12"/>
        <v>2.4691276449744387E-3</v>
      </c>
      <c r="H93" s="60">
        <f>SUM($G93:G$122)</f>
        <v>1.734283596421507E-2</v>
      </c>
      <c r="I93" s="60">
        <f>SUM($H93:H$122)</f>
        <v>9.0084604936314761E-2</v>
      </c>
      <c r="J93" s="61">
        <f t="shared" si="15"/>
        <v>5.0570036960324414</v>
      </c>
      <c r="K93" s="61">
        <f t="shared" si="16"/>
        <v>21.552552458609838</v>
      </c>
      <c r="L93" s="61">
        <f t="shared" si="13"/>
        <v>0.85270863021264764</v>
      </c>
      <c r="M93" s="61">
        <f t="shared" si="14"/>
        <v>4.4292594496651656</v>
      </c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2:26" x14ac:dyDescent="0.2">
      <c r="B94" s="58">
        <v>83</v>
      </c>
      <c r="C94" s="59">
        <f t="shared" si="10"/>
        <v>0.20089000000000001</v>
      </c>
      <c r="D94" s="60">
        <f t="shared" si="11"/>
        <v>1.7277013326329339E-2</v>
      </c>
      <c r="E94" s="60">
        <f>SUM(D94:$D$122)</f>
        <v>8.2513471910045752E-2</v>
      </c>
      <c r="F94" s="60">
        <f>SUM($E94:E$122)</f>
        <v>0.33549513420281485</v>
      </c>
      <c r="G94" s="60">
        <f t="shared" si="12"/>
        <v>2.2995193090123225E-3</v>
      </c>
      <c r="H94" s="60">
        <f>SUM($G94:G$122)</f>
        <v>1.4873708319240626E-2</v>
      </c>
      <c r="I94" s="60">
        <f>SUM($H94:H$122)</f>
        <v>7.2741768972099691E-2</v>
      </c>
      <c r="J94" s="61">
        <f t="shared" si="15"/>
        <v>4.7759106479532072</v>
      </c>
      <c r="K94" s="61">
        <f t="shared" si="16"/>
        <v>19.418583980110519</v>
      </c>
      <c r="L94" s="61">
        <f t="shared" si="13"/>
        <v>0.86089580637029484</v>
      </c>
      <c r="M94" s="61">
        <f t="shared" si="14"/>
        <v>4.210320823289794</v>
      </c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2:26" x14ac:dyDescent="0.2">
      <c r="B95" s="58">
        <v>84</v>
      </c>
      <c r="C95" s="59">
        <f t="shared" si="10"/>
        <v>0.17335</v>
      </c>
      <c r="D95" s="60">
        <f t="shared" si="11"/>
        <v>1.447428003693849E-2</v>
      </c>
      <c r="E95" s="60">
        <f>SUM(D95:$D$122)</f>
        <v>6.523645858371642E-2</v>
      </c>
      <c r="F95" s="60">
        <f>SUM($E95:E$122)</f>
        <v>0.25298166229276903</v>
      </c>
      <c r="G95" s="60">
        <f t="shared" si="12"/>
        <v>2.1158087429836085E-3</v>
      </c>
      <c r="H95" s="60">
        <f>SUM($G95:G$122)</f>
        <v>1.2574189010228304E-2</v>
      </c>
      <c r="I95" s="60">
        <f>SUM($H95:H$122)</f>
        <v>5.7868060652859057E-2</v>
      </c>
      <c r="J95" s="61">
        <f t="shared" si="15"/>
        <v>4.5070606909105262</v>
      </c>
      <c r="K95" s="61">
        <f t="shared" si="16"/>
        <v>17.478013527937666</v>
      </c>
      <c r="L95" s="61">
        <f t="shared" si="13"/>
        <v>0.86872638764338284</v>
      </c>
      <c r="M95" s="61">
        <f t="shared" si="14"/>
        <v>3.9979923357278744</v>
      </c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2:26" x14ac:dyDescent="0.2">
      <c r="B96" s="58">
        <v>85</v>
      </c>
      <c r="C96" s="59">
        <f t="shared" si="10"/>
        <v>0.14724999999999999</v>
      </c>
      <c r="D96" s="60">
        <f t="shared" si="11"/>
        <v>1.193689032200522E-2</v>
      </c>
      <c r="E96" s="60">
        <f>SUM(D96:$D$122)</f>
        <v>5.0762178546777913E-2</v>
      </c>
      <c r="F96" s="60">
        <f>SUM($E96:E$122)</f>
        <v>0.18774520370905268</v>
      </c>
      <c r="G96" s="60">
        <f t="shared" si="12"/>
        <v>1.915663609129226E-3</v>
      </c>
      <c r="H96" s="60">
        <f>SUM($G96:G$122)</f>
        <v>1.0458380267244695E-2</v>
      </c>
      <c r="I96" s="60">
        <f>SUM($H96:H$122)</f>
        <v>4.5293871642630754E-2</v>
      </c>
      <c r="J96" s="61">
        <f t="shared" si="15"/>
        <v>4.2525462811030188</v>
      </c>
      <c r="K96" s="61">
        <f t="shared" si="16"/>
        <v>15.728150183549168</v>
      </c>
      <c r="L96" s="61">
        <f t="shared" si="13"/>
        <v>0.87613942870573702</v>
      </c>
      <c r="M96" s="61">
        <f t="shared" si="14"/>
        <v>3.7944448194462472</v>
      </c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2:26" x14ac:dyDescent="0.2">
      <c r="B97" s="58">
        <v>86</v>
      </c>
      <c r="C97" s="59">
        <f t="shared" si="10"/>
        <v>0.12291000000000001</v>
      </c>
      <c r="D97" s="60">
        <f t="shared" si="11"/>
        <v>9.6735502957302089E-3</v>
      </c>
      <c r="E97" s="60">
        <f>SUM(D97:$D$122)</f>
        <v>3.88252882247727E-2</v>
      </c>
      <c r="F97" s="60">
        <f>SUM($E97:E$122)</f>
        <v>0.13698302516227479</v>
      </c>
      <c r="G97" s="60">
        <f t="shared" si="12"/>
        <v>1.7009306642634119E-3</v>
      </c>
      <c r="H97" s="60">
        <f>SUM($G97:G$122)</f>
        <v>8.5427166581154672E-3</v>
      </c>
      <c r="I97" s="60">
        <f>SUM($H97:H$122)</f>
        <v>3.4835491375386059E-2</v>
      </c>
      <c r="J97" s="61">
        <f t="shared" si="15"/>
        <v>4.0135510787502415</v>
      </c>
      <c r="K97" s="61">
        <f t="shared" si="16"/>
        <v>14.160574036890829</v>
      </c>
      <c r="L97" s="61">
        <f t="shared" si="13"/>
        <v>0.88310045401698289</v>
      </c>
      <c r="M97" s="61">
        <f t="shared" si="14"/>
        <v>3.6011071747631305</v>
      </c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2:26" x14ac:dyDescent="0.2">
      <c r="B98" s="58">
        <v>87</v>
      </c>
      <c r="C98" s="59">
        <f t="shared" si="10"/>
        <v>0.10065</v>
      </c>
      <c r="D98" s="60">
        <f t="shared" si="11"/>
        <v>7.6908657393581492E-3</v>
      </c>
      <c r="E98" s="60">
        <f>SUM(D98:$D$122)</f>
        <v>2.9151737929042496E-2</v>
      </c>
      <c r="F98" s="60">
        <f>SUM($E98:E$122)</f>
        <v>9.8157736937502113E-2</v>
      </c>
      <c r="G98" s="60">
        <f t="shared" si="12"/>
        <v>1.4777928467679927E-3</v>
      </c>
      <c r="H98" s="60">
        <f>SUM($G98:G$122)</f>
        <v>6.8417859938520575E-3</v>
      </c>
      <c r="I98" s="60">
        <f>SUM($H98:H$122)</f>
        <v>2.6292774717270588E-2</v>
      </c>
      <c r="J98" s="61">
        <f t="shared" si="15"/>
        <v>3.7904364628104132</v>
      </c>
      <c r="K98" s="61">
        <f t="shared" si="16"/>
        <v>12.762898256717454</v>
      </c>
      <c r="L98" s="61">
        <f t="shared" si="13"/>
        <v>0.88959893797639578</v>
      </c>
      <c r="M98" s="61">
        <f t="shared" si="14"/>
        <v>3.4187015621293222</v>
      </c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2:26" x14ac:dyDescent="0.2">
      <c r="B99" s="58">
        <v>88</v>
      </c>
      <c r="C99" s="59">
        <f t="shared" si="10"/>
        <v>8.0729999999999996E-2</v>
      </c>
      <c r="D99" s="60">
        <f t="shared" si="11"/>
        <v>5.9890670943564261E-3</v>
      </c>
      <c r="E99" s="60">
        <f>SUM(D99:$D$122)</f>
        <v>2.1460872189684347E-2</v>
      </c>
      <c r="F99" s="60">
        <f>SUM($E99:E$122)</f>
        <v>6.9005999008459606E-2</v>
      </c>
      <c r="G99" s="60">
        <f t="shared" si="12"/>
        <v>1.25324577600514E-3</v>
      </c>
      <c r="H99" s="60">
        <f>SUM($G99:G$122)</f>
        <v>5.3639931470840646E-3</v>
      </c>
      <c r="I99" s="60">
        <f>SUM($H99:H$122)</f>
        <v>1.9450988723418532E-2</v>
      </c>
      <c r="J99" s="61">
        <f t="shared" si="15"/>
        <v>3.5833414205539955</v>
      </c>
      <c r="K99" s="61">
        <f t="shared" si="16"/>
        <v>11.521994648128894</v>
      </c>
      <c r="L99" s="61">
        <f t="shared" si="13"/>
        <v>0.89563083241104835</v>
      </c>
      <c r="M99" s="61">
        <f t="shared" si="14"/>
        <v>3.2477493434240277</v>
      </c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2:26" x14ac:dyDescent="0.2">
      <c r="B100" s="58">
        <v>89</v>
      </c>
      <c r="C100" s="59">
        <f t="shared" si="10"/>
        <v>6.3329999999999997E-2</v>
      </c>
      <c r="D100" s="60">
        <f t="shared" si="11"/>
        <v>4.5613824709428456E-3</v>
      </c>
      <c r="E100" s="60">
        <f>SUM(D100:$D$122)</f>
        <v>1.5471805095327916E-2</v>
      </c>
      <c r="F100" s="60">
        <f>SUM($E100:E$122)</f>
        <v>4.7545126818775256E-2</v>
      </c>
      <c r="G100" s="60">
        <f t="shared" si="12"/>
        <v>1.0356305067869723E-3</v>
      </c>
      <c r="H100" s="60">
        <f>SUM($G100:G$122)</f>
        <v>4.1107473710789251E-3</v>
      </c>
      <c r="I100" s="60">
        <f>SUM($H100:H$122)</f>
        <v>1.4086995576334463E-2</v>
      </c>
      <c r="J100" s="61">
        <f t="shared" si="15"/>
        <v>3.3919113764055542</v>
      </c>
      <c r="K100" s="61">
        <f t="shared" si="16"/>
        <v>10.423402799841863</v>
      </c>
      <c r="L100" s="61">
        <f t="shared" si="13"/>
        <v>0.90120646476488664</v>
      </c>
      <c r="M100" s="61">
        <f t="shared" si="14"/>
        <v>3.088317120099481</v>
      </c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2:26" x14ac:dyDescent="0.2">
      <c r="B101" s="58">
        <v>90</v>
      </c>
      <c r="C101" s="59">
        <f t="shared" si="10"/>
        <v>4.8520000000000001E-2</v>
      </c>
      <c r="D101" s="60">
        <f t="shared" si="11"/>
        <v>3.392896164031324E-3</v>
      </c>
      <c r="E101" s="60">
        <f>SUM(D101:$D$122)</f>
        <v>1.0910422624385069E-2</v>
      </c>
      <c r="F101" s="60">
        <f>SUM($E101:E$122)</f>
        <v>3.2073321723447339E-2</v>
      </c>
      <c r="G101" s="60">
        <f t="shared" si="12"/>
        <v>8.3234432345032452E-4</v>
      </c>
      <c r="H101" s="60">
        <f>SUM($G101:G$122)</f>
        <v>3.0751168642919537E-3</v>
      </c>
      <c r="I101" s="60">
        <f>SUM($H101:H$122)</f>
        <v>9.9762482052555383E-3</v>
      </c>
      <c r="J101" s="61">
        <f t="shared" si="15"/>
        <v>3.215666527036205</v>
      </c>
      <c r="K101" s="61">
        <f t="shared" si="16"/>
        <v>9.4530808409234979</v>
      </c>
      <c r="L101" s="61">
        <f t="shared" si="13"/>
        <v>0.90633980989214957</v>
      </c>
      <c r="M101" s="61">
        <f t="shared" si="14"/>
        <v>2.9403340753588223</v>
      </c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2:26" x14ac:dyDescent="0.2">
      <c r="B102" s="58">
        <v>91</v>
      </c>
      <c r="C102" s="59">
        <f t="shared" si="10"/>
        <v>3.6260000000000001E-2</v>
      </c>
      <c r="D102" s="60">
        <f t="shared" si="11"/>
        <v>2.4617296222111556E-3</v>
      </c>
      <c r="E102" s="60">
        <f>SUM(D102:$D$122)</f>
        <v>7.5175264603537456E-3</v>
      </c>
      <c r="F102" s="60">
        <f>SUM($E102:E$122)</f>
        <v>2.1162899099062271E-2</v>
      </c>
      <c r="G102" s="60">
        <f t="shared" si="12"/>
        <v>6.4990853745071982E-4</v>
      </c>
      <c r="H102" s="60">
        <f>SUM($G102:G$122)</f>
        <v>2.2427725408416294E-3</v>
      </c>
      <c r="I102" s="60">
        <f>SUM($H102:H$122)</f>
        <v>6.9011313409635825E-3</v>
      </c>
      <c r="J102" s="61">
        <f t="shared" si="15"/>
        <v>3.053757972657213</v>
      </c>
      <c r="K102" s="61">
        <f t="shared" si="16"/>
        <v>8.5967601429979528</v>
      </c>
      <c r="L102" s="61">
        <f t="shared" si="13"/>
        <v>0.91105559302940176</v>
      </c>
      <c r="M102" s="61">
        <f t="shared" si="14"/>
        <v>2.8033669005310591</v>
      </c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2:26" x14ac:dyDescent="0.2">
      <c r="B103" s="58">
        <v>92</v>
      </c>
      <c r="C103" s="59">
        <f t="shared" si="10"/>
        <v>2.64E-2</v>
      </c>
      <c r="D103" s="60">
        <f t="shared" si="11"/>
        <v>1.7401202219775864E-3</v>
      </c>
      <c r="E103" s="60">
        <f>SUM(D103:$D$122)</f>
        <v>5.0557968381425905E-3</v>
      </c>
      <c r="F103" s="60">
        <f>SUM($E103:E$122)</f>
        <v>1.3645372638708519E-2</v>
      </c>
      <c r="G103" s="60">
        <f t="shared" si="12"/>
        <v>4.9211255174344071E-4</v>
      </c>
      <c r="H103" s="60">
        <f>SUM($G103:G$122)</f>
        <v>1.5928640033909091E-3</v>
      </c>
      <c r="I103" s="60">
        <f>SUM($H103:H$122)</f>
        <v>4.6583588001219535E-3</v>
      </c>
      <c r="J103" s="61">
        <f t="shared" si="15"/>
        <v>2.9054296216366318</v>
      </c>
      <c r="K103" s="61">
        <f t="shared" si="16"/>
        <v>7.841626380964084</v>
      </c>
      <c r="L103" s="61">
        <f t="shared" si="13"/>
        <v>0.91537583626301078</v>
      </c>
      <c r="M103" s="61">
        <f t="shared" si="14"/>
        <v>2.6770327367541822</v>
      </c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2:26" x14ac:dyDescent="0.2">
      <c r="B104" s="58">
        <v>93</v>
      </c>
      <c r="C104" s="59">
        <f t="shared" si="10"/>
        <v>1.8710000000000001E-2</v>
      </c>
      <c r="D104" s="60">
        <f t="shared" si="11"/>
        <v>1.1973245569726629E-3</v>
      </c>
      <c r="E104" s="60">
        <f>SUM(D104:$D$122)</f>
        <v>3.3156766161650058E-3</v>
      </c>
      <c r="F104" s="60">
        <f>SUM($E104:E$122)</f>
        <v>8.5895758005659316E-3</v>
      </c>
      <c r="G104" s="60">
        <f t="shared" si="12"/>
        <v>3.6159620376315544E-4</v>
      </c>
      <c r="H104" s="60">
        <f>SUM($G104:G$122)</f>
        <v>1.1007514516474684E-3</v>
      </c>
      <c r="I104" s="60">
        <f>SUM($H104:H$122)</f>
        <v>3.0654947967310464E-3</v>
      </c>
      <c r="J104" s="61">
        <f t="shared" si="15"/>
        <v>2.7692379621348637</v>
      </c>
      <c r="K104" s="61">
        <f t="shared" si="16"/>
        <v>7.173974467110213</v>
      </c>
      <c r="L104" s="61">
        <f t="shared" si="13"/>
        <v>0.91934258362713972</v>
      </c>
      <c r="M104" s="61">
        <f t="shared" si="14"/>
        <v>2.5602872495005857</v>
      </c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2:26" x14ac:dyDescent="0.2">
      <c r="B105" s="58">
        <v>94</v>
      </c>
      <c r="C105" s="59">
        <f t="shared" si="10"/>
        <v>1.289E-2</v>
      </c>
      <c r="D105" s="60">
        <f t="shared" si="11"/>
        <v>8.0085482242389574E-4</v>
      </c>
      <c r="E105" s="60">
        <f>SUM(D105:$D$122)</f>
        <v>2.1183520591923429E-3</v>
      </c>
      <c r="F105" s="60">
        <f>SUM($E105:E$122)</f>
        <v>5.2738991844009236E-3</v>
      </c>
      <c r="G105" s="60">
        <f t="shared" si="12"/>
        <v>2.5696457278734895E-4</v>
      </c>
      <c r="H105" s="60">
        <f>SUM($G105:G$122)</f>
        <v>7.3915524788431281E-4</v>
      </c>
      <c r="I105" s="60">
        <f>SUM($H105:H$122)</f>
        <v>1.9647433450835773E-3</v>
      </c>
      <c r="J105" s="61">
        <f t="shared" si="15"/>
        <v>2.6451136958642056</v>
      </c>
      <c r="K105" s="61">
        <f t="shared" si="16"/>
        <v>6.5853373629427026</v>
      </c>
      <c r="L105" s="61">
        <f t="shared" si="13"/>
        <v>0.92295785351851811</v>
      </c>
      <c r="M105" s="61">
        <f t="shared" si="14"/>
        <v>2.4533077532542227</v>
      </c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2:26" x14ac:dyDescent="0.2">
      <c r="B106" s="58">
        <v>95</v>
      </c>
      <c r="C106" s="59">
        <f t="shared" si="10"/>
        <v>8.6300000000000005E-3</v>
      </c>
      <c r="D106" s="60">
        <f t="shared" si="11"/>
        <v>5.2056438102225861E-4</v>
      </c>
      <c r="E106" s="60">
        <f>SUM(D106:$D$122)</f>
        <v>1.3174972367684466E-3</v>
      </c>
      <c r="F106" s="60">
        <f>SUM($E106:E$122)</f>
        <v>3.1555471252085825E-3</v>
      </c>
      <c r="G106" s="60">
        <f t="shared" si="12"/>
        <v>1.7686152737540314E-4</v>
      </c>
      <c r="H106" s="60">
        <f>SUM($G106:G$122)</f>
        <v>4.8219067509696413E-4</v>
      </c>
      <c r="I106" s="60">
        <f>SUM($H106:H$122)</f>
        <v>1.2255880971992646E-3</v>
      </c>
      <c r="J106" s="61">
        <f t="shared" si="15"/>
        <v>2.5309016229293495</v>
      </c>
      <c r="K106" s="61">
        <f t="shared" si="16"/>
        <v>6.0617807138703474</v>
      </c>
      <c r="L106" s="61">
        <f t="shared" si="13"/>
        <v>0.92628441874963074</v>
      </c>
      <c r="M106" s="61">
        <f t="shared" si="14"/>
        <v>2.3543449031078829</v>
      </c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2:26" x14ac:dyDescent="0.2">
      <c r="B107" s="58">
        <v>96</v>
      </c>
      <c r="C107" s="59">
        <f t="shared" ref="C107:C122" si="17">INDEX(CHOOSE(Opz_Bdem,Tavola71,Tavola81,Tavola91,Tavola98,TavolaRG48),1+B107,Opz_S)/100000</f>
        <v>5.6100000000000004E-3</v>
      </c>
      <c r="D107" s="60">
        <f t="shared" ref="D107:D122" si="18">(1+Opz_Bfin)^(-$B107)*$C107</f>
        <v>3.2854078429669264E-4</v>
      </c>
      <c r="E107" s="60">
        <f>SUM(D107:$D$122)</f>
        <v>7.9693285574618797E-4</v>
      </c>
      <c r="F107" s="60">
        <f>SUM($E107:E$122)</f>
        <v>1.8380498884401361E-3</v>
      </c>
      <c r="G107" s="60">
        <f t="shared" ref="G107:G122" si="19">(1+Opz_Bfin)^(-$B107-1)*($C107-$C108)</f>
        <v>1.1769541621136904E-4</v>
      </c>
      <c r="H107" s="60">
        <f>SUM($G107:G$122)</f>
        <v>3.0532914772156102E-4</v>
      </c>
      <c r="I107" s="60">
        <f>SUM($H107:H$122)</f>
        <v>7.4339742210230073E-4</v>
      </c>
      <c r="J107" s="61">
        <f t="shared" si="15"/>
        <v>2.4256740527730289</v>
      </c>
      <c r="K107" s="61">
        <f t="shared" si="16"/>
        <v>5.5945866580152295</v>
      </c>
      <c r="L107" s="61">
        <f t="shared" si="13"/>
        <v>0.92934929943379552</v>
      </c>
      <c r="M107" s="61">
        <f t="shared" si="14"/>
        <v>2.2627249268114209</v>
      </c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2:26" x14ac:dyDescent="0.2">
      <c r="B108" s="58">
        <v>97</v>
      </c>
      <c r="C108" s="59">
        <f t="shared" si="17"/>
        <v>3.5400000000000002E-3</v>
      </c>
      <c r="D108" s="60">
        <f t="shared" si="18"/>
        <v>2.0127621902813833E-4</v>
      </c>
      <c r="E108" s="60">
        <f>SUM(D108:$D$122)</f>
        <v>4.6839207144949539E-4</v>
      </c>
      <c r="F108" s="60">
        <f>SUM($E108:E$122)</f>
        <v>1.0411170326939481E-3</v>
      </c>
      <c r="G108" s="60">
        <f t="shared" si="19"/>
        <v>7.6178262919979978E-5</v>
      </c>
      <c r="H108" s="60">
        <f>SUM($G108:G$122)</f>
        <v>1.8763373151019192E-4</v>
      </c>
      <c r="I108" s="60">
        <f>SUM($H108:H$122)</f>
        <v>4.3806827438073971E-4</v>
      </c>
      <c r="J108" s="61">
        <f t="shared" si="15"/>
        <v>2.3271108415645188</v>
      </c>
      <c r="K108" s="61">
        <f t="shared" si="16"/>
        <v>5.1725784482686468</v>
      </c>
      <c r="L108" s="61">
        <f t="shared" si="13"/>
        <v>0.93222007257579098</v>
      </c>
      <c r="M108" s="61">
        <f t="shared" si="14"/>
        <v>2.1764532168576651</v>
      </c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2:26" x14ac:dyDescent="0.2">
      <c r="B109" s="58">
        <v>98</v>
      </c>
      <c r="C109" s="59">
        <f t="shared" si="17"/>
        <v>2.16E-3</v>
      </c>
      <c r="D109" s="60">
        <f t="shared" si="18"/>
        <v>1.1923554196170778E-4</v>
      </c>
      <c r="E109" s="60">
        <f>SUM(D109:$D$122)</f>
        <v>2.6711585242135709E-4</v>
      </c>
      <c r="F109" s="60">
        <f>SUM($E109:E$122)</f>
        <v>5.7272496124445246E-4</v>
      </c>
      <c r="G109" s="60">
        <f t="shared" si="19"/>
        <v>4.7162566040229601E-5</v>
      </c>
      <c r="H109" s="60">
        <f>SUM($G109:G$122)</f>
        <v>1.1145546859021194E-4</v>
      </c>
      <c r="I109" s="60">
        <f>SUM($H109:H$122)</f>
        <v>2.5043454287054779E-4</v>
      </c>
      <c r="J109" s="61">
        <f t="shared" si="15"/>
        <v>2.2402368289409944</v>
      </c>
      <c r="K109" s="61">
        <f t="shared" si="16"/>
        <v>4.8033074016502715</v>
      </c>
      <c r="L109" s="61">
        <f t="shared" si="13"/>
        <v>0.93475038362307783</v>
      </c>
      <c r="M109" s="61">
        <f t="shared" si="14"/>
        <v>2.1003346716113747</v>
      </c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2:26" x14ac:dyDescent="0.2">
      <c r="B110" s="58">
        <v>99</v>
      </c>
      <c r="C110" s="59">
        <f t="shared" si="17"/>
        <v>1.2800000000000001E-3</v>
      </c>
      <c r="D110" s="60">
        <f t="shared" si="18"/>
        <v>6.8600096058515797E-5</v>
      </c>
      <c r="E110" s="60">
        <f>SUM(D110:$D$122)</f>
        <v>1.4788031045964923E-4</v>
      </c>
      <c r="F110" s="60">
        <f>SUM($E110:E$122)</f>
        <v>3.0560910882309543E-4</v>
      </c>
      <c r="G110" s="60">
        <f t="shared" si="19"/>
        <v>2.8618061917615061E-5</v>
      </c>
      <c r="H110" s="60">
        <f>SUM($G110:G$122)</f>
        <v>6.4292902549982329E-5</v>
      </c>
      <c r="I110" s="60">
        <f>SUM($H110:H$122)</f>
        <v>1.389790742803358E-4</v>
      </c>
      <c r="J110" s="61">
        <f t="shared" si="15"/>
        <v>2.1556866383030644</v>
      </c>
      <c r="K110" s="61">
        <f t="shared" si="16"/>
        <v>4.4549370391903134</v>
      </c>
      <c r="L110" s="61">
        <f t="shared" si="13"/>
        <v>0.93721301053486228</v>
      </c>
      <c r="M110" s="61">
        <f t="shared" si="14"/>
        <v>2.0259311905596578</v>
      </c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2:26" x14ac:dyDescent="0.2">
      <c r="B111" s="58">
        <v>100</v>
      </c>
      <c r="C111" s="59">
        <f t="shared" si="17"/>
        <v>7.2999999999999996E-4</v>
      </c>
      <c r="D111" s="60">
        <f t="shared" si="18"/>
        <v>3.7983973090652705E-5</v>
      </c>
      <c r="E111" s="60">
        <f>SUM(D111:$D$122)</f>
        <v>7.9280214401133457E-5</v>
      </c>
      <c r="F111" s="60">
        <f>SUM($E111:E$122)</f>
        <v>1.5772879836344625E-4</v>
      </c>
      <c r="G111" s="60">
        <f t="shared" si="19"/>
        <v>1.6165542477734895E-5</v>
      </c>
      <c r="H111" s="60">
        <f>SUM($G111:G$122)</f>
        <v>3.5674840632367275E-5</v>
      </c>
      <c r="I111" s="60">
        <f>SUM($H111:H$122)</f>
        <v>7.4686171730353472E-5</v>
      </c>
      <c r="J111" s="61">
        <f t="shared" si="15"/>
        <v>2.0872017314229603</v>
      </c>
      <c r="K111" s="61">
        <f t="shared" si="16"/>
        <v>4.1525092171640408</v>
      </c>
      <c r="L111" s="61">
        <f t="shared" si="13"/>
        <v>0.93920771656049662</v>
      </c>
      <c r="M111" s="61">
        <f t="shared" si="14"/>
        <v>1.9662548610201243</v>
      </c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2:26" x14ac:dyDescent="0.2">
      <c r="B112" s="58">
        <v>101</v>
      </c>
      <c r="C112" s="59">
        <f t="shared" si="17"/>
        <v>4.0999999999999999E-4</v>
      </c>
      <c r="D112" s="60">
        <f t="shared" si="18"/>
        <v>2.0712101299597834E-5</v>
      </c>
      <c r="E112" s="60">
        <f>SUM(D112:$D$122)</f>
        <v>4.1296241310480752E-5</v>
      </c>
      <c r="F112" s="60">
        <f>SUM($E112:E$122)</f>
        <v>7.8448583962312796E-5</v>
      </c>
      <c r="G112" s="60">
        <f t="shared" si="19"/>
        <v>9.3187289768496057E-6</v>
      </c>
      <c r="H112" s="60">
        <f>SUM($G112:G$122)</f>
        <v>1.9509298154632371E-5</v>
      </c>
      <c r="I112" s="60">
        <f>SUM($H112:H$122)</f>
        <v>3.9011331097986189E-5</v>
      </c>
      <c r="J112" s="61">
        <f t="shared" si="15"/>
        <v>1.9938219069681065</v>
      </c>
      <c r="K112" s="61">
        <f t="shared" si="16"/>
        <v>3.7875724354358979</v>
      </c>
      <c r="L112" s="61">
        <f t="shared" si="13"/>
        <v>0.94192751727277335</v>
      </c>
      <c r="M112" s="61">
        <f t="shared" si="14"/>
        <v>1.8835042632175456</v>
      </c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2:26" x14ac:dyDescent="0.2">
      <c r="B113" s="58">
        <v>102</v>
      </c>
      <c r="C113" s="59">
        <f t="shared" si="17"/>
        <v>2.2000000000000001E-4</v>
      </c>
      <c r="D113" s="60">
        <f t="shared" si="18"/>
        <v>1.0790107236352177E-5</v>
      </c>
      <c r="E113" s="60">
        <f>SUM(D113:$D$122)</f>
        <v>2.0584140010882914E-5</v>
      </c>
      <c r="F113" s="60">
        <f>SUM($E113:E$122)</f>
        <v>3.7152342651832038E-5</v>
      </c>
      <c r="G113" s="60">
        <f t="shared" si="19"/>
        <v>5.2379161341515407E-6</v>
      </c>
      <c r="H113" s="60">
        <f>SUM($G113:G$122)</f>
        <v>1.019056917778277E-5</v>
      </c>
      <c r="I113" s="60">
        <f>SUM($H113:H$122)</f>
        <v>1.9502032943353822E-5</v>
      </c>
      <c r="J113" s="61">
        <f t="shared" si="15"/>
        <v>1.907686324148324</v>
      </c>
      <c r="K113" s="61">
        <f t="shared" si="16"/>
        <v>3.4431856735088551</v>
      </c>
      <c r="L113" s="61">
        <f t="shared" si="13"/>
        <v>0.94443632065587391</v>
      </c>
      <c r="M113" s="61">
        <f t="shared" si="14"/>
        <v>1.8073993627839879</v>
      </c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2:26" x14ac:dyDescent="0.2">
      <c r="B114" s="58">
        <v>103</v>
      </c>
      <c r="C114" s="59">
        <f t="shared" si="17"/>
        <v>1.1E-4</v>
      </c>
      <c r="D114" s="60">
        <f t="shared" si="18"/>
        <v>5.2379161341515407E-6</v>
      </c>
      <c r="E114" s="60">
        <f>SUM(D114:$D$122)</f>
        <v>9.7940327745307375E-6</v>
      </c>
      <c r="F114" s="60">
        <f>SUM($E114:E$122)</f>
        <v>1.656820264094912E-5</v>
      </c>
      <c r="G114" s="60">
        <f t="shared" si="19"/>
        <v>2.3115252136591095E-6</v>
      </c>
      <c r="H114" s="60">
        <f>SUM($G114:G$122)</f>
        <v>4.9526530436312285E-6</v>
      </c>
      <c r="I114" s="60">
        <f>SUM($H114:H$122)</f>
        <v>9.3114637655710555E-6</v>
      </c>
      <c r="J114" s="61">
        <f t="shared" si="15"/>
        <v>1.8698338277455477</v>
      </c>
      <c r="K114" s="61">
        <f t="shared" si="16"/>
        <v>3.1631286596826937</v>
      </c>
      <c r="L114" s="61">
        <f t="shared" si="13"/>
        <v>0.94553882055110061</v>
      </c>
      <c r="M114" s="61">
        <f t="shared" si="14"/>
        <v>1.7777038667839162</v>
      </c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2:26" x14ac:dyDescent="0.2">
      <c r="B115" s="58">
        <v>104</v>
      </c>
      <c r="C115" s="59">
        <f t="shared" si="17"/>
        <v>6.0000000000000002E-5</v>
      </c>
      <c r="D115" s="60">
        <f t="shared" si="18"/>
        <v>2.7738302563909316E-6</v>
      </c>
      <c r="E115" s="60">
        <f>SUM(D115:$D$122)</f>
        <v>4.5561166403791977E-6</v>
      </c>
      <c r="F115" s="60">
        <f>SUM($E115:E$122)</f>
        <v>6.7741698664183843E-6</v>
      </c>
      <c r="G115" s="60">
        <f t="shared" si="19"/>
        <v>1.3465195419373451E-6</v>
      </c>
      <c r="H115" s="60">
        <f>SUM($G115:G$122)</f>
        <v>2.641127829972119E-6</v>
      </c>
      <c r="I115" s="60">
        <f>SUM($H115:H$122)</f>
        <v>4.3588107219398253E-6</v>
      </c>
      <c r="J115" s="61">
        <f t="shared" si="15"/>
        <v>1.6425362113928426</v>
      </c>
      <c r="K115" s="61">
        <f t="shared" si="16"/>
        <v>2.442171740974644</v>
      </c>
      <c r="L115" s="61">
        <f t="shared" si="13"/>
        <v>0.95215913947399455</v>
      </c>
      <c r="M115" s="61">
        <f t="shared" si="14"/>
        <v>1.5714049956362988</v>
      </c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2:26" x14ac:dyDescent="0.2">
      <c r="B116" s="58">
        <v>105</v>
      </c>
      <c r="C116" s="59">
        <f t="shared" si="17"/>
        <v>3.0000000000000001E-5</v>
      </c>
      <c r="D116" s="60">
        <f t="shared" si="18"/>
        <v>1.3465195419373451E-6</v>
      </c>
      <c r="E116" s="60">
        <f>SUM(D116:$D$122)</f>
        <v>1.7822863839882656E-6</v>
      </c>
      <c r="F116" s="60">
        <f>SUM($E116:E$122)</f>
        <v>2.2180532260391862E-6</v>
      </c>
      <c r="G116" s="60">
        <f t="shared" si="19"/>
        <v>8.7153368410184125E-7</v>
      </c>
      <c r="H116" s="60">
        <f>SUM($G116:G$122)</f>
        <v>1.2946082880347739E-6</v>
      </c>
      <c r="I116" s="60">
        <f>SUM($H116:H$122)</f>
        <v>1.7176828919677067E-6</v>
      </c>
      <c r="J116" s="61">
        <f t="shared" si="15"/>
        <v>1.3236245954692556</v>
      </c>
      <c r="K116" s="61">
        <f t="shared" si="16"/>
        <v>1.6472491909385112</v>
      </c>
      <c r="L116" s="61">
        <f t="shared" si="13"/>
        <v>0.96144782731642919</v>
      </c>
      <c r="M116" s="61">
        <f t="shared" si="14"/>
        <v>1.2756464636943474</v>
      </c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2:26" x14ac:dyDescent="0.2">
      <c r="B117" s="58">
        <v>106</v>
      </c>
      <c r="C117" s="59">
        <f t="shared" si="17"/>
        <v>1.0000000000000001E-5</v>
      </c>
      <c r="D117" s="60">
        <f t="shared" si="18"/>
        <v>4.3576684205092068E-7</v>
      </c>
      <c r="E117" s="60">
        <f>SUM(D117:$D$122)</f>
        <v>4.3576684205092068E-7</v>
      </c>
      <c r="F117" s="60">
        <f>SUM($E117:E$122)</f>
        <v>4.3576684205092068E-7</v>
      </c>
      <c r="G117" s="60">
        <f t="shared" si="19"/>
        <v>4.2307460393293274E-7</v>
      </c>
      <c r="H117" s="60">
        <f>SUM($G117:G$122)</f>
        <v>4.2307460393293274E-7</v>
      </c>
      <c r="I117" s="60">
        <f>SUM($H117:H$122)</f>
        <v>4.2307460393293274E-7</v>
      </c>
      <c r="J117" s="61">
        <f t="shared" si="15"/>
        <v>1</v>
      </c>
      <c r="K117" s="61">
        <f t="shared" si="16"/>
        <v>1</v>
      </c>
      <c r="L117" s="61">
        <f t="shared" si="13"/>
        <v>0.97087378640776711</v>
      </c>
      <c r="M117" s="61">
        <f t="shared" si="14"/>
        <v>0.97087378640776711</v>
      </c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2:26" x14ac:dyDescent="0.2">
      <c r="B118" s="58">
        <v>107</v>
      </c>
      <c r="C118" s="59">
        <f t="shared" si="17"/>
        <v>0</v>
      </c>
      <c r="D118" s="60">
        <f t="shared" si="18"/>
        <v>0</v>
      </c>
      <c r="E118" s="60">
        <f>SUM(D118:$D$122)</f>
        <v>0</v>
      </c>
      <c r="F118" s="60">
        <f>SUM($E118:E$122)</f>
        <v>0</v>
      </c>
      <c r="G118" s="60">
        <f t="shared" si="19"/>
        <v>0</v>
      </c>
      <c r="H118" s="60">
        <f>SUM($G118:G$122)</f>
        <v>0</v>
      </c>
      <c r="I118" s="60">
        <f>SUM($H118:H$122)</f>
        <v>0</v>
      </c>
      <c r="J118" s="61">
        <f t="shared" si="15"/>
        <v>0</v>
      </c>
      <c r="K118" s="61">
        <f t="shared" si="16"/>
        <v>0</v>
      </c>
      <c r="L118" s="61">
        <f t="shared" si="13"/>
        <v>0</v>
      </c>
      <c r="M118" s="61">
        <f t="shared" si="14"/>
        <v>0</v>
      </c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2:26" x14ac:dyDescent="0.2">
      <c r="B119" s="58">
        <v>108</v>
      </c>
      <c r="C119" s="59">
        <f t="shared" si="17"/>
        <v>0</v>
      </c>
      <c r="D119" s="60">
        <f t="shared" si="18"/>
        <v>0</v>
      </c>
      <c r="E119" s="60">
        <f>SUM(D119:$D$122)</f>
        <v>0</v>
      </c>
      <c r="F119" s="60">
        <f>SUM($E119:E$122)</f>
        <v>0</v>
      </c>
      <c r="G119" s="60">
        <f t="shared" si="19"/>
        <v>0</v>
      </c>
      <c r="H119" s="60">
        <f>SUM($G119:G$122)</f>
        <v>0</v>
      </c>
      <c r="I119" s="60">
        <f>SUM($H119:H$122)</f>
        <v>0</v>
      </c>
      <c r="J119" s="61">
        <f t="shared" si="15"/>
        <v>0</v>
      </c>
      <c r="K119" s="61">
        <f t="shared" si="16"/>
        <v>0</v>
      </c>
      <c r="L119" s="61">
        <f t="shared" si="13"/>
        <v>0</v>
      </c>
      <c r="M119" s="61">
        <f t="shared" si="14"/>
        <v>0</v>
      </c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2:26" x14ac:dyDescent="0.2">
      <c r="B120" s="58">
        <v>109</v>
      </c>
      <c r="C120" s="59">
        <f t="shared" si="17"/>
        <v>0</v>
      </c>
      <c r="D120" s="60">
        <f t="shared" si="18"/>
        <v>0</v>
      </c>
      <c r="E120" s="60">
        <f>SUM(D120:$D$122)</f>
        <v>0</v>
      </c>
      <c r="F120" s="60">
        <f>SUM($E120:E$122)</f>
        <v>0</v>
      </c>
      <c r="G120" s="60">
        <f t="shared" si="19"/>
        <v>0</v>
      </c>
      <c r="H120" s="60">
        <f>SUM($G120:G$122)</f>
        <v>0</v>
      </c>
      <c r="I120" s="60">
        <f>SUM($H120:H$122)</f>
        <v>0</v>
      </c>
      <c r="J120" s="61">
        <f t="shared" si="15"/>
        <v>0</v>
      </c>
      <c r="K120" s="61">
        <f t="shared" si="16"/>
        <v>0</v>
      </c>
      <c r="L120" s="61">
        <f t="shared" si="13"/>
        <v>0</v>
      </c>
      <c r="M120" s="61">
        <f t="shared" si="14"/>
        <v>0</v>
      </c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2:26" x14ac:dyDescent="0.2">
      <c r="B121" s="58">
        <v>110</v>
      </c>
      <c r="C121" s="59">
        <f t="shared" si="17"/>
        <v>0</v>
      </c>
      <c r="D121" s="60">
        <f t="shared" si="18"/>
        <v>0</v>
      </c>
      <c r="E121" s="60">
        <f>SUM(D121:$D$122)</f>
        <v>0</v>
      </c>
      <c r="F121" s="60">
        <f>SUM($E121:E$122)</f>
        <v>0</v>
      </c>
      <c r="G121" s="60">
        <f t="shared" si="19"/>
        <v>0</v>
      </c>
      <c r="H121" s="60">
        <f>SUM($G121:G$122)</f>
        <v>0</v>
      </c>
      <c r="I121" s="60">
        <f>SUM($H121:H$122)</f>
        <v>0</v>
      </c>
      <c r="J121" s="61">
        <f t="shared" si="15"/>
        <v>0</v>
      </c>
      <c r="K121" s="61">
        <f t="shared" si="16"/>
        <v>0</v>
      </c>
      <c r="L121" s="61">
        <f t="shared" si="13"/>
        <v>0</v>
      </c>
      <c r="M121" s="61">
        <f t="shared" si="14"/>
        <v>0</v>
      </c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2:26" x14ac:dyDescent="0.2">
      <c r="B122" s="58">
        <v>111</v>
      </c>
      <c r="C122" s="59">
        <f t="shared" si="17"/>
        <v>0</v>
      </c>
      <c r="D122" s="60">
        <f t="shared" si="18"/>
        <v>0</v>
      </c>
      <c r="E122" s="60">
        <f>SUM(D122:$D$122)</f>
        <v>0</v>
      </c>
      <c r="F122" s="60">
        <f>SUM($E122:E$122)</f>
        <v>0</v>
      </c>
      <c r="G122" s="60">
        <f t="shared" si="19"/>
        <v>0</v>
      </c>
      <c r="H122" s="60">
        <f>SUM($G122:G$122)</f>
        <v>0</v>
      </c>
      <c r="I122" s="60">
        <f>SUM($H122:H$122)</f>
        <v>0</v>
      </c>
      <c r="J122" s="61">
        <f t="shared" si="15"/>
        <v>0</v>
      </c>
      <c r="K122" s="61">
        <f t="shared" si="16"/>
        <v>0</v>
      </c>
      <c r="L122" s="61">
        <f t="shared" si="13"/>
        <v>0</v>
      </c>
      <c r="M122" s="61">
        <f t="shared" si="14"/>
        <v>0</v>
      </c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R42"/>
  <sheetViews>
    <sheetView tabSelected="1" zoomScale="90" zoomScaleNormal="90" workbookViewId="0">
      <selection activeCell="O24" sqref="O24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8" x14ac:dyDescent="0.2">
      <c r="A1" s="68" t="s">
        <v>81</v>
      </c>
      <c r="B1" s="69"/>
      <c r="C1" s="69"/>
      <c r="D1" s="69"/>
      <c r="E1" s="69"/>
      <c r="F1" s="69"/>
      <c r="G1" s="69"/>
    </row>
    <row r="2" spans="1:18" x14ac:dyDescent="0.2">
      <c r="A2" s="64" t="s">
        <v>26</v>
      </c>
      <c r="B2" s="65"/>
      <c r="C2" s="65"/>
      <c r="D2" s="65"/>
      <c r="E2" s="65"/>
      <c r="F2" s="65"/>
      <c r="G2" s="65"/>
    </row>
    <row r="5" spans="1:18" x14ac:dyDescent="0.2">
      <c r="A5" s="63" t="s">
        <v>84</v>
      </c>
      <c r="B5" s="102"/>
      <c r="C5" s="102"/>
      <c r="D5" s="102"/>
      <c r="E5" s="102"/>
      <c r="F5" s="102"/>
      <c r="G5" s="102"/>
      <c r="I5" s="114" t="s">
        <v>89</v>
      </c>
      <c r="J5" s="114"/>
      <c r="K5" s="114"/>
    </row>
    <row r="6" spans="1:18" x14ac:dyDescent="0.2">
      <c r="A6" t="s">
        <v>0</v>
      </c>
      <c r="I6" s="70" t="s">
        <v>119</v>
      </c>
      <c r="J6" s="71"/>
      <c r="K6" s="71"/>
    </row>
    <row r="7" spans="1:18" x14ac:dyDescent="0.2">
      <c r="A7" t="s">
        <v>6</v>
      </c>
      <c r="B7" s="69">
        <f>Opz_S</f>
        <v>1</v>
      </c>
    </row>
    <row r="8" spans="1:18" x14ac:dyDescent="0.2">
      <c r="A8" t="s">
        <v>1</v>
      </c>
      <c r="B8" s="71">
        <v>50</v>
      </c>
    </row>
    <row r="9" spans="1:18" x14ac:dyDescent="0.2">
      <c r="A9" t="s">
        <v>2</v>
      </c>
      <c r="B9" s="71">
        <v>15</v>
      </c>
    </row>
    <row r="10" spans="1:18" x14ac:dyDescent="0.2">
      <c r="A10" t="s">
        <v>4</v>
      </c>
      <c r="B10" s="71">
        <v>10</v>
      </c>
      <c r="I10" s="117" t="s">
        <v>99</v>
      </c>
      <c r="J10" s="116"/>
      <c r="K10" s="113"/>
    </row>
    <row r="11" spans="1:18" x14ac:dyDescent="0.2">
      <c r="A11" t="s">
        <v>3</v>
      </c>
      <c r="B11" s="71">
        <v>1000</v>
      </c>
      <c r="I11" s="94" t="s">
        <v>101</v>
      </c>
      <c r="J11" s="94"/>
      <c r="K11" s="71"/>
    </row>
    <row r="12" spans="1:18" x14ac:dyDescent="0.2">
      <c r="A12" s="4" t="s">
        <v>11</v>
      </c>
      <c r="C12" s="4"/>
    </row>
    <row r="13" spans="1:18" x14ac:dyDescent="0.2">
      <c r="A13" t="s">
        <v>13</v>
      </c>
      <c r="B13" s="72">
        <f>Opz_Bfin</f>
        <v>0.03</v>
      </c>
      <c r="C13" s="1"/>
    </row>
    <row r="14" spans="1:18" x14ac:dyDescent="0.2">
      <c r="A14" t="s">
        <v>10</v>
      </c>
      <c r="B14" s="1" t="s">
        <v>9</v>
      </c>
      <c r="C14" s="1"/>
    </row>
    <row r="15" spans="1:18" ht="13.5" thickBot="1" x14ac:dyDescent="0.25">
      <c r="A15" t="s">
        <v>19</v>
      </c>
      <c r="B15" s="73">
        <v>0.55000000000000004</v>
      </c>
      <c r="C15" s="1" t="s">
        <v>27</v>
      </c>
      <c r="F15" s="1"/>
      <c r="I15" s="66" t="s">
        <v>123</v>
      </c>
    </row>
    <row r="16" spans="1:18" x14ac:dyDescent="0.2">
      <c r="A16" t="s">
        <v>20</v>
      </c>
      <c r="B16" s="73">
        <v>0.04</v>
      </c>
      <c r="C16" s="1" t="s">
        <v>27</v>
      </c>
      <c r="F16" s="1"/>
      <c r="I16" s="131" t="s">
        <v>124</v>
      </c>
      <c r="J16" s="132"/>
      <c r="K16" s="132"/>
      <c r="L16" s="132"/>
      <c r="M16" s="132"/>
      <c r="N16" s="132"/>
      <c r="O16" s="132"/>
      <c r="P16" s="132"/>
      <c r="Q16" s="132"/>
      <c r="R16" s="133"/>
    </row>
    <row r="17" spans="1:18" x14ac:dyDescent="0.2">
      <c r="A17" t="s">
        <v>21</v>
      </c>
      <c r="B17" s="74">
        <v>1.5E-3</v>
      </c>
      <c r="C17" s="115" t="s">
        <v>90</v>
      </c>
      <c r="F17" s="5"/>
      <c r="I17" s="134" t="s">
        <v>125</v>
      </c>
      <c r="J17" s="135"/>
      <c r="K17" s="135"/>
      <c r="L17" s="135"/>
      <c r="M17" s="135"/>
      <c r="N17" s="135"/>
      <c r="O17" s="135"/>
      <c r="P17" s="135"/>
      <c r="Q17" s="135"/>
      <c r="R17" s="136"/>
    </row>
    <row r="18" spans="1:18" x14ac:dyDescent="0.2">
      <c r="A18" t="s">
        <v>8</v>
      </c>
      <c r="B18" s="75"/>
      <c r="C18" s="115" t="s">
        <v>91</v>
      </c>
      <c r="D18" s="2"/>
      <c r="F18" s="2"/>
      <c r="G18" s="2"/>
      <c r="I18" s="134" t="s">
        <v>126</v>
      </c>
      <c r="J18" s="137"/>
      <c r="K18" s="137"/>
      <c r="L18" s="137"/>
      <c r="M18" s="137"/>
      <c r="N18" s="137"/>
      <c r="O18" s="137"/>
      <c r="P18" s="137"/>
      <c r="Q18" s="137"/>
      <c r="R18" s="138"/>
    </row>
    <row r="19" spans="1:18" ht="13.5" thickBot="1" x14ac:dyDescent="0.25">
      <c r="A19" t="s">
        <v>7</v>
      </c>
      <c r="B19" s="75"/>
      <c r="C19" s="115" t="s">
        <v>92</v>
      </c>
      <c r="D19" s="2"/>
      <c r="F19" s="2"/>
      <c r="G19" s="2"/>
      <c r="I19" s="139" t="s">
        <v>127</v>
      </c>
      <c r="J19" s="140"/>
      <c r="K19" s="140"/>
      <c r="L19" s="140"/>
      <c r="M19" s="140"/>
      <c r="N19" s="140"/>
      <c r="O19" s="140"/>
      <c r="P19" s="140"/>
      <c r="Q19" s="140"/>
      <c r="R19" s="141"/>
    </row>
    <row r="20" spans="1:18" x14ac:dyDescent="0.2">
      <c r="A20" t="s">
        <v>22</v>
      </c>
      <c r="B20" s="75"/>
      <c r="C20" s="115" t="s">
        <v>93</v>
      </c>
      <c r="D20" s="67"/>
      <c r="F20" s="2"/>
      <c r="G20" s="2"/>
    </row>
    <row r="21" spans="1:18" x14ac:dyDescent="0.2">
      <c r="A21" t="s">
        <v>23</v>
      </c>
      <c r="B21" s="75"/>
      <c r="C21" s="115" t="s">
        <v>94</v>
      </c>
      <c r="D21" s="66"/>
      <c r="E21" s="66"/>
      <c r="F21" s="2"/>
      <c r="G21" s="2"/>
    </row>
    <row r="22" spans="1:18" ht="15.75" x14ac:dyDescent="0.3">
      <c r="A22" s="79" t="s">
        <v>82</v>
      </c>
      <c r="B22" s="78"/>
      <c r="C22" s="79" t="s">
        <v>78</v>
      </c>
      <c r="D22" s="79" t="s">
        <v>79</v>
      </c>
      <c r="E22" s="79" t="s">
        <v>80</v>
      </c>
      <c r="F22" s="2"/>
      <c r="G22" s="2"/>
    </row>
    <row r="23" spans="1:18" ht="15.75" x14ac:dyDescent="0.25">
      <c r="A23" s="80" t="s">
        <v>24</v>
      </c>
      <c r="B23" s="81"/>
      <c r="C23" s="81"/>
      <c r="D23" s="81"/>
      <c r="E23" s="81"/>
      <c r="F23" s="2"/>
    </row>
    <row r="24" spans="1:18" x14ac:dyDescent="0.2">
      <c r="F24" s="2"/>
    </row>
    <row r="25" spans="1:18" x14ac:dyDescent="0.2">
      <c r="A25" s="3" t="s">
        <v>95</v>
      </c>
    </row>
    <row r="26" spans="1:18" x14ac:dyDescent="0.2">
      <c r="A26" s="76" t="s">
        <v>5</v>
      </c>
      <c r="B26" s="76" t="s">
        <v>72</v>
      </c>
      <c r="C26" s="76" t="s">
        <v>73</v>
      </c>
      <c r="D26" s="76" t="s">
        <v>74</v>
      </c>
      <c r="E26" s="76" t="s">
        <v>75</v>
      </c>
      <c r="F26" s="76" t="s">
        <v>76</v>
      </c>
      <c r="G26" s="76" t="s">
        <v>77</v>
      </c>
    </row>
    <row r="27" spans="1:18" x14ac:dyDescent="0.2">
      <c r="A27" s="77">
        <v>0</v>
      </c>
      <c r="B27" s="128"/>
      <c r="C27" s="128"/>
      <c r="D27" s="128"/>
      <c r="E27" s="128"/>
      <c r="F27" s="128"/>
      <c r="G27" s="128"/>
    </row>
    <row r="28" spans="1:18" x14ac:dyDescent="0.2">
      <c r="A28" s="77">
        <f t="shared" ref="A28:A42" si="0">A27+1</f>
        <v>1</v>
      </c>
      <c r="B28" s="128"/>
      <c r="C28" s="128"/>
      <c r="D28" s="128"/>
      <c r="E28" s="128"/>
      <c r="F28" s="128"/>
      <c r="G28" s="128"/>
    </row>
    <row r="29" spans="1:18" x14ac:dyDescent="0.2">
      <c r="A29" s="77">
        <f t="shared" si="0"/>
        <v>2</v>
      </c>
      <c r="B29" s="128"/>
      <c r="C29" s="128"/>
      <c r="D29" s="128"/>
      <c r="E29" s="128"/>
      <c r="F29" s="128"/>
      <c r="G29" s="128"/>
    </row>
    <row r="30" spans="1:18" x14ac:dyDescent="0.2">
      <c r="A30" s="77">
        <f t="shared" si="0"/>
        <v>3</v>
      </c>
      <c r="B30" s="128"/>
      <c r="C30" s="128"/>
      <c r="D30" s="128"/>
      <c r="E30" s="128"/>
      <c r="F30" s="128"/>
      <c r="G30" s="128"/>
    </row>
    <row r="31" spans="1:18" x14ac:dyDescent="0.2">
      <c r="A31" s="77">
        <f t="shared" si="0"/>
        <v>4</v>
      </c>
      <c r="B31" s="128"/>
      <c r="C31" s="128"/>
      <c r="D31" s="128"/>
      <c r="E31" s="128"/>
      <c r="F31" s="128"/>
      <c r="G31" s="128"/>
    </row>
    <row r="32" spans="1:18" x14ac:dyDescent="0.2">
      <c r="A32" s="77">
        <f t="shared" si="0"/>
        <v>5</v>
      </c>
      <c r="B32" s="128"/>
      <c r="C32" s="128"/>
      <c r="D32" s="128"/>
      <c r="E32" s="128"/>
      <c r="F32" s="128"/>
      <c r="G32" s="128"/>
    </row>
    <row r="33" spans="1:7" x14ac:dyDescent="0.2">
      <c r="A33" s="77">
        <f t="shared" si="0"/>
        <v>6</v>
      </c>
      <c r="B33" s="128"/>
      <c r="C33" s="128"/>
      <c r="D33" s="128"/>
      <c r="E33" s="128"/>
      <c r="F33" s="128"/>
      <c r="G33" s="128"/>
    </row>
    <row r="34" spans="1:7" x14ac:dyDescent="0.2">
      <c r="A34" s="77">
        <f t="shared" si="0"/>
        <v>7</v>
      </c>
      <c r="B34" s="128"/>
      <c r="C34" s="128"/>
      <c r="D34" s="128"/>
      <c r="E34" s="128"/>
      <c r="F34" s="128"/>
      <c r="G34" s="128"/>
    </row>
    <row r="35" spans="1:7" x14ac:dyDescent="0.2">
      <c r="A35" s="77">
        <f t="shared" si="0"/>
        <v>8</v>
      </c>
      <c r="B35" s="128"/>
      <c r="C35" s="128"/>
      <c r="D35" s="128"/>
      <c r="E35" s="128"/>
      <c r="F35" s="128"/>
      <c r="G35" s="128"/>
    </row>
    <row r="36" spans="1:7" x14ac:dyDescent="0.2">
      <c r="A36" s="77">
        <f t="shared" si="0"/>
        <v>9</v>
      </c>
      <c r="B36" s="128"/>
      <c r="C36" s="128"/>
      <c r="D36" s="128"/>
      <c r="E36" s="128"/>
      <c r="F36" s="128"/>
      <c r="G36" s="128"/>
    </row>
    <row r="37" spans="1:7" x14ac:dyDescent="0.2">
      <c r="A37" s="77">
        <f t="shared" si="0"/>
        <v>10</v>
      </c>
      <c r="B37" s="128"/>
      <c r="C37" s="128"/>
      <c r="D37" s="128"/>
      <c r="E37" s="128"/>
      <c r="F37" s="128"/>
      <c r="G37" s="128"/>
    </row>
    <row r="38" spans="1:7" x14ac:dyDescent="0.2">
      <c r="A38" s="77">
        <f t="shared" si="0"/>
        <v>11</v>
      </c>
      <c r="B38" s="128"/>
      <c r="C38" s="128"/>
      <c r="D38" s="128"/>
      <c r="E38" s="128"/>
      <c r="F38" s="128"/>
      <c r="G38" s="128"/>
    </row>
    <row r="39" spans="1:7" x14ac:dyDescent="0.2">
      <c r="A39" s="77">
        <f t="shared" si="0"/>
        <v>12</v>
      </c>
      <c r="B39" s="128"/>
      <c r="C39" s="128"/>
      <c r="D39" s="128"/>
      <c r="E39" s="128"/>
      <c r="F39" s="128"/>
      <c r="G39" s="128"/>
    </row>
    <row r="40" spans="1:7" x14ac:dyDescent="0.2">
      <c r="A40" s="77">
        <f t="shared" si="0"/>
        <v>13</v>
      </c>
      <c r="B40" s="128"/>
      <c r="C40" s="128"/>
      <c r="D40" s="128"/>
      <c r="E40" s="128"/>
      <c r="F40" s="128"/>
      <c r="G40" s="128"/>
    </row>
    <row r="41" spans="1:7" x14ac:dyDescent="0.2">
      <c r="A41" s="77">
        <f t="shared" si="0"/>
        <v>14</v>
      </c>
      <c r="B41" s="128"/>
      <c r="C41" s="128"/>
      <c r="D41" s="128"/>
      <c r="E41" s="128"/>
      <c r="F41" s="128"/>
      <c r="G41" s="128"/>
    </row>
    <row r="42" spans="1:7" x14ac:dyDescent="0.2">
      <c r="A42" s="77">
        <f t="shared" si="0"/>
        <v>15</v>
      </c>
      <c r="B42" s="128"/>
      <c r="C42" s="128"/>
      <c r="D42" s="128"/>
      <c r="E42" s="128"/>
      <c r="F42" s="128"/>
      <c r="G42" s="128"/>
    </row>
  </sheetData>
  <phoneticPr fontId="2" type="noConversion"/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/>
  <dimension ref="A1:R45"/>
  <sheetViews>
    <sheetView topLeftCell="A5" zoomScale="90" zoomScaleNormal="90" workbookViewId="0">
      <selection activeCell="A26" sqref="A26"/>
    </sheetView>
  </sheetViews>
  <sheetFormatPr defaultRowHeight="12.75" x14ac:dyDescent="0.2"/>
  <cols>
    <col min="1" max="1" width="12.5703125" style="28" customWidth="1"/>
    <col min="2" max="2" width="11.28515625" style="28" customWidth="1"/>
    <col min="3" max="3" width="13.42578125" style="28" customWidth="1"/>
    <col min="4" max="4" width="9.85546875" style="28" customWidth="1"/>
    <col min="5" max="5" width="12.5703125" style="28" bestFit="1" customWidth="1"/>
    <col min="6" max="8" width="12.7109375" style="28" customWidth="1"/>
    <col min="9" max="9" width="9.140625" style="28"/>
    <col min="10" max="11" width="12" style="28" customWidth="1"/>
    <col min="12" max="13" width="9.140625" style="28"/>
    <col min="14" max="14" width="17.42578125" style="28" customWidth="1"/>
    <col min="15" max="15" width="14.140625" style="28" customWidth="1"/>
    <col min="16" max="16" width="16.85546875" style="28" customWidth="1"/>
    <col min="17" max="17" width="22" style="28" customWidth="1"/>
    <col min="18" max="18" width="9.140625" style="28"/>
    <col min="19" max="19" width="11" style="28" bestFit="1" customWidth="1"/>
    <col min="20" max="256" width="9.140625" style="28"/>
    <col min="257" max="257" width="12.5703125" style="28" customWidth="1"/>
    <col min="258" max="258" width="10.85546875" style="28" bestFit="1" customWidth="1"/>
    <col min="259" max="259" width="13.42578125" style="28" customWidth="1"/>
    <col min="260" max="260" width="9.85546875" style="28" customWidth="1"/>
    <col min="261" max="261" width="12.5703125" style="28" bestFit="1" customWidth="1"/>
    <col min="262" max="265" width="12.7109375" style="28" customWidth="1"/>
    <col min="266" max="266" width="9.140625" style="28"/>
    <col min="267" max="267" width="11" style="28" bestFit="1" customWidth="1"/>
    <col min="268" max="269" width="9.140625" style="28"/>
    <col min="270" max="270" width="18.85546875" style="28" bestFit="1" customWidth="1"/>
    <col min="271" max="271" width="14.140625" style="28" customWidth="1"/>
    <col min="272" max="272" width="16.85546875" style="28" customWidth="1"/>
    <col min="273" max="273" width="23.42578125" style="28" bestFit="1" customWidth="1"/>
    <col min="274" max="274" width="9.140625" style="28"/>
    <col min="275" max="275" width="11" style="28" bestFit="1" customWidth="1"/>
    <col min="276" max="512" width="9.140625" style="28"/>
    <col min="513" max="513" width="12.5703125" style="28" customWidth="1"/>
    <col min="514" max="514" width="10.85546875" style="28" bestFit="1" customWidth="1"/>
    <col min="515" max="515" width="13.42578125" style="28" customWidth="1"/>
    <col min="516" max="516" width="9.85546875" style="28" customWidth="1"/>
    <col min="517" max="517" width="12.5703125" style="28" bestFit="1" customWidth="1"/>
    <col min="518" max="521" width="12.7109375" style="28" customWidth="1"/>
    <col min="522" max="522" width="9.140625" style="28"/>
    <col min="523" max="523" width="11" style="28" bestFit="1" customWidth="1"/>
    <col min="524" max="525" width="9.140625" style="28"/>
    <col min="526" max="526" width="18.85546875" style="28" bestFit="1" customWidth="1"/>
    <col min="527" max="527" width="14.140625" style="28" customWidth="1"/>
    <col min="528" max="528" width="16.85546875" style="28" customWidth="1"/>
    <col min="529" max="529" width="23.42578125" style="28" bestFit="1" customWidth="1"/>
    <col min="530" max="530" width="9.140625" style="28"/>
    <col min="531" max="531" width="11" style="28" bestFit="1" customWidth="1"/>
    <col min="532" max="768" width="9.140625" style="28"/>
    <col min="769" max="769" width="12.5703125" style="28" customWidth="1"/>
    <col min="770" max="770" width="10.85546875" style="28" bestFit="1" customWidth="1"/>
    <col min="771" max="771" width="13.42578125" style="28" customWidth="1"/>
    <col min="772" max="772" width="9.85546875" style="28" customWidth="1"/>
    <col min="773" max="773" width="12.5703125" style="28" bestFit="1" customWidth="1"/>
    <col min="774" max="777" width="12.7109375" style="28" customWidth="1"/>
    <col min="778" max="778" width="9.140625" style="28"/>
    <col min="779" max="779" width="11" style="28" bestFit="1" customWidth="1"/>
    <col min="780" max="781" width="9.140625" style="28"/>
    <col min="782" max="782" width="18.85546875" style="28" bestFit="1" customWidth="1"/>
    <col min="783" max="783" width="14.140625" style="28" customWidth="1"/>
    <col min="784" max="784" width="16.85546875" style="28" customWidth="1"/>
    <col min="785" max="785" width="23.42578125" style="28" bestFit="1" customWidth="1"/>
    <col min="786" max="786" width="9.140625" style="28"/>
    <col min="787" max="787" width="11" style="28" bestFit="1" customWidth="1"/>
    <col min="788" max="1024" width="9.140625" style="28"/>
    <col min="1025" max="1025" width="12.5703125" style="28" customWidth="1"/>
    <col min="1026" max="1026" width="10.85546875" style="28" bestFit="1" customWidth="1"/>
    <col min="1027" max="1027" width="13.42578125" style="28" customWidth="1"/>
    <col min="1028" max="1028" width="9.85546875" style="28" customWidth="1"/>
    <col min="1029" max="1029" width="12.5703125" style="28" bestFit="1" customWidth="1"/>
    <col min="1030" max="1033" width="12.7109375" style="28" customWidth="1"/>
    <col min="1034" max="1034" width="9.140625" style="28"/>
    <col min="1035" max="1035" width="11" style="28" bestFit="1" customWidth="1"/>
    <col min="1036" max="1037" width="9.140625" style="28"/>
    <col min="1038" max="1038" width="18.85546875" style="28" bestFit="1" customWidth="1"/>
    <col min="1039" max="1039" width="14.140625" style="28" customWidth="1"/>
    <col min="1040" max="1040" width="16.85546875" style="28" customWidth="1"/>
    <col min="1041" max="1041" width="23.42578125" style="28" bestFit="1" customWidth="1"/>
    <col min="1042" max="1042" width="9.140625" style="28"/>
    <col min="1043" max="1043" width="11" style="28" bestFit="1" customWidth="1"/>
    <col min="1044" max="1280" width="9.140625" style="28"/>
    <col min="1281" max="1281" width="12.5703125" style="28" customWidth="1"/>
    <col min="1282" max="1282" width="10.85546875" style="28" bestFit="1" customWidth="1"/>
    <col min="1283" max="1283" width="13.42578125" style="28" customWidth="1"/>
    <col min="1284" max="1284" width="9.85546875" style="28" customWidth="1"/>
    <col min="1285" max="1285" width="12.5703125" style="28" bestFit="1" customWidth="1"/>
    <col min="1286" max="1289" width="12.7109375" style="28" customWidth="1"/>
    <col min="1290" max="1290" width="9.140625" style="28"/>
    <col min="1291" max="1291" width="11" style="28" bestFit="1" customWidth="1"/>
    <col min="1292" max="1293" width="9.140625" style="28"/>
    <col min="1294" max="1294" width="18.85546875" style="28" bestFit="1" customWidth="1"/>
    <col min="1295" max="1295" width="14.140625" style="28" customWidth="1"/>
    <col min="1296" max="1296" width="16.85546875" style="28" customWidth="1"/>
    <col min="1297" max="1297" width="23.42578125" style="28" bestFit="1" customWidth="1"/>
    <col min="1298" max="1298" width="9.140625" style="28"/>
    <col min="1299" max="1299" width="11" style="28" bestFit="1" customWidth="1"/>
    <col min="1300" max="1536" width="9.140625" style="28"/>
    <col min="1537" max="1537" width="12.5703125" style="28" customWidth="1"/>
    <col min="1538" max="1538" width="10.85546875" style="28" bestFit="1" customWidth="1"/>
    <col min="1539" max="1539" width="13.42578125" style="28" customWidth="1"/>
    <col min="1540" max="1540" width="9.85546875" style="28" customWidth="1"/>
    <col min="1541" max="1541" width="12.5703125" style="28" bestFit="1" customWidth="1"/>
    <col min="1542" max="1545" width="12.7109375" style="28" customWidth="1"/>
    <col min="1546" max="1546" width="9.140625" style="28"/>
    <col min="1547" max="1547" width="11" style="28" bestFit="1" customWidth="1"/>
    <col min="1548" max="1549" width="9.140625" style="28"/>
    <col min="1550" max="1550" width="18.85546875" style="28" bestFit="1" customWidth="1"/>
    <col min="1551" max="1551" width="14.140625" style="28" customWidth="1"/>
    <col min="1552" max="1552" width="16.85546875" style="28" customWidth="1"/>
    <col min="1553" max="1553" width="23.42578125" style="28" bestFit="1" customWidth="1"/>
    <col min="1554" max="1554" width="9.140625" style="28"/>
    <col min="1555" max="1555" width="11" style="28" bestFit="1" customWidth="1"/>
    <col min="1556" max="1792" width="9.140625" style="28"/>
    <col min="1793" max="1793" width="12.5703125" style="28" customWidth="1"/>
    <col min="1794" max="1794" width="10.85546875" style="28" bestFit="1" customWidth="1"/>
    <col min="1795" max="1795" width="13.42578125" style="28" customWidth="1"/>
    <col min="1796" max="1796" width="9.85546875" style="28" customWidth="1"/>
    <col min="1797" max="1797" width="12.5703125" style="28" bestFit="1" customWidth="1"/>
    <col min="1798" max="1801" width="12.7109375" style="28" customWidth="1"/>
    <col min="1802" max="1802" width="9.140625" style="28"/>
    <col min="1803" max="1803" width="11" style="28" bestFit="1" customWidth="1"/>
    <col min="1804" max="1805" width="9.140625" style="28"/>
    <col min="1806" max="1806" width="18.85546875" style="28" bestFit="1" customWidth="1"/>
    <col min="1807" max="1807" width="14.140625" style="28" customWidth="1"/>
    <col min="1808" max="1808" width="16.85546875" style="28" customWidth="1"/>
    <col min="1809" max="1809" width="23.42578125" style="28" bestFit="1" customWidth="1"/>
    <col min="1810" max="1810" width="9.140625" style="28"/>
    <col min="1811" max="1811" width="11" style="28" bestFit="1" customWidth="1"/>
    <col min="1812" max="2048" width="9.140625" style="28"/>
    <col min="2049" max="2049" width="12.5703125" style="28" customWidth="1"/>
    <col min="2050" max="2050" width="10.85546875" style="28" bestFit="1" customWidth="1"/>
    <col min="2051" max="2051" width="13.42578125" style="28" customWidth="1"/>
    <col min="2052" max="2052" width="9.85546875" style="28" customWidth="1"/>
    <col min="2053" max="2053" width="12.5703125" style="28" bestFit="1" customWidth="1"/>
    <col min="2054" max="2057" width="12.7109375" style="28" customWidth="1"/>
    <col min="2058" max="2058" width="9.140625" style="28"/>
    <col min="2059" max="2059" width="11" style="28" bestFit="1" customWidth="1"/>
    <col min="2060" max="2061" width="9.140625" style="28"/>
    <col min="2062" max="2062" width="18.85546875" style="28" bestFit="1" customWidth="1"/>
    <col min="2063" max="2063" width="14.140625" style="28" customWidth="1"/>
    <col min="2064" max="2064" width="16.85546875" style="28" customWidth="1"/>
    <col min="2065" max="2065" width="23.42578125" style="28" bestFit="1" customWidth="1"/>
    <col min="2066" max="2066" width="9.140625" style="28"/>
    <col min="2067" max="2067" width="11" style="28" bestFit="1" customWidth="1"/>
    <col min="2068" max="2304" width="9.140625" style="28"/>
    <col min="2305" max="2305" width="12.5703125" style="28" customWidth="1"/>
    <col min="2306" max="2306" width="10.85546875" style="28" bestFit="1" customWidth="1"/>
    <col min="2307" max="2307" width="13.42578125" style="28" customWidth="1"/>
    <col min="2308" max="2308" width="9.85546875" style="28" customWidth="1"/>
    <col min="2309" max="2309" width="12.5703125" style="28" bestFit="1" customWidth="1"/>
    <col min="2310" max="2313" width="12.7109375" style="28" customWidth="1"/>
    <col min="2314" max="2314" width="9.140625" style="28"/>
    <col min="2315" max="2315" width="11" style="28" bestFit="1" customWidth="1"/>
    <col min="2316" max="2317" width="9.140625" style="28"/>
    <col min="2318" max="2318" width="18.85546875" style="28" bestFit="1" customWidth="1"/>
    <col min="2319" max="2319" width="14.140625" style="28" customWidth="1"/>
    <col min="2320" max="2320" width="16.85546875" style="28" customWidth="1"/>
    <col min="2321" max="2321" width="23.42578125" style="28" bestFit="1" customWidth="1"/>
    <col min="2322" max="2322" width="9.140625" style="28"/>
    <col min="2323" max="2323" width="11" style="28" bestFit="1" customWidth="1"/>
    <col min="2324" max="2560" width="9.140625" style="28"/>
    <col min="2561" max="2561" width="12.5703125" style="28" customWidth="1"/>
    <col min="2562" max="2562" width="10.85546875" style="28" bestFit="1" customWidth="1"/>
    <col min="2563" max="2563" width="13.42578125" style="28" customWidth="1"/>
    <col min="2564" max="2564" width="9.85546875" style="28" customWidth="1"/>
    <col min="2565" max="2565" width="12.5703125" style="28" bestFit="1" customWidth="1"/>
    <col min="2566" max="2569" width="12.7109375" style="28" customWidth="1"/>
    <col min="2570" max="2570" width="9.140625" style="28"/>
    <col min="2571" max="2571" width="11" style="28" bestFit="1" customWidth="1"/>
    <col min="2572" max="2573" width="9.140625" style="28"/>
    <col min="2574" max="2574" width="18.85546875" style="28" bestFit="1" customWidth="1"/>
    <col min="2575" max="2575" width="14.140625" style="28" customWidth="1"/>
    <col min="2576" max="2576" width="16.85546875" style="28" customWidth="1"/>
    <col min="2577" max="2577" width="23.42578125" style="28" bestFit="1" customWidth="1"/>
    <col min="2578" max="2578" width="9.140625" style="28"/>
    <col min="2579" max="2579" width="11" style="28" bestFit="1" customWidth="1"/>
    <col min="2580" max="2816" width="9.140625" style="28"/>
    <col min="2817" max="2817" width="12.5703125" style="28" customWidth="1"/>
    <col min="2818" max="2818" width="10.85546875" style="28" bestFit="1" customWidth="1"/>
    <col min="2819" max="2819" width="13.42578125" style="28" customWidth="1"/>
    <col min="2820" max="2820" width="9.85546875" style="28" customWidth="1"/>
    <col min="2821" max="2821" width="12.5703125" style="28" bestFit="1" customWidth="1"/>
    <col min="2822" max="2825" width="12.7109375" style="28" customWidth="1"/>
    <col min="2826" max="2826" width="9.140625" style="28"/>
    <col min="2827" max="2827" width="11" style="28" bestFit="1" customWidth="1"/>
    <col min="2828" max="2829" width="9.140625" style="28"/>
    <col min="2830" max="2830" width="18.85546875" style="28" bestFit="1" customWidth="1"/>
    <col min="2831" max="2831" width="14.140625" style="28" customWidth="1"/>
    <col min="2832" max="2832" width="16.85546875" style="28" customWidth="1"/>
    <col min="2833" max="2833" width="23.42578125" style="28" bestFit="1" customWidth="1"/>
    <col min="2834" max="2834" width="9.140625" style="28"/>
    <col min="2835" max="2835" width="11" style="28" bestFit="1" customWidth="1"/>
    <col min="2836" max="3072" width="9.140625" style="28"/>
    <col min="3073" max="3073" width="12.5703125" style="28" customWidth="1"/>
    <col min="3074" max="3074" width="10.85546875" style="28" bestFit="1" customWidth="1"/>
    <col min="3075" max="3075" width="13.42578125" style="28" customWidth="1"/>
    <col min="3076" max="3076" width="9.85546875" style="28" customWidth="1"/>
    <col min="3077" max="3077" width="12.5703125" style="28" bestFit="1" customWidth="1"/>
    <col min="3078" max="3081" width="12.7109375" style="28" customWidth="1"/>
    <col min="3082" max="3082" width="9.140625" style="28"/>
    <col min="3083" max="3083" width="11" style="28" bestFit="1" customWidth="1"/>
    <col min="3084" max="3085" width="9.140625" style="28"/>
    <col min="3086" max="3086" width="18.85546875" style="28" bestFit="1" customWidth="1"/>
    <col min="3087" max="3087" width="14.140625" style="28" customWidth="1"/>
    <col min="3088" max="3088" width="16.85546875" style="28" customWidth="1"/>
    <col min="3089" max="3089" width="23.42578125" style="28" bestFit="1" customWidth="1"/>
    <col min="3090" max="3090" width="9.140625" style="28"/>
    <col min="3091" max="3091" width="11" style="28" bestFit="1" customWidth="1"/>
    <col min="3092" max="3328" width="9.140625" style="28"/>
    <col min="3329" max="3329" width="12.5703125" style="28" customWidth="1"/>
    <col min="3330" max="3330" width="10.85546875" style="28" bestFit="1" customWidth="1"/>
    <col min="3331" max="3331" width="13.42578125" style="28" customWidth="1"/>
    <col min="3332" max="3332" width="9.85546875" style="28" customWidth="1"/>
    <col min="3333" max="3333" width="12.5703125" style="28" bestFit="1" customWidth="1"/>
    <col min="3334" max="3337" width="12.7109375" style="28" customWidth="1"/>
    <col min="3338" max="3338" width="9.140625" style="28"/>
    <col min="3339" max="3339" width="11" style="28" bestFit="1" customWidth="1"/>
    <col min="3340" max="3341" width="9.140625" style="28"/>
    <col min="3342" max="3342" width="18.85546875" style="28" bestFit="1" customWidth="1"/>
    <col min="3343" max="3343" width="14.140625" style="28" customWidth="1"/>
    <col min="3344" max="3344" width="16.85546875" style="28" customWidth="1"/>
    <col min="3345" max="3345" width="23.42578125" style="28" bestFit="1" customWidth="1"/>
    <col min="3346" max="3346" width="9.140625" style="28"/>
    <col min="3347" max="3347" width="11" style="28" bestFit="1" customWidth="1"/>
    <col min="3348" max="3584" width="9.140625" style="28"/>
    <col min="3585" max="3585" width="12.5703125" style="28" customWidth="1"/>
    <col min="3586" max="3586" width="10.85546875" style="28" bestFit="1" customWidth="1"/>
    <col min="3587" max="3587" width="13.42578125" style="28" customWidth="1"/>
    <col min="3588" max="3588" width="9.85546875" style="28" customWidth="1"/>
    <col min="3589" max="3589" width="12.5703125" style="28" bestFit="1" customWidth="1"/>
    <col min="3590" max="3593" width="12.7109375" style="28" customWidth="1"/>
    <col min="3594" max="3594" width="9.140625" style="28"/>
    <col min="3595" max="3595" width="11" style="28" bestFit="1" customWidth="1"/>
    <col min="3596" max="3597" width="9.140625" style="28"/>
    <col min="3598" max="3598" width="18.85546875" style="28" bestFit="1" customWidth="1"/>
    <col min="3599" max="3599" width="14.140625" style="28" customWidth="1"/>
    <col min="3600" max="3600" width="16.85546875" style="28" customWidth="1"/>
    <col min="3601" max="3601" width="23.42578125" style="28" bestFit="1" customWidth="1"/>
    <col min="3602" max="3602" width="9.140625" style="28"/>
    <col min="3603" max="3603" width="11" style="28" bestFit="1" customWidth="1"/>
    <col min="3604" max="3840" width="9.140625" style="28"/>
    <col min="3841" max="3841" width="12.5703125" style="28" customWidth="1"/>
    <col min="3842" max="3842" width="10.85546875" style="28" bestFit="1" customWidth="1"/>
    <col min="3843" max="3843" width="13.42578125" style="28" customWidth="1"/>
    <col min="3844" max="3844" width="9.85546875" style="28" customWidth="1"/>
    <col min="3845" max="3845" width="12.5703125" style="28" bestFit="1" customWidth="1"/>
    <col min="3846" max="3849" width="12.7109375" style="28" customWidth="1"/>
    <col min="3850" max="3850" width="9.140625" style="28"/>
    <col min="3851" max="3851" width="11" style="28" bestFit="1" customWidth="1"/>
    <col min="3852" max="3853" width="9.140625" style="28"/>
    <col min="3854" max="3854" width="18.85546875" style="28" bestFit="1" customWidth="1"/>
    <col min="3855" max="3855" width="14.140625" style="28" customWidth="1"/>
    <col min="3856" max="3856" width="16.85546875" style="28" customWidth="1"/>
    <col min="3857" max="3857" width="23.42578125" style="28" bestFit="1" customWidth="1"/>
    <col min="3858" max="3858" width="9.140625" style="28"/>
    <col min="3859" max="3859" width="11" style="28" bestFit="1" customWidth="1"/>
    <col min="3860" max="4096" width="9.140625" style="28"/>
    <col min="4097" max="4097" width="12.5703125" style="28" customWidth="1"/>
    <col min="4098" max="4098" width="10.85546875" style="28" bestFit="1" customWidth="1"/>
    <col min="4099" max="4099" width="13.42578125" style="28" customWidth="1"/>
    <col min="4100" max="4100" width="9.85546875" style="28" customWidth="1"/>
    <col min="4101" max="4101" width="12.5703125" style="28" bestFit="1" customWidth="1"/>
    <col min="4102" max="4105" width="12.7109375" style="28" customWidth="1"/>
    <col min="4106" max="4106" width="9.140625" style="28"/>
    <col min="4107" max="4107" width="11" style="28" bestFit="1" customWidth="1"/>
    <col min="4108" max="4109" width="9.140625" style="28"/>
    <col min="4110" max="4110" width="18.85546875" style="28" bestFit="1" customWidth="1"/>
    <col min="4111" max="4111" width="14.140625" style="28" customWidth="1"/>
    <col min="4112" max="4112" width="16.85546875" style="28" customWidth="1"/>
    <col min="4113" max="4113" width="23.42578125" style="28" bestFit="1" customWidth="1"/>
    <col min="4114" max="4114" width="9.140625" style="28"/>
    <col min="4115" max="4115" width="11" style="28" bestFit="1" customWidth="1"/>
    <col min="4116" max="4352" width="9.140625" style="28"/>
    <col min="4353" max="4353" width="12.5703125" style="28" customWidth="1"/>
    <col min="4354" max="4354" width="10.85546875" style="28" bestFit="1" customWidth="1"/>
    <col min="4355" max="4355" width="13.42578125" style="28" customWidth="1"/>
    <col min="4356" max="4356" width="9.85546875" style="28" customWidth="1"/>
    <col min="4357" max="4357" width="12.5703125" style="28" bestFit="1" customWidth="1"/>
    <col min="4358" max="4361" width="12.7109375" style="28" customWidth="1"/>
    <col min="4362" max="4362" width="9.140625" style="28"/>
    <col min="4363" max="4363" width="11" style="28" bestFit="1" customWidth="1"/>
    <col min="4364" max="4365" width="9.140625" style="28"/>
    <col min="4366" max="4366" width="18.85546875" style="28" bestFit="1" customWidth="1"/>
    <col min="4367" max="4367" width="14.140625" style="28" customWidth="1"/>
    <col min="4368" max="4368" width="16.85546875" style="28" customWidth="1"/>
    <col min="4369" max="4369" width="23.42578125" style="28" bestFit="1" customWidth="1"/>
    <col min="4370" max="4370" width="9.140625" style="28"/>
    <col min="4371" max="4371" width="11" style="28" bestFit="1" customWidth="1"/>
    <col min="4372" max="4608" width="9.140625" style="28"/>
    <col min="4609" max="4609" width="12.5703125" style="28" customWidth="1"/>
    <col min="4610" max="4610" width="10.85546875" style="28" bestFit="1" customWidth="1"/>
    <col min="4611" max="4611" width="13.42578125" style="28" customWidth="1"/>
    <col min="4612" max="4612" width="9.85546875" style="28" customWidth="1"/>
    <col min="4613" max="4613" width="12.5703125" style="28" bestFit="1" customWidth="1"/>
    <col min="4614" max="4617" width="12.7109375" style="28" customWidth="1"/>
    <col min="4618" max="4618" width="9.140625" style="28"/>
    <col min="4619" max="4619" width="11" style="28" bestFit="1" customWidth="1"/>
    <col min="4620" max="4621" width="9.140625" style="28"/>
    <col min="4622" max="4622" width="18.85546875" style="28" bestFit="1" customWidth="1"/>
    <col min="4623" max="4623" width="14.140625" style="28" customWidth="1"/>
    <col min="4624" max="4624" width="16.85546875" style="28" customWidth="1"/>
    <col min="4625" max="4625" width="23.42578125" style="28" bestFit="1" customWidth="1"/>
    <col min="4626" max="4626" width="9.140625" style="28"/>
    <col min="4627" max="4627" width="11" style="28" bestFit="1" customWidth="1"/>
    <col min="4628" max="4864" width="9.140625" style="28"/>
    <col min="4865" max="4865" width="12.5703125" style="28" customWidth="1"/>
    <col min="4866" max="4866" width="10.85546875" style="28" bestFit="1" customWidth="1"/>
    <col min="4867" max="4867" width="13.42578125" style="28" customWidth="1"/>
    <col min="4868" max="4868" width="9.85546875" style="28" customWidth="1"/>
    <col min="4869" max="4869" width="12.5703125" style="28" bestFit="1" customWidth="1"/>
    <col min="4870" max="4873" width="12.7109375" style="28" customWidth="1"/>
    <col min="4874" max="4874" width="9.140625" style="28"/>
    <col min="4875" max="4875" width="11" style="28" bestFit="1" customWidth="1"/>
    <col min="4876" max="4877" width="9.140625" style="28"/>
    <col min="4878" max="4878" width="18.85546875" style="28" bestFit="1" customWidth="1"/>
    <col min="4879" max="4879" width="14.140625" style="28" customWidth="1"/>
    <col min="4880" max="4880" width="16.85546875" style="28" customWidth="1"/>
    <col min="4881" max="4881" width="23.42578125" style="28" bestFit="1" customWidth="1"/>
    <col min="4882" max="4882" width="9.140625" style="28"/>
    <col min="4883" max="4883" width="11" style="28" bestFit="1" customWidth="1"/>
    <col min="4884" max="5120" width="9.140625" style="28"/>
    <col min="5121" max="5121" width="12.5703125" style="28" customWidth="1"/>
    <col min="5122" max="5122" width="10.85546875" style="28" bestFit="1" customWidth="1"/>
    <col min="5123" max="5123" width="13.42578125" style="28" customWidth="1"/>
    <col min="5124" max="5124" width="9.85546875" style="28" customWidth="1"/>
    <col min="5125" max="5125" width="12.5703125" style="28" bestFit="1" customWidth="1"/>
    <col min="5126" max="5129" width="12.7109375" style="28" customWidth="1"/>
    <col min="5130" max="5130" width="9.140625" style="28"/>
    <col min="5131" max="5131" width="11" style="28" bestFit="1" customWidth="1"/>
    <col min="5132" max="5133" width="9.140625" style="28"/>
    <col min="5134" max="5134" width="18.85546875" style="28" bestFit="1" customWidth="1"/>
    <col min="5135" max="5135" width="14.140625" style="28" customWidth="1"/>
    <col min="5136" max="5136" width="16.85546875" style="28" customWidth="1"/>
    <col min="5137" max="5137" width="23.42578125" style="28" bestFit="1" customWidth="1"/>
    <col min="5138" max="5138" width="9.140625" style="28"/>
    <col min="5139" max="5139" width="11" style="28" bestFit="1" customWidth="1"/>
    <col min="5140" max="5376" width="9.140625" style="28"/>
    <col min="5377" max="5377" width="12.5703125" style="28" customWidth="1"/>
    <col min="5378" max="5378" width="10.85546875" style="28" bestFit="1" customWidth="1"/>
    <col min="5379" max="5379" width="13.42578125" style="28" customWidth="1"/>
    <col min="5380" max="5380" width="9.85546875" style="28" customWidth="1"/>
    <col min="5381" max="5381" width="12.5703125" style="28" bestFit="1" customWidth="1"/>
    <col min="5382" max="5385" width="12.7109375" style="28" customWidth="1"/>
    <col min="5386" max="5386" width="9.140625" style="28"/>
    <col min="5387" max="5387" width="11" style="28" bestFit="1" customWidth="1"/>
    <col min="5388" max="5389" width="9.140625" style="28"/>
    <col min="5390" max="5390" width="18.85546875" style="28" bestFit="1" customWidth="1"/>
    <col min="5391" max="5391" width="14.140625" style="28" customWidth="1"/>
    <col min="5392" max="5392" width="16.85546875" style="28" customWidth="1"/>
    <col min="5393" max="5393" width="23.42578125" style="28" bestFit="1" customWidth="1"/>
    <col min="5394" max="5394" width="9.140625" style="28"/>
    <col min="5395" max="5395" width="11" style="28" bestFit="1" customWidth="1"/>
    <col min="5396" max="5632" width="9.140625" style="28"/>
    <col min="5633" max="5633" width="12.5703125" style="28" customWidth="1"/>
    <col min="5634" max="5634" width="10.85546875" style="28" bestFit="1" customWidth="1"/>
    <col min="5635" max="5635" width="13.42578125" style="28" customWidth="1"/>
    <col min="5636" max="5636" width="9.85546875" style="28" customWidth="1"/>
    <col min="5637" max="5637" width="12.5703125" style="28" bestFit="1" customWidth="1"/>
    <col min="5638" max="5641" width="12.7109375" style="28" customWidth="1"/>
    <col min="5642" max="5642" width="9.140625" style="28"/>
    <col min="5643" max="5643" width="11" style="28" bestFit="1" customWidth="1"/>
    <col min="5644" max="5645" width="9.140625" style="28"/>
    <col min="5646" max="5646" width="18.85546875" style="28" bestFit="1" customWidth="1"/>
    <col min="5647" max="5647" width="14.140625" style="28" customWidth="1"/>
    <col min="5648" max="5648" width="16.85546875" style="28" customWidth="1"/>
    <col min="5649" max="5649" width="23.42578125" style="28" bestFit="1" customWidth="1"/>
    <col min="5650" max="5650" width="9.140625" style="28"/>
    <col min="5651" max="5651" width="11" style="28" bestFit="1" customWidth="1"/>
    <col min="5652" max="5888" width="9.140625" style="28"/>
    <col min="5889" max="5889" width="12.5703125" style="28" customWidth="1"/>
    <col min="5890" max="5890" width="10.85546875" style="28" bestFit="1" customWidth="1"/>
    <col min="5891" max="5891" width="13.42578125" style="28" customWidth="1"/>
    <col min="5892" max="5892" width="9.85546875" style="28" customWidth="1"/>
    <col min="5893" max="5893" width="12.5703125" style="28" bestFit="1" customWidth="1"/>
    <col min="5894" max="5897" width="12.7109375" style="28" customWidth="1"/>
    <col min="5898" max="5898" width="9.140625" style="28"/>
    <col min="5899" max="5899" width="11" style="28" bestFit="1" customWidth="1"/>
    <col min="5900" max="5901" width="9.140625" style="28"/>
    <col min="5902" max="5902" width="18.85546875" style="28" bestFit="1" customWidth="1"/>
    <col min="5903" max="5903" width="14.140625" style="28" customWidth="1"/>
    <col min="5904" max="5904" width="16.85546875" style="28" customWidth="1"/>
    <col min="5905" max="5905" width="23.42578125" style="28" bestFit="1" customWidth="1"/>
    <col min="5906" max="5906" width="9.140625" style="28"/>
    <col min="5907" max="5907" width="11" style="28" bestFit="1" customWidth="1"/>
    <col min="5908" max="6144" width="9.140625" style="28"/>
    <col min="6145" max="6145" width="12.5703125" style="28" customWidth="1"/>
    <col min="6146" max="6146" width="10.85546875" style="28" bestFit="1" customWidth="1"/>
    <col min="6147" max="6147" width="13.42578125" style="28" customWidth="1"/>
    <col min="6148" max="6148" width="9.85546875" style="28" customWidth="1"/>
    <col min="6149" max="6149" width="12.5703125" style="28" bestFit="1" customWidth="1"/>
    <col min="6150" max="6153" width="12.7109375" style="28" customWidth="1"/>
    <col min="6154" max="6154" width="9.140625" style="28"/>
    <col min="6155" max="6155" width="11" style="28" bestFit="1" customWidth="1"/>
    <col min="6156" max="6157" width="9.140625" style="28"/>
    <col min="6158" max="6158" width="18.85546875" style="28" bestFit="1" customWidth="1"/>
    <col min="6159" max="6159" width="14.140625" style="28" customWidth="1"/>
    <col min="6160" max="6160" width="16.85546875" style="28" customWidth="1"/>
    <col min="6161" max="6161" width="23.42578125" style="28" bestFit="1" customWidth="1"/>
    <col min="6162" max="6162" width="9.140625" style="28"/>
    <col min="6163" max="6163" width="11" style="28" bestFit="1" customWidth="1"/>
    <col min="6164" max="6400" width="9.140625" style="28"/>
    <col min="6401" max="6401" width="12.5703125" style="28" customWidth="1"/>
    <col min="6402" max="6402" width="10.85546875" style="28" bestFit="1" customWidth="1"/>
    <col min="6403" max="6403" width="13.42578125" style="28" customWidth="1"/>
    <col min="6404" max="6404" width="9.85546875" style="28" customWidth="1"/>
    <col min="6405" max="6405" width="12.5703125" style="28" bestFit="1" customWidth="1"/>
    <col min="6406" max="6409" width="12.7109375" style="28" customWidth="1"/>
    <col min="6410" max="6410" width="9.140625" style="28"/>
    <col min="6411" max="6411" width="11" style="28" bestFit="1" customWidth="1"/>
    <col min="6412" max="6413" width="9.140625" style="28"/>
    <col min="6414" max="6414" width="18.85546875" style="28" bestFit="1" customWidth="1"/>
    <col min="6415" max="6415" width="14.140625" style="28" customWidth="1"/>
    <col min="6416" max="6416" width="16.85546875" style="28" customWidth="1"/>
    <col min="6417" max="6417" width="23.42578125" style="28" bestFit="1" customWidth="1"/>
    <col min="6418" max="6418" width="9.140625" style="28"/>
    <col min="6419" max="6419" width="11" style="28" bestFit="1" customWidth="1"/>
    <col min="6420" max="6656" width="9.140625" style="28"/>
    <col min="6657" max="6657" width="12.5703125" style="28" customWidth="1"/>
    <col min="6658" max="6658" width="10.85546875" style="28" bestFit="1" customWidth="1"/>
    <col min="6659" max="6659" width="13.42578125" style="28" customWidth="1"/>
    <col min="6660" max="6660" width="9.85546875" style="28" customWidth="1"/>
    <col min="6661" max="6661" width="12.5703125" style="28" bestFit="1" customWidth="1"/>
    <col min="6662" max="6665" width="12.7109375" style="28" customWidth="1"/>
    <col min="6666" max="6666" width="9.140625" style="28"/>
    <col min="6667" max="6667" width="11" style="28" bestFit="1" customWidth="1"/>
    <col min="6668" max="6669" width="9.140625" style="28"/>
    <col min="6670" max="6670" width="18.85546875" style="28" bestFit="1" customWidth="1"/>
    <col min="6671" max="6671" width="14.140625" style="28" customWidth="1"/>
    <col min="6672" max="6672" width="16.85546875" style="28" customWidth="1"/>
    <col min="6673" max="6673" width="23.42578125" style="28" bestFit="1" customWidth="1"/>
    <col min="6674" max="6674" width="9.140625" style="28"/>
    <col min="6675" max="6675" width="11" style="28" bestFit="1" customWidth="1"/>
    <col min="6676" max="6912" width="9.140625" style="28"/>
    <col min="6913" max="6913" width="12.5703125" style="28" customWidth="1"/>
    <col min="6914" max="6914" width="10.85546875" style="28" bestFit="1" customWidth="1"/>
    <col min="6915" max="6915" width="13.42578125" style="28" customWidth="1"/>
    <col min="6916" max="6916" width="9.85546875" style="28" customWidth="1"/>
    <col min="6917" max="6917" width="12.5703125" style="28" bestFit="1" customWidth="1"/>
    <col min="6918" max="6921" width="12.7109375" style="28" customWidth="1"/>
    <col min="6922" max="6922" width="9.140625" style="28"/>
    <col min="6923" max="6923" width="11" style="28" bestFit="1" customWidth="1"/>
    <col min="6924" max="6925" width="9.140625" style="28"/>
    <col min="6926" max="6926" width="18.85546875" style="28" bestFit="1" customWidth="1"/>
    <col min="6927" max="6927" width="14.140625" style="28" customWidth="1"/>
    <col min="6928" max="6928" width="16.85546875" style="28" customWidth="1"/>
    <col min="6929" max="6929" width="23.42578125" style="28" bestFit="1" customWidth="1"/>
    <col min="6930" max="6930" width="9.140625" style="28"/>
    <col min="6931" max="6931" width="11" style="28" bestFit="1" customWidth="1"/>
    <col min="6932" max="7168" width="9.140625" style="28"/>
    <col min="7169" max="7169" width="12.5703125" style="28" customWidth="1"/>
    <col min="7170" max="7170" width="10.85546875" style="28" bestFit="1" customWidth="1"/>
    <col min="7171" max="7171" width="13.42578125" style="28" customWidth="1"/>
    <col min="7172" max="7172" width="9.85546875" style="28" customWidth="1"/>
    <col min="7173" max="7173" width="12.5703125" style="28" bestFit="1" customWidth="1"/>
    <col min="7174" max="7177" width="12.7109375" style="28" customWidth="1"/>
    <col min="7178" max="7178" width="9.140625" style="28"/>
    <col min="7179" max="7179" width="11" style="28" bestFit="1" customWidth="1"/>
    <col min="7180" max="7181" width="9.140625" style="28"/>
    <col min="7182" max="7182" width="18.85546875" style="28" bestFit="1" customWidth="1"/>
    <col min="7183" max="7183" width="14.140625" style="28" customWidth="1"/>
    <col min="7184" max="7184" width="16.85546875" style="28" customWidth="1"/>
    <col min="7185" max="7185" width="23.42578125" style="28" bestFit="1" customWidth="1"/>
    <col min="7186" max="7186" width="9.140625" style="28"/>
    <col min="7187" max="7187" width="11" style="28" bestFit="1" customWidth="1"/>
    <col min="7188" max="7424" width="9.140625" style="28"/>
    <col min="7425" max="7425" width="12.5703125" style="28" customWidth="1"/>
    <col min="7426" max="7426" width="10.85546875" style="28" bestFit="1" customWidth="1"/>
    <col min="7427" max="7427" width="13.42578125" style="28" customWidth="1"/>
    <col min="7428" max="7428" width="9.85546875" style="28" customWidth="1"/>
    <col min="7429" max="7429" width="12.5703125" style="28" bestFit="1" customWidth="1"/>
    <col min="7430" max="7433" width="12.7109375" style="28" customWidth="1"/>
    <col min="7434" max="7434" width="9.140625" style="28"/>
    <col min="7435" max="7435" width="11" style="28" bestFit="1" customWidth="1"/>
    <col min="7436" max="7437" width="9.140625" style="28"/>
    <col min="7438" max="7438" width="18.85546875" style="28" bestFit="1" customWidth="1"/>
    <col min="7439" max="7439" width="14.140625" style="28" customWidth="1"/>
    <col min="7440" max="7440" width="16.85546875" style="28" customWidth="1"/>
    <col min="7441" max="7441" width="23.42578125" style="28" bestFit="1" customWidth="1"/>
    <col min="7442" max="7442" width="9.140625" style="28"/>
    <col min="7443" max="7443" width="11" style="28" bestFit="1" customWidth="1"/>
    <col min="7444" max="7680" width="9.140625" style="28"/>
    <col min="7681" max="7681" width="12.5703125" style="28" customWidth="1"/>
    <col min="7682" max="7682" width="10.85546875" style="28" bestFit="1" customWidth="1"/>
    <col min="7683" max="7683" width="13.42578125" style="28" customWidth="1"/>
    <col min="7684" max="7684" width="9.85546875" style="28" customWidth="1"/>
    <col min="7685" max="7685" width="12.5703125" style="28" bestFit="1" customWidth="1"/>
    <col min="7686" max="7689" width="12.7109375" style="28" customWidth="1"/>
    <col min="7690" max="7690" width="9.140625" style="28"/>
    <col min="7691" max="7691" width="11" style="28" bestFit="1" customWidth="1"/>
    <col min="7692" max="7693" width="9.140625" style="28"/>
    <col min="7694" max="7694" width="18.85546875" style="28" bestFit="1" customWidth="1"/>
    <col min="7695" max="7695" width="14.140625" style="28" customWidth="1"/>
    <col min="7696" max="7696" width="16.85546875" style="28" customWidth="1"/>
    <col min="7697" max="7697" width="23.42578125" style="28" bestFit="1" customWidth="1"/>
    <col min="7698" max="7698" width="9.140625" style="28"/>
    <col min="7699" max="7699" width="11" style="28" bestFit="1" customWidth="1"/>
    <col min="7700" max="7936" width="9.140625" style="28"/>
    <col min="7937" max="7937" width="12.5703125" style="28" customWidth="1"/>
    <col min="7938" max="7938" width="10.85546875" style="28" bestFit="1" customWidth="1"/>
    <col min="7939" max="7939" width="13.42578125" style="28" customWidth="1"/>
    <col min="7940" max="7940" width="9.85546875" style="28" customWidth="1"/>
    <col min="7941" max="7941" width="12.5703125" style="28" bestFit="1" customWidth="1"/>
    <col min="7942" max="7945" width="12.7109375" style="28" customWidth="1"/>
    <col min="7946" max="7946" width="9.140625" style="28"/>
    <col min="7947" max="7947" width="11" style="28" bestFit="1" customWidth="1"/>
    <col min="7948" max="7949" width="9.140625" style="28"/>
    <col min="7950" max="7950" width="18.85546875" style="28" bestFit="1" customWidth="1"/>
    <col min="7951" max="7951" width="14.140625" style="28" customWidth="1"/>
    <col min="7952" max="7952" width="16.85546875" style="28" customWidth="1"/>
    <col min="7953" max="7953" width="23.42578125" style="28" bestFit="1" customWidth="1"/>
    <col min="7954" max="7954" width="9.140625" style="28"/>
    <col min="7955" max="7955" width="11" style="28" bestFit="1" customWidth="1"/>
    <col min="7956" max="8192" width="9.140625" style="28"/>
    <col min="8193" max="8193" width="12.5703125" style="28" customWidth="1"/>
    <col min="8194" max="8194" width="10.85546875" style="28" bestFit="1" customWidth="1"/>
    <col min="8195" max="8195" width="13.42578125" style="28" customWidth="1"/>
    <col min="8196" max="8196" width="9.85546875" style="28" customWidth="1"/>
    <col min="8197" max="8197" width="12.5703125" style="28" bestFit="1" customWidth="1"/>
    <col min="8198" max="8201" width="12.7109375" style="28" customWidth="1"/>
    <col min="8202" max="8202" width="9.140625" style="28"/>
    <col min="8203" max="8203" width="11" style="28" bestFit="1" customWidth="1"/>
    <col min="8204" max="8205" width="9.140625" style="28"/>
    <col min="8206" max="8206" width="18.85546875" style="28" bestFit="1" customWidth="1"/>
    <col min="8207" max="8207" width="14.140625" style="28" customWidth="1"/>
    <col min="8208" max="8208" width="16.85546875" style="28" customWidth="1"/>
    <col min="8209" max="8209" width="23.42578125" style="28" bestFit="1" customWidth="1"/>
    <col min="8210" max="8210" width="9.140625" style="28"/>
    <col min="8211" max="8211" width="11" style="28" bestFit="1" customWidth="1"/>
    <col min="8212" max="8448" width="9.140625" style="28"/>
    <col min="8449" max="8449" width="12.5703125" style="28" customWidth="1"/>
    <col min="8450" max="8450" width="10.85546875" style="28" bestFit="1" customWidth="1"/>
    <col min="8451" max="8451" width="13.42578125" style="28" customWidth="1"/>
    <col min="8452" max="8452" width="9.85546875" style="28" customWidth="1"/>
    <col min="8453" max="8453" width="12.5703125" style="28" bestFit="1" customWidth="1"/>
    <col min="8454" max="8457" width="12.7109375" style="28" customWidth="1"/>
    <col min="8458" max="8458" width="9.140625" style="28"/>
    <col min="8459" max="8459" width="11" style="28" bestFit="1" customWidth="1"/>
    <col min="8460" max="8461" width="9.140625" style="28"/>
    <col min="8462" max="8462" width="18.85546875" style="28" bestFit="1" customWidth="1"/>
    <col min="8463" max="8463" width="14.140625" style="28" customWidth="1"/>
    <col min="8464" max="8464" width="16.85546875" style="28" customWidth="1"/>
    <col min="8465" max="8465" width="23.42578125" style="28" bestFit="1" customWidth="1"/>
    <col min="8466" max="8466" width="9.140625" style="28"/>
    <col min="8467" max="8467" width="11" style="28" bestFit="1" customWidth="1"/>
    <col min="8468" max="8704" width="9.140625" style="28"/>
    <col min="8705" max="8705" width="12.5703125" style="28" customWidth="1"/>
    <col min="8706" max="8706" width="10.85546875" style="28" bestFit="1" customWidth="1"/>
    <col min="8707" max="8707" width="13.42578125" style="28" customWidth="1"/>
    <col min="8708" max="8708" width="9.85546875" style="28" customWidth="1"/>
    <col min="8709" max="8709" width="12.5703125" style="28" bestFit="1" customWidth="1"/>
    <col min="8710" max="8713" width="12.7109375" style="28" customWidth="1"/>
    <col min="8714" max="8714" width="9.140625" style="28"/>
    <col min="8715" max="8715" width="11" style="28" bestFit="1" customWidth="1"/>
    <col min="8716" max="8717" width="9.140625" style="28"/>
    <col min="8718" max="8718" width="18.85546875" style="28" bestFit="1" customWidth="1"/>
    <col min="8719" max="8719" width="14.140625" style="28" customWidth="1"/>
    <col min="8720" max="8720" width="16.85546875" style="28" customWidth="1"/>
    <col min="8721" max="8721" width="23.42578125" style="28" bestFit="1" customWidth="1"/>
    <col min="8722" max="8722" width="9.140625" style="28"/>
    <col min="8723" max="8723" width="11" style="28" bestFit="1" customWidth="1"/>
    <col min="8724" max="8960" width="9.140625" style="28"/>
    <col min="8961" max="8961" width="12.5703125" style="28" customWidth="1"/>
    <col min="8962" max="8962" width="10.85546875" style="28" bestFit="1" customWidth="1"/>
    <col min="8963" max="8963" width="13.42578125" style="28" customWidth="1"/>
    <col min="8964" max="8964" width="9.85546875" style="28" customWidth="1"/>
    <col min="8965" max="8965" width="12.5703125" style="28" bestFit="1" customWidth="1"/>
    <col min="8966" max="8969" width="12.7109375" style="28" customWidth="1"/>
    <col min="8970" max="8970" width="9.140625" style="28"/>
    <col min="8971" max="8971" width="11" style="28" bestFit="1" customWidth="1"/>
    <col min="8972" max="8973" width="9.140625" style="28"/>
    <col min="8974" max="8974" width="18.85546875" style="28" bestFit="1" customWidth="1"/>
    <col min="8975" max="8975" width="14.140625" style="28" customWidth="1"/>
    <col min="8976" max="8976" width="16.85546875" style="28" customWidth="1"/>
    <col min="8977" max="8977" width="23.42578125" style="28" bestFit="1" customWidth="1"/>
    <col min="8978" max="8978" width="9.140625" style="28"/>
    <col min="8979" max="8979" width="11" style="28" bestFit="1" customWidth="1"/>
    <col min="8980" max="9216" width="9.140625" style="28"/>
    <col min="9217" max="9217" width="12.5703125" style="28" customWidth="1"/>
    <col min="9218" max="9218" width="10.85546875" style="28" bestFit="1" customWidth="1"/>
    <col min="9219" max="9219" width="13.42578125" style="28" customWidth="1"/>
    <col min="9220" max="9220" width="9.85546875" style="28" customWidth="1"/>
    <col min="9221" max="9221" width="12.5703125" style="28" bestFit="1" customWidth="1"/>
    <col min="9222" max="9225" width="12.7109375" style="28" customWidth="1"/>
    <col min="9226" max="9226" width="9.140625" style="28"/>
    <col min="9227" max="9227" width="11" style="28" bestFit="1" customWidth="1"/>
    <col min="9228" max="9229" width="9.140625" style="28"/>
    <col min="9230" max="9230" width="18.85546875" style="28" bestFit="1" customWidth="1"/>
    <col min="9231" max="9231" width="14.140625" style="28" customWidth="1"/>
    <col min="9232" max="9232" width="16.85546875" style="28" customWidth="1"/>
    <col min="9233" max="9233" width="23.42578125" style="28" bestFit="1" customWidth="1"/>
    <col min="9234" max="9234" width="9.140625" style="28"/>
    <col min="9235" max="9235" width="11" style="28" bestFit="1" customWidth="1"/>
    <col min="9236" max="9472" width="9.140625" style="28"/>
    <col min="9473" max="9473" width="12.5703125" style="28" customWidth="1"/>
    <col min="9474" max="9474" width="10.85546875" style="28" bestFit="1" customWidth="1"/>
    <col min="9475" max="9475" width="13.42578125" style="28" customWidth="1"/>
    <col min="9476" max="9476" width="9.85546875" style="28" customWidth="1"/>
    <col min="9477" max="9477" width="12.5703125" style="28" bestFit="1" customWidth="1"/>
    <col min="9478" max="9481" width="12.7109375" style="28" customWidth="1"/>
    <col min="9482" max="9482" width="9.140625" style="28"/>
    <col min="9483" max="9483" width="11" style="28" bestFit="1" customWidth="1"/>
    <col min="9484" max="9485" width="9.140625" style="28"/>
    <col min="9486" max="9486" width="18.85546875" style="28" bestFit="1" customWidth="1"/>
    <col min="9487" max="9487" width="14.140625" style="28" customWidth="1"/>
    <col min="9488" max="9488" width="16.85546875" style="28" customWidth="1"/>
    <col min="9489" max="9489" width="23.42578125" style="28" bestFit="1" customWidth="1"/>
    <col min="9490" max="9490" width="9.140625" style="28"/>
    <col min="9491" max="9491" width="11" style="28" bestFit="1" customWidth="1"/>
    <col min="9492" max="9728" width="9.140625" style="28"/>
    <col min="9729" max="9729" width="12.5703125" style="28" customWidth="1"/>
    <col min="9730" max="9730" width="10.85546875" style="28" bestFit="1" customWidth="1"/>
    <col min="9731" max="9731" width="13.42578125" style="28" customWidth="1"/>
    <col min="9732" max="9732" width="9.85546875" style="28" customWidth="1"/>
    <col min="9733" max="9733" width="12.5703125" style="28" bestFit="1" customWidth="1"/>
    <col min="9734" max="9737" width="12.7109375" style="28" customWidth="1"/>
    <col min="9738" max="9738" width="9.140625" style="28"/>
    <col min="9739" max="9739" width="11" style="28" bestFit="1" customWidth="1"/>
    <col min="9740" max="9741" width="9.140625" style="28"/>
    <col min="9742" max="9742" width="18.85546875" style="28" bestFit="1" customWidth="1"/>
    <col min="9743" max="9743" width="14.140625" style="28" customWidth="1"/>
    <col min="9744" max="9744" width="16.85546875" style="28" customWidth="1"/>
    <col min="9745" max="9745" width="23.42578125" style="28" bestFit="1" customWidth="1"/>
    <col min="9746" max="9746" width="9.140625" style="28"/>
    <col min="9747" max="9747" width="11" style="28" bestFit="1" customWidth="1"/>
    <col min="9748" max="9984" width="9.140625" style="28"/>
    <col min="9985" max="9985" width="12.5703125" style="28" customWidth="1"/>
    <col min="9986" max="9986" width="10.85546875" style="28" bestFit="1" customWidth="1"/>
    <col min="9987" max="9987" width="13.42578125" style="28" customWidth="1"/>
    <col min="9988" max="9988" width="9.85546875" style="28" customWidth="1"/>
    <col min="9989" max="9989" width="12.5703125" style="28" bestFit="1" customWidth="1"/>
    <col min="9990" max="9993" width="12.7109375" style="28" customWidth="1"/>
    <col min="9994" max="9994" width="9.140625" style="28"/>
    <col min="9995" max="9995" width="11" style="28" bestFit="1" customWidth="1"/>
    <col min="9996" max="9997" width="9.140625" style="28"/>
    <col min="9998" max="9998" width="18.85546875" style="28" bestFit="1" customWidth="1"/>
    <col min="9999" max="9999" width="14.140625" style="28" customWidth="1"/>
    <col min="10000" max="10000" width="16.85546875" style="28" customWidth="1"/>
    <col min="10001" max="10001" width="23.42578125" style="28" bestFit="1" customWidth="1"/>
    <col min="10002" max="10002" width="9.140625" style="28"/>
    <col min="10003" max="10003" width="11" style="28" bestFit="1" customWidth="1"/>
    <col min="10004" max="10240" width="9.140625" style="28"/>
    <col min="10241" max="10241" width="12.5703125" style="28" customWidth="1"/>
    <col min="10242" max="10242" width="10.85546875" style="28" bestFit="1" customWidth="1"/>
    <col min="10243" max="10243" width="13.42578125" style="28" customWidth="1"/>
    <col min="10244" max="10244" width="9.85546875" style="28" customWidth="1"/>
    <col min="10245" max="10245" width="12.5703125" style="28" bestFit="1" customWidth="1"/>
    <col min="10246" max="10249" width="12.7109375" style="28" customWidth="1"/>
    <col min="10250" max="10250" width="9.140625" style="28"/>
    <col min="10251" max="10251" width="11" style="28" bestFit="1" customWidth="1"/>
    <col min="10252" max="10253" width="9.140625" style="28"/>
    <col min="10254" max="10254" width="18.85546875" style="28" bestFit="1" customWidth="1"/>
    <col min="10255" max="10255" width="14.140625" style="28" customWidth="1"/>
    <col min="10256" max="10256" width="16.85546875" style="28" customWidth="1"/>
    <col min="10257" max="10257" width="23.42578125" style="28" bestFit="1" customWidth="1"/>
    <col min="10258" max="10258" width="9.140625" style="28"/>
    <col min="10259" max="10259" width="11" style="28" bestFit="1" customWidth="1"/>
    <col min="10260" max="10496" width="9.140625" style="28"/>
    <col min="10497" max="10497" width="12.5703125" style="28" customWidth="1"/>
    <col min="10498" max="10498" width="10.85546875" style="28" bestFit="1" customWidth="1"/>
    <col min="10499" max="10499" width="13.42578125" style="28" customWidth="1"/>
    <col min="10500" max="10500" width="9.85546875" style="28" customWidth="1"/>
    <col min="10501" max="10501" width="12.5703125" style="28" bestFit="1" customWidth="1"/>
    <col min="10502" max="10505" width="12.7109375" style="28" customWidth="1"/>
    <col min="10506" max="10506" width="9.140625" style="28"/>
    <col min="10507" max="10507" width="11" style="28" bestFit="1" customWidth="1"/>
    <col min="10508" max="10509" width="9.140625" style="28"/>
    <col min="10510" max="10510" width="18.85546875" style="28" bestFit="1" customWidth="1"/>
    <col min="10511" max="10511" width="14.140625" style="28" customWidth="1"/>
    <col min="10512" max="10512" width="16.85546875" style="28" customWidth="1"/>
    <col min="10513" max="10513" width="23.42578125" style="28" bestFit="1" customWidth="1"/>
    <col min="10514" max="10514" width="9.140625" style="28"/>
    <col min="10515" max="10515" width="11" style="28" bestFit="1" customWidth="1"/>
    <col min="10516" max="10752" width="9.140625" style="28"/>
    <col min="10753" max="10753" width="12.5703125" style="28" customWidth="1"/>
    <col min="10754" max="10754" width="10.85546875" style="28" bestFit="1" customWidth="1"/>
    <col min="10755" max="10755" width="13.42578125" style="28" customWidth="1"/>
    <col min="10756" max="10756" width="9.85546875" style="28" customWidth="1"/>
    <col min="10757" max="10757" width="12.5703125" style="28" bestFit="1" customWidth="1"/>
    <col min="10758" max="10761" width="12.7109375" style="28" customWidth="1"/>
    <col min="10762" max="10762" width="9.140625" style="28"/>
    <col min="10763" max="10763" width="11" style="28" bestFit="1" customWidth="1"/>
    <col min="10764" max="10765" width="9.140625" style="28"/>
    <col min="10766" max="10766" width="18.85546875" style="28" bestFit="1" customWidth="1"/>
    <col min="10767" max="10767" width="14.140625" style="28" customWidth="1"/>
    <col min="10768" max="10768" width="16.85546875" style="28" customWidth="1"/>
    <col min="10769" max="10769" width="23.42578125" style="28" bestFit="1" customWidth="1"/>
    <col min="10770" max="10770" width="9.140625" style="28"/>
    <col min="10771" max="10771" width="11" style="28" bestFit="1" customWidth="1"/>
    <col min="10772" max="11008" width="9.140625" style="28"/>
    <col min="11009" max="11009" width="12.5703125" style="28" customWidth="1"/>
    <col min="11010" max="11010" width="10.85546875" style="28" bestFit="1" customWidth="1"/>
    <col min="11011" max="11011" width="13.42578125" style="28" customWidth="1"/>
    <col min="11012" max="11012" width="9.85546875" style="28" customWidth="1"/>
    <col min="11013" max="11013" width="12.5703125" style="28" bestFit="1" customWidth="1"/>
    <col min="11014" max="11017" width="12.7109375" style="28" customWidth="1"/>
    <col min="11018" max="11018" width="9.140625" style="28"/>
    <col min="11019" max="11019" width="11" style="28" bestFit="1" customWidth="1"/>
    <col min="11020" max="11021" width="9.140625" style="28"/>
    <col min="11022" max="11022" width="18.85546875" style="28" bestFit="1" customWidth="1"/>
    <col min="11023" max="11023" width="14.140625" style="28" customWidth="1"/>
    <col min="11024" max="11024" width="16.85546875" style="28" customWidth="1"/>
    <col min="11025" max="11025" width="23.42578125" style="28" bestFit="1" customWidth="1"/>
    <col min="11026" max="11026" width="9.140625" style="28"/>
    <col min="11027" max="11027" width="11" style="28" bestFit="1" customWidth="1"/>
    <col min="11028" max="11264" width="9.140625" style="28"/>
    <col min="11265" max="11265" width="12.5703125" style="28" customWidth="1"/>
    <col min="11266" max="11266" width="10.85546875" style="28" bestFit="1" customWidth="1"/>
    <col min="11267" max="11267" width="13.42578125" style="28" customWidth="1"/>
    <col min="11268" max="11268" width="9.85546875" style="28" customWidth="1"/>
    <col min="11269" max="11269" width="12.5703125" style="28" bestFit="1" customWidth="1"/>
    <col min="11270" max="11273" width="12.7109375" style="28" customWidth="1"/>
    <col min="11274" max="11274" width="9.140625" style="28"/>
    <col min="11275" max="11275" width="11" style="28" bestFit="1" customWidth="1"/>
    <col min="11276" max="11277" width="9.140625" style="28"/>
    <col min="11278" max="11278" width="18.85546875" style="28" bestFit="1" customWidth="1"/>
    <col min="11279" max="11279" width="14.140625" style="28" customWidth="1"/>
    <col min="11280" max="11280" width="16.85546875" style="28" customWidth="1"/>
    <col min="11281" max="11281" width="23.42578125" style="28" bestFit="1" customWidth="1"/>
    <col min="11282" max="11282" width="9.140625" style="28"/>
    <col min="11283" max="11283" width="11" style="28" bestFit="1" customWidth="1"/>
    <col min="11284" max="11520" width="9.140625" style="28"/>
    <col min="11521" max="11521" width="12.5703125" style="28" customWidth="1"/>
    <col min="11522" max="11522" width="10.85546875" style="28" bestFit="1" customWidth="1"/>
    <col min="11523" max="11523" width="13.42578125" style="28" customWidth="1"/>
    <col min="11524" max="11524" width="9.85546875" style="28" customWidth="1"/>
    <col min="11525" max="11525" width="12.5703125" style="28" bestFit="1" customWidth="1"/>
    <col min="11526" max="11529" width="12.7109375" style="28" customWidth="1"/>
    <col min="11530" max="11530" width="9.140625" style="28"/>
    <col min="11531" max="11531" width="11" style="28" bestFit="1" customWidth="1"/>
    <col min="11532" max="11533" width="9.140625" style="28"/>
    <col min="11534" max="11534" width="18.85546875" style="28" bestFit="1" customWidth="1"/>
    <col min="11535" max="11535" width="14.140625" style="28" customWidth="1"/>
    <col min="11536" max="11536" width="16.85546875" style="28" customWidth="1"/>
    <col min="11537" max="11537" width="23.42578125" style="28" bestFit="1" customWidth="1"/>
    <col min="11538" max="11538" width="9.140625" style="28"/>
    <col min="11539" max="11539" width="11" style="28" bestFit="1" customWidth="1"/>
    <col min="11540" max="11776" width="9.140625" style="28"/>
    <col min="11777" max="11777" width="12.5703125" style="28" customWidth="1"/>
    <col min="11778" max="11778" width="10.85546875" style="28" bestFit="1" customWidth="1"/>
    <col min="11779" max="11779" width="13.42578125" style="28" customWidth="1"/>
    <col min="11780" max="11780" width="9.85546875" style="28" customWidth="1"/>
    <col min="11781" max="11781" width="12.5703125" style="28" bestFit="1" customWidth="1"/>
    <col min="11782" max="11785" width="12.7109375" style="28" customWidth="1"/>
    <col min="11786" max="11786" width="9.140625" style="28"/>
    <col min="11787" max="11787" width="11" style="28" bestFit="1" customWidth="1"/>
    <col min="11788" max="11789" width="9.140625" style="28"/>
    <col min="11790" max="11790" width="18.85546875" style="28" bestFit="1" customWidth="1"/>
    <col min="11791" max="11791" width="14.140625" style="28" customWidth="1"/>
    <col min="11792" max="11792" width="16.85546875" style="28" customWidth="1"/>
    <col min="11793" max="11793" width="23.42578125" style="28" bestFit="1" customWidth="1"/>
    <col min="11794" max="11794" width="9.140625" style="28"/>
    <col min="11795" max="11795" width="11" style="28" bestFit="1" customWidth="1"/>
    <col min="11796" max="12032" width="9.140625" style="28"/>
    <col min="12033" max="12033" width="12.5703125" style="28" customWidth="1"/>
    <col min="12034" max="12034" width="10.85546875" style="28" bestFit="1" customWidth="1"/>
    <col min="12035" max="12035" width="13.42578125" style="28" customWidth="1"/>
    <col min="12036" max="12036" width="9.85546875" style="28" customWidth="1"/>
    <col min="12037" max="12037" width="12.5703125" style="28" bestFit="1" customWidth="1"/>
    <col min="12038" max="12041" width="12.7109375" style="28" customWidth="1"/>
    <col min="12042" max="12042" width="9.140625" style="28"/>
    <col min="12043" max="12043" width="11" style="28" bestFit="1" customWidth="1"/>
    <col min="12044" max="12045" width="9.140625" style="28"/>
    <col min="12046" max="12046" width="18.85546875" style="28" bestFit="1" customWidth="1"/>
    <col min="12047" max="12047" width="14.140625" style="28" customWidth="1"/>
    <col min="12048" max="12048" width="16.85546875" style="28" customWidth="1"/>
    <col min="12049" max="12049" width="23.42578125" style="28" bestFit="1" customWidth="1"/>
    <col min="12050" max="12050" width="9.140625" style="28"/>
    <col min="12051" max="12051" width="11" style="28" bestFit="1" customWidth="1"/>
    <col min="12052" max="12288" width="9.140625" style="28"/>
    <col min="12289" max="12289" width="12.5703125" style="28" customWidth="1"/>
    <col min="12290" max="12290" width="10.85546875" style="28" bestFit="1" customWidth="1"/>
    <col min="12291" max="12291" width="13.42578125" style="28" customWidth="1"/>
    <col min="12292" max="12292" width="9.85546875" style="28" customWidth="1"/>
    <col min="12293" max="12293" width="12.5703125" style="28" bestFit="1" customWidth="1"/>
    <col min="12294" max="12297" width="12.7109375" style="28" customWidth="1"/>
    <col min="12298" max="12298" width="9.140625" style="28"/>
    <col min="12299" max="12299" width="11" style="28" bestFit="1" customWidth="1"/>
    <col min="12300" max="12301" width="9.140625" style="28"/>
    <col min="12302" max="12302" width="18.85546875" style="28" bestFit="1" customWidth="1"/>
    <col min="12303" max="12303" width="14.140625" style="28" customWidth="1"/>
    <col min="12304" max="12304" width="16.85546875" style="28" customWidth="1"/>
    <col min="12305" max="12305" width="23.42578125" style="28" bestFit="1" customWidth="1"/>
    <col min="12306" max="12306" width="9.140625" style="28"/>
    <col min="12307" max="12307" width="11" style="28" bestFit="1" customWidth="1"/>
    <col min="12308" max="12544" width="9.140625" style="28"/>
    <col min="12545" max="12545" width="12.5703125" style="28" customWidth="1"/>
    <col min="12546" max="12546" width="10.85546875" style="28" bestFit="1" customWidth="1"/>
    <col min="12547" max="12547" width="13.42578125" style="28" customWidth="1"/>
    <col min="12548" max="12548" width="9.85546875" style="28" customWidth="1"/>
    <col min="12549" max="12549" width="12.5703125" style="28" bestFit="1" customWidth="1"/>
    <col min="12550" max="12553" width="12.7109375" style="28" customWidth="1"/>
    <col min="12554" max="12554" width="9.140625" style="28"/>
    <col min="12555" max="12555" width="11" style="28" bestFit="1" customWidth="1"/>
    <col min="12556" max="12557" width="9.140625" style="28"/>
    <col min="12558" max="12558" width="18.85546875" style="28" bestFit="1" customWidth="1"/>
    <col min="12559" max="12559" width="14.140625" style="28" customWidth="1"/>
    <col min="12560" max="12560" width="16.85546875" style="28" customWidth="1"/>
    <col min="12561" max="12561" width="23.42578125" style="28" bestFit="1" customWidth="1"/>
    <col min="12562" max="12562" width="9.140625" style="28"/>
    <col min="12563" max="12563" width="11" style="28" bestFit="1" customWidth="1"/>
    <col min="12564" max="12800" width="9.140625" style="28"/>
    <col min="12801" max="12801" width="12.5703125" style="28" customWidth="1"/>
    <col min="12802" max="12802" width="10.85546875" style="28" bestFit="1" customWidth="1"/>
    <col min="12803" max="12803" width="13.42578125" style="28" customWidth="1"/>
    <col min="12804" max="12804" width="9.85546875" style="28" customWidth="1"/>
    <col min="12805" max="12805" width="12.5703125" style="28" bestFit="1" customWidth="1"/>
    <col min="12806" max="12809" width="12.7109375" style="28" customWidth="1"/>
    <col min="12810" max="12810" width="9.140625" style="28"/>
    <col min="12811" max="12811" width="11" style="28" bestFit="1" customWidth="1"/>
    <col min="12812" max="12813" width="9.140625" style="28"/>
    <col min="12814" max="12814" width="18.85546875" style="28" bestFit="1" customWidth="1"/>
    <col min="12815" max="12815" width="14.140625" style="28" customWidth="1"/>
    <col min="12816" max="12816" width="16.85546875" style="28" customWidth="1"/>
    <col min="12817" max="12817" width="23.42578125" style="28" bestFit="1" customWidth="1"/>
    <col min="12818" max="12818" width="9.140625" style="28"/>
    <col min="12819" max="12819" width="11" style="28" bestFit="1" customWidth="1"/>
    <col min="12820" max="13056" width="9.140625" style="28"/>
    <col min="13057" max="13057" width="12.5703125" style="28" customWidth="1"/>
    <col min="13058" max="13058" width="10.85546875" style="28" bestFit="1" customWidth="1"/>
    <col min="13059" max="13059" width="13.42578125" style="28" customWidth="1"/>
    <col min="13060" max="13060" width="9.85546875" style="28" customWidth="1"/>
    <col min="13061" max="13061" width="12.5703125" style="28" bestFit="1" customWidth="1"/>
    <col min="13062" max="13065" width="12.7109375" style="28" customWidth="1"/>
    <col min="13066" max="13066" width="9.140625" style="28"/>
    <col min="13067" max="13067" width="11" style="28" bestFit="1" customWidth="1"/>
    <col min="13068" max="13069" width="9.140625" style="28"/>
    <col min="13070" max="13070" width="18.85546875" style="28" bestFit="1" customWidth="1"/>
    <col min="13071" max="13071" width="14.140625" style="28" customWidth="1"/>
    <col min="13072" max="13072" width="16.85546875" style="28" customWidth="1"/>
    <col min="13073" max="13073" width="23.42578125" style="28" bestFit="1" customWidth="1"/>
    <col min="13074" max="13074" width="9.140625" style="28"/>
    <col min="13075" max="13075" width="11" style="28" bestFit="1" customWidth="1"/>
    <col min="13076" max="13312" width="9.140625" style="28"/>
    <col min="13313" max="13313" width="12.5703125" style="28" customWidth="1"/>
    <col min="13314" max="13314" width="10.85546875" style="28" bestFit="1" customWidth="1"/>
    <col min="13315" max="13315" width="13.42578125" style="28" customWidth="1"/>
    <col min="13316" max="13316" width="9.85546875" style="28" customWidth="1"/>
    <col min="13317" max="13317" width="12.5703125" style="28" bestFit="1" customWidth="1"/>
    <col min="13318" max="13321" width="12.7109375" style="28" customWidth="1"/>
    <col min="13322" max="13322" width="9.140625" style="28"/>
    <col min="13323" max="13323" width="11" style="28" bestFit="1" customWidth="1"/>
    <col min="13324" max="13325" width="9.140625" style="28"/>
    <col min="13326" max="13326" width="18.85546875" style="28" bestFit="1" customWidth="1"/>
    <col min="13327" max="13327" width="14.140625" style="28" customWidth="1"/>
    <col min="13328" max="13328" width="16.85546875" style="28" customWidth="1"/>
    <col min="13329" max="13329" width="23.42578125" style="28" bestFit="1" customWidth="1"/>
    <col min="13330" max="13330" width="9.140625" style="28"/>
    <col min="13331" max="13331" width="11" style="28" bestFit="1" customWidth="1"/>
    <col min="13332" max="13568" width="9.140625" style="28"/>
    <col min="13569" max="13569" width="12.5703125" style="28" customWidth="1"/>
    <col min="13570" max="13570" width="10.85546875" style="28" bestFit="1" customWidth="1"/>
    <col min="13571" max="13571" width="13.42578125" style="28" customWidth="1"/>
    <col min="13572" max="13572" width="9.85546875" style="28" customWidth="1"/>
    <col min="13573" max="13573" width="12.5703125" style="28" bestFit="1" customWidth="1"/>
    <col min="13574" max="13577" width="12.7109375" style="28" customWidth="1"/>
    <col min="13578" max="13578" width="9.140625" style="28"/>
    <col min="13579" max="13579" width="11" style="28" bestFit="1" customWidth="1"/>
    <col min="13580" max="13581" width="9.140625" style="28"/>
    <col min="13582" max="13582" width="18.85546875" style="28" bestFit="1" customWidth="1"/>
    <col min="13583" max="13583" width="14.140625" style="28" customWidth="1"/>
    <col min="13584" max="13584" width="16.85546875" style="28" customWidth="1"/>
    <col min="13585" max="13585" width="23.42578125" style="28" bestFit="1" customWidth="1"/>
    <col min="13586" max="13586" width="9.140625" style="28"/>
    <col min="13587" max="13587" width="11" style="28" bestFit="1" customWidth="1"/>
    <col min="13588" max="13824" width="9.140625" style="28"/>
    <col min="13825" max="13825" width="12.5703125" style="28" customWidth="1"/>
    <col min="13826" max="13826" width="10.85546875" style="28" bestFit="1" customWidth="1"/>
    <col min="13827" max="13827" width="13.42578125" style="28" customWidth="1"/>
    <col min="13828" max="13828" width="9.85546875" style="28" customWidth="1"/>
    <col min="13829" max="13829" width="12.5703125" style="28" bestFit="1" customWidth="1"/>
    <col min="13830" max="13833" width="12.7109375" style="28" customWidth="1"/>
    <col min="13834" max="13834" width="9.140625" style="28"/>
    <col min="13835" max="13835" width="11" style="28" bestFit="1" customWidth="1"/>
    <col min="13836" max="13837" width="9.140625" style="28"/>
    <col min="13838" max="13838" width="18.85546875" style="28" bestFit="1" customWidth="1"/>
    <col min="13839" max="13839" width="14.140625" style="28" customWidth="1"/>
    <col min="13840" max="13840" width="16.85546875" style="28" customWidth="1"/>
    <col min="13841" max="13841" width="23.42578125" style="28" bestFit="1" customWidth="1"/>
    <col min="13842" max="13842" width="9.140625" style="28"/>
    <col min="13843" max="13843" width="11" style="28" bestFit="1" customWidth="1"/>
    <col min="13844" max="14080" width="9.140625" style="28"/>
    <col min="14081" max="14081" width="12.5703125" style="28" customWidth="1"/>
    <col min="14082" max="14082" width="10.85546875" style="28" bestFit="1" customWidth="1"/>
    <col min="14083" max="14083" width="13.42578125" style="28" customWidth="1"/>
    <col min="14084" max="14084" width="9.85546875" style="28" customWidth="1"/>
    <col min="14085" max="14085" width="12.5703125" style="28" bestFit="1" customWidth="1"/>
    <col min="14086" max="14089" width="12.7109375" style="28" customWidth="1"/>
    <col min="14090" max="14090" width="9.140625" style="28"/>
    <col min="14091" max="14091" width="11" style="28" bestFit="1" customWidth="1"/>
    <col min="14092" max="14093" width="9.140625" style="28"/>
    <col min="14094" max="14094" width="18.85546875" style="28" bestFit="1" customWidth="1"/>
    <col min="14095" max="14095" width="14.140625" style="28" customWidth="1"/>
    <col min="14096" max="14096" width="16.85546875" style="28" customWidth="1"/>
    <col min="14097" max="14097" width="23.42578125" style="28" bestFit="1" customWidth="1"/>
    <col min="14098" max="14098" width="9.140625" style="28"/>
    <col min="14099" max="14099" width="11" style="28" bestFit="1" customWidth="1"/>
    <col min="14100" max="14336" width="9.140625" style="28"/>
    <col min="14337" max="14337" width="12.5703125" style="28" customWidth="1"/>
    <col min="14338" max="14338" width="10.85546875" style="28" bestFit="1" customWidth="1"/>
    <col min="14339" max="14339" width="13.42578125" style="28" customWidth="1"/>
    <col min="14340" max="14340" width="9.85546875" style="28" customWidth="1"/>
    <col min="14341" max="14341" width="12.5703125" style="28" bestFit="1" customWidth="1"/>
    <col min="14342" max="14345" width="12.7109375" style="28" customWidth="1"/>
    <col min="14346" max="14346" width="9.140625" style="28"/>
    <col min="14347" max="14347" width="11" style="28" bestFit="1" customWidth="1"/>
    <col min="14348" max="14349" width="9.140625" style="28"/>
    <col min="14350" max="14350" width="18.85546875" style="28" bestFit="1" customWidth="1"/>
    <col min="14351" max="14351" width="14.140625" style="28" customWidth="1"/>
    <col min="14352" max="14352" width="16.85546875" style="28" customWidth="1"/>
    <col min="14353" max="14353" width="23.42578125" style="28" bestFit="1" customWidth="1"/>
    <col min="14354" max="14354" width="9.140625" style="28"/>
    <col min="14355" max="14355" width="11" style="28" bestFit="1" customWidth="1"/>
    <col min="14356" max="14592" width="9.140625" style="28"/>
    <col min="14593" max="14593" width="12.5703125" style="28" customWidth="1"/>
    <col min="14594" max="14594" width="10.85546875" style="28" bestFit="1" customWidth="1"/>
    <col min="14595" max="14595" width="13.42578125" style="28" customWidth="1"/>
    <col min="14596" max="14596" width="9.85546875" style="28" customWidth="1"/>
    <col min="14597" max="14597" width="12.5703125" style="28" bestFit="1" customWidth="1"/>
    <col min="14598" max="14601" width="12.7109375" style="28" customWidth="1"/>
    <col min="14602" max="14602" width="9.140625" style="28"/>
    <col min="14603" max="14603" width="11" style="28" bestFit="1" customWidth="1"/>
    <col min="14604" max="14605" width="9.140625" style="28"/>
    <col min="14606" max="14606" width="18.85546875" style="28" bestFit="1" customWidth="1"/>
    <col min="14607" max="14607" width="14.140625" style="28" customWidth="1"/>
    <col min="14608" max="14608" width="16.85546875" style="28" customWidth="1"/>
    <col min="14609" max="14609" width="23.42578125" style="28" bestFit="1" customWidth="1"/>
    <col min="14610" max="14610" width="9.140625" style="28"/>
    <col min="14611" max="14611" width="11" style="28" bestFit="1" customWidth="1"/>
    <col min="14612" max="14848" width="9.140625" style="28"/>
    <col min="14849" max="14849" width="12.5703125" style="28" customWidth="1"/>
    <col min="14850" max="14850" width="10.85546875" style="28" bestFit="1" customWidth="1"/>
    <col min="14851" max="14851" width="13.42578125" style="28" customWidth="1"/>
    <col min="14852" max="14852" width="9.85546875" style="28" customWidth="1"/>
    <col min="14853" max="14853" width="12.5703125" style="28" bestFit="1" customWidth="1"/>
    <col min="14854" max="14857" width="12.7109375" style="28" customWidth="1"/>
    <col min="14858" max="14858" width="9.140625" style="28"/>
    <col min="14859" max="14859" width="11" style="28" bestFit="1" customWidth="1"/>
    <col min="14860" max="14861" width="9.140625" style="28"/>
    <col min="14862" max="14862" width="18.85546875" style="28" bestFit="1" customWidth="1"/>
    <col min="14863" max="14863" width="14.140625" style="28" customWidth="1"/>
    <col min="14864" max="14864" width="16.85546875" style="28" customWidth="1"/>
    <col min="14865" max="14865" width="23.42578125" style="28" bestFit="1" customWidth="1"/>
    <col min="14866" max="14866" width="9.140625" style="28"/>
    <col min="14867" max="14867" width="11" style="28" bestFit="1" customWidth="1"/>
    <col min="14868" max="15104" width="9.140625" style="28"/>
    <col min="15105" max="15105" width="12.5703125" style="28" customWidth="1"/>
    <col min="15106" max="15106" width="10.85546875" style="28" bestFit="1" customWidth="1"/>
    <col min="15107" max="15107" width="13.42578125" style="28" customWidth="1"/>
    <col min="15108" max="15108" width="9.85546875" style="28" customWidth="1"/>
    <col min="15109" max="15109" width="12.5703125" style="28" bestFit="1" customWidth="1"/>
    <col min="15110" max="15113" width="12.7109375" style="28" customWidth="1"/>
    <col min="15114" max="15114" width="9.140625" style="28"/>
    <col min="15115" max="15115" width="11" style="28" bestFit="1" customWidth="1"/>
    <col min="15116" max="15117" width="9.140625" style="28"/>
    <col min="15118" max="15118" width="18.85546875" style="28" bestFit="1" customWidth="1"/>
    <col min="15119" max="15119" width="14.140625" style="28" customWidth="1"/>
    <col min="15120" max="15120" width="16.85546875" style="28" customWidth="1"/>
    <col min="15121" max="15121" width="23.42578125" style="28" bestFit="1" customWidth="1"/>
    <col min="15122" max="15122" width="9.140625" style="28"/>
    <col min="15123" max="15123" width="11" style="28" bestFit="1" customWidth="1"/>
    <col min="15124" max="15360" width="9.140625" style="28"/>
    <col min="15361" max="15361" width="12.5703125" style="28" customWidth="1"/>
    <col min="15362" max="15362" width="10.85546875" style="28" bestFit="1" customWidth="1"/>
    <col min="15363" max="15363" width="13.42578125" style="28" customWidth="1"/>
    <col min="15364" max="15364" width="9.85546875" style="28" customWidth="1"/>
    <col min="15365" max="15365" width="12.5703125" style="28" bestFit="1" customWidth="1"/>
    <col min="15366" max="15369" width="12.7109375" style="28" customWidth="1"/>
    <col min="15370" max="15370" width="9.140625" style="28"/>
    <col min="15371" max="15371" width="11" style="28" bestFit="1" customWidth="1"/>
    <col min="15372" max="15373" width="9.140625" style="28"/>
    <col min="15374" max="15374" width="18.85546875" style="28" bestFit="1" customWidth="1"/>
    <col min="15375" max="15375" width="14.140625" style="28" customWidth="1"/>
    <col min="15376" max="15376" width="16.85546875" style="28" customWidth="1"/>
    <col min="15377" max="15377" width="23.42578125" style="28" bestFit="1" customWidth="1"/>
    <col min="15378" max="15378" width="9.140625" style="28"/>
    <col min="15379" max="15379" width="11" style="28" bestFit="1" customWidth="1"/>
    <col min="15380" max="15616" width="9.140625" style="28"/>
    <col min="15617" max="15617" width="12.5703125" style="28" customWidth="1"/>
    <col min="15618" max="15618" width="10.85546875" style="28" bestFit="1" customWidth="1"/>
    <col min="15619" max="15619" width="13.42578125" style="28" customWidth="1"/>
    <col min="15620" max="15620" width="9.85546875" style="28" customWidth="1"/>
    <col min="15621" max="15621" width="12.5703125" style="28" bestFit="1" customWidth="1"/>
    <col min="15622" max="15625" width="12.7109375" style="28" customWidth="1"/>
    <col min="15626" max="15626" width="9.140625" style="28"/>
    <col min="15627" max="15627" width="11" style="28" bestFit="1" customWidth="1"/>
    <col min="15628" max="15629" width="9.140625" style="28"/>
    <col min="15630" max="15630" width="18.85546875" style="28" bestFit="1" customWidth="1"/>
    <col min="15631" max="15631" width="14.140625" style="28" customWidth="1"/>
    <col min="15632" max="15632" width="16.85546875" style="28" customWidth="1"/>
    <col min="15633" max="15633" width="23.42578125" style="28" bestFit="1" customWidth="1"/>
    <col min="15634" max="15634" width="9.140625" style="28"/>
    <col min="15635" max="15635" width="11" style="28" bestFit="1" customWidth="1"/>
    <col min="15636" max="15872" width="9.140625" style="28"/>
    <col min="15873" max="15873" width="12.5703125" style="28" customWidth="1"/>
    <col min="15874" max="15874" width="10.85546875" style="28" bestFit="1" customWidth="1"/>
    <col min="15875" max="15875" width="13.42578125" style="28" customWidth="1"/>
    <col min="15876" max="15876" width="9.85546875" style="28" customWidth="1"/>
    <col min="15877" max="15877" width="12.5703125" style="28" bestFit="1" customWidth="1"/>
    <col min="15878" max="15881" width="12.7109375" style="28" customWidth="1"/>
    <col min="15882" max="15882" width="9.140625" style="28"/>
    <col min="15883" max="15883" width="11" style="28" bestFit="1" customWidth="1"/>
    <col min="15884" max="15885" width="9.140625" style="28"/>
    <col min="15886" max="15886" width="18.85546875" style="28" bestFit="1" customWidth="1"/>
    <col min="15887" max="15887" width="14.140625" style="28" customWidth="1"/>
    <col min="15888" max="15888" width="16.85546875" style="28" customWidth="1"/>
    <col min="15889" max="15889" width="23.42578125" style="28" bestFit="1" customWidth="1"/>
    <col min="15890" max="15890" width="9.140625" style="28"/>
    <col min="15891" max="15891" width="11" style="28" bestFit="1" customWidth="1"/>
    <col min="15892" max="16128" width="9.140625" style="28"/>
    <col min="16129" max="16129" width="12.5703125" style="28" customWidth="1"/>
    <col min="16130" max="16130" width="10.85546875" style="28" bestFit="1" customWidth="1"/>
    <col min="16131" max="16131" width="13.42578125" style="28" customWidth="1"/>
    <col min="16132" max="16132" width="9.85546875" style="28" customWidth="1"/>
    <col min="16133" max="16133" width="12.5703125" style="28" bestFit="1" customWidth="1"/>
    <col min="16134" max="16137" width="12.7109375" style="28" customWidth="1"/>
    <col min="16138" max="16138" width="9.140625" style="28"/>
    <col min="16139" max="16139" width="11" style="28" bestFit="1" customWidth="1"/>
    <col min="16140" max="16141" width="9.140625" style="28"/>
    <col min="16142" max="16142" width="18.85546875" style="28" bestFit="1" customWidth="1"/>
    <col min="16143" max="16143" width="14.140625" style="28" customWidth="1"/>
    <col min="16144" max="16144" width="16.85546875" style="28" customWidth="1"/>
    <col min="16145" max="16145" width="23.42578125" style="28" bestFit="1" customWidth="1"/>
    <col min="16146" max="16146" width="9.140625" style="28"/>
    <col min="16147" max="16147" width="11" style="28" bestFit="1" customWidth="1"/>
    <col min="16148" max="16384" width="9.140625" style="28"/>
  </cols>
  <sheetData>
    <row r="1" spans="1:15" x14ac:dyDescent="0.2">
      <c r="A1" s="68" t="s">
        <v>81</v>
      </c>
      <c r="B1" s="69"/>
      <c r="C1" s="69"/>
      <c r="D1" s="69"/>
      <c r="E1" s="69"/>
      <c r="F1" s="69"/>
      <c r="G1" s="69"/>
    </row>
    <row r="2" spans="1:15" x14ac:dyDescent="0.2">
      <c r="A2" s="64" t="s">
        <v>26</v>
      </c>
      <c r="B2" s="65"/>
      <c r="C2" s="65"/>
      <c r="D2" s="65"/>
      <c r="E2" s="65"/>
      <c r="F2" s="65"/>
      <c r="G2" s="65"/>
    </row>
    <row r="5" spans="1:15" x14ac:dyDescent="0.2">
      <c r="A5" s="100" t="s">
        <v>83</v>
      </c>
      <c r="B5" s="101"/>
      <c r="C5" s="101"/>
      <c r="D5" s="101"/>
      <c r="E5" s="101"/>
      <c r="F5" s="101"/>
      <c r="G5" s="101"/>
      <c r="H5" s="114" t="s">
        <v>89</v>
      </c>
      <c r="I5" s="116"/>
      <c r="N5" s="122" t="s">
        <v>109</v>
      </c>
      <c r="O5" s="94"/>
    </row>
    <row r="6" spans="1:15" x14ac:dyDescent="0.2">
      <c r="A6" s="27" t="s">
        <v>0</v>
      </c>
      <c r="H6" s="70" t="s">
        <v>118</v>
      </c>
      <c r="I6" s="94"/>
      <c r="J6" s="94"/>
    </row>
    <row r="7" spans="1:15" x14ac:dyDescent="0.2">
      <c r="A7" s="28" t="s">
        <v>6</v>
      </c>
      <c r="B7" s="95">
        <v>1</v>
      </c>
      <c r="H7" s="70"/>
      <c r="I7" s="94"/>
      <c r="J7" s="94"/>
    </row>
    <row r="8" spans="1:15" x14ac:dyDescent="0.2">
      <c r="A8" s="28" t="s">
        <v>1</v>
      </c>
      <c r="B8" s="94">
        <v>50</v>
      </c>
    </row>
    <row r="9" spans="1:15" x14ac:dyDescent="0.2">
      <c r="A9" s="28" t="s">
        <v>2</v>
      </c>
      <c r="B9" s="94">
        <v>15</v>
      </c>
    </row>
    <row r="10" spans="1:15" x14ac:dyDescent="0.2">
      <c r="A10" s="28" t="s">
        <v>4</v>
      </c>
      <c r="B10" s="94">
        <v>10</v>
      </c>
      <c r="H10" s="116" t="s">
        <v>99</v>
      </c>
      <c r="I10" s="116"/>
    </row>
    <row r="11" spans="1:15" x14ac:dyDescent="0.2">
      <c r="A11" s="28" t="s">
        <v>3</v>
      </c>
      <c r="B11" s="94">
        <v>1000</v>
      </c>
      <c r="H11" s="94" t="s">
        <v>108</v>
      </c>
      <c r="I11" s="94"/>
      <c r="J11" s="94"/>
      <c r="K11" s="94"/>
    </row>
    <row r="12" spans="1:15" x14ac:dyDescent="0.2">
      <c r="A12" s="103" t="s">
        <v>11</v>
      </c>
      <c r="B12" s="27"/>
      <c r="C12" s="103" t="s">
        <v>12</v>
      </c>
      <c r="H12" s="94"/>
      <c r="I12" s="94"/>
      <c r="J12" s="94"/>
      <c r="K12" s="94"/>
    </row>
    <row r="13" spans="1:15" x14ac:dyDescent="0.2">
      <c r="A13" s="28" t="s">
        <v>13</v>
      </c>
      <c r="B13" s="96">
        <v>0.03</v>
      </c>
      <c r="C13" s="92">
        <v>0.05</v>
      </c>
    </row>
    <row r="14" spans="1:15" x14ac:dyDescent="0.2">
      <c r="A14" s="28" t="s">
        <v>10</v>
      </c>
      <c r="B14" s="82" t="s">
        <v>9</v>
      </c>
      <c r="C14" s="82" t="s">
        <v>87</v>
      </c>
    </row>
    <row r="15" spans="1:15" x14ac:dyDescent="0.2">
      <c r="A15" s="28" t="s">
        <v>88</v>
      </c>
      <c r="B15" s="82"/>
      <c r="C15" s="93">
        <v>0.7</v>
      </c>
    </row>
    <row r="16" spans="1:15" x14ac:dyDescent="0.2">
      <c r="A16" s="28" t="s">
        <v>19</v>
      </c>
      <c r="B16" s="92">
        <v>0.55000000000000004</v>
      </c>
      <c r="C16" s="82">
        <v>0.55000000000000004</v>
      </c>
      <c r="D16" s="1" t="s">
        <v>27</v>
      </c>
    </row>
    <row r="17" spans="1:18" x14ac:dyDescent="0.2">
      <c r="A17" s="28" t="s">
        <v>20</v>
      </c>
      <c r="B17" s="92">
        <v>0.04</v>
      </c>
      <c r="C17" s="82">
        <v>0.04</v>
      </c>
      <c r="D17" s="1" t="s">
        <v>27</v>
      </c>
    </row>
    <row r="18" spans="1:18" x14ac:dyDescent="0.2">
      <c r="A18" s="28" t="s">
        <v>21</v>
      </c>
      <c r="B18" s="93">
        <v>1.5E-3</v>
      </c>
      <c r="C18" s="83">
        <v>3.0000000000000001E-3</v>
      </c>
      <c r="D18" s="115" t="s">
        <v>90</v>
      </c>
    </row>
    <row r="19" spans="1:18" x14ac:dyDescent="0.2">
      <c r="A19" s="28" t="s">
        <v>8</v>
      </c>
      <c r="B19" s="91"/>
      <c r="C19" s="115" t="s">
        <v>91</v>
      </c>
      <c r="D19" s="84"/>
      <c r="F19" s="84"/>
      <c r="G19" s="84"/>
      <c r="H19" s="84"/>
    </row>
    <row r="20" spans="1:18" x14ac:dyDescent="0.2">
      <c r="A20" s="28" t="s">
        <v>7</v>
      </c>
      <c r="B20" s="91"/>
      <c r="C20" s="115" t="s">
        <v>92</v>
      </c>
      <c r="D20" s="84"/>
      <c r="F20" s="84"/>
      <c r="G20" s="84"/>
      <c r="H20" s="84"/>
    </row>
    <row r="21" spans="1:18" x14ac:dyDescent="0.2">
      <c r="A21" s="28" t="s">
        <v>22</v>
      </c>
      <c r="B21" s="91"/>
      <c r="C21" s="115" t="s">
        <v>93</v>
      </c>
      <c r="D21" s="84"/>
      <c r="F21" s="84"/>
      <c r="G21" s="84"/>
      <c r="H21" s="84"/>
    </row>
    <row r="22" spans="1:18" x14ac:dyDescent="0.2">
      <c r="A22" s="28" t="s">
        <v>23</v>
      </c>
      <c r="B22" s="91"/>
      <c r="C22" s="115" t="s">
        <v>94</v>
      </c>
      <c r="D22" s="84"/>
      <c r="F22" s="84"/>
      <c r="G22" s="84"/>
      <c r="H22" s="84"/>
    </row>
    <row r="23" spans="1:18" ht="15.75" x14ac:dyDescent="0.3">
      <c r="A23" s="79" t="s">
        <v>82</v>
      </c>
      <c r="B23" s="78"/>
      <c r="C23" s="79" t="s">
        <v>78</v>
      </c>
      <c r="D23" s="79" t="s">
        <v>79</v>
      </c>
      <c r="E23" s="79" t="s">
        <v>80</v>
      </c>
      <c r="F23" s="84"/>
      <c r="G23" s="84"/>
      <c r="H23" s="84"/>
    </row>
    <row r="24" spans="1:18" ht="15.75" x14ac:dyDescent="0.25">
      <c r="A24" s="97" t="s">
        <v>24</v>
      </c>
      <c r="B24" s="99"/>
      <c r="C24" s="99"/>
      <c r="D24" s="99"/>
      <c r="E24" s="99"/>
      <c r="F24" s="86"/>
    </row>
    <row r="25" spans="1:18" ht="15.75" x14ac:dyDescent="0.25">
      <c r="A25" s="85" t="s">
        <v>122</v>
      </c>
      <c r="B25" s="87">
        <f>B22-B20</f>
        <v>0</v>
      </c>
      <c r="C25" s="129" t="s">
        <v>121</v>
      </c>
      <c r="D25" s="130"/>
      <c r="E25" s="86"/>
    </row>
    <row r="26" spans="1:18" ht="15.75" x14ac:dyDescent="0.25">
      <c r="A26" s="85"/>
      <c r="B26" s="86"/>
      <c r="C26" s="86"/>
      <c r="D26" s="87"/>
      <c r="E26" s="86"/>
    </row>
    <row r="28" spans="1:18" x14ac:dyDescent="0.2">
      <c r="A28" s="27" t="s">
        <v>96</v>
      </c>
    </row>
    <row r="29" spans="1:18" x14ac:dyDescent="0.2">
      <c r="A29" s="105" t="s">
        <v>5</v>
      </c>
      <c r="B29" s="106" t="s">
        <v>16</v>
      </c>
      <c r="C29" s="107" t="s">
        <v>15</v>
      </c>
      <c r="D29" s="107" t="s">
        <v>17</v>
      </c>
      <c r="E29" s="106" t="s">
        <v>73</v>
      </c>
      <c r="F29" s="107" t="s">
        <v>74</v>
      </c>
      <c r="G29" s="107" t="s">
        <v>85</v>
      </c>
      <c r="H29" s="107" t="s">
        <v>103</v>
      </c>
      <c r="I29" s="107" t="s">
        <v>104</v>
      </c>
      <c r="J29" s="107" t="s">
        <v>105</v>
      </c>
      <c r="K29" s="120" t="s">
        <v>7</v>
      </c>
      <c r="L29" s="118" t="s">
        <v>106</v>
      </c>
      <c r="M29" s="119" t="s">
        <v>107</v>
      </c>
      <c r="N29" s="119" t="s">
        <v>25</v>
      </c>
      <c r="O29" s="107" t="s">
        <v>23</v>
      </c>
    </row>
    <row r="30" spans="1:18" x14ac:dyDescent="0.2">
      <c r="A30" s="88">
        <v>0</v>
      </c>
      <c r="B30" s="104"/>
      <c r="C30" s="89"/>
      <c r="D30" s="90">
        <f t="shared" ref="D30:D43" si="0">(INDEX(lx,($B$8+A30+1))-INDEX(lx,($B$8+1+A30+1)))/INDEX(lx,($B$8+A30+1))</f>
        <v>7.1342568107396588E-3</v>
      </c>
      <c r="E30" s="104"/>
      <c r="F30" s="98"/>
      <c r="G30" s="98"/>
      <c r="H30" s="98"/>
      <c r="I30" s="124"/>
      <c r="J30" s="124"/>
      <c r="K30" s="125"/>
      <c r="L30" s="126"/>
      <c r="M30" s="127"/>
      <c r="N30" s="127"/>
      <c r="O30" s="124"/>
      <c r="P30" s="87"/>
      <c r="Q30" s="87"/>
      <c r="R30" s="87"/>
    </row>
    <row r="31" spans="1:18" x14ac:dyDescent="0.2">
      <c r="A31" s="88">
        <f t="shared" ref="A31:A45" si="1">A30+1</f>
        <v>1</v>
      </c>
      <c r="B31" s="104"/>
      <c r="C31" s="104"/>
      <c r="D31" s="90">
        <f t="shared" si="0"/>
        <v>7.8655378373170427E-3</v>
      </c>
      <c r="E31" s="104"/>
      <c r="F31" s="98"/>
      <c r="G31" s="98"/>
      <c r="H31" s="98"/>
      <c r="I31" s="124"/>
      <c r="J31" s="124"/>
      <c r="K31" s="125"/>
      <c r="L31" s="126"/>
      <c r="M31" s="127"/>
      <c r="N31" s="127"/>
      <c r="O31" s="124"/>
    </row>
    <row r="32" spans="1:18" x14ac:dyDescent="0.2">
      <c r="A32" s="88">
        <f t="shared" si="1"/>
        <v>2</v>
      </c>
      <c r="B32" s="104"/>
      <c r="C32" s="104"/>
      <c r="D32" s="90">
        <f t="shared" si="0"/>
        <v>8.6589977038805908E-3</v>
      </c>
      <c r="E32" s="104"/>
      <c r="F32" s="98"/>
      <c r="G32" s="98"/>
      <c r="H32" s="98"/>
      <c r="I32" s="124"/>
      <c r="J32" s="124"/>
      <c r="K32" s="125"/>
      <c r="L32" s="126"/>
      <c r="M32" s="127"/>
      <c r="N32" s="127"/>
      <c r="O32" s="124"/>
    </row>
    <row r="33" spans="1:15" x14ac:dyDescent="0.2">
      <c r="A33" s="88">
        <f t="shared" si="1"/>
        <v>3</v>
      </c>
      <c r="B33" s="104"/>
      <c r="C33" s="104"/>
      <c r="D33" s="90">
        <f t="shared" si="0"/>
        <v>9.5066892522556543E-3</v>
      </c>
      <c r="E33" s="104"/>
      <c r="F33" s="98"/>
      <c r="G33" s="98"/>
      <c r="H33" s="98"/>
      <c r="I33" s="124"/>
      <c r="J33" s="124"/>
      <c r="K33" s="125"/>
      <c r="L33" s="126"/>
      <c r="M33" s="127"/>
      <c r="N33" s="127"/>
      <c r="O33" s="124"/>
    </row>
    <row r="34" spans="1:15" x14ac:dyDescent="0.2">
      <c r="A34" s="88">
        <f t="shared" si="1"/>
        <v>4</v>
      </c>
      <c r="B34" s="104"/>
      <c r="C34" s="104"/>
      <c r="D34" s="90">
        <f t="shared" si="0"/>
        <v>1.0435571687840329E-2</v>
      </c>
      <c r="E34" s="104"/>
      <c r="F34" s="98"/>
      <c r="G34" s="98"/>
      <c r="H34" s="98"/>
      <c r="I34" s="124"/>
      <c r="J34" s="124"/>
      <c r="K34" s="125"/>
      <c r="L34" s="126"/>
      <c r="M34" s="127"/>
      <c r="N34" s="127"/>
      <c r="O34" s="124"/>
    </row>
    <row r="35" spans="1:15" x14ac:dyDescent="0.2">
      <c r="A35" s="88">
        <f t="shared" si="1"/>
        <v>5</v>
      </c>
      <c r="B35" s="104"/>
      <c r="C35" s="104"/>
      <c r="D35" s="90">
        <f t="shared" si="0"/>
        <v>1.1380336002069048E-2</v>
      </c>
      <c r="E35" s="104"/>
      <c r="F35" s="98"/>
      <c r="G35" s="98"/>
      <c r="H35" s="98"/>
      <c r="I35" s="124"/>
      <c r="J35" s="124"/>
      <c r="K35" s="125"/>
      <c r="L35" s="126"/>
      <c r="M35" s="127"/>
      <c r="N35" s="127"/>
      <c r="O35" s="124"/>
    </row>
    <row r="36" spans="1:15" x14ac:dyDescent="0.2">
      <c r="A36" s="88">
        <f t="shared" si="1"/>
        <v>6</v>
      </c>
      <c r="B36" s="104"/>
      <c r="C36" s="104"/>
      <c r="D36" s="90">
        <f t="shared" si="0"/>
        <v>1.242701359241782E-2</v>
      </c>
      <c r="E36" s="104"/>
      <c r="F36" s="98"/>
      <c r="G36" s="98"/>
      <c r="H36" s="98"/>
      <c r="I36" s="124"/>
      <c r="J36" s="124"/>
      <c r="K36" s="125"/>
      <c r="L36" s="126"/>
      <c r="M36" s="127"/>
      <c r="N36" s="127"/>
      <c r="O36" s="124"/>
    </row>
    <row r="37" spans="1:15" x14ac:dyDescent="0.2">
      <c r="A37" s="88">
        <f t="shared" si="1"/>
        <v>7</v>
      </c>
      <c r="B37" s="104"/>
      <c r="C37" s="104"/>
      <c r="D37" s="90">
        <f t="shared" si="0"/>
        <v>1.3594875129446357E-2</v>
      </c>
      <c r="E37" s="104"/>
      <c r="F37" s="98"/>
      <c r="G37" s="98"/>
      <c r="H37" s="98"/>
      <c r="I37" s="124"/>
      <c r="J37" s="124"/>
      <c r="K37" s="125"/>
      <c r="L37" s="126"/>
      <c r="M37" s="127"/>
      <c r="N37" s="127"/>
      <c r="O37" s="124"/>
    </row>
    <row r="38" spans="1:15" x14ac:dyDescent="0.2">
      <c r="A38" s="88">
        <f t="shared" si="1"/>
        <v>8</v>
      </c>
      <c r="B38" s="104"/>
      <c r="C38" s="104"/>
      <c r="D38" s="90">
        <f t="shared" si="0"/>
        <v>1.4868708570870477E-2</v>
      </c>
      <c r="E38" s="104"/>
      <c r="F38" s="98"/>
      <c r="G38" s="98"/>
      <c r="H38" s="98"/>
      <c r="I38" s="124"/>
      <c r="J38" s="124"/>
      <c r="K38" s="125"/>
      <c r="L38" s="126"/>
      <c r="M38" s="127"/>
      <c r="N38" s="127"/>
      <c r="O38" s="124"/>
    </row>
    <row r="39" spans="1:15" x14ac:dyDescent="0.2">
      <c r="A39" s="88">
        <f t="shared" si="1"/>
        <v>9</v>
      </c>
      <c r="B39" s="104"/>
      <c r="C39" s="104"/>
      <c r="D39" s="90">
        <f t="shared" si="0"/>
        <v>1.6344688286100244E-2</v>
      </c>
      <c r="E39" s="104"/>
      <c r="F39" s="98"/>
      <c r="G39" s="98"/>
      <c r="H39" s="98"/>
      <c r="I39" s="124"/>
      <c r="J39" s="124"/>
      <c r="K39" s="125"/>
      <c r="L39" s="126"/>
      <c r="M39" s="127"/>
      <c r="N39" s="127"/>
      <c r="O39" s="124"/>
    </row>
    <row r="40" spans="1:15" x14ac:dyDescent="0.2">
      <c r="A40" s="88">
        <f t="shared" si="1"/>
        <v>10</v>
      </c>
      <c r="B40" s="104"/>
      <c r="C40" s="104"/>
      <c r="D40" s="90">
        <f t="shared" si="0"/>
        <v>1.7964222726127414E-2</v>
      </c>
      <c r="E40" s="104"/>
      <c r="F40" s="98"/>
      <c r="G40" s="98"/>
      <c r="H40" s="98"/>
      <c r="I40" s="124"/>
      <c r="J40" s="124"/>
      <c r="K40" s="125"/>
      <c r="L40" s="126"/>
      <c r="M40" s="127"/>
      <c r="N40" s="127"/>
      <c r="O40" s="124"/>
    </row>
    <row r="41" spans="1:15" x14ac:dyDescent="0.2">
      <c r="A41" s="88">
        <f t="shared" si="1"/>
        <v>11</v>
      </c>
      <c r="B41" s="104"/>
      <c r="C41" s="104"/>
      <c r="D41" s="90">
        <f t="shared" si="0"/>
        <v>1.9793724504194851E-2</v>
      </c>
      <c r="E41" s="104"/>
      <c r="F41" s="98"/>
      <c r="G41" s="98"/>
      <c r="H41" s="98"/>
      <c r="I41" s="124"/>
      <c r="J41" s="124"/>
      <c r="K41" s="125"/>
      <c r="L41" s="126"/>
      <c r="M41" s="127"/>
      <c r="N41" s="127"/>
      <c r="O41" s="124"/>
    </row>
    <row r="42" spans="1:15" x14ac:dyDescent="0.2">
      <c r="A42" s="88">
        <f t="shared" si="1"/>
        <v>12</v>
      </c>
      <c r="B42" s="104"/>
      <c r="C42" s="104"/>
      <c r="D42" s="90">
        <f t="shared" si="0"/>
        <v>2.1816230647419825E-2</v>
      </c>
      <c r="E42" s="104"/>
      <c r="F42" s="98"/>
      <c r="G42" s="98"/>
      <c r="H42" s="98"/>
      <c r="I42" s="124"/>
      <c r="J42" s="124"/>
      <c r="K42" s="125"/>
      <c r="L42" s="126"/>
      <c r="M42" s="127"/>
      <c r="N42" s="127"/>
      <c r="O42" s="124"/>
    </row>
    <row r="43" spans="1:15" x14ac:dyDescent="0.2">
      <c r="A43" s="88">
        <f t="shared" si="1"/>
        <v>13</v>
      </c>
      <c r="B43" s="104"/>
      <c r="C43" s="104"/>
      <c r="D43" s="90">
        <f t="shared" si="0"/>
        <v>2.3948410574761891E-2</v>
      </c>
      <c r="E43" s="104"/>
      <c r="F43" s="98"/>
      <c r="G43" s="98"/>
      <c r="H43" s="98"/>
      <c r="I43" s="124"/>
      <c r="J43" s="124"/>
      <c r="K43" s="125"/>
      <c r="L43" s="126"/>
      <c r="M43" s="127"/>
      <c r="N43" s="127"/>
      <c r="O43" s="124"/>
    </row>
    <row r="44" spans="1:15" x14ac:dyDescent="0.2">
      <c r="A44" s="88">
        <f t="shared" si="1"/>
        <v>14</v>
      </c>
      <c r="B44" s="104"/>
      <c r="C44" s="104"/>
      <c r="D44" s="90">
        <f>(INDEX(lx,($B$8+A44+1))-INDEX(lx,($B$8+1+A44+1)))/INDEX(lx,($B$8+A44+1))</f>
        <v>2.6263124708720505E-2</v>
      </c>
      <c r="E44" s="104"/>
      <c r="F44" s="98"/>
      <c r="G44" s="98"/>
      <c r="H44" s="98"/>
      <c r="I44" s="124"/>
      <c r="J44" s="124"/>
      <c r="K44" s="125"/>
      <c r="L44" s="126"/>
      <c r="M44" s="127"/>
      <c r="N44" s="127"/>
      <c r="O44" s="124"/>
    </row>
    <row r="45" spans="1:15" x14ac:dyDescent="0.2">
      <c r="A45" s="88">
        <f t="shared" si="1"/>
        <v>15</v>
      </c>
      <c r="B45" s="104"/>
      <c r="C45" s="104"/>
      <c r="D45" s="90"/>
      <c r="E45" s="104"/>
      <c r="F45" s="98"/>
      <c r="G45" s="98"/>
      <c r="H45" s="98"/>
      <c r="I45" s="124"/>
      <c r="J45" s="124"/>
      <c r="K45" s="125"/>
      <c r="L45" s="125"/>
      <c r="M45" s="125"/>
      <c r="N45" s="125"/>
      <c r="O45" s="124"/>
    </row>
  </sheetData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13</xdr:col>
                <xdr:colOff>9525</xdr:colOff>
                <xdr:row>6</xdr:row>
                <xdr:rowOff>19050</xdr:rowOff>
              </from>
              <to>
                <xdr:col>15</xdr:col>
                <xdr:colOff>19050</xdr:colOff>
                <xdr:row>8</xdr:row>
                <xdr:rowOff>133350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13</xdr:col>
                <xdr:colOff>19050</xdr:colOff>
                <xdr:row>10</xdr:row>
                <xdr:rowOff>28575</xdr:rowOff>
              </from>
              <to>
                <xdr:col>14</xdr:col>
                <xdr:colOff>904875</xdr:colOff>
                <xdr:row>13</xdr:row>
                <xdr:rowOff>28575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13</xdr:col>
                <xdr:colOff>28575</xdr:colOff>
                <xdr:row>14</xdr:row>
                <xdr:rowOff>76200</xdr:rowOff>
              </from>
              <to>
                <xdr:col>14</xdr:col>
                <xdr:colOff>914400</xdr:colOff>
                <xdr:row>17</xdr:row>
                <xdr:rowOff>76200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13</xdr:col>
                <xdr:colOff>28575</xdr:colOff>
                <xdr:row>18</xdr:row>
                <xdr:rowOff>95250</xdr:rowOff>
              </from>
              <to>
                <xdr:col>14</xdr:col>
                <xdr:colOff>914400</xdr:colOff>
                <xdr:row>21</xdr:row>
                <xdr:rowOff>95250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V45"/>
  <sheetViews>
    <sheetView zoomScale="90" zoomScaleNormal="90" workbookViewId="0">
      <selection activeCell="A26" sqref="A26"/>
    </sheetView>
  </sheetViews>
  <sheetFormatPr defaultRowHeight="12.75" x14ac:dyDescent="0.2"/>
  <cols>
    <col min="1" max="1" width="12.5703125" style="28" customWidth="1"/>
    <col min="2" max="2" width="10.85546875" style="28" bestFit="1" customWidth="1"/>
    <col min="3" max="3" width="13.42578125" style="28" customWidth="1"/>
    <col min="4" max="4" width="9.85546875" style="28" customWidth="1"/>
    <col min="5" max="5" width="12.5703125" style="28" bestFit="1" customWidth="1"/>
    <col min="6" max="9" width="12.7109375" style="28" customWidth="1"/>
    <col min="10" max="10" width="9.140625" style="28"/>
    <col min="11" max="11" width="15" style="28" customWidth="1"/>
    <col min="12" max="12" width="14.7109375" style="28" customWidth="1"/>
    <col min="13" max="13" width="9.7109375" style="28" customWidth="1"/>
    <col min="14" max="14" width="17.42578125" style="28" customWidth="1"/>
    <col min="15" max="15" width="14.140625" style="28" customWidth="1"/>
    <col min="16" max="16" width="15" style="28" customWidth="1"/>
    <col min="17" max="17" width="17.28515625" style="28" customWidth="1"/>
    <col min="18" max="18" width="18.85546875" style="28" customWidth="1"/>
    <col min="19" max="19" width="11" style="28" bestFit="1" customWidth="1"/>
    <col min="20" max="256" width="9.140625" style="28"/>
    <col min="257" max="257" width="12.5703125" style="28" customWidth="1"/>
    <col min="258" max="258" width="10.85546875" style="28" bestFit="1" customWidth="1"/>
    <col min="259" max="259" width="13.42578125" style="28" customWidth="1"/>
    <col min="260" max="260" width="9.85546875" style="28" customWidth="1"/>
    <col min="261" max="261" width="12.5703125" style="28" bestFit="1" customWidth="1"/>
    <col min="262" max="265" width="12.7109375" style="28" customWidth="1"/>
    <col min="266" max="266" width="9.140625" style="28"/>
    <col min="267" max="267" width="11" style="28" bestFit="1" customWidth="1"/>
    <col min="268" max="269" width="9.140625" style="28"/>
    <col min="270" max="270" width="18.85546875" style="28" bestFit="1" customWidth="1"/>
    <col min="271" max="271" width="14.140625" style="28" customWidth="1"/>
    <col min="272" max="272" width="16.85546875" style="28" customWidth="1"/>
    <col min="273" max="273" width="23.42578125" style="28" bestFit="1" customWidth="1"/>
    <col min="274" max="274" width="9.140625" style="28"/>
    <col min="275" max="275" width="11" style="28" bestFit="1" customWidth="1"/>
    <col min="276" max="512" width="9.140625" style="28"/>
    <col min="513" max="513" width="12.5703125" style="28" customWidth="1"/>
    <col min="514" max="514" width="10.85546875" style="28" bestFit="1" customWidth="1"/>
    <col min="515" max="515" width="13.42578125" style="28" customWidth="1"/>
    <col min="516" max="516" width="9.85546875" style="28" customWidth="1"/>
    <col min="517" max="517" width="12.5703125" style="28" bestFit="1" customWidth="1"/>
    <col min="518" max="521" width="12.7109375" style="28" customWidth="1"/>
    <col min="522" max="522" width="9.140625" style="28"/>
    <col min="523" max="523" width="11" style="28" bestFit="1" customWidth="1"/>
    <col min="524" max="525" width="9.140625" style="28"/>
    <col min="526" max="526" width="18.85546875" style="28" bestFit="1" customWidth="1"/>
    <col min="527" max="527" width="14.140625" style="28" customWidth="1"/>
    <col min="528" max="528" width="16.85546875" style="28" customWidth="1"/>
    <col min="529" max="529" width="23.42578125" style="28" bestFit="1" customWidth="1"/>
    <col min="530" max="530" width="9.140625" style="28"/>
    <col min="531" max="531" width="11" style="28" bestFit="1" customWidth="1"/>
    <col min="532" max="768" width="9.140625" style="28"/>
    <col min="769" max="769" width="12.5703125" style="28" customWidth="1"/>
    <col min="770" max="770" width="10.85546875" style="28" bestFit="1" customWidth="1"/>
    <col min="771" max="771" width="13.42578125" style="28" customWidth="1"/>
    <col min="772" max="772" width="9.85546875" style="28" customWidth="1"/>
    <col min="773" max="773" width="12.5703125" style="28" bestFit="1" customWidth="1"/>
    <col min="774" max="777" width="12.7109375" style="28" customWidth="1"/>
    <col min="778" max="778" width="9.140625" style="28"/>
    <col min="779" max="779" width="11" style="28" bestFit="1" customWidth="1"/>
    <col min="780" max="781" width="9.140625" style="28"/>
    <col min="782" max="782" width="18.85546875" style="28" bestFit="1" customWidth="1"/>
    <col min="783" max="783" width="14.140625" style="28" customWidth="1"/>
    <col min="784" max="784" width="16.85546875" style="28" customWidth="1"/>
    <col min="785" max="785" width="23.42578125" style="28" bestFit="1" customWidth="1"/>
    <col min="786" max="786" width="9.140625" style="28"/>
    <col min="787" max="787" width="11" style="28" bestFit="1" customWidth="1"/>
    <col min="788" max="1024" width="9.140625" style="28"/>
    <col min="1025" max="1025" width="12.5703125" style="28" customWidth="1"/>
    <col min="1026" max="1026" width="10.85546875" style="28" bestFit="1" customWidth="1"/>
    <col min="1027" max="1027" width="13.42578125" style="28" customWidth="1"/>
    <col min="1028" max="1028" width="9.85546875" style="28" customWidth="1"/>
    <col min="1029" max="1029" width="12.5703125" style="28" bestFit="1" customWidth="1"/>
    <col min="1030" max="1033" width="12.7109375" style="28" customWidth="1"/>
    <col min="1034" max="1034" width="9.140625" style="28"/>
    <col min="1035" max="1035" width="11" style="28" bestFit="1" customWidth="1"/>
    <col min="1036" max="1037" width="9.140625" style="28"/>
    <col min="1038" max="1038" width="18.85546875" style="28" bestFit="1" customWidth="1"/>
    <col min="1039" max="1039" width="14.140625" style="28" customWidth="1"/>
    <col min="1040" max="1040" width="16.85546875" style="28" customWidth="1"/>
    <col min="1041" max="1041" width="23.42578125" style="28" bestFit="1" customWidth="1"/>
    <col min="1042" max="1042" width="9.140625" style="28"/>
    <col min="1043" max="1043" width="11" style="28" bestFit="1" customWidth="1"/>
    <col min="1044" max="1280" width="9.140625" style="28"/>
    <col min="1281" max="1281" width="12.5703125" style="28" customWidth="1"/>
    <col min="1282" max="1282" width="10.85546875" style="28" bestFit="1" customWidth="1"/>
    <col min="1283" max="1283" width="13.42578125" style="28" customWidth="1"/>
    <col min="1284" max="1284" width="9.85546875" style="28" customWidth="1"/>
    <col min="1285" max="1285" width="12.5703125" style="28" bestFit="1" customWidth="1"/>
    <col min="1286" max="1289" width="12.7109375" style="28" customWidth="1"/>
    <col min="1290" max="1290" width="9.140625" style="28"/>
    <col min="1291" max="1291" width="11" style="28" bestFit="1" customWidth="1"/>
    <col min="1292" max="1293" width="9.140625" style="28"/>
    <col min="1294" max="1294" width="18.85546875" style="28" bestFit="1" customWidth="1"/>
    <col min="1295" max="1295" width="14.140625" style="28" customWidth="1"/>
    <col min="1296" max="1296" width="16.85546875" style="28" customWidth="1"/>
    <col min="1297" max="1297" width="23.42578125" style="28" bestFit="1" customWidth="1"/>
    <col min="1298" max="1298" width="9.140625" style="28"/>
    <col min="1299" max="1299" width="11" style="28" bestFit="1" customWidth="1"/>
    <col min="1300" max="1536" width="9.140625" style="28"/>
    <col min="1537" max="1537" width="12.5703125" style="28" customWidth="1"/>
    <col min="1538" max="1538" width="10.85546875" style="28" bestFit="1" customWidth="1"/>
    <col min="1539" max="1539" width="13.42578125" style="28" customWidth="1"/>
    <col min="1540" max="1540" width="9.85546875" style="28" customWidth="1"/>
    <col min="1541" max="1541" width="12.5703125" style="28" bestFit="1" customWidth="1"/>
    <col min="1542" max="1545" width="12.7109375" style="28" customWidth="1"/>
    <col min="1546" max="1546" width="9.140625" style="28"/>
    <col min="1547" max="1547" width="11" style="28" bestFit="1" customWidth="1"/>
    <col min="1548" max="1549" width="9.140625" style="28"/>
    <col min="1550" max="1550" width="18.85546875" style="28" bestFit="1" customWidth="1"/>
    <col min="1551" max="1551" width="14.140625" style="28" customWidth="1"/>
    <col min="1552" max="1552" width="16.85546875" style="28" customWidth="1"/>
    <col min="1553" max="1553" width="23.42578125" style="28" bestFit="1" customWidth="1"/>
    <col min="1554" max="1554" width="9.140625" style="28"/>
    <col min="1555" max="1555" width="11" style="28" bestFit="1" customWidth="1"/>
    <col min="1556" max="1792" width="9.140625" style="28"/>
    <col min="1793" max="1793" width="12.5703125" style="28" customWidth="1"/>
    <col min="1794" max="1794" width="10.85546875" style="28" bestFit="1" customWidth="1"/>
    <col min="1795" max="1795" width="13.42578125" style="28" customWidth="1"/>
    <col min="1796" max="1796" width="9.85546875" style="28" customWidth="1"/>
    <col min="1797" max="1797" width="12.5703125" style="28" bestFit="1" customWidth="1"/>
    <col min="1798" max="1801" width="12.7109375" style="28" customWidth="1"/>
    <col min="1802" max="1802" width="9.140625" style="28"/>
    <col min="1803" max="1803" width="11" style="28" bestFit="1" customWidth="1"/>
    <col min="1804" max="1805" width="9.140625" style="28"/>
    <col min="1806" max="1806" width="18.85546875" style="28" bestFit="1" customWidth="1"/>
    <col min="1807" max="1807" width="14.140625" style="28" customWidth="1"/>
    <col min="1808" max="1808" width="16.85546875" style="28" customWidth="1"/>
    <col min="1809" max="1809" width="23.42578125" style="28" bestFit="1" customWidth="1"/>
    <col min="1810" max="1810" width="9.140625" style="28"/>
    <col min="1811" max="1811" width="11" style="28" bestFit="1" customWidth="1"/>
    <col min="1812" max="2048" width="9.140625" style="28"/>
    <col min="2049" max="2049" width="12.5703125" style="28" customWidth="1"/>
    <col min="2050" max="2050" width="10.85546875" style="28" bestFit="1" customWidth="1"/>
    <col min="2051" max="2051" width="13.42578125" style="28" customWidth="1"/>
    <col min="2052" max="2052" width="9.85546875" style="28" customWidth="1"/>
    <col min="2053" max="2053" width="12.5703125" style="28" bestFit="1" customWidth="1"/>
    <col min="2054" max="2057" width="12.7109375" style="28" customWidth="1"/>
    <col min="2058" max="2058" width="9.140625" style="28"/>
    <col min="2059" max="2059" width="11" style="28" bestFit="1" customWidth="1"/>
    <col min="2060" max="2061" width="9.140625" style="28"/>
    <col min="2062" max="2062" width="18.85546875" style="28" bestFit="1" customWidth="1"/>
    <col min="2063" max="2063" width="14.140625" style="28" customWidth="1"/>
    <col min="2064" max="2064" width="16.85546875" style="28" customWidth="1"/>
    <col min="2065" max="2065" width="23.42578125" style="28" bestFit="1" customWidth="1"/>
    <col min="2066" max="2066" width="9.140625" style="28"/>
    <col min="2067" max="2067" width="11" style="28" bestFit="1" customWidth="1"/>
    <col min="2068" max="2304" width="9.140625" style="28"/>
    <col min="2305" max="2305" width="12.5703125" style="28" customWidth="1"/>
    <col min="2306" max="2306" width="10.85546875" style="28" bestFit="1" customWidth="1"/>
    <col min="2307" max="2307" width="13.42578125" style="28" customWidth="1"/>
    <col min="2308" max="2308" width="9.85546875" style="28" customWidth="1"/>
    <col min="2309" max="2309" width="12.5703125" style="28" bestFit="1" customWidth="1"/>
    <col min="2310" max="2313" width="12.7109375" style="28" customWidth="1"/>
    <col min="2314" max="2314" width="9.140625" style="28"/>
    <col min="2315" max="2315" width="11" style="28" bestFit="1" customWidth="1"/>
    <col min="2316" max="2317" width="9.140625" style="28"/>
    <col min="2318" max="2318" width="18.85546875" style="28" bestFit="1" customWidth="1"/>
    <col min="2319" max="2319" width="14.140625" style="28" customWidth="1"/>
    <col min="2320" max="2320" width="16.85546875" style="28" customWidth="1"/>
    <col min="2321" max="2321" width="23.42578125" style="28" bestFit="1" customWidth="1"/>
    <col min="2322" max="2322" width="9.140625" style="28"/>
    <col min="2323" max="2323" width="11" style="28" bestFit="1" customWidth="1"/>
    <col min="2324" max="2560" width="9.140625" style="28"/>
    <col min="2561" max="2561" width="12.5703125" style="28" customWidth="1"/>
    <col min="2562" max="2562" width="10.85546875" style="28" bestFit="1" customWidth="1"/>
    <col min="2563" max="2563" width="13.42578125" style="28" customWidth="1"/>
    <col min="2564" max="2564" width="9.85546875" style="28" customWidth="1"/>
    <col min="2565" max="2565" width="12.5703125" style="28" bestFit="1" customWidth="1"/>
    <col min="2566" max="2569" width="12.7109375" style="28" customWidth="1"/>
    <col min="2570" max="2570" width="9.140625" style="28"/>
    <col min="2571" max="2571" width="11" style="28" bestFit="1" customWidth="1"/>
    <col min="2572" max="2573" width="9.140625" style="28"/>
    <col min="2574" max="2574" width="18.85546875" style="28" bestFit="1" customWidth="1"/>
    <col min="2575" max="2575" width="14.140625" style="28" customWidth="1"/>
    <col min="2576" max="2576" width="16.85546875" style="28" customWidth="1"/>
    <col min="2577" max="2577" width="23.42578125" style="28" bestFit="1" customWidth="1"/>
    <col min="2578" max="2578" width="9.140625" style="28"/>
    <col min="2579" max="2579" width="11" style="28" bestFit="1" customWidth="1"/>
    <col min="2580" max="2816" width="9.140625" style="28"/>
    <col min="2817" max="2817" width="12.5703125" style="28" customWidth="1"/>
    <col min="2818" max="2818" width="10.85546875" style="28" bestFit="1" customWidth="1"/>
    <col min="2819" max="2819" width="13.42578125" style="28" customWidth="1"/>
    <col min="2820" max="2820" width="9.85546875" style="28" customWidth="1"/>
    <col min="2821" max="2821" width="12.5703125" style="28" bestFit="1" customWidth="1"/>
    <col min="2822" max="2825" width="12.7109375" style="28" customWidth="1"/>
    <col min="2826" max="2826" width="9.140625" style="28"/>
    <col min="2827" max="2827" width="11" style="28" bestFit="1" customWidth="1"/>
    <col min="2828" max="2829" width="9.140625" style="28"/>
    <col min="2830" max="2830" width="18.85546875" style="28" bestFit="1" customWidth="1"/>
    <col min="2831" max="2831" width="14.140625" style="28" customWidth="1"/>
    <col min="2832" max="2832" width="16.85546875" style="28" customWidth="1"/>
    <col min="2833" max="2833" width="23.42578125" style="28" bestFit="1" customWidth="1"/>
    <col min="2834" max="2834" width="9.140625" style="28"/>
    <col min="2835" max="2835" width="11" style="28" bestFit="1" customWidth="1"/>
    <col min="2836" max="3072" width="9.140625" style="28"/>
    <col min="3073" max="3073" width="12.5703125" style="28" customWidth="1"/>
    <col min="3074" max="3074" width="10.85546875" style="28" bestFit="1" customWidth="1"/>
    <col min="3075" max="3075" width="13.42578125" style="28" customWidth="1"/>
    <col min="3076" max="3076" width="9.85546875" style="28" customWidth="1"/>
    <col min="3077" max="3077" width="12.5703125" style="28" bestFit="1" customWidth="1"/>
    <col min="3078" max="3081" width="12.7109375" style="28" customWidth="1"/>
    <col min="3082" max="3082" width="9.140625" style="28"/>
    <col min="3083" max="3083" width="11" style="28" bestFit="1" customWidth="1"/>
    <col min="3084" max="3085" width="9.140625" style="28"/>
    <col min="3086" max="3086" width="18.85546875" style="28" bestFit="1" customWidth="1"/>
    <col min="3087" max="3087" width="14.140625" style="28" customWidth="1"/>
    <col min="3088" max="3088" width="16.85546875" style="28" customWidth="1"/>
    <col min="3089" max="3089" width="23.42578125" style="28" bestFit="1" customWidth="1"/>
    <col min="3090" max="3090" width="9.140625" style="28"/>
    <col min="3091" max="3091" width="11" style="28" bestFit="1" customWidth="1"/>
    <col min="3092" max="3328" width="9.140625" style="28"/>
    <col min="3329" max="3329" width="12.5703125" style="28" customWidth="1"/>
    <col min="3330" max="3330" width="10.85546875" style="28" bestFit="1" customWidth="1"/>
    <col min="3331" max="3331" width="13.42578125" style="28" customWidth="1"/>
    <col min="3332" max="3332" width="9.85546875" style="28" customWidth="1"/>
    <col min="3333" max="3333" width="12.5703125" style="28" bestFit="1" customWidth="1"/>
    <col min="3334" max="3337" width="12.7109375" style="28" customWidth="1"/>
    <col min="3338" max="3338" width="9.140625" style="28"/>
    <col min="3339" max="3339" width="11" style="28" bestFit="1" customWidth="1"/>
    <col min="3340" max="3341" width="9.140625" style="28"/>
    <col min="3342" max="3342" width="18.85546875" style="28" bestFit="1" customWidth="1"/>
    <col min="3343" max="3343" width="14.140625" style="28" customWidth="1"/>
    <col min="3344" max="3344" width="16.85546875" style="28" customWidth="1"/>
    <col min="3345" max="3345" width="23.42578125" style="28" bestFit="1" customWidth="1"/>
    <col min="3346" max="3346" width="9.140625" style="28"/>
    <col min="3347" max="3347" width="11" style="28" bestFit="1" customWidth="1"/>
    <col min="3348" max="3584" width="9.140625" style="28"/>
    <col min="3585" max="3585" width="12.5703125" style="28" customWidth="1"/>
    <col min="3586" max="3586" width="10.85546875" style="28" bestFit="1" customWidth="1"/>
    <col min="3587" max="3587" width="13.42578125" style="28" customWidth="1"/>
    <col min="3588" max="3588" width="9.85546875" style="28" customWidth="1"/>
    <col min="3589" max="3589" width="12.5703125" style="28" bestFit="1" customWidth="1"/>
    <col min="3590" max="3593" width="12.7109375" style="28" customWidth="1"/>
    <col min="3594" max="3594" width="9.140625" style="28"/>
    <col min="3595" max="3595" width="11" style="28" bestFit="1" customWidth="1"/>
    <col min="3596" max="3597" width="9.140625" style="28"/>
    <col min="3598" max="3598" width="18.85546875" style="28" bestFit="1" customWidth="1"/>
    <col min="3599" max="3599" width="14.140625" style="28" customWidth="1"/>
    <col min="3600" max="3600" width="16.85546875" style="28" customWidth="1"/>
    <col min="3601" max="3601" width="23.42578125" style="28" bestFit="1" customWidth="1"/>
    <col min="3602" max="3602" width="9.140625" style="28"/>
    <col min="3603" max="3603" width="11" style="28" bestFit="1" customWidth="1"/>
    <col min="3604" max="3840" width="9.140625" style="28"/>
    <col min="3841" max="3841" width="12.5703125" style="28" customWidth="1"/>
    <col min="3842" max="3842" width="10.85546875" style="28" bestFit="1" customWidth="1"/>
    <col min="3843" max="3843" width="13.42578125" style="28" customWidth="1"/>
    <col min="3844" max="3844" width="9.85546875" style="28" customWidth="1"/>
    <col min="3845" max="3845" width="12.5703125" style="28" bestFit="1" customWidth="1"/>
    <col min="3846" max="3849" width="12.7109375" style="28" customWidth="1"/>
    <col min="3850" max="3850" width="9.140625" style="28"/>
    <col min="3851" max="3851" width="11" style="28" bestFit="1" customWidth="1"/>
    <col min="3852" max="3853" width="9.140625" style="28"/>
    <col min="3854" max="3854" width="18.85546875" style="28" bestFit="1" customWidth="1"/>
    <col min="3855" max="3855" width="14.140625" style="28" customWidth="1"/>
    <col min="3856" max="3856" width="16.85546875" style="28" customWidth="1"/>
    <col min="3857" max="3857" width="23.42578125" style="28" bestFit="1" customWidth="1"/>
    <col min="3858" max="3858" width="9.140625" style="28"/>
    <col min="3859" max="3859" width="11" style="28" bestFit="1" customWidth="1"/>
    <col min="3860" max="4096" width="9.140625" style="28"/>
    <col min="4097" max="4097" width="12.5703125" style="28" customWidth="1"/>
    <col min="4098" max="4098" width="10.85546875" style="28" bestFit="1" customWidth="1"/>
    <col min="4099" max="4099" width="13.42578125" style="28" customWidth="1"/>
    <col min="4100" max="4100" width="9.85546875" style="28" customWidth="1"/>
    <col min="4101" max="4101" width="12.5703125" style="28" bestFit="1" customWidth="1"/>
    <col min="4102" max="4105" width="12.7109375" style="28" customWidth="1"/>
    <col min="4106" max="4106" width="9.140625" style="28"/>
    <col min="4107" max="4107" width="11" style="28" bestFit="1" customWidth="1"/>
    <col min="4108" max="4109" width="9.140625" style="28"/>
    <col min="4110" max="4110" width="18.85546875" style="28" bestFit="1" customWidth="1"/>
    <col min="4111" max="4111" width="14.140625" style="28" customWidth="1"/>
    <col min="4112" max="4112" width="16.85546875" style="28" customWidth="1"/>
    <col min="4113" max="4113" width="23.42578125" style="28" bestFit="1" customWidth="1"/>
    <col min="4114" max="4114" width="9.140625" style="28"/>
    <col min="4115" max="4115" width="11" style="28" bestFit="1" customWidth="1"/>
    <col min="4116" max="4352" width="9.140625" style="28"/>
    <col min="4353" max="4353" width="12.5703125" style="28" customWidth="1"/>
    <col min="4354" max="4354" width="10.85546875" style="28" bestFit="1" customWidth="1"/>
    <col min="4355" max="4355" width="13.42578125" style="28" customWidth="1"/>
    <col min="4356" max="4356" width="9.85546875" style="28" customWidth="1"/>
    <col min="4357" max="4357" width="12.5703125" style="28" bestFit="1" customWidth="1"/>
    <col min="4358" max="4361" width="12.7109375" style="28" customWidth="1"/>
    <col min="4362" max="4362" width="9.140625" style="28"/>
    <col min="4363" max="4363" width="11" style="28" bestFit="1" customWidth="1"/>
    <col min="4364" max="4365" width="9.140625" style="28"/>
    <col min="4366" max="4366" width="18.85546875" style="28" bestFit="1" customWidth="1"/>
    <col min="4367" max="4367" width="14.140625" style="28" customWidth="1"/>
    <col min="4368" max="4368" width="16.85546875" style="28" customWidth="1"/>
    <col min="4369" max="4369" width="23.42578125" style="28" bestFit="1" customWidth="1"/>
    <col min="4370" max="4370" width="9.140625" style="28"/>
    <col min="4371" max="4371" width="11" style="28" bestFit="1" customWidth="1"/>
    <col min="4372" max="4608" width="9.140625" style="28"/>
    <col min="4609" max="4609" width="12.5703125" style="28" customWidth="1"/>
    <col min="4610" max="4610" width="10.85546875" style="28" bestFit="1" customWidth="1"/>
    <col min="4611" max="4611" width="13.42578125" style="28" customWidth="1"/>
    <col min="4612" max="4612" width="9.85546875" style="28" customWidth="1"/>
    <col min="4613" max="4613" width="12.5703125" style="28" bestFit="1" customWidth="1"/>
    <col min="4614" max="4617" width="12.7109375" style="28" customWidth="1"/>
    <col min="4618" max="4618" width="9.140625" style="28"/>
    <col min="4619" max="4619" width="11" style="28" bestFit="1" customWidth="1"/>
    <col min="4620" max="4621" width="9.140625" style="28"/>
    <col min="4622" max="4622" width="18.85546875" style="28" bestFit="1" customWidth="1"/>
    <col min="4623" max="4623" width="14.140625" style="28" customWidth="1"/>
    <col min="4624" max="4624" width="16.85546875" style="28" customWidth="1"/>
    <col min="4625" max="4625" width="23.42578125" style="28" bestFit="1" customWidth="1"/>
    <col min="4626" max="4626" width="9.140625" style="28"/>
    <col min="4627" max="4627" width="11" style="28" bestFit="1" customWidth="1"/>
    <col min="4628" max="4864" width="9.140625" style="28"/>
    <col min="4865" max="4865" width="12.5703125" style="28" customWidth="1"/>
    <col min="4866" max="4866" width="10.85546875" style="28" bestFit="1" customWidth="1"/>
    <col min="4867" max="4867" width="13.42578125" style="28" customWidth="1"/>
    <col min="4868" max="4868" width="9.85546875" style="28" customWidth="1"/>
    <col min="4869" max="4869" width="12.5703125" style="28" bestFit="1" customWidth="1"/>
    <col min="4870" max="4873" width="12.7109375" style="28" customWidth="1"/>
    <col min="4874" max="4874" width="9.140625" style="28"/>
    <col min="4875" max="4875" width="11" style="28" bestFit="1" customWidth="1"/>
    <col min="4876" max="4877" width="9.140625" style="28"/>
    <col min="4878" max="4878" width="18.85546875" style="28" bestFit="1" customWidth="1"/>
    <col min="4879" max="4879" width="14.140625" style="28" customWidth="1"/>
    <col min="4880" max="4880" width="16.85546875" style="28" customWidth="1"/>
    <col min="4881" max="4881" width="23.42578125" style="28" bestFit="1" customWidth="1"/>
    <col min="4882" max="4882" width="9.140625" style="28"/>
    <col min="4883" max="4883" width="11" style="28" bestFit="1" customWidth="1"/>
    <col min="4884" max="5120" width="9.140625" style="28"/>
    <col min="5121" max="5121" width="12.5703125" style="28" customWidth="1"/>
    <col min="5122" max="5122" width="10.85546875" style="28" bestFit="1" customWidth="1"/>
    <col min="5123" max="5123" width="13.42578125" style="28" customWidth="1"/>
    <col min="5124" max="5124" width="9.85546875" style="28" customWidth="1"/>
    <col min="5125" max="5125" width="12.5703125" style="28" bestFit="1" customWidth="1"/>
    <col min="5126" max="5129" width="12.7109375" style="28" customWidth="1"/>
    <col min="5130" max="5130" width="9.140625" style="28"/>
    <col min="5131" max="5131" width="11" style="28" bestFit="1" customWidth="1"/>
    <col min="5132" max="5133" width="9.140625" style="28"/>
    <col min="5134" max="5134" width="18.85546875" style="28" bestFit="1" customWidth="1"/>
    <col min="5135" max="5135" width="14.140625" style="28" customWidth="1"/>
    <col min="5136" max="5136" width="16.85546875" style="28" customWidth="1"/>
    <col min="5137" max="5137" width="23.42578125" style="28" bestFit="1" customWidth="1"/>
    <col min="5138" max="5138" width="9.140625" style="28"/>
    <col min="5139" max="5139" width="11" style="28" bestFit="1" customWidth="1"/>
    <col min="5140" max="5376" width="9.140625" style="28"/>
    <col min="5377" max="5377" width="12.5703125" style="28" customWidth="1"/>
    <col min="5378" max="5378" width="10.85546875" style="28" bestFit="1" customWidth="1"/>
    <col min="5379" max="5379" width="13.42578125" style="28" customWidth="1"/>
    <col min="5380" max="5380" width="9.85546875" style="28" customWidth="1"/>
    <col min="5381" max="5381" width="12.5703125" style="28" bestFit="1" customWidth="1"/>
    <col min="5382" max="5385" width="12.7109375" style="28" customWidth="1"/>
    <col min="5386" max="5386" width="9.140625" style="28"/>
    <col min="5387" max="5387" width="11" style="28" bestFit="1" customWidth="1"/>
    <col min="5388" max="5389" width="9.140625" style="28"/>
    <col min="5390" max="5390" width="18.85546875" style="28" bestFit="1" customWidth="1"/>
    <col min="5391" max="5391" width="14.140625" style="28" customWidth="1"/>
    <col min="5392" max="5392" width="16.85546875" style="28" customWidth="1"/>
    <col min="5393" max="5393" width="23.42578125" style="28" bestFit="1" customWidth="1"/>
    <col min="5394" max="5394" width="9.140625" style="28"/>
    <col min="5395" max="5395" width="11" style="28" bestFit="1" customWidth="1"/>
    <col min="5396" max="5632" width="9.140625" style="28"/>
    <col min="5633" max="5633" width="12.5703125" style="28" customWidth="1"/>
    <col min="5634" max="5634" width="10.85546875" style="28" bestFit="1" customWidth="1"/>
    <col min="5635" max="5635" width="13.42578125" style="28" customWidth="1"/>
    <col min="5636" max="5636" width="9.85546875" style="28" customWidth="1"/>
    <col min="5637" max="5637" width="12.5703125" style="28" bestFit="1" customWidth="1"/>
    <col min="5638" max="5641" width="12.7109375" style="28" customWidth="1"/>
    <col min="5642" max="5642" width="9.140625" style="28"/>
    <col min="5643" max="5643" width="11" style="28" bestFit="1" customWidth="1"/>
    <col min="5644" max="5645" width="9.140625" style="28"/>
    <col min="5646" max="5646" width="18.85546875" style="28" bestFit="1" customWidth="1"/>
    <col min="5647" max="5647" width="14.140625" style="28" customWidth="1"/>
    <col min="5648" max="5648" width="16.85546875" style="28" customWidth="1"/>
    <col min="5649" max="5649" width="23.42578125" style="28" bestFit="1" customWidth="1"/>
    <col min="5650" max="5650" width="9.140625" style="28"/>
    <col min="5651" max="5651" width="11" style="28" bestFit="1" customWidth="1"/>
    <col min="5652" max="5888" width="9.140625" style="28"/>
    <col min="5889" max="5889" width="12.5703125" style="28" customWidth="1"/>
    <col min="5890" max="5890" width="10.85546875" style="28" bestFit="1" customWidth="1"/>
    <col min="5891" max="5891" width="13.42578125" style="28" customWidth="1"/>
    <col min="5892" max="5892" width="9.85546875" style="28" customWidth="1"/>
    <col min="5893" max="5893" width="12.5703125" style="28" bestFit="1" customWidth="1"/>
    <col min="5894" max="5897" width="12.7109375" style="28" customWidth="1"/>
    <col min="5898" max="5898" width="9.140625" style="28"/>
    <col min="5899" max="5899" width="11" style="28" bestFit="1" customWidth="1"/>
    <col min="5900" max="5901" width="9.140625" style="28"/>
    <col min="5902" max="5902" width="18.85546875" style="28" bestFit="1" customWidth="1"/>
    <col min="5903" max="5903" width="14.140625" style="28" customWidth="1"/>
    <col min="5904" max="5904" width="16.85546875" style="28" customWidth="1"/>
    <col min="5905" max="5905" width="23.42578125" style="28" bestFit="1" customWidth="1"/>
    <col min="5906" max="5906" width="9.140625" style="28"/>
    <col min="5907" max="5907" width="11" style="28" bestFit="1" customWidth="1"/>
    <col min="5908" max="6144" width="9.140625" style="28"/>
    <col min="6145" max="6145" width="12.5703125" style="28" customWidth="1"/>
    <col min="6146" max="6146" width="10.85546875" style="28" bestFit="1" customWidth="1"/>
    <col min="6147" max="6147" width="13.42578125" style="28" customWidth="1"/>
    <col min="6148" max="6148" width="9.85546875" style="28" customWidth="1"/>
    <col min="6149" max="6149" width="12.5703125" style="28" bestFit="1" customWidth="1"/>
    <col min="6150" max="6153" width="12.7109375" style="28" customWidth="1"/>
    <col min="6154" max="6154" width="9.140625" style="28"/>
    <col min="6155" max="6155" width="11" style="28" bestFit="1" customWidth="1"/>
    <col min="6156" max="6157" width="9.140625" style="28"/>
    <col min="6158" max="6158" width="18.85546875" style="28" bestFit="1" customWidth="1"/>
    <col min="6159" max="6159" width="14.140625" style="28" customWidth="1"/>
    <col min="6160" max="6160" width="16.85546875" style="28" customWidth="1"/>
    <col min="6161" max="6161" width="23.42578125" style="28" bestFit="1" customWidth="1"/>
    <col min="6162" max="6162" width="9.140625" style="28"/>
    <col min="6163" max="6163" width="11" style="28" bestFit="1" customWidth="1"/>
    <col min="6164" max="6400" width="9.140625" style="28"/>
    <col min="6401" max="6401" width="12.5703125" style="28" customWidth="1"/>
    <col min="6402" max="6402" width="10.85546875" style="28" bestFit="1" customWidth="1"/>
    <col min="6403" max="6403" width="13.42578125" style="28" customWidth="1"/>
    <col min="6404" max="6404" width="9.85546875" style="28" customWidth="1"/>
    <col min="6405" max="6405" width="12.5703125" style="28" bestFit="1" customWidth="1"/>
    <col min="6406" max="6409" width="12.7109375" style="28" customWidth="1"/>
    <col min="6410" max="6410" width="9.140625" style="28"/>
    <col min="6411" max="6411" width="11" style="28" bestFit="1" customWidth="1"/>
    <col min="6412" max="6413" width="9.140625" style="28"/>
    <col min="6414" max="6414" width="18.85546875" style="28" bestFit="1" customWidth="1"/>
    <col min="6415" max="6415" width="14.140625" style="28" customWidth="1"/>
    <col min="6416" max="6416" width="16.85546875" style="28" customWidth="1"/>
    <col min="6417" max="6417" width="23.42578125" style="28" bestFit="1" customWidth="1"/>
    <col min="6418" max="6418" width="9.140625" style="28"/>
    <col min="6419" max="6419" width="11" style="28" bestFit="1" customWidth="1"/>
    <col min="6420" max="6656" width="9.140625" style="28"/>
    <col min="6657" max="6657" width="12.5703125" style="28" customWidth="1"/>
    <col min="6658" max="6658" width="10.85546875" style="28" bestFit="1" customWidth="1"/>
    <col min="6659" max="6659" width="13.42578125" style="28" customWidth="1"/>
    <col min="6660" max="6660" width="9.85546875" style="28" customWidth="1"/>
    <col min="6661" max="6661" width="12.5703125" style="28" bestFit="1" customWidth="1"/>
    <col min="6662" max="6665" width="12.7109375" style="28" customWidth="1"/>
    <col min="6666" max="6666" width="9.140625" style="28"/>
    <col min="6667" max="6667" width="11" style="28" bestFit="1" customWidth="1"/>
    <col min="6668" max="6669" width="9.140625" style="28"/>
    <col min="6670" max="6670" width="18.85546875" style="28" bestFit="1" customWidth="1"/>
    <col min="6671" max="6671" width="14.140625" style="28" customWidth="1"/>
    <col min="6672" max="6672" width="16.85546875" style="28" customWidth="1"/>
    <col min="6673" max="6673" width="23.42578125" style="28" bestFit="1" customWidth="1"/>
    <col min="6674" max="6674" width="9.140625" style="28"/>
    <col min="6675" max="6675" width="11" style="28" bestFit="1" customWidth="1"/>
    <col min="6676" max="6912" width="9.140625" style="28"/>
    <col min="6913" max="6913" width="12.5703125" style="28" customWidth="1"/>
    <col min="6914" max="6914" width="10.85546875" style="28" bestFit="1" customWidth="1"/>
    <col min="6915" max="6915" width="13.42578125" style="28" customWidth="1"/>
    <col min="6916" max="6916" width="9.85546875" style="28" customWidth="1"/>
    <col min="6917" max="6917" width="12.5703125" style="28" bestFit="1" customWidth="1"/>
    <col min="6918" max="6921" width="12.7109375" style="28" customWidth="1"/>
    <col min="6922" max="6922" width="9.140625" style="28"/>
    <col min="6923" max="6923" width="11" style="28" bestFit="1" customWidth="1"/>
    <col min="6924" max="6925" width="9.140625" style="28"/>
    <col min="6926" max="6926" width="18.85546875" style="28" bestFit="1" customWidth="1"/>
    <col min="6927" max="6927" width="14.140625" style="28" customWidth="1"/>
    <col min="6928" max="6928" width="16.85546875" style="28" customWidth="1"/>
    <col min="6929" max="6929" width="23.42578125" style="28" bestFit="1" customWidth="1"/>
    <col min="6930" max="6930" width="9.140625" style="28"/>
    <col min="6931" max="6931" width="11" style="28" bestFit="1" customWidth="1"/>
    <col min="6932" max="7168" width="9.140625" style="28"/>
    <col min="7169" max="7169" width="12.5703125" style="28" customWidth="1"/>
    <col min="7170" max="7170" width="10.85546875" style="28" bestFit="1" customWidth="1"/>
    <col min="7171" max="7171" width="13.42578125" style="28" customWidth="1"/>
    <col min="7172" max="7172" width="9.85546875" style="28" customWidth="1"/>
    <col min="7173" max="7173" width="12.5703125" style="28" bestFit="1" customWidth="1"/>
    <col min="7174" max="7177" width="12.7109375" style="28" customWidth="1"/>
    <col min="7178" max="7178" width="9.140625" style="28"/>
    <col min="7179" max="7179" width="11" style="28" bestFit="1" customWidth="1"/>
    <col min="7180" max="7181" width="9.140625" style="28"/>
    <col min="7182" max="7182" width="18.85546875" style="28" bestFit="1" customWidth="1"/>
    <col min="7183" max="7183" width="14.140625" style="28" customWidth="1"/>
    <col min="7184" max="7184" width="16.85546875" style="28" customWidth="1"/>
    <col min="7185" max="7185" width="23.42578125" style="28" bestFit="1" customWidth="1"/>
    <col min="7186" max="7186" width="9.140625" style="28"/>
    <col min="7187" max="7187" width="11" style="28" bestFit="1" customWidth="1"/>
    <col min="7188" max="7424" width="9.140625" style="28"/>
    <col min="7425" max="7425" width="12.5703125" style="28" customWidth="1"/>
    <col min="7426" max="7426" width="10.85546875" style="28" bestFit="1" customWidth="1"/>
    <col min="7427" max="7427" width="13.42578125" style="28" customWidth="1"/>
    <col min="7428" max="7428" width="9.85546875" style="28" customWidth="1"/>
    <col min="7429" max="7429" width="12.5703125" style="28" bestFit="1" customWidth="1"/>
    <col min="7430" max="7433" width="12.7109375" style="28" customWidth="1"/>
    <col min="7434" max="7434" width="9.140625" style="28"/>
    <col min="7435" max="7435" width="11" style="28" bestFit="1" customWidth="1"/>
    <col min="7436" max="7437" width="9.140625" style="28"/>
    <col min="7438" max="7438" width="18.85546875" style="28" bestFit="1" customWidth="1"/>
    <col min="7439" max="7439" width="14.140625" style="28" customWidth="1"/>
    <col min="7440" max="7440" width="16.85546875" style="28" customWidth="1"/>
    <col min="7441" max="7441" width="23.42578125" style="28" bestFit="1" customWidth="1"/>
    <col min="7442" max="7442" width="9.140625" style="28"/>
    <col min="7443" max="7443" width="11" style="28" bestFit="1" customWidth="1"/>
    <col min="7444" max="7680" width="9.140625" style="28"/>
    <col min="7681" max="7681" width="12.5703125" style="28" customWidth="1"/>
    <col min="7682" max="7682" width="10.85546875" style="28" bestFit="1" customWidth="1"/>
    <col min="7683" max="7683" width="13.42578125" style="28" customWidth="1"/>
    <col min="7684" max="7684" width="9.85546875" style="28" customWidth="1"/>
    <col min="7685" max="7685" width="12.5703125" style="28" bestFit="1" customWidth="1"/>
    <col min="7686" max="7689" width="12.7109375" style="28" customWidth="1"/>
    <col min="7690" max="7690" width="9.140625" style="28"/>
    <col min="7691" max="7691" width="11" style="28" bestFit="1" customWidth="1"/>
    <col min="7692" max="7693" width="9.140625" style="28"/>
    <col min="7694" max="7694" width="18.85546875" style="28" bestFit="1" customWidth="1"/>
    <col min="7695" max="7695" width="14.140625" style="28" customWidth="1"/>
    <col min="7696" max="7696" width="16.85546875" style="28" customWidth="1"/>
    <col min="7697" max="7697" width="23.42578125" style="28" bestFit="1" customWidth="1"/>
    <col min="7698" max="7698" width="9.140625" style="28"/>
    <col min="7699" max="7699" width="11" style="28" bestFit="1" customWidth="1"/>
    <col min="7700" max="7936" width="9.140625" style="28"/>
    <col min="7937" max="7937" width="12.5703125" style="28" customWidth="1"/>
    <col min="7938" max="7938" width="10.85546875" style="28" bestFit="1" customWidth="1"/>
    <col min="7939" max="7939" width="13.42578125" style="28" customWidth="1"/>
    <col min="7940" max="7940" width="9.85546875" style="28" customWidth="1"/>
    <col min="7941" max="7941" width="12.5703125" style="28" bestFit="1" customWidth="1"/>
    <col min="7942" max="7945" width="12.7109375" style="28" customWidth="1"/>
    <col min="7946" max="7946" width="9.140625" style="28"/>
    <col min="7947" max="7947" width="11" style="28" bestFit="1" customWidth="1"/>
    <col min="7948" max="7949" width="9.140625" style="28"/>
    <col min="7950" max="7950" width="18.85546875" style="28" bestFit="1" customWidth="1"/>
    <col min="7951" max="7951" width="14.140625" style="28" customWidth="1"/>
    <col min="7952" max="7952" width="16.85546875" style="28" customWidth="1"/>
    <col min="7953" max="7953" width="23.42578125" style="28" bestFit="1" customWidth="1"/>
    <col min="7954" max="7954" width="9.140625" style="28"/>
    <col min="7955" max="7955" width="11" style="28" bestFit="1" customWidth="1"/>
    <col min="7956" max="8192" width="9.140625" style="28"/>
    <col min="8193" max="8193" width="12.5703125" style="28" customWidth="1"/>
    <col min="8194" max="8194" width="10.85546875" style="28" bestFit="1" customWidth="1"/>
    <col min="8195" max="8195" width="13.42578125" style="28" customWidth="1"/>
    <col min="8196" max="8196" width="9.85546875" style="28" customWidth="1"/>
    <col min="8197" max="8197" width="12.5703125" style="28" bestFit="1" customWidth="1"/>
    <col min="8198" max="8201" width="12.7109375" style="28" customWidth="1"/>
    <col min="8202" max="8202" width="9.140625" style="28"/>
    <col min="8203" max="8203" width="11" style="28" bestFit="1" customWidth="1"/>
    <col min="8204" max="8205" width="9.140625" style="28"/>
    <col min="8206" max="8206" width="18.85546875" style="28" bestFit="1" customWidth="1"/>
    <col min="8207" max="8207" width="14.140625" style="28" customWidth="1"/>
    <col min="8208" max="8208" width="16.85546875" style="28" customWidth="1"/>
    <col min="8209" max="8209" width="23.42578125" style="28" bestFit="1" customWidth="1"/>
    <col min="8210" max="8210" width="9.140625" style="28"/>
    <col min="8211" max="8211" width="11" style="28" bestFit="1" customWidth="1"/>
    <col min="8212" max="8448" width="9.140625" style="28"/>
    <col min="8449" max="8449" width="12.5703125" style="28" customWidth="1"/>
    <col min="8450" max="8450" width="10.85546875" style="28" bestFit="1" customWidth="1"/>
    <col min="8451" max="8451" width="13.42578125" style="28" customWidth="1"/>
    <col min="8452" max="8452" width="9.85546875" style="28" customWidth="1"/>
    <col min="8453" max="8453" width="12.5703125" style="28" bestFit="1" customWidth="1"/>
    <col min="8454" max="8457" width="12.7109375" style="28" customWidth="1"/>
    <col min="8458" max="8458" width="9.140625" style="28"/>
    <col min="8459" max="8459" width="11" style="28" bestFit="1" customWidth="1"/>
    <col min="8460" max="8461" width="9.140625" style="28"/>
    <col min="8462" max="8462" width="18.85546875" style="28" bestFit="1" customWidth="1"/>
    <col min="8463" max="8463" width="14.140625" style="28" customWidth="1"/>
    <col min="8464" max="8464" width="16.85546875" style="28" customWidth="1"/>
    <col min="8465" max="8465" width="23.42578125" style="28" bestFit="1" customWidth="1"/>
    <col min="8466" max="8466" width="9.140625" style="28"/>
    <col min="8467" max="8467" width="11" style="28" bestFit="1" customWidth="1"/>
    <col min="8468" max="8704" width="9.140625" style="28"/>
    <col min="8705" max="8705" width="12.5703125" style="28" customWidth="1"/>
    <col min="8706" max="8706" width="10.85546875" style="28" bestFit="1" customWidth="1"/>
    <col min="8707" max="8707" width="13.42578125" style="28" customWidth="1"/>
    <col min="8708" max="8708" width="9.85546875" style="28" customWidth="1"/>
    <col min="8709" max="8709" width="12.5703125" style="28" bestFit="1" customWidth="1"/>
    <col min="8710" max="8713" width="12.7109375" style="28" customWidth="1"/>
    <col min="8714" max="8714" width="9.140625" style="28"/>
    <col min="8715" max="8715" width="11" style="28" bestFit="1" customWidth="1"/>
    <col min="8716" max="8717" width="9.140625" style="28"/>
    <col min="8718" max="8718" width="18.85546875" style="28" bestFit="1" customWidth="1"/>
    <col min="8719" max="8719" width="14.140625" style="28" customWidth="1"/>
    <col min="8720" max="8720" width="16.85546875" style="28" customWidth="1"/>
    <col min="8721" max="8721" width="23.42578125" style="28" bestFit="1" customWidth="1"/>
    <col min="8722" max="8722" width="9.140625" style="28"/>
    <col min="8723" max="8723" width="11" style="28" bestFit="1" customWidth="1"/>
    <col min="8724" max="8960" width="9.140625" style="28"/>
    <col min="8961" max="8961" width="12.5703125" style="28" customWidth="1"/>
    <col min="8962" max="8962" width="10.85546875" style="28" bestFit="1" customWidth="1"/>
    <col min="8963" max="8963" width="13.42578125" style="28" customWidth="1"/>
    <col min="8964" max="8964" width="9.85546875" style="28" customWidth="1"/>
    <col min="8965" max="8965" width="12.5703125" style="28" bestFit="1" customWidth="1"/>
    <col min="8966" max="8969" width="12.7109375" style="28" customWidth="1"/>
    <col min="8970" max="8970" width="9.140625" style="28"/>
    <col min="8971" max="8971" width="11" style="28" bestFit="1" customWidth="1"/>
    <col min="8972" max="8973" width="9.140625" style="28"/>
    <col min="8974" max="8974" width="18.85546875" style="28" bestFit="1" customWidth="1"/>
    <col min="8975" max="8975" width="14.140625" style="28" customWidth="1"/>
    <col min="8976" max="8976" width="16.85546875" style="28" customWidth="1"/>
    <col min="8977" max="8977" width="23.42578125" style="28" bestFit="1" customWidth="1"/>
    <col min="8978" max="8978" width="9.140625" style="28"/>
    <col min="8979" max="8979" width="11" style="28" bestFit="1" customWidth="1"/>
    <col min="8980" max="9216" width="9.140625" style="28"/>
    <col min="9217" max="9217" width="12.5703125" style="28" customWidth="1"/>
    <col min="9218" max="9218" width="10.85546875" style="28" bestFit="1" customWidth="1"/>
    <col min="9219" max="9219" width="13.42578125" style="28" customWidth="1"/>
    <col min="9220" max="9220" width="9.85546875" style="28" customWidth="1"/>
    <col min="9221" max="9221" width="12.5703125" style="28" bestFit="1" customWidth="1"/>
    <col min="9222" max="9225" width="12.7109375" style="28" customWidth="1"/>
    <col min="9226" max="9226" width="9.140625" style="28"/>
    <col min="9227" max="9227" width="11" style="28" bestFit="1" customWidth="1"/>
    <col min="9228" max="9229" width="9.140625" style="28"/>
    <col min="9230" max="9230" width="18.85546875" style="28" bestFit="1" customWidth="1"/>
    <col min="9231" max="9231" width="14.140625" style="28" customWidth="1"/>
    <col min="9232" max="9232" width="16.85546875" style="28" customWidth="1"/>
    <col min="9233" max="9233" width="23.42578125" style="28" bestFit="1" customWidth="1"/>
    <col min="9234" max="9234" width="9.140625" style="28"/>
    <col min="9235" max="9235" width="11" style="28" bestFit="1" customWidth="1"/>
    <col min="9236" max="9472" width="9.140625" style="28"/>
    <col min="9473" max="9473" width="12.5703125" style="28" customWidth="1"/>
    <col min="9474" max="9474" width="10.85546875" style="28" bestFit="1" customWidth="1"/>
    <col min="9475" max="9475" width="13.42578125" style="28" customWidth="1"/>
    <col min="9476" max="9476" width="9.85546875" style="28" customWidth="1"/>
    <col min="9477" max="9477" width="12.5703125" style="28" bestFit="1" customWidth="1"/>
    <col min="9478" max="9481" width="12.7109375" style="28" customWidth="1"/>
    <col min="9482" max="9482" width="9.140625" style="28"/>
    <col min="9483" max="9483" width="11" style="28" bestFit="1" customWidth="1"/>
    <col min="9484" max="9485" width="9.140625" style="28"/>
    <col min="9486" max="9486" width="18.85546875" style="28" bestFit="1" customWidth="1"/>
    <col min="9487" max="9487" width="14.140625" style="28" customWidth="1"/>
    <col min="9488" max="9488" width="16.85546875" style="28" customWidth="1"/>
    <col min="9489" max="9489" width="23.42578125" style="28" bestFit="1" customWidth="1"/>
    <col min="9490" max="9490" width="9.140625" style="28"/>
    <col min="9491" max="9491" width="11" style="28" bestFit="1" customWidth="1"/>
    <col min="9492" max="9728" width="9.140625" style="28"/>
    <col min="9729" max="9729" width="12.5703125" style="28" customWidth="1"/>
    <col min="9730" max="9730" width="10.85546875" style="28" bestFit="1" customWidth="1"/>
    <col min="9731" max="9731" width="13.42578125" style="28" customWidth="1"/>
    <col min="9732" max="9732" width="9.85546875" style="28" customWidth="1"/>
    <col min="9733" max="9733" width="12.5703125" style="28" bestFit="1" customWidth="1"/>
    <col min="9734" max="9737" width="12.7109375" style="28" customWidth="1"/>
    <col min="9738" max="9738" width="9.140625" style="28"/>
    <col min="9739" max="9739" width="11" style="28" bestFit="1" customWidth="1"/>
    <col min="9740" max="9741" width="9.140625" style="28"/>
    <col min="9742" max="9742" width="18.85546875" style="28" bestFit="1" customWidth="1"/>
    <col min="9743" max="9743" width="14.140625" style="28" customWidth="1"/>
    <col min="9744" max="9744" width="16.85546875" style="28" customWidth="1"/>
    <col min="9745" max="9745" width="23.42578125" style="28" bestFit="1" customWidth="1"/>
    <col min="9746" max="9746" width="9.140625" style="28"/>
    <col min="9747" max="9747" width="11" style="28" bestFit="1" customWidth="1"/>
    <col min="9748" max="9984" width="9.140625" style="28"/>
    <col min="9985" max="9985" width="12.5703125" style="28" customWidth="1"/>
    <col min="9986" max="9986" width="10.85546875" style="28" bestFit="1" customWidth="1"/>
    <col min="9987" max="9987" width="13.42578125" style="28" customWidth="1"/>
    <col min="9988" max="9988" width="9.85546875" style="28" customWidth="1"/>
    <col min="9989" max="9989" width="12.5703125" style="28" bestFit="1" customWidth="1"/>
    <col min="9990" max="9993" width="12.7109375" style="28" customWidth="1"/>
    <col min="9994" max="9994" width="9.140625" style="28"/>
    <col min="9995" max="9995" width="11" style="28" bestFit="1" customWidth="1"/>
    <col min="9996" max="9997" width="9.140625" style="28"/>
    <col min="9998" max="9998" width="18.85546875" style="28" bestFit="1" customWidth="1"/>
    <col min="9999" max="9999" width="14.140625" style="28" customWidth="1"/>
    <col min="10000" max="10000" width="16.85546875" style="28" customWidth="1"/>
    <col min="10001" max="10001" width="23.42578125" style="28" bestFit="1" customWidth="1"/>
    <col min="10002" max="10002" width="9.140625" style="28"/>
    <col min="10003" max="10003" width="11" style="28" bestFit="1" customWidth="1"/>
    <col min="10004" max="10240" width="9.140625" style="28"/>
    <col min="10241" max="10241" width="12.5703125" style="28" customWidth="1"/>
    <col min="10242" max="10242" width="10.85546875" style="28" bestFit="1" customWidth="1"/>
    <col min="10243" max="10243" width="13.42578125" style="28" customWidth="1"/>
    <col min="10244" max="10244" width="9.85546875" style="28" customWidth="1"/>
    <col min="10245" max="10245" width="12.5703125" style="28" bestFit="1" customWidth="1"/>
    <col min="10246" max="10249" width="12.7109375" style="28" customWidth="1"/>
    <col min="10250" max="10250" width="9.140625" style="28"/>
    <col min="10251" max="10251" width="11" style="28" bestFit="1" customWidth="1"/>
    <col min="10252" max="10253" width="9.140625" style="28"/>
    <col min="10254" max="10254" width="18.85546875" style="28" bestFit="1" customWidth="1"/>
    <col min="10255" max="10255" width="14.140625" style="28" customWidth="1"/>
    <col min="10256" max="10256" width="16.85546875" style="28" customWidth="1"/>
    <col min="10257" max="10257" width="23.42578125" style="28" bestFit="1" customWidth="1"/>
    <col min="10258" max="10258" width="9.140625" style="28"/>
    <col min="10259" max="10259" width="11" style="28" bestFit="1" customWidth="1"/>
    <col min="10260" max="10496" width="9.140625" style="28"/>
    <col min="10497" max="10497" width="12.5703125" style="28" customWidth="1"/>
    <col min="10498" max="10498" width="10.85546875" style="28" bestFit="1" customWidth="1"/>
    <col min="10499" max="10499" width="13.42578125" style="28" customWidth="1"/>
    <col min="10500" max="10500" width="9.85546875" style="28" customWidth="1"/>
    <col min="10501" max="10501" width="12.5703125" style="28" bestFit="1" customWidth="1"/>
    <col min="10502" max="10505" width="12.7109375" style="28" customWidth="1"/>
    <col min="10506" max="10506" width="9.140625" style="28"/>
    <col min="10507" max="10507" width="11" style="28" bestFit="1" customWidth="1"/>
    <col min="10508" max="10509" width="9.140625" style="28"/>
    <col min="10510" max="10510" width="18.85546875" style="28" bestFit="1" customWidth="1"/>
    <col min="10511" max="10511" width="14.140625" style="28" customWidth="1"/>
    <col min="10512" max="10512" width="16.85546875" style="28" customWidth="1"/>
    <col min="10513" max="10513" width="23.42578125" style="28" bestFit="1" customWidth="1"/>
    <col min="10514" max="10514" width="9.140625" style="28"/>
    <col min="10515" max="10515" width="11" style="28" bestFit="1" customWidth="1"/>
    <col min="10516" max="10752" width="9.140625" style="28"/>
    <col min="10753" max="10753" width="12.5703125" style="28" customWidth="1"/>
    <col min="10754" max="10754" width="10.85546875" style="28" bestFit="1" customWidth="1"/>
    <col min="10755" max="10755" width="13.42578125" style="28" customWidth="1"/>
    <col min="10756" max="10756" width="9.85546875" style="28" customWidth="1"/>
    <col min="10757" max="10757" width="12.5703125" style="28" bestFit="1" customWidth="1"/>
    <col min="10758" max="10761" width="12.7109375" style="28" customWidth="1"/>
    <col min="10762" max="10762" width="9.140625" style="28"/>
    <col min="10763" max="10763" width="11" style="28" bestFit="1" customWidth="1"/>
    <col min="10764" max="10765" width="9.140625" style="28"/>
    <col min="10766" max="10766" width="18.85546875" style="28" bestFit="1" customWidth="1"/>
    <col min="10767" max="10767" width="14.140625" style="28" customWidth="1"/>
    <col min="10768" max="10768" width="16.85546875" style="28" customWidth="1"/>
    <col min="10769" max="10769" width="23.42578125" style="28" bestFit="1" customWidth="1"/>
    <col min="10770" max="10770" width="9.140625" style="28"/>
    <col min="10771" max="10771" width="11" style="28" bestFit="1" customWidth="1"/>
    <col min="10772" max="11008" width="9.140625" style="28"/>
    <col min="11009" max="11009" width="12.5703125" style="28" customWidth="1"/>
    <col min="11010" max="11010" width="10.85546875" style="28" bestFit="1" customWidth="1"/>
    <col min="11011" max="11011" width="13.42578125" style="28" customWidth="1"/>
    <col min="11012" max="11012" width="9.85546875" style="28" customWidth="1"/>
    <col min="11013" max="11013" width="12.5703125" style="28" bestFit="1" customWidth="1"/>
    <col min="11014" max="11017" width="12.7109375" style="28" customWidth="1"/>
    <col min="11018" max="11018" width="9.140625" style="28"/>
    <col min="11019" max="11019" width="11" style="28" bestFit="1" customWidth="1"/>
    <col min="11020" max="11021" width="9.140625" style="28"/>
    <col min="11022" max="11022" width="18.85546875" style="28" bestFit="1" customWidth="1"/>
    <col min="11023" max="11023" width="14.140625" style="28" customWidth="1"/>
    <col min="11024" max="11024" width="16.85546875" style="28" customWidth="1"/>
    <col min="11025" max="11025" width="23.42578125" style="28" bestFit="1" customWidth="1"/>
    <col min="11026" max="11026" width="9.140625" style="28"/>
    <col min="11027" max="11027" width="11" style="28" bestFit="1" customWidth="1"/>
    <col min="11028" max="11264" width="9.140625" style="28"/>
    <col min="11265" max="11265" width="12.5703125" style="28" customWidth="1"/>
    <col min="11266" max="11266" width="10.85546875" style="28" bestFit="1" customWidth="1"/>
    <col min="11267" max="11267" width="13.42578125" style="28" customWidth="1"/>
    <col min="11268" max="11268" width="9.85546875" style="28" customWidth="1"/>
    <col min="11269" max="11269" width="12.5703125" style="28" bestFit="1" customWidth="1"/>
    <col min="11270" max="11273" width="12.7109375" style="28" customWidth="1"/>
    <col min="11274" max="11274" width="9.140625" style="28"/>
    <col min="11275" max="11275" width="11" style="28" bestFit="1" customWidth="1"/>
    <col min="11276" max="11277" width="9.140625" style="28"/>
    <col min="11278" max="11278" width="18.85546875" style="28" bestFit="1" customWidth="1"/>
    <col min="11279" max="11279" width="14.140625" style="28" customWidth="1"/>
    <col min="11280" max="11280" width="16.85546875" style="28" customWidth="1"/>
    <col min="11281" max="11281" width="23.42578125" style="28" bestFit="1" customWidth="1"/>
    <col min="11282" max="11282" width="9.140625" style="28"/>
    <col min="11283" max="11283" width="11" style="28" bestFit="1" customWidth="1"/>
    <col min="11284" max="11520" width="9.140625" style="28"/>
    <col min="11521" max="11521" width="12.5703125" style="28" customWidth="1"/>
    <col min="11522" max="11522" width="10.85546875" style="28" bestFit="1" customWidth="1"/>
    <col min="11523" max="11523" width="13.42578125" style="28" customWidth="1"/>
    <col min="11524" max="11524" width="9.85546875" style="28" customWidth="1"/>
    <col min="11525" max="11525" width="12.5703125" style="28" bestFit="1" customWidth="1"/>
    <col min="11526" max="11529" width="12.7109375" style="28" customWidth="1"/>
    <col min="11530" max="11530" width="9.140625" style="28"/>
    <col min="11531" max="11531" width="11" style="28" bestFit="1" customWidth="1"/>
    <col min="11532" max="11533" width="9.140625" style="28"/>
    <col min="11534" max="11534" width="18.85546875" style="28" bestFit="1" customWidth="1"/>
    <col min="11535" max="11535" width="14.140625" style="28" customWidth="1"/>
    <col min="11536" max="11536" width="16.85546875" style="28" customWidth="1"/>
    <col min="11537" max="11537" width="23.42578125" style="28" bestFit="1" customWidth="1"/>
    <col min="11538" max="11538" width="9.140625" style="28"/>
    <col min="11539" max="11539" width="11" style="28" bestFit="1" customWidth="1"/>
    <col min="11540" max="11776" width="9.140625" style="28"/>
    <col min="11777" max="11777" width="12.5703125" style="28" customWidth="1"/>
    <col min="11778" max="11778" width="10.85546875" style="28" bestFit="1" customWidth="1"/>
    <col min="11779" max="11779" width="13.42578125" style="28" customWidth="1"/>
    <col min="11780" max="11780" width="9.85546875" style="28" customWidth="1"/>
    <col min="11781" max="11781" width="12.5703125" style="28" bestFit="1" customWidth="1"/>
    <col min="11782" max="11785" width="12.7109375" style="28" customWidth="1"/>
    <col min="11786" max="11786" width="9.140625" style="28"/>
    <col min="11787" max="11787" width="11" style="28" bestFit="1" customWidth="1"/>
    <col min="11788" max="11789" width="9.140625" style="28"/>
    <col min="11790" max="11790" width="18.85546875" style="28" bestFit="1" customWidth="1"/>
    <col min="11791" max="11791" width="14.140625" style="28" customWidth="1"/>
    <col min="11792" max="11792" width="16.85546875" style="28" customWidth="1"/>
    <col min="11793" max="11793" width="23.42578125" style="28" bestFit="1" customWidth="1"/>
    <col min="11794" max="11794" width="9.140625" style="28"/>
    <col min="11795" max="11795" width="11" style="28" bestFit="1" customWidth="1"/>
    <col min="11796" max="12032" width="9.140625" style="28"/>
    <col min="12033" max="12033" width="12.5703125" style="28" customWidth="1"/>
    <col min="12034" max="12034" width="10.85546875" style="28" bestFit="1" customWidth="1"/>
    <col min="12035" max="12035" width="13.42578125" style="28" customWidth="1"/>
    <col min="12036" max="12036" width="9.85546875" style="28" customWidth="1"/>
    <col min="12037" max="12037" width="12.5703125" style="28" bestFit="1" customWidth="1"/>
    <col min="12038" max="12041" width="12.7109375" style="28" customWidth="1"/>
    <col min="12042" max="12042" width="9.140625" style="28"/>
    <col min="12043" max="12043" width="11" style="28" bestFit="1" customWidth="1"/>
    <col min="12044" max="12045" width="9.140625" style="28"/>
    <col min="12046" max="12046" width="18.85546875" style="28" bestFit="1" customWidth="1"/>
    <col min="12047" max="12047" width="14.140625" style="28" customWidth="1"/>
    <col min="12048" max="12048" width="16.85546875" style="28" customWidth="1"/>
    <col min="12049" max="12049" width="23.42578125" style="28" bestFit="1" customWidth="1"/>
    <col min="12050" max="12050" width="9.140625" style="28"/>
    <col min="12051" max="12051" width="11" style="28" bestFit="1" customWidth="1"/>
    <col min="12052" max="12288" width="9.140625" style="28"/>
    <col min="12289" max="12289" width="12.5703125" style="28" customWidth="1"/>
    <col min="12290" max="12290" width="10.85546875" style="28" bestFit="1" customWidth="1"/>
    <col min="12291" max="12291" width="13.42578125" style="28" customWidth="1"/>
    <col min="12292" max="12292" width="9.85546875" style="28" customWidth="1"/>
    <col min="12293" max="12293" width="12.5703125" style="28" bestFit="1" customWidth="1"/>
    <col min="12294" max="12297" width="12.7109375" style="28" customWidth="1"/>
    <col min="12298" max="12298" width="9.140625" style="28"/>
    <col min="12299" max="12299" width="11" style="28" bestFit="1" customWidth="1"/>
    <col min="12300" max="12301" width="9.140625" style="28"/>
    <col min="12302" max="12302" width="18.85546875" style="28" bestFit="1" customWidth="1"/>
    <col min="12303" max="12303" width="14.140625" style="28" customWidth="1"/>
    <col min="12304" max="12304" width="16.85546875" style="28" customWidth="1"/>
    <col min="12305" max="12305" width="23.42578125" style="28" bestFit="1" customWidth="1"/>
    <col min="12306" max="12306" width="9.140625" style="28"/>
    <col min="12307" max="12307" width="11" style="28" bestFit="1" customWidth="1"/>
    <col min="12308" max="12544" width="9.140625" style="28"/>
    <col min="12545" max="12545" width="12.5703125" style="28" customWidth="1"/>
    <col min="12546" max="12546" width="10.85546875" style="28" bestFit="1" customWidth="1"/>
    <col min="12547" max="12547" width="13.42578125" style="28" customWidth="1"/>
    <col min="12548" max="12548" width="9.85546875" style="28" customWidth="1"/>
    <col min="12549" max="12549" width="12.5703125" style="28" bestFit="1" customWidth="1"/>
    <col min="12550" max="12553" width="12.7109375" style="28" customWidth="1"/>
    <col min="12554" max="12554" width="9.140625" style="28"/>
    <col min="12555" max="12555" width="11" style="28" bestFit="1" customWidth="1"/>
    <col min="12556" max="12557" width="9.140625" style="28"/>
    <col min="12558" max="12558" width="18.85546875" style="28" bestFit="1" customWidth="1"/>
    <col min="12559" max="12559" width="14.140625" style="28" customWidth="1"/>
    <col min="12560" max="12560" width="16.85546875" style="28" customWidth="1"/>
    <col min="12561" max="12561" width="23.42578125" style="28" bestFit="1" customWidth="1"/>
    <col min="12562" max="12562" width="9.140625" style="28"/>
    <col min="12563" max="12563" width="11" style="28" bestFit="1" customWidth="1"/>
    <col min="12564" max="12800" width="9.140625" style="28"/>
    <col min="12801" max="12801" width="12.5703125" style="28" customWidth="1"/>
    <col min="12802" max="12802" width="10.85546875" style="28" bestFit="1" customWidth="1"/>
    <col min="12803" max="12803" width="13.42578125" style="28" customWidth="1"/>
    <col min="12804" max="12804" width="9.85546875" style="28" customWidth="1"/>
    <col min="12805" max="12805" width="12.5703125" style="28" bestFit="1" customWidth="1"/>
    <col min="12806" max="12809" width="12.7109375" style="28" customWidth="1"/>
    <col min="12810" max="12810" width="9.140625" style="28"/>
    <col min="12811" max="12811" width="11" style="28" bestFit="1" customWidth="1"/>
    <col min="12812" max="12813" width="9.140625" style="28"/>
    <col min="12814" max="12814" width="18.85546875" style="28" bestFit="1" customWidth="1"/>
    <col min="12815" max="12815" width="14.140625" style="28" customWidth="1"/>
    <col min="12816" max="12816" width="16.85546875" style="28" customWidth="1"/>
    <col min="12817" max="12817" width="23.42578125" style="28" bestFit="1" customWidth="1"/>
    <col min="12818" max="12818" width="9.140625" style="28"/>
    <col min="12819" max="12819" width="11" style="28" bestFit="1" customWidth="1"/>
    <col min="12820" max="13056" width="9.140625" style="28"/>
    <col min="13057" max="13057" width="12.5703125" style="28" customWidth="1"/>
    <col min="13058" max="13058" width="10.85546875" style="28" bestFit="1" customWidth="1"/>
    <col min="13059" max="13059" width="13.42578125" style="28" customWidth="1"/>
    <col min="13060" max="13060" width="9.85546875" style="28" customWidth="1"/>
    <col min="13061" max="13061" width="12.5703125" style="28" bestFit="1" customWidth="1"/>
    <col min="13062" max="13065" width="12.7109375" style="28" customWidth="1"/>
    <col min="13066" max="13066" width="9.140625" style="28"/>
    <col min="13067" max="13067" width="11" style="28" bestFit="1" customWidth="1"/>
    <col min="13068" max="13069" width="9.140625" style="28"/>
    <col min="13070" max="13070" width="18.85546875" style="28" bestFit="1" customWidth="1"/>
    <col min="13071" max="13071" width="14.140625" style="28" customWidth="1"/>
    <col min="13072" max="13072" width="16.85546875" style="28" customWidth="1"/>
    <col min="13073" max="13073" width="23.42578125" style="28" bestFit="1" customWidth="1"/>
    <col min="13074" max="13074" width="9.140625" style="28"/>
    <col min="13075" max="13075" width="11" style="28" bestFit="1" customWidth="1"/>
    <col min="13076" max="13312" width="9.140625" style="28"/>
    <col min="13313" max="13313" width="12.5703125" style="28" customWidth="1"/>
    <col min="13314" max="13314" width="10.85546875" style="28" bestFit="1" customWidth="1"/>
    <col min="13315" max="13315" width="13.42578125" style="28" customWidth="1"/>
    <col min="13316" max="13316" width="9.85546875" style="28" customWidth="1"/>
    <col min="13317" max="13317" width="12.5703125" style="28" bestFit="1" customWidth="1"/>
    <col min="13318" max="13321" width="12.7109375" style="28" customWidth="1"/>
    <col min="13322" max="13322" width="9.140625" style="28"/>
    <col min="13323" max="13323" width="11" style="28" bestFit="1" customWidth="1"/>
    <col min="13324" max="13325" width="9.140625" style="28"/>
    <col min="13326" max="13326" width="18.85546875" style="28" bestFit="1" customWidth="1"/>
    <col min="13327" max="13327" width="14.140625" style="28" customWidth="1"/>
    <col min="13328" max="13328" width="16.85546875" style="28" customWidth="1"/>
    <col min="13329" max="13329" width="23.42578125" style="28" bestFit="1" customWidth="1"/>
    <col min="13330" max="13330" width="9.140625" style="28"/>
    <col min="13331" max="13331" width="11" style="28" bestFit="1" customWidth="1"/>
    <col min="13332" max="13568" width="9.140625" style="28"/>
    <col min="13569" max="13569" width="12.5703125" style="28" customWidth="1"/>
    <col min="13570" max="13570" width="10.85546875" style="28" bestFit="1" customWidth="1"/>
    <col min="13571" max="13571" width="13.42578125" style="28" customWidth="1"/>
    <col min="13572" max="13572" width="9.85546875" style="28" customWidth="1"/>
    <col min="13573" max="13573" width="12.5703125" style="28" bestFit="1" customWidth="1"/>
    <col min="13574" max="13577" width="12.7109375" style="28" customWidth="1"/>
    <col min="13578" max="13578" width="9.140625" style="28"/>
    <col min="13579" max="13579" width="11" style="28" bestFit="1" customWidth="1"/>
    <col min="13580" max="13581" width="9.140625" style="28"/>
    <col min="13582" max="13582" width="18.85546875" style="28" bestFit="1" customWidth="1"/>
    <col min="13583" max="13583" width="14.140625" style="28" customWidth="1"/>
    <col min="13584" max="13584" width="16.85546875" style="28" customWidth="1"/>
    <col min="13585" max="13585" width="23.42578125" style="28" bestFit="1" customWidth="1"/>
    <col min="13586" max="13586" width="9.140625" style="28"/>
    <col min="13587" max="13587" width="11" style="28" bestFit="1" customWidth="1"/>
    <col min="13588" max="13824" width="9.140625" style="28"/>
    <col min="13825" max="13825" width="12.5703125" style="28" customWidth="1"/>
    <col min="13826" max="13826" width="10.85546875" style="28" bestFit="1" customWidth="1"/>
    <col min="13827" max="13827" width="13.42578125" style="28" customWidth="1"/>
    <col min="13828" max="13828" width="9.85546875" style="28" customWidth="1"/>
    <col min="13829" max="13829" width="12.5703125" style="28" bestFit="1" customWidth="1"/>
    <col min="13830" max="13833" width="12.7109375" style="28" customWidth="1"/>
    <col min="13834" max="13834" width="9.140625" style="28"/>
    <col min="13835" max="13835" width="11" style="28" bestFit="1" customWidth="1"/>
    <col min="13836" max="13837" width="9.140625" style="28"/>
    <col min="13838" max="13838" width="18.85546875" style="28" bestFit="1" customWidth="1"/>
    <col min="13839" max="13839" width="14.140625" style="28" customWidth="1"/>
    <col min="13840" max="13840" width="16.85546875" style="28" customWidth="1"/>
    <col min="13841" max="13841" width="23.42578125" style="28" bestFit="1" customWidth="1"/>
    <col min="13842" max="13842" width="9.140625" style="28"/>
    <col min="13843" max="13843" width="11" style="28" bestFit="1" customWidth="1"/>
    <col min="13844" max="14080" width="9.140625" style="28"/>
    <col min="14081" max="14081" width="12.5703125" style="28" customWidth="1"/>
    <col min="14082" max="14082" width="10.85546875" style="28" bestFit="1" customWidth="1"/>
    <col min="14083" max="14083" width="13.42578125" style="28" customWidth="1"/>
    <col min="14084" max="14084" width="9.85546875" style="28" customWidth="1"/>
    <col min="14085" max="14085" width="12.5703125" style="28" bestFit="1" customWidth="1"/>
    <col min="14086" max="14089" width="12.7109375" style="28" customWidth="1"/>
    <col min="14090" max="14090" width="9.140625" style="28"/>
    <col min="14091" max="14091" width="11" style="28" bestFit="1" customWidth="1"/>
    <col min="14092" max="14093" width="9.140625" style="28"/>
    <col min="14094" max="14094" width="18.85546875" style="28" bestFit="1" customWidth="1"/>
    <col min="14095" max="14095" width="14.140625" style="28" customWidth="1"/>
    <col min="14096" max="14096" width="16.85546875" style="28" customWidth="1"/>
    <col min="14097" max="14097" width="23.42578125" style="28" bestFit="1" customWidth="1"/>
    <col min="14098" max="14098" width="9.140625" style="28"/>
    <col min="14099" max="14099" width="11" style="28" bestFit="1" customWidth="1"/>
    <col min="14100" max="14336" width="9.140625" style="28"/>
    <col min="14337" max="14337" width="12.5703125" style="28" customWidth="1"/>
    <col min="14338" max="14338" width="10.85546875" style="28" bestFit="1" customWidth="1"/>
    <col min="14339" max="14339" width="13.42578125" style="28" customWidth="1"/>
    <col min="14340" max="14340" width="9.85546875" style="28" customWidth="1"/>
    <col min="14341" max="14341" width="12.5703125" style="28" bestFit="1" customWidth="1"/>
    <col min="14342" max="14345" width="12.7109375" style="28" customWidth="1"/>
    <col min="14346" max="14346" width="9.140625" style="28"/>
    <col min="14347" max="14347" width="11" style="28" bestFit="1" customWidth="1"/>
    <col min="14348" max="14349" width="9.140625" style="28"/>
    <col min="14350" max="14350" width="18.85546875" style="28" bestFit="1" customWidth="1"/>
    <col min="14351" max="14351" width="14.140625" style="28" customWidth="1"/>
    <col min="14352" max="14352" width="16.85546875" style="28" customWidth="1"/>
    <col min="14353" max="14353" width="23.42578125" style="28" bestFit="1" customWidth="1"/>
    <col min="14354" max="14354" width="9.140625" style="28"/>
    <col min="14355" max="14355" width="11" style="28" bestFit="1" customWidth="1"/>
    <col min="14356" max="14592" width="9.140625" style="28"/>
    <col min="14593" max="14593" width="12.5703125" style="28" customWidth="1"/>
    <col min="14594" max="14594" width="10.85546875" style="28" bestFit="1" customWidth="1"/>
    <col min="14595" max="14595" width="13.42578125" style="28" customWidth="1"/>
    <col min="14596" max="14596" width="9.85546875" style="28" customWidth="1"/>
    <col min="14597" max="14597" width="12.5703125" style="28" bestFit="1" customWidth="1"/>
    <col min="14598" max="14601" width="12.7109375" style="28" customWidth="1"/>
    <col min="14602" max="14602" width="9.140625" style="28"/>
    <col min="14603" max="14603" width="11" style="28" bestFit="1" customWidth="1"/>
    <col min="14604" max="14605" width="9.140625" style="28"/>
    <col min="14606" max="14606" width="18.85546875" style="28" bestFit="1" customWidth="1"/>
    <col min="14607" max="14607" width="14.140625" style="28" customWidth="1"/>
    <col min="14608" max="14608" width="16.85546875" style="28" customWidth="1"/>
    <col min="14609" max="14609" width="23.42578125" style="28" bestFit="1" customWidth="1"/>
    <col min="14610" max="14610" width="9.140625" style="28"/>
    <col min="14611" max="14611" width="11" style="28" bestFit="1" customWidth="1"/>
    <col min="14612" max="14848" width="9.140625" style="28"/>
    <col min="14849" max="14849" width="12.5703125" style="28" customWidth="1"/>
    <col min="14850" max="14850" width="10.85546875" style="28" bestFit="1" customWidth="1"/>
    <col min="14851" max="14851" width="13.42578125" style="28" customWidth="1"/>
    <col min="14852" max="14852" width="9.85546875" style="28" customWidth="1"/>
    <col min="14853" max="14853" width="12.5703125" style="28" bestFit="1" customWidth="1"/>
    <col min="14854" max="14857" width="12.7109375" style="28" customWidth="1"/>
    <col min="14858" max="14858" width="9.140625" style="28"/>
    <col min="14859" max="14859" width="11" style="28" bestFit="1" customWidth="1"/>
    <col min="14860" max="14861" width="9.140625" style="28"/>
    <col min="14862" max="14862" width="18.85546875" style="28" bestFit="1" customWidth="1"/>
    <col min="14863" max="14863" width="14.140625" style="28" customWidth="1"/>
    <col min="14864" max="14864" width="16.85546875" style="28" customWidth="1"/>
    <col min="14865" max="14865" width="23.42578125" style="28" bestFit="1" customWidth="1"/>
    <col min="14866" max="14866" width="9.140625" style="28"/>
    <col min="14867" max="14867" width="11" style="28" bestFit="1" customWidth="1"/>
    <col min="14868" max="15104" width="9.140625" style="28"/>
    <col min="15105" max="15105" width="12.5703125" style="28" customWidth="1"/>
    <col min="15106" max="15106" width="10.85546875" style="28" bestFit="1" customWidth="1"/>
    <col min="15107" max="15107" width="13.42578125" style="28" customWidth="1"/>
    <col min="15108" max="15108" width="9.85546875" style="28" customWidth="1"/>
    <col min="15109" max="15109" width="12.5703125" style="28" bestFit="1" customWidth="1"/>
    <col min="15110" max="15113" width="12.7109375" style="28" customWidth="1"/>
    <col min="15114" max="15114" width="9.140625" style="28"/>
    <col min="15115" max="15115" width="11" style="28" bestFit="1" customWidth="1"/>
    <col min="15116" max="15117" width="9.140625" style="28"/>
    <col min="15118" max="15118" width="18.85546875" style="28" bestFit="1" customWidth="1"/>
    <col min="15119" max="15119" width="14.140625" style="28" customWidth="1"/>
    <col min="15120" max="15120" width="16.85546875" style="28" customWidth="1"/>
    <col min="15121" max="15121" width="23.42578125" style="28" bestFit="1" customWidth="1"/>
    <col min="15122" max="15122" width="9.140625" style="28"/>
    <col min="15123" max="15123" width="11" style="28" bestFit="1" customWidth="1"/>
    <col min="15124" max="15360" width="9.140625" style="28"/>
    <col min="15361" max="15361" width="12.5703125" style="28" customWidth="1"/>
    <col min="15362" max="15362" width="10.85546875" style="28" bestFit="1" customWidth="1"/>
    <col min="15363" max="15363" width="13.42578125" style="28" customWidth="1"/>
    <col min="15364" max="15364" width="9.85546875" style="28" customWidth="1"/>
    <col min="15365" max="15365" width="12.5703125" style="28" bestFit="1" customWidth="1"/>
    <col min="15366" max="15369" width="12.7109375" style="28" customWidth="1"/>
    <col min="15370" max="15370" width="9.140625" style="28"/>
    <col min="15371" max="15371" width="11" style="28" bestFit="1" customWidth="1"/>
    <col min="15372" max="15373" width="9.140625" style="28"/>
    <col min="15374" max="15374" width="18.85546875" style="28" bestFit="1" customWidth="1"/>
    <col min="15375" max="15375" width="14.140625" style="28" customWidth="1"/>
    <col min="15376" max="15376" width="16.85546875" style="28" customWidth="1"/>
    <col min="15377" max="15377" width="23.42578125" style="28" bestFit="1" customWidth="1"/>
    <col min="15378" max="15378" width="9.140625" style="28"/>
    <col min="15379" max="15379" width="11" style="28" bestFit="1" customWidth="1"/>
    <col min="15380" max="15616" width="9.140625" style="28"/>
    <col min="15617" max="15617" width="12.5703125" style="28" customWidth="1"/>
    <col min="15618" max="15618" width="10.85546875" style="28" bestFit="1" customWidth="1"/>
    <col min="15619" max="15619" width="13.42578125" style="28" customWidth="1"/>
    <col min="15620" max="15620" width="9.85546875" style="28" customWidth="1"/>
    <col min="15621" max="15621" width="12.5703125" style="28" bestFit="1" customWidth="1"/>
    <col min="15622" max="15625" width="12.7109375" style="28" customWidth="1"/>
    <col min="15626" max="15626" width="9.140625" style="28"/>
    <col min="15627" max="15627" width="11" style="28" bestFit="1" customWidth="1"/>
    <col min="15628" max="15629" width="9.140625" style="28"/>
    <col min="15630" max="15630" width="18.85546875" style="28" bestFit="1" customWidth="1"/>
    <col min="15631" max="15631" width="14.140625" style="28" customWidth="1"/>
    <col min="15632" max="15632" width="16.85546875" style="28" customWidth="1"/>
    <col min="15633" max="15633" width="23.42578125" style="28" bestFit="1" customWidth="1"/>
    <col min="15634" max="15634" width="9.140625" style="28"/>
    <col min="15635" max="15635" width="11" style="28" bestFit="1" customWidth="1"/>
    <col min="15636" max="15872" width="9.140625" style="28"/>
    <col min="15873" max="15873" width="12.5703125" style="28" customWidth="1"/>
    <col min="15874" max="15874" width="10.85546875" style="28" bestFit="1" customWidth="1"/>
    <col min="15875" max="15875" width="13.42578125" style="28" customWidth="1"/>
    <col min="15876" max="15876" width="9.85546875" style="28" customWidth="1"/>
    <col min="15877" max="15877" width="12.5703125" style="28" bestFit="1" customWidth="1"/>
    <col min="15878" max="15881" width="12.7109375" style="28" customWidth="1"/>
    <col min="15882" max="15882" width="9.140625" style="28"/>
    <col min="15883" max="15883" width="11" style="28" bestFit="1" customWidth="1"/>
    <col min="15884" max="15885" width="9.140625" style="28"/>
    <col min="15886" max="15886" width="18.85546875" style="28" bestFit="1" customWidth="1"/>
    <col min="15887" max="15887" width="14.140625" style="28" customWidth="1"/>
    <col min="15888" max="15888" width="16.85546875" style="28" customWidth="1"/>
    <col min="15889" max="15889" width="23.42578125" style="28" bestFit="1" customWidth="1"/>
    <col min="15890" max="15890" width="9.140625" style="28"/>
    <col min="15891" max="15891" width="11" style="28" bestFit="1" customWidth="1"/>
    <col min="15892" max="16128" width="9.140625" style="28"/>
    <col min="16129" max="16129" width="12.5703125" style="28" customWidth="1"/>
    <col min="16130" max="16130" width="10.85546875" style="28" bestFit="1" customWidth="1"/>
    <col min="16131" max="16131" width="13.42578125" style="28" customWidth="1"/>
    <col min="16132" max="16132" width="9.85546875" style="28" customWidth="1"/>
    <col min="16133" max="16133" width="12.5703125" style="28" bestFit="1" customWidth="1"/>
    <col min="16134" max="16137" width="12.7109375" style="28" customWidth="1"/>
    <col min="16138" max="16138" width="9.140625" style="28"/>
    <col min="16139" max="16139" width="11" style="28" bestFit="1" customWidth="1"/>
    <col min="16140" max="16141" width="9.140625" style="28"/>
    <col min="16142" max="16142" width="18.85546875" style="28" bestFit="1" customWidth="1"/>
    <col min="16143" max="16143" width="14.140625" style="28" customWidth="1"/>
    <col min="16144" max="16144" width="16.85546875" style="28" customWidth="1"/>
    <col min="16145" max="16145" width="23.42578125" style="28" bestFit="1" customWidth="1"/>
    <col min="16146" max="16146" width="9.140625" style="28"/>
    <col min="16147" max="16147" width="11" style="28" bestFit="1" customWidth="1"/>
    <col min="16148" max="16384" width="9.140625" style="28"/>
  </cols>
  <sheetData>
    <row r="1" spans="1:11" x14ac:dyDescent="0.2">
      <c r="A1" s="68" t="s">
        <v>81</v>
      </c>
      <c r="B1" s="69"/>
      <c r="C1" s="69"/>
      <c r="D1" s="69"/>
      <c r="E1" s="69"/>
      <c r="F1" s="69"/>
      <c r="G1" s="69"/>
    </row>
    <row r="2" spans="1:11" x14ac:dyDescent="0.2">
      <c r="A2" s="64" t="s">
        <v>26</v>
      </c>
      <c r="B2" s="65"/>
      <c r="C2" s="65"/>
      <c r="D2" s="65"/>
      <c r="E2" s="65"/>
      <c r="F2" s="65"/>
      <c r="G2" s="65"/>
    </row>
    <row r="5" spans="1:11" x14ac:dyDescent="0.2">
      <c r="A5" s="100" t="s">
        <v>83</v>
      </c>
      <c r="B5" s="101"/>
      <c r="C5" s="101"/>
      <c r="D5" s="101"/>
      <c r="E5" s="101"/>
      <c r="F5" s="101"/>
      <c r="G5" s="101"/>
      <c r="I5" s="114" t="s">
        <v>89</v>
      </c>
      <c r="J5" s="116"/>
    </row>
    <row r="6" spans="1:11" x14ac:dyDescent="0.2">
      <c r="A6" s="27" t="s">
        <v>0</v>
      </c>
      <c r="I6" s="70" t="s">
        <v>97</v>
      </c>
      <c r="J6" s="94"/>
    </row>
    <row r="7" spans="1:11" x14ac:dyDescent="0.2">
      <c r="A7" s="28" t="s">
        <v>6</v>
      </c>
      <c r="B7" s="95">
        <v>1</v>
      </c>
      <c r="I7" s="70" t="s">
        <v>98</v>
      </c>
      <c r="J7" s="94"/>
    </row>
    <row r="8" spans="1:11" x14ac:dyDescent="0.2">
      <c r="A8" s="28" t="s">
        <v>1</v>
      </c>
      <c r="B8" s="94">
        <v>50</v>
      </c>
    </row>
    <row r="9" spans="1:11" x14ac:dyDescent="0.2">
      <c r="A9" s="28" t="s">
        <v>2</v>
      </c>
      <c r="B9" s="94">
        <v>15</v>
      </c>
    </row>
    <row r="10" spans="1:11" x14ac:dyDescent="0.2">
      <c r="A10" s="28" t="s">
        <v>4</v>
      </c>
      <c r="B10" s="94">
        <v>10</v>
      </c>
      <c r="I10" s="116" t="s">
        <v>99</v>
      </c>
      <c r="J10" s="116"/>
    </row>
    <row r="11" spans="1:11" x14ac:dyDescent="0.2">
      <c r="A11" s="28" t="s">
        <v>3</v>
      </c>
      <c r="B11" s="94">
        <v>1000</v>
      </c>
      <c r="I11" s="94" t="s">
        <v>100</v>
      </c>
      <c r="J11" s="94"/>
      <c r="K11" s="94"/>
    </row>
    <row r="12" spans="1:11" x14ac:dyDescent="0.2">
      <c r="A12" s="103" t="s">
        <v>11</v>
      </c>
      <c r="B12" s="27"/>
      <c r="C12" s="103" t="s">
        <v>12</v>
      </c>
      <c r="I12" s="94" t="s">
        <v>102</v>
      </c>
      <c r="J12" s="94"/>
      <c r="K12" s="94"/>
    </row>
    <row r="13" spans="1:11" x14ac:dyDescent="0.2">
      <c r="A13" s="28" t="s">
        <v>13</v>
      </c>
      <c r="B13" s="96">
        <v>0.03</v>
      </c>
      <c r="C13" s="92">
        <v>0.05</v>
      </c>
    </row>
    <row r="14" spans="1:11" x14ac:dyDescent="0.2">
      <c r="A14" s="28" t="s">
        <v>10</v>
      </c>
      <c r="B14" s="82" t="s">
        <v>9</v>
      </c>
      <c r="C14" s="82" t="s">
        <v>87</v>
      </c>
    </row>
    <row r="15" spans="1:11" x14ac:dyDescent="0.2">
      <c r="A15" s="28" t="s">
        <v>88</v>
      </c>
      <c r="B15" s="82"/>
      <c r="C15" s="93">
        <v>0.7</v>
      </c>
    </row>
    <row r="16" spans="1:11" x14ac:dyDescent="0.2">
      <c r="A16" s="28" t="s">
        <v>19</v>
      </c>
      <c r="B16" s="92">
        <v>0.55000000000000004</v>
      </c>
      <c r="C16" s="82">
        <v>0.55000000000000004</v>
      </c>
      <c r="D16" s="1" t="s">
        <v>27</v>
      </c>
    </row>
    <row r="17" spans="1:22" x14ac:dyDescent="0.2">
      <c r="A17" s="28" t="s">
        <v>20</v>
      </c>
      <c r="B17" s="92">
        <v>0.04</v>
      </c>
      <c r="C17" s="82">
        <v>0.04</v>
      </c>
      <c r="D17" s="1" t="s">
        <v>27</v>
      </c>
    </row>
    <row r="18" spans="1:22" x14ac:dyDescent="0.2">
      <c r="A18" s="28" t="s">
        <v>21</v>
      </c>
      <c r="B18" s="93">
        <v>1.5E-3</v>
      </c>
      <c r="C18" s="83">
        <v>3.0000000000000001E-3</v>
      </c>
      <c r="D18" s="115" t="s">
        <v>90</v>
      </c>
    </row>
    <row r="19" spans="1:22" x14ac:dyDescent="0.2">
      <c r="A19" s="28" t="s">
        <v>8</v>
      </c>
      <c r="B19" s="91"/>
      <c r="C19" s="115" t="s">
        <v>91</v>
      </c>
      <c r="D19" s="84"/>
      <c r="F19" s="84"/>
      <c r="G19" s="84"/>
      <c r="H19" s="84"/>
      <c r="I19" s="84"/>
    </row>
    <row r="20" spans="1:22" x14ac:dyDescent="0.2">
      <c r="A20" s="28" t="s">
        <v>7</v>
      </c>
      <c r="B20" s="91"/>
      <c r="C20" s="115" t="s">
        <v>92</v>
      </c>
      <c r="D20" s="84"/>
      <c r="F20" s="84"/>
      <c r="G20" s="84"/>
      <c r="H20" s="84"/>
      <c r="I20" s="84"/>
    </row>
    <row r="21" spans="1:22" x14ac:dyDescent="0.2">
      <c r="A21" s="28" t="s">
        <v>22</v>
      </c>
      <c r="B21" s="91"/>
      <c r="C21" s="115" t="s">
        <v>93</v>
      </c>
      <c r="D21" s="84"/>
      <c r="F21" s="84"/>
      <c r="G21" s="84"/>
      <c r="H21" s="84"/>
      <c r="I21" s="84"/>
    </row>
    <row r="22" spans="1:22" x14ac:dyDescent="0.2">
      <c r="A22" s="28" t="s">
        <v>23</v>
      </c>
      <c r="B22" s="91"/>
      <c r="C22" s="115" t="s">
        <v>94</v>
      </c>
      <c r="D22" s="84"/>
      <c r="F22" s="84"/>
      <c r="G22" s="84"/>
      <c r="H22" s="84"/>
      <c r="I22" s="84"/>
    </row>
    <row r="23" spans="1:22" ht="15.75" x14ac:dyDescent="0.3">
      <c r="A23" s="79" t="s">
        <v>82</v>
      </c>
      <c r="B23" s="78"/>
      <c r="C23" s="79" t="s">
        <v>78</v>
      </c>
      <c r="D23" s="79" t="s">
        <v>79</v>
      </c>
      <c r="E23" s="79" t="s">
        <v>80</v>
      </c>
      <c r="F23" s="84"/>
      <c r="G23" s="84"/>
      <c r="H23" s="84"/>
      <c r="I23" s="84"/>
    </row>
    <row r="24" spans="1:22" ht="15.75" x14ac:dyDescent="0.25">
      <c r="A24" s="97" t="s">
        <v>24</v>
      </c>
      <c r="B24" s="99"/>
      <c r="C24" s="99"/>
      <c r="D24" s="99"/>
      <c r="E24" s="99"/>
      <c r="F24" s="86"/>
    </row>
    <row r="25" spans="1:22" ht="15.75" x14ac:dyDescent="0.25">
      <c r="A25" s="85" t="s">
        <v>122</v>
      </c>
      <c r="B25" s="87">
        <f>B22-B20</f>
        <v>0</v>
      </c>
      <c r="C25" s="129" t="s">
        <v>121</v>
      </c>
      <c r="D25" s="130"/>
      <c r="E25" s="86"/>
    </row>
    <row r="26" spans="1:22" ht="15.75" x14ac:dyDescent="0.25">
      <c r="A26" s="85"/>
      <c r="B26" s="86"/>
      <c r="C26" s="86"/>
      <c r="D26" s="87"/>
      <c r="E26" s="86"/>
    </row>
    <row r="28" spans="1:22" x14ac:dyDescent="0.2">
      <c r="A28" s="27" t="s">
        <v>110</v>
      </c>
    </row>
    <row r="29" spans="1:22" x14ac:dyDescent="0.2">
      <c r="A29" s="105" t="s">
        <v>5</v>
      </c>
      <c r="B29" s="106" t="s">
        <v>16</v>
      </c>
      <c r="C29" s="107" t="s">
        <v>31</v>
      </c>
      <c r="D29" s="107" t="s">
        <v>30</v>
      </c>
      <c r="E29" s="107" t="s">
        <v>28</v>
      </c>
      <c r="F29" s="107" t="s">
        <v>15</v>
      </c>
      <c r="G29" s="107" t="s">
        <v>17</v>
      </c>
      <c r="H29" s="107" t="s">
        <v>18</v>
      </c>
      <c r="I29" s="107" t="s">
        <v>14</v>
      </c>
      <c r="J29" s="105" t="s">
        <v>29</v>
      </c>
      <c r="K29" s="106" t="s">
        <v>73</v>
      </c>
      <c r="L29" s="107" t="s">
        <v>74</v>
      </c>
      <c r="M29" s="107" t="s">
        <v>85</v>
      </c>
      <c r="N29" s="123" t="s">
        <v>25</v>
      </c>
      <c r="O29" s="107" t="s">
        <v>86</v>
      </c>
      <c r="P29" s="107" t="s">
        <v>116</v>
      </c>
      <c r="Q29" s="107" t="s">
        <v>115</v>
      </c>
      <c r="R29" s="107" t="s">
        <v>117</v>
      </c>
      <c r="S29" s="105" t="s">
        <v>32</v>
      </c>
      <c r="T29" s="106" t="s">
        <v>33</v>
      </c>
    </row>
    <row r="30" spans="1:22" x14ac:dyDescent="0.2">
      <c r="A30" s="88">
        <v>0</v>
      </c>
      <c r="B30" s="104"/>
      <c r="C30" s="98"/>
      <c r="D30" s="90"/>
      <c r="E30" s="108"/>
      <c r="F30" s="89"/>
      <c r="G30" s="90">
        <f t="shared" ref="G30:G44" si="0">(INDEX(lx,($B$8+A30+1))-INDEX(lx,($B$8+1+A30+1)))/INDEX(lx,($B$8+A30+1))</f>
        <v>7.1342568107396588E-3</v>
      </c>
      <c r="H30" s="90"/>
      <c r="I30" s="90"/>
      <c r="J30" s="110"/>
      <c r="K30" s="104"/>
      <c r="L30" s="98"/>
      <c r="M30" s="98"/>
      <c r="N30" s="98"/>
      <c r="O30" s="98"/>
      <c r="P30" s="98"/>
      <c r="Q30" s="98"/>
      <c r="R30" s="98"/>
      <c r="S30" s="110"/>
      <c r="T30" s="111"/>
      <c r="V30" s="87"/>
    </row>
    <row r="31" spans="1:22" x14ac:dyDescent="0.2">
      <c r="A31" s="88">
        <f t="shared" ref="A31:A45" si="1">A30+1</f>
        <v>1</v>
      </c>
      <c r="B31" s="104"/>
      <c r="C31" s="98"/>
      <c r="D31" s="90"/>
      <c r="E31" s="109"/>
      <c r="F31" s="104"/>
      <c r="G31" s="90">
        <f t="shared" si="0"/>
        <v>7.8655378373170427E-3</v>
      </c>
      <c r="H31" s="90"/>
      <c r="I31" s="90"/>
      <c r="J31" s="109"/>
      <c r="K31" s="104"/>
      <c r="L31" s="98"/>
      <c r="M31" s="98"/>
      <c r="N31" s="98"/>
      <c r="O31" s="98"/>
      <c r="P31" s="98"/>
      <c r="Q31" s="98"/>
      <c r="R31" s="98"/>
      <c r="S31" s="109"/>
      <c r="T31" s="112"/>
      <c r="V31" s="87"/>
    </row>
    <row r="32" spans="1:22" x14ac:dyDescent="0.2">
      <c r="A32" s="88">
        <f t="shared" si="1"/>
        <v>2</v>
      </c>
      <c r="B32" s="104"/>
      <c r="C32" s="98"/>
      <c r="D32" s="90"/>
      <c r="E32" s="109"/>
      <c r="F32" s="104"/>
      <c r="G32" s="90">
        <f t="shared" si="0"/>
        <v>8.6589977038805908E-3</v>
      </c>
      <c r="H32" s="90"/>
      <c r="I32" s="90"/>
      <c r="J32" s="109"/>
      <c r="K32" s="104"/>
      <c r="L32" s="98"/>
      <c r="M32" s="98"/>
      <c r="N32" s="98"/>
      <c r="O32" s="98"/>
      <c r="P32" s="98"/>
      <c r="Q32" s="98"/>
      <c r="R32" s="98"/>
      <c r="S32" s="109"/>
      <c r="T32" s="112"/>
      <c r="V32" s="87"/>
    </row>
    <row r="33" spans="1:22" x14ac:dyDescent="0.2">
      <c r="A33" s="88">
        <f t="shared" si="1"/>
        <v>3</v>
      </c>
      <c r="B33" s="104"/>
      <c r="C33" s="98"/>
      <c r="D33" s="90"/>
      <c r="E33" s="109"/>
      <c r="F33" s="104"/>
      <c r="G33" s="90">
        <f t="shared" si="0"/>
        <v>9.5066892522556543E-3</v>
      </c>
      <c r="H33" s="90"/>
      <c r="I33" s="90"/>
      <c r="J33" s="109"/>
      <c r="K33" s="104"/>
      <c r="L33" s="98"/>
      <c r="M33" s="98"/>
      <c r="N33" s="98"/>
      <c r="O33" s="98"/>
      <c r="P33" s="98"/>
      <c r="Q33" s="98"/>
      <c r="R33" s="98"/>
      <c r="S33" s="109"/>
      <c r="T33" s="112"/>
      <c r="V33" s="87"/>
    </row>
    <row r="34" spans="1:22" x14ac:dyDescent="0.2">
      <c r="A34" s="88">
        <f t="shared" si="1"/>
        <v>4</v>
      </c>
      <c r="B34" s="104"/>
      <c r="C34" s="98"/>
      <c r="D34" s="90"/>
      <c r="E34" s="109"/>
      <c r="F34" s="104"/>
      <c r="G34" s="90">
        <f t="shared" si="0"/>
        <v>1.0435571687840329E-2</v>
      </c>
      <c r="H34" s="90"/>
      <c r="I34" s="90"/>
      <c r="J34" s="109"/>
      <c r="K34" s="104"/>
      <c r="L34" s="98"/>
      <c r="M34" s="98"/>
      <c r="N34" s="98"/>
      <c r="O34" s="98"/>
      <c r="P34" s="98"/>
      <c r="Q34" s="98"/>
      <c r="R34" s="98"/>
      <c r="S34" s="109"/>
      <c r="T34" s="112"/>
      <c r="V34" s="87"/>
    </row>
    <row r="35" spans="1:22" x14ac:dyDescent="0.2">
      <c r="A35" s="88">
        <f t="shared" si="1"/>
        <v>5</v>
      </c>
      <c r="B35" s="104"/>
      <c r="C35" s="98"/>
      <c r="D35" s="90"/>
      <c r="E35" s="109"/>
      <c r="F35" s="104"/>
      <c r="G35" s="90">
        <f t="shared" si="0"/>
        <v>1.1380336002069048E-2</v>
      </c>
      <c r="H35" s="90"/>
      <c r="I35" s="90"/>
      <c r="J35" s="109"/>
      <c r="K35" s="104"/>
      <c r="L35" s="98"/>
      <c r="M35" s="98"/>
      <c r="N35" s="98"/>
      <c r="O35" s="98"/>
      <c r="P35" s="98"/>
      <c r="Q35" s="98"/>
      <c r="R35" s="98"/>
      <c r="S35" s="109"/>
      <c r="T35" s="112"/>
      <c r="V35" s="87"/>
    </row>
    <row r="36" spans="1:22" x14ac:dyDescent="0.2">
      <c r="A36" s="88">
        <f t="shared" si="1"/>
        <v>6</v>
      </c>
      <c r="B36" s="104"/>
      <c r="C36" s="98"/>
      <c r="D36" s="90"/>
      <c r="E36" s="109"/>
      <c r="F36" s="104"/>
      <c r="G36" s="90">
        <f t="shared" si="0"/>
        <v>1.242701359241782E-2</v>
      </c>
      <c r="H36" s="90"/>
      <c r="I36" s="90"/>
      <c r="J36" s="109"/>
      <c r="K36" s="104"/>
      <c r="L36" s="98"/>
      <c r="M36" s="98"/>
      <c r="N36" s="98"/>
      <c r="O36" s="98"/>
      <c r="P36" s="98"/>
      <c r="Q36" s="98"/>
      <c r="R36" s="98"/>
      <c r="S36" s="109"/>
      <c r="T36" s="112"/>
      <c r="V36" s="87"/>
    </row>
    <row r="37" spans="1:22" x14ac:dyDescent="0.2">
      <c r="A37" s="88">
        <f t="shared" si="1"/>
        <v>7</v>
      </c>
      <c r="B37" s="104"/>
      <c r="C37" s="98"/>
      <c r="D37" s="90"/>
      <c r="E37" s="109"/>
      <c r="F37" s="104"/>
      <c r="G37" s="90">
        <f t="shared" si="0"/>
        <v>1.3594875129446357E-2</v>
      </c>
      <c r="H37" s="90"/>
      <c r="I37" s="90"/>
      <c r="J37" s="109"/>
      <c r="K37" s="104"/>
      <c r="L37" s="98"/>
      <c r="M37" s="98"/>
      <c r="N37" s="98"/>
      <c r="O37" s="98"/>
      <c r="P37" s="98"/>
      <c r="Q37" s="98"/>
      <c r="R37" s="98"/>
      <c r="S37" s="109"/>
      <c r="T37" s="112"/>
      <c r="V37" s="87"/>
    </row>
    <row r="38" spans="1:22" x14ac:dyDescent="0.2">
      <c r="A38" s="88">
        <f t="shared" si="1"/>
        <v>8</v>
      </c>
      <c r="B38" s="104"/>
      <c r="C38" s="98"/>
      <c r="D38" s="90"/>
      <c r="E38" s="109"/>
      <c r="F38" s="104"/>
      <c r="G38" s="90">
        <f t="shared" si="0"/>
        <v>1.4868708570870477E-2</v>
      </c>
      <c r="H38" s="90"/>
      <c r="I38" s="90"/>
      <c r="J38" s="109"/>
      <c r="K38" s="104"/>
      <c r="L38" s="98"/>
      <c r="M38" s="98"/>
      <c r="N38" s="98"/>
      <c r="O38" s="98"/>
      <c r="P38" s="98"/>
      <c r="Q38" s="98"/>
      <c r="R38" s="98"/>
      <c r="S38" s="109"/>
      <c r="T38" s="112"/>
      <c r="V38" s="87"/>
    </row>
    <row r="39" spans="1:22" x14ac:dyDescent="0.2">
      <c r="A39" s="88">
        <f t="shared" si="1"/>
        <v>9</v>
      </c>
      <c r="B39" s="104"/>
      <c r="C39" s="98"/>
      <c r="D39" s="90"/>
      <c r="E39" s="109"/>
      <c r="F39" s="104"/>
      <c r="G39" s="90">
        <f t="shared" si="0"/>
        <v>1.6344688286100244E-2</v>
      </c>
      <c r="H39" s="90"/>
      <c r="I39" s="90"/>
      <c r="J39" s="109"/>
      <c r="K39" s="104"/>
      <c r="L39" s="98"/>
      <c r="M39" s="98"/>
      <c r="N39" s="98"/>
      <c r="O39" s="98"/>
      <c r="P39" s="98"/>
      <c r="Q39" s="98"/>
      <c r="R39" s="98"/>
      <c r="S39" s="109"/>
      <c r="T39" s="112"/>
      <c r="V39" s="87"/>
    </row>
    <row r="40" spans="1:22" x14ac:dyDescent="0.2">
      <c r="A40" s="88">
        <f t="shared" si="1"/>
        <v>10</v>
      </c>
      <c r="B40" s="104"/>
      <c r="C40" s="98"/>
      <c r="D40" s="90"/>
      <c r="E40" s="109"/>
      <c r="F40" s="104"/>
      <c r="G40" s="90">
        <f t="shared" si="0"/>
        <v>1.7964222726127414E-2</v>
      </c>
      <c r="H40" s="90"/>
      <c r="I40" s="90"/>
      <c r="J40" s="109"/>
      <c r="K40" s="104"/>
      <c r="L40" s="98"/>
      <c r="M40" s="98"/>
      <c r="N40" s="98"/>
      <c r="O40" s="98"/>
      <c r="P40" s="98"/>
      <c r="Q40" s="98"/>
      <c r="R40" s="98"/>
      <c r="S40" s="109"/>
      <c r="T40" s="112"/>
      <c r="V40" s="87"/>
    </row>
    <row r="41" spans="1:22" x14ac:dyDescent="0.2">
      <c r="A41" s="88">
        <f t="shared" si="1"/>
        <v>11</v>
      </c>
      <c r="B41" s="104"/>
      <c r="C41" s="98"/>
      <c r="D41" s="90"/>
      <c r="E41" s="109"/>
      <c r="F41" s="104"/>
      <c r="G41" s="90">
        <f t="shared" si="0"/>
        <v>1.9793724504194851E-2</v>
      </c>
      <c r="H41" s="90"/>
      <c r="I41" s="90"/>
      <c r="J41" s="109"/>
      <c r="K41" s="104"/>
      <c r="L41" s="98"/>
      <c r="M41" s="98"/>
      <c r="N41" s="98"/>
      <c r="O41" s="98"/>
      <c r="P41" s="98"/>
      <c r="Q41" s="98"/>
      <c r="R41" s="98"/>
      <c r="S41" s="109"/>
      <c r="T41" s="112"/>
      <c r="V41" s="87"/>
    </row>
    <row r="42" spans="1:22" x14ac:dyDescent="0.2">
      <c r="A42" s="88">
        <f t="shared" si="1"/>
        <v>12</v>
      </c>
      <c r="B42" s="104"/>
      <c r="C42" s="98"/>
      <c r="D42" s="90"/>
      <c r="E42" s="109"/>
      <c r="F42" s="104"/>
      <c r="G42" s="90">
        <f t="shared" si="0"/>
        <v>2.1816230647419825E-2</v>
      </c>
      <c r="H42" s="90"/>
      <c r="I42" s="90"/>
      <c r="J42" s="109"/>
      <c r="K42" s="104"/>
      <c r="L42" s="98"/>
      <c r="M42" s="98"/>
      <c r="N42" s="98"/>
      <c r="O42" s="98"/>
      <c r="P42" s="98"/>
      <c r="Q42" s="98"/>
      <c r="R42" s="98"/>
      <c r="S42" s="109"/>
      <c r="T42" s="112"/>
      <c r="V42" s="87"/>
    </row>
    <row r="43" spans="1:22" x14ac:dyDescent="0.2">
      <c r="A43" s="88">
        <f t="shared" si="1"/>
        <v>13</v>
      </c>
      <c r="B43" s="104"/>
      <c r="C43" s="98"/>
      <c r="D43" s="90"/>
      <c r="E43" s="109"/>
      <c r="F43" s="104"/>
      <c r="G43" s="90">
        <f t="shared" si="0"/>
        <v>2.3948410574761891E-2</v>
      </c>
      <c r="H43" s="90"/>
      <c r="I43" s="90"/>
      <c r="J43" s="109"/>
      <c r="K43" s="104"/>
      <c r="L43" s="98"/>
      <c r="M43" s="98"/>
      <c r="N43" s="98"/>
      <c r="O43" s="98"/>
      <c r="P43" s="98"/>
      <c r="Q43" s="98"/>
      <c r="R43" s="98"/>
      <c r="S43" s="109"/>
      <c r="T43" s="112"/>
      <c r="V43" s="87"/>
    </row>
    <row r="44" spans="1:22" x14ac:dyDescent="0.2">
      <c r="A44" s="88">
        <f t="shared" si="1"/>
        <v>14</v>
      </c>
      <c r="B44" s="104"/>
      <c r="C44" s="98"/>
      <c r="D44" s="90"/>
      <c r="E44" s="109"/>
      <c r="F44" s="104"/>
      <c r="G44" s="90">
        <f t="shared" si="0"/>
        <v>2.6263124708720505E-2</v>
      </c>
      <c r="H44" s="90"/>
      <c r="I44" s="90"/>
      <c r="J44" s="109"/>
      <c r="K44" s="104"/>
      <c r="L44" s="98"/>
      <c r="M44" s="98"/>
      <c r="N44" s="98"/>
      <c r="O44" s="98"/>
      <c r="P44" s="98"/>
      <c r="Q44" s="98"/>
      <c r="R44" s="98"/>
      <c r="S44" s="109"/>
      <c r="T44" s="112"/>
      <c r="V44" s="87"/>
    </row>
    <row r="45" spans="1:22" x14ac:dyDescent="0.2">
      <c r="A45" s="88">
        <f t="shared" si="1"/>
        <v>15</v>
      </c>
      <c r="B45" s="104"/>
      <c r="C45" s="98"/>
      <c r="D45" s="90"/>
      <c r="E45" s="109"/>
      <c r="F45" s="104"/>
      <c r="G45" s="90"/>
      <c r="H45" s="90"/>
      <c r="I45" s="90"/>
      <c r="J45" s="109"/>
      <c r="K45" s="104"/>
      <c r="L45" s="98"/>
      <c r="M45" s="98"/>
      <c r="N45" s="98"/>
      <c r="O45" s="98"/>
      <c r="P45" s="98"/>
      <c r="Q45" s="98"/>
      <c r="R45" s="98"/>
      <c r="S45" s="109"/>
      <c r="T45" s="112"/>
      <c r="V45" s="87"/>
    </row>
  </sheetData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S45"/>
  <sheetViews>
    <sheetView zoomScale="90" zoomScaleNormal="90" workbookViewId="0">
      <selection activeCell="A26" sqref="A26"/>
    </sheetView>
  </sheetViews>
  <sheetFormatPr defaultRowHeight="12.75" x14ac:dyDescent="0.2"/>
  <cols>
    <col min="1" max="1" width="12.5703125" style="28" customWidth="1"/>
    <col min="2" max="2" width="10.85546875" style="28" bestFit="1" customWidth="1"/>
    <col min="3" max="3" width="13.42578125" style="28" customWidth="1"/>
    <col min="4" max="4" width="9.85546875" style="28" customWidth="1"/>
    <col min="5" max="5" width="12.5703125" style="28" bestFit="1" customWidth="1"/>
    <col min="6" max="9" width="12.7109375" style="28" customWidth="1"/>
    <col min="10" max="10" width="9.140625" style="28"/>
    <col min="11" max="11" width="15" style="28" customWidth="1"/>
    <col min="12" max="12" width="14.7109375" style="28" customWidth="1"/>
    <col min="13" max="13" width="9.7109375" style="28" customWidth="1"/>
    <col min="14" max="14" width="17.42578125" style="28" customWidth="1"/>
    <col min="15" max="15" width="14.140625" style="28" customWidth="1"/>
    <col min="16" max="16" width="15" style="28" customWidth="1"/>
    <col min="17" max="17" width="17.28515625" style="28" customWidth="1"/>
    <col min="18" max="18" width="18.85546875" style="28" customWidth="1"/>
    <col min="19" max="19" width="11" style="28" bestFit="1" customWidth="1"/>
    <col min="20" max="256" width="9.140625" style="28"/>
    <col min="257" max="257" width="12.5703125" style="28" customWidth="1"/>
    <col min="258" max="258" width="10.85546875" style="28" bestFit="1" customWidth="1"/>
    <col min="259" max="259" width="13.42578125" style="28" customWidth="1"/>
    <col min="260" max="260" width="9.85546875" style="28" customWidth="1"/>
    <col min="261" max="261" width="12.5703125" style="28" bestFit="1" customWidth="1"/>
    <col min="262" max="265" width="12.7109375" style="28" customWidth="1"/>
    <col min="266" max="266" width="9.140625" style="28"/>
    <col min="267" max="267" width="11" style="28" bestFit="1" customWidth="1"/>
    <col min="268" max="269" width="9.140625" style="28"/>
    <col min="270" max="270" width="18.85546875" style="28" bestFit="1" customWidth="1"/>
    <col min="271" max="271" width="14.140625" style="28" customWidth="1"/>
    <col min="272" max="272" width="16.85546875" style="28" customWidth="1"/>
    <col min="273" max="273" width="23.42578125" style="28" bestFit="1" customWidth="1"/>
    <col min="274" max="274" width="9.140625" style="28"/>
    <col min="275" max="275" width="11" style="28" bestFit="1" customWidth="1"/>
    <col min="276" max="512" width="9.140625" style="28"/>
    <col min="513" max="513" width="12.5703125" style="28" customWidth="1"/>
    <col min="514" max="514" width="10.85546875" style="28" bestFit="1" customWidth="1"/>
    <col min="515" max="515" width="13.42578125" style="28" customWidth="1"/>
    <col min="516" max="516" width="9.85546875" style="28" customWidth="1"/>
    <col min="517" max="517" width="12.5703125" style="28" bestFit="1" customWidth="1"/>
    <col min="518" max="521" width="12.7109375" style="28" customWidth="1"/>
    <col min="522" max="522" width="9.140625" style="28"/>
    <col min="523" max="523" width="11" style="28" bestFit="1" customWidth="1"/>
    <col min="524" max="525" width="9.140625" style="28"/>
    <col min="526" max="526" width="18.85546875" style="28" bestFit="1" customWidth="1"/>
    <col min="527" max="527" width="14.140625" style="28" customWidth="1"/>
    <col min="528" max="528" width="16.85546875" style="28" customWidth="1"/>
    <col min="529" max="529" width="23.42578125" style="28" bestFit="1" customWidth="1"/>
    <col min="530" max="530" width="9.140625" style="28"/>
    <col min="531" max="531" width="11" style="28" bestFit="1" customWidth="1"/>
    <col min="532" max="768" width="9.140625" style="28"/>
    <col min="769" max="769" width="12.5703125" style="28" customWidth="1"/>
    <col min="770" max="770" width="10.85546875" style="28" bestFit="1" customWidth="1"/>
    <col min="771" max="771" width="13.42578125" style="28" customWidth="1"/>
    <col min="772" max="772" width="9.85546875" style="28" customWidth="1"/>
    <col min="773" max="773" width="12.5703125" style="28" bestFit="1" customWidth="1"/>
    <col min="774" max="777" width="12.7109375" style="28" customWidth="1"/>
    <col min="778" max="778" width="9.140625" style="28"/>
    <col min="779" max="779" width="11" style="28" bestFit="1" customWidth="1"/>
    <col min="780" max="781" width="9.140625" style="28"/>
    <col min="782" max="782" width="18.85546875" style="28" bestFit="1" customWidth="1"/>
    <col min="783" max="783" width="14.140625" style="28" customWidth="1"/>
    <col min="784" max="784" width="16.85546875" style="28" customWidth="1"/>
    <col min="785" max="785" width="23.42578125" style="28" bestFit="1" customWidth="1"/>
    <col min="786" max="786" width="9.140625" style="28"/>
    <col min="787" max="787" width="11" style="28" bestFit="1" customWidth="1"/>
    <col min="788" max="1024" width="9.140625" style="28"/>
    <col min="1025" max="1025" width="12.5703125" style="28" customWidth="1"/>
    <col min="1026" max="1026" width="10.85546875" style="28" bestFit="1" customWidth="1"/>
    <col min="1027" max="1027" width="13.42578125" style="28" customWidth="1"/>
    <col min="1028" max="1028" width="9.85546875" style="28" customWidth="1"/>
    <col min="1029" max="1029" width="12.5703125" style="28" bestFit="1" customWidth="1"/>
    <col min="1030" max="1033" width="12.7109375" style="28" customWidth="1"/>
    <col min="1034" max="1034" width="9.140625" style="28"/>
    <col min="1035" max="1035" width="11" style="28" bestFit="1" customWidth="1"/>
    <col min="1036" max="1037" width="9.140625" style="28"/>
    <col min="1038" max="1038" width="18.85546875" style="28" bestFit="1" customWidth="1"/>
    <col min="1039" max="1039" width="14.140625" style="28" customWidth="1"/>
    <col min="1040" max="1040" width="16.85546875" style="28" customWidth="1"/>
    <col min="1041" max="1041" width="23.42578125" style="28" bestFit="1" customWidth="1"/>
    <col min="1042" max="1042" width="9.140625" style="28"/>
    <col min="1043" max="1043" width="11" style="28" bestFit="1" customWidth="1"/>
    <col min="1044" max="1280" width="9.140625" style="28"/>
    <col min="1281" max="1281" width="12.5703125" style="28" customWidth="1"/>
    <col min="1282" max="1282" width="10.85546875" style="28" bestFit="1" customWidth="1"/>
    <col min="1283" max="1283" width="13.42578125" style="28" customWidth="1"/>
    <col min="1284" max="1284" width="9.85546875" style="28" customWidth="1"/>
    <col min="1285" max="1285" width="12.5703125" style="28" bestFit="1" customWidth="1"/>
    <col min="1286" max="1289" width="12.7109375" style="28" customWidth="1"/>
    <col min="1290" max="1290" width="9.140625" style="28"/>
    <col min="1291" max="1291" width="11" style="28" bestFit="1" customWidth="1"/>
    <col min="1292" max="1293" width="9.140625" style="28"/>
    <col min="1294" max="1294" width="18.85546875" style="28" bestFit="1" customWidth="1"/>
    <col min="1295" max="1295" width="14.140625" style="28" customWidth="1"/>
    <col min="1296" max="1296" width="16.85546875" style="28" customWidth="1"/>
    <col min="1297" max="1297" width="23.42578125" style="28" bestFit="1" customWidth="1"/>
    <col min="1298" max="1298" width="9.140625" style="28"/>
    <col min="1299" max="1299" width="11" style="28" bestFit="1" customWidth="1"/>
    <col min="1300" max="1536" width="9.140625" style="28"/>
    <col min="1537" max="1537" width="12.5703125" style="28" customWidth="1"/>
    <col min="1538" max="1538" width="10.85546875" style="28" bestFit="1" customWidth="1"/>
    <col min="1539" max="1539" width="13.42578125" style="28" customWidth="1"/>
    <col min="1540" max="1540" width="9.85546875" style="28" customWidth="1"/>
    <col min="1541" max="1541" width="12.5703125" style="28" bestFit="1" customWidth="1"/>
    <col min="1542" max="1545" width="12.7109375" style="28" customWidth="1"/>
    <col min="1546" max="1546" width="9.140625" style="28"/>
    <col min="1547" max="1547" width="11" style="28" bestFit="1" customWidth="1"/>
    <col min="1548" max="1549" width="9.140625" style="28"/>
    <col min="1550" max="1550" width="18.85546875" style="28" bestFit="1" customWidth="1"/>
    <col min="1551" max="1551" width="14.140625" style="28" customWidth="1"/>
    <col min="1552" max="1552" width="16.85546875" style="28" customWidth="1"/>
    <col min="1553" max="1553" width="23.42578125" style="28" bestFit="1" customWidth="1"/>
    <col min="1554" max="1554" width="9.140625" style="28"/>
    <col min="1555" max="1555" width="11" style="28" bestFit="1" customWidth="1"/>
    <col min="1556" max="1792" width="9.140625" style="28"/>
    <col min="1793" max="1793" width="12.5703125" style="28" customWidth="1"/>
    <col min="1794" max="1794" width="10.85546875" style="28" bestFit="1" customWidth="1"/>
    <col min="1795" max="1795" width="13.42578125" style="28" customWidth="1"/>
    <col min="1796" max="1796" width="9.85546875" style="28" customWidth="1"/>
    <col min="1797" max="1797" width="12.5703125" style="28" bestFit="1" customWidth="1"/>
    <col min="1798" max="1801" width="12.7109375" style="28" customWidth="1"/>
    <col min="1802" max="1802" width="9.140625" style="28"/>
    <col min="1803" max="1803" width="11" style="28" bestFit="1" customWidth="1"/>
    <col min="1804" max="1805" width="9.140625" style="28"/>
    <col min="1806" max="1806" width="18.85546875" style="28" bestFit="1" customWidth="1"/>
    <col min="1807" max="1807" width="14.140625" style="28" customWidth="1"/>
    <col min="1808" max="1808" width="16.85546875" style="28" customWidth="1"/>
    <col min="1809" max="1809" width="23.42578125" style="28" bestFit="1" customWidth="1"/>
    <col min="1810" max="1810" width="9.140625" style="28"/>
    <col min="1811" max="1811" width="11" style="28" bestFit="1" customWidth="1"/>
    <col min="1812" max="2048" width="9.140625" style="28"/>
    <col min="2049" max="2049" width="12.5703125" style="28" customWidth="1"/>
    <col min="2050" max="2050" width="10.85546875" style="28" bestFit="1" customWidth="1"/>
    <col min="2051" max="2051" width="13.42578125" style="28" customWidth="1"/>
    <col min="2052" max="2052" width="9.85546875" style="28" customWidth="1"/>
    <col min="2053" max="2053" width="12.5703125" style="28" bestFit="1" customWidth="1"/>
    <col min="2054" max="2057" width="12.7109375" style="28" customWidth="1"/>
    <col min="2058" max="2058" width="9.140625" style="28"/>
    <col min="2059" max="2059" width="11" style="28" bestFit="1" customWidth="1"/>
    <col min="2060" max="2061" width="9.140625" style="28"/>
    <col min="2062" max="2062" width="18.85546875" style="28" bestFit="1" customWidth="1"/>
    <col min="2063" max="2063" width="14.140625" style="28" customWidth="1"/>
    <col min="2064" max="2064" width="16.85546875" style="28" customWidth="1"/>
    <col min="2065" max="2065" width="23.42578125" style="28" bestFit="1" customWidth="1"/>
    <col min="2066" max="2066" width="9.140625" style="28"/>
    <col min="2067" max="2067" width="11" style="28" bestFit="1" customWidth="1"/>
    <col min="2068" max="2304" width="9.140625" style="28"/>
    <col min="2305" max="2305" width="12.5703125" style="28" customWidth="1"/>
    <col min="2306" max="2306" width="10.85546875" style="28" bestFit="1" customWidth="1"/>
    <col min="2307" max="2307" width="13.42578125" style="28" customWidth="1"/>
    <col min="2308" max="2308" width="9.85546875" style="28" customWidth="1"/>
    <col min="2309" max="2309" width="12.5703125" style="28" bestFit="1" customWidth="1"/>
    <col min="2310" max="2313" width="12.7109375" style="28" customWidth="1"/>
    <col min="2314" max="2314" width="9.140625" style="28"/>
    <col min="2315" max="2315" width="11" style="28" bestFit="1" customWidth="1"/>
    <col min="2316" max="2317" width="9.140625" style="28"/>
    <col min="2318" max="2318" width="18.85546875" style="28" bestFit="1" customWidth="1"/>
    <col min="2319" max="2319" width="14.140625" style="28" customWidth="1"/>
    <col min="2320" max="2320" width="16.85546875" style="28" customWidth="1"/>
    <col min="2321" max="2321" width="23.42578125" style="28" bestFit="1" customWidth="1"/>
    <col min="2322" max="2322" width="9.140625" style="28"/>
    <col min="2323" max="2323" width="11" style="28" bestFit="1" customWidth="1"/>
    <col min="2324" max="2560" width="9.140625" style="28"/>
    <col min="2561" max="2561" width="12.5703125" style="28" customWidth="1"/>
    <col min="2562" max="2562" width="10.85546875" style="28" bestFit="1" customWidth="1"/>
    <col min="2563" max="2563" width="13.42578125" style="28" customWidth="1"/>
    <col min="2564" max="2564" width="9.85546875" style="28" customWidth="1"/>
    <col min="2565" max="2565" width="12.5703125" style="28" bestFit="1" customWidth="1"/>
    <col min="2566" max="2569" width="12.7109375" style="28" customWidth="1"/>
    <col min="2570" max="2570" width="9.140625" style="28"/>
    <col min="2571" max="2571" width="11" style="28" bestFit="1" customWidth="1"/>
    <col min="2572" max="2573" width="9.140625" style="28"/>
    <col min="2574" max="2574" width="18.85546875" style="28" bestFit="1" customWidth="1"/>
    <col min="2575" max="2575" width="14.140625" style="28" customWidth="1"/>
    <col min="2576" max="2576" width="16.85546875" style="28" customWidth="1"/>
    <col min="2577" max="2577" width="23.42578125" style="28" bestFit="1" customWidth="1"/>
    <col min="2578" max="2578" width="9.140625" style="28"/>
    <col min="2579" max="2579" width="11" style="28" bestFit="1" customWidth="1"/>
    <col min="2580" max="2816" width="9.140625" style="28"/>
    <col min="2817" max="2817" width="12.5703125" style="28" customWidth="1"/>
    <col min="2818" max="2818" width="10.85546875" style="28" bestFit="1" customWidth="1"/>
    <col min="2819" max="2819" width="13.42578125" style="28" customWidth="1"/>
    <col min="2820" max="2820" width="9.85546875" style="28" customWidth="1"/>
    <col min="2821" max="2821" width="12.5703125" style="28" bestFit="1" customWidth="1"/>
    <col min="2822" max="2825" width="12.7109375" style="28" customWidth="1"/>
    <col min="2826" max="2826" width="9.140625" style="28"/>
    <col min="2827" max="2827" width="11" style="28" bestFit="1" customWidth="1"/>
    <col min="2828" max="2829" width="9.140625" style="28"/>
    <col min="2830" max="2830" width="18.85546875" style="28" bestFit="1" customWidth="1"/>
    <col min="2831" max="2831" width="14.140625" style="28" customWidth="1"/>
    <col min="2832" max="2832" width="16.85546875" style="28" customWidth="1"/>
    <col min="2833" max="2833" width="23.42578125" style="28" bestFit="1" customWidth="1"/>
    <col min="2834" max="2834" width="9.140625" style="28"/>
    <col min="2835" max="2835" width="11" style="28" bestFit="1" customWidth="1"/>
    <col min="2836" max="3072" width="9.140625" style="28"/>
    <col min="3073" max="3073" width="12.5703125" style="28" customWidth="1"/>
    <col min="3074" max="3074" width="10.85546875" style="28" bestFit="1" customWidth="1"/>
    <col min="3075" max="3075" width="13.42578125" style="28" customWidth="1"/>
    <col min="3076" max="3076" width="9.85546875" style="28" customWidth="1"/>
    <col min="3077" max="3077" width="12.5703125" style="28" bestFit="1" customWidth="1"/>
    <col min="3078" max="3081" width="12.7109375" style="28" customWidth="1"/>
    <col min="3082" max="3082" width="9.140625" style="28"/>
    <col min="3083" max="3083" width="11" style="28" bestFit="1" customWidth="1"/>
    <col min="3084" max="3085" width="9.140625" style="28"/>
    <col min="3086" max="3086" width="18.85546875" style="28" bestFit="1" customWidth="1"/>
    <col min="3087" max="3087" width="14.140625" style="28" customWidth="1"/>
    <col min="3088" max="3088" width="16.85546875" style="28" customWidth="1"/>
    <col min="3089" max="3089" width="23.42578125" style="28" bestFit="1" customWidth="1"/>
    <col min="3090" max="3090" width="9.140625" style="28"/>
    <col min="3091" max="3091" width="11" style="28" bestFit="1" customWidth="1"/>
    <col min="3092" max="3328" width="9.140625" style="28"/>
    <col min="3329" max="3329" width="12.5703125" style="28" customWidth="1"/>
    <col min="3330" max="3330" width="10.85546875" style="28" bestFit="1" customWidth="1"/>
    <col min="3331" max="3331" width="13.42578125" style="28" customWidth="1"/>
    <col min="3332" max="3332" width="9.85546875" style="28" customWidth="1"/>
    <col min="3333" max="3333" width="12.5703125" style="28" bestFit="1" customWidth="1"/>
    <col min="3334" max="3337" width="12.7109375" style="28" customWidth="1"/>
    <col min="3338" max="3338" width="9.140625" style="28"/>
    <col min="3339" max="3339" width="11" style="28" bestFit="1" customWidth="1"/>
    <col min="3340" max="3341" width="9.140625" style="28"/>
    <col min="3342" max="3342" width="18.85546875" style="28" bestFit="1" customWidth="1"/>
    <col min="3343" max="3343" width="14.140625" style="28" customWidth="1"/>
    <col min="3344" max="3344" width="16.85546875" style="28" customWidth="1"/>
    <col min="3345" max="3345" width="23.42578125" style="28" bestFit="1" customWidth="1"/>
    <col min="3346" max="3346" width="9.140625" style="28"/>
    <col min="3347" max="3347" width="11" style="28" bestFit="1" customWidth="1"/>
    <col min="3348" max="3584" width="9.140625" style="28"/>
    <col min="3585" max="3585" width="12.5703125" style="28" customWidth="1"/>
    <col min="3586" max="3586" width="10.85546875" style="28" bestFit="1" customWidth="1"/>
    <col min="3587" max="3587" width="13.42578125" style="28" customWidth="1"/>
    <col min="3588" max="3588" width="9.85546875" style="28" customWidth="1"/>
    <col min="3589" max="3589" width="12.5703125" style="28" bestFit="1" customWidth="1"/>
    <col min="3590" max="3593" width="12.7109375" style="28" customWidth="1"/>
    <col min="3594" max="3594" width="9.140625" style="28"/>
    <col min="3595" max="3595" width="11" style="28" bestFit="1" customWidth="1"/>
    <col min="3596" max="3597" width="9.140625" style="28"/>
    <col min="3598" max="3598" width="18.85546875" style="28" bestFit="1" customWidth="1"/>
    <col min="3599" max="3599" width="14.140625" style="28" customWidth="1"/>
    <col min="3600" max="3600" width="16.85546875" style="28" customWidth="1"/>
    <col min="3601" max="3601" width="23.42578125" style="28" bestFit="1" customWidth="1"/>
    <col min="3602" max="3602" width="9.140625" style="28"/>
    <col min="3603" max="3603" width="11" style="28" bestFit="1" customWidth="1"/>
    <col min="3604" max="3840" width="9.140625" style="28"/>
    <col min="3841" max="3841" width="12.5703125" style="28" customWidth="1"/>
    <col min="3842" max="3842" width="10.85546875" style="28" bestFit="1" customWidth="1"/>
    <col min="3843" max="3843" width="13.42578125" style="28" customWidth="1"/>
    <col min="3844" max="3844" width="9.85546875" style="28" customWidth="1"/>
    <col min="3845" max="3845" width="12.5703125" style="28" bestFit="1" customWidth="1"/>
    <col min="3846" max="3849" width="12.7109375" style="28" customWidth="1"/>
    <col min="3850" max="3850" width="9.140625" style="28"/>
    <col min="3851" max="3851" width="11" style="28" bestFit="1" customWidth="1"/>
    <col min="3852" max="3853" width="9.140625" style="28"/>
    <col min="3854" max="3854" width="18.85546875" style="28" bestFit="1" customWidth="1"/>
    <col min="3855" max="3855" width="14.140625" style="28" customWidth="1"/>
    <col min="3856" max="3856" width="16.85546875" style="28" customWidth="1"/>
    <col min="3857" max="3857" width="23.42578125" style="28" bestFit="1" customWidth="1"/>
    <col min="3858" max="3858" width="9.140625" style="28"/>
    <col min="3859" max="3859" width="11" style="28" bestFit="1" customWidth="1"/>
    <col min="3860" max="4096" width="9.140625" style="28"/>
    <col min="4097" max="4097" width="12.5703125" style="28" customWidth="1"/>
    <col min="4098" max="4098" width="10.85546875" style="28" bestFit="1" customWidth="1"/>
    <col min="4099" max="4099" width="13.42578125" style="28" customWidth="1"/>
    <col min="4100" max="4100" width="9.85546875" style="28" customWidth="1"/>
    <col min="4101" max="4101" width="12.5703125" style="28" bestFit="1" customWidth="1"/>
    <col min="4102" max="4105" width="12.7109375" style="28" customWidth="1"/>
    <col min="4106" max="4106" width="9.140625" style="28"/>
    <col min="4107" max="4107" width="11" style="28" bestFit="1" customWidth="1"/>
    <col min="4108" max="4109" width="9.140625" style="28"/>
    <col min="4110" max="4110" width="18.85546875" style="28" bestFit="1" customWidth="1"/>
    <col min="4111" max="4111" width="14.140625" style="28" customWidth="1"/>
    <col min="4112" max="4112" width="16.85546875" style="28" customWidth="1"/>
    <col min="4113" max="4113" width="23.42578125" style="28" bestFit="1" customWidth="1"/>
    <col min="4114" max="4114" width="9.140625" style="28"/>
    <col min="4115" max="4115" width="11" style="28" bestFit="1" customWidth="1"/>
    <col min="4116" max="4352" width="9.140625" style="28"/>
    <col min="4353" max="4353" width="12.5703125" style="28" customWidth="1"/>
    <col min="4354" max="4354" width="10.85546875" style="28" bestFit="1" customWidth="1"/>
    <col min="4355" max="4355" width="13.42578125" style="28" customWidth="1"/>
    <col min="4356" max="4356" width="9.85546875" style="28" customWidth="1"/>
    <col min="4357" max="4357" width="12.5703125" style="28" bestFit="1" customWidth="1"/>
    <col min="4358" max="4361" width="12.7109375" style="28" customWidth="1"/>
    <col min="4362" max="4362" width="9.140625" style="28"/>
    <col min="4363" max="4363" width="11" style="28" bestFit="1" customWidth="1"/>
    <col min="4364" max="4365" width="9.140625" style="28"/>
    <col min="4366" max="4366" width="18.85546875" style="28" bestFit="1" customWidth="1"/>
    <col min="4367" max="4367" width="14.140625" style="28" customWidth="1"/>
    <col min="4368" max="4368" width="16.85546875" style="28" customWidth="1"/>
    <col min="4369" max="4369" width="23.42578125" style="28" bestFit="1" customWidth="1"/>
    <col min="4370" max="4370" width="9.140625" style="28"/>
    <col min="4371" max="4371" width="11" style="28" bestFit="1" customWidth="1"/>
    <col min="4372" max="4608" width="9.140625" style="28"/>
    <col min="4609" max="4609" width="12.5703125" style="28" customWidth="1"/>
    <col min="4610" max="4610" width="10.85546875" style="28" bestFit="1" customWidth="1"/>
    <col min="4611" max="4611" width="13.42578125" style="28" customWidth="1"/>
    <col min="4612" max="4612" width="9.85546875" style="28" customWidth="1"/>
    <col min="4613" max="4613" width="12.5703125" style="28" bestFit="1" customWidth="1"/>
    <col min="4614" max="4617" width="12.7109375" style="28" customWidth="1"/>
    <col min="4618" max="4618" width="9.140625" style="28"/>
    <col min="4619" max="4619" width="11" style="28" bestFit="1" customWidth="1"/>
    <col min="4620" max="4621" width="9.140625" style="28"/>
    <col min="4622" max="4622" width="18.85546875" style="28" bestFit="1" customWidth="1"/>
    <col min="4623" max="4623" width="14.140625" style="28" customWidth="1"/>
    <col min="4624" max="4624" width="16.85546875" style="28" customWidth="1"/>
    <col min="4625" max="4625" width="23.42578125" style="28" bestFit="1" customWidth="1"/>
    <col min="4626" max="4626" width="9.140625" style="28"/>
    <col min="4627" max="4627" width="11" style="28" bestFit="1" customWidth="1"/>
    <col min="4628" max="4864" width="9.140625" style="28"/>
    <col min="4865" max="4865" width="12.5703125" style="28" customWidth="1"/>
    <col min="4866" max="4866" width="10.85546875" style="28" bestFit="1" customWidth="1"/>
    <col min="4867" max="4867" width="13.42578125" style="28" customWidth="1"/>
    <col min="4868" max="4868" width="9.85546875" style="28" customWidth="1"/>
    <col min="4869" max="4869" width="12.5703125" style="28" bestFit="1" customWidth="1"/>
    <col min="4870" max="4873" width="12.7109375" style="28" customWidth="1"/>
    <col min="4874" max="4874" width="9.140625" style="28"/>
    <col min="4875" max="4875" width="11" style="28" bestFit="1" customWidth="1"/>
    <col min="4876" max="4877" width="9.140625" style="28"/>
    <col min="4878" max="4878" width="18.85546875" style="28" bestFit="1" customWidth="1"/>
    <col min="4879" max="4879" width="14.140625" style="28" customWidth="1"/>
    <col min="4880" max="4880" width="16.85546875" style="28" customWidth="1"/>
    <col min="4881" max="4881" width="23.42578125" style="28" bestFit="1" customWidth="1"/>
    <col min="4882" max="4882" width="9.140625" style="28"/>
    <col min="4883" max="4883" width="11" style="28" bestFit="1" customWidth="1"/>
    <col min="4884" max="5120" width="9.140625" style="28"/>
    <col min="5121" max="5121" width="12.5703125" style="28" customWidth="1"/>
    <col min="5122" max="5122" width="10.85546875" style="28" bestFit="1" customWidth="1"/>
    <col min="5123" max="5123" width="13.42578125" style="28" customWidth="1"/>
    <col min="5124" max="5124" width="9.85546875" style="28" customWidth="1"/>
    <col min="5125" max="5125" width="12.5703125" style="28" bestFit="1" customWidth="1"/>
    <col min="5126" max="5129" width="12.7109375" style="28" customWidth="1"/>
    <col min="5130" max="5130" width="9.140625" style="28"/>
    <col min="5131" max="5131" width="11" style="28" bestFit="1" customWidth="1"/>
    <col min="5132" max="5133" width="9.140625" style="28"/>
    <col min="5134" max="5134" width="18.85546875" style="28" bestFit="1" customWidth="1"/>
    <col min="5135" max="5135" width="14.140625" style="28" customWidth="1"/>
    <col min="5136" max="5136" width="16.85546875" style="28" customWidth="1"/>
    <col min="5137" max="5137" width="23.42578125" style="28" bestFit="1" customWidth="1"/>
    <col min="5138" max="5138" width="9.140625" style="28"/>
    <col min="5139" max="5139" width="11" style="28" bestFit="1" customWidth="1"/>
    <col min="5140" max="5376" width="9.140625" style="28"/>
    <col min="5377" max="5377" width="12.5703125" style="28" customWidth="1"/>
    <col min="5378" max="5378" width="10.85546875" style="28" bestFit="1" customWidth="1"/>
    <col min="5379" max="5379" width="13.42578125" style="28" customWidth="1"/>
    <col min="5380" max="5380" width="9.85546875" style="28" customWidth="1"/>
    <col min="5381" max="5381" width="12.5703125" style="28" bestFit="1" customWidth="1"/>
    <col min="5382" max="5385" width="12.7109375" style="28" customWidth="1"/>
    <col min="5386" max="5386" width="9.140625" style="28"/>
    <col min="5387" max="5387" width="11" style="28" bestFit="1" customWidth="1"/>
    <col min="5388" max="5389" width="9.140625" style="28"/>
    <col min="5390" max="5390" width="18.85546875" style="28" bestFit="1" customWidth="1"/>
    <col min="5391" max="5391" width="14.140625" style="28" customWidth="1"/>
    <col min="5392" max="5392" width="16.85546875" style="28" customWidth="1"/>
    <col min="5393" max="5393" width="23.42578125" style="28" bestFit="1" customWidth="1"/>
    <col min="5394" max="5394" width="9.140625" style="28"/>
    <col min="5395" max="5395" width="11" style="28" bestFit="1" customWidth="1"/>
    <col min="5396" max="5632" width="9.140625" style="28"/>
    <col min="5633" max="5633" width="12.5703125" style="28" customWidth="1"/>
    <col min="5634" max="5634" width="10.85546875" style="28" bestFit="1" customWidth="1"/>
    <col min="5635" max="5635" width="13.42578125" style="28" customWidth="1"/>
    <col min="5636" max="5636" width="9.85546875" style="28" customWidth="1"/>
    <col min="5637" max="5637" width="12.5703125" style="28" bestFit="1" customWidth="1"/>
    <col min="5638" max="5641" width="12.7109375" style="28" customWidth="1"/>
    <col min="5642" max="5642" width="9.140625" style="28"/>
    <col min="5643" max="5643" width="11" style="28" bestFit="1" customWidth="1"/>
    <col min="5644" max="5645" width="9.140625" style="28"/>
    <col min="5646" max="5646" width="18.85546875" style="28" bestFit="1" customWidth="1"/>
    <col min="5647" max="5647" width="14.140625" style="28" customWidth="1"/>
    <col min="5648" max="5648" width="16.85546875" style="28" customWidth="1"/>
    <col min="5649" max="5649" width="23.42578125" style="28" bestFit="1" customWidth="1"/>
    <col min="5650" max="5650" width="9.140625" style="28"/>
    <col min="5651" max="5651" width="11" style="28" bestFit="1" customWidth="1"/>
    <col min="5652" max="5888" width="9.140625" style="28"/>
    <col min="5889" max="5889" width="12.5703125" style="28" customWidth="1"/>
    <col min="5890" max="5890" width="10.85546875" style="28" bestFit="1" customWidth="1"/>
    <col min="5891" max="5891" width="13.42578125" style="28" customWidth="1"/>
    <col min="5892" max="5892" width="9.85546875" style="28" customWidth="1"/>
    <col min="5893" max="5893" width="12.5703125" style="28" bestFit="1" customWidth="1"/>
    <col min="5894" max="5897" width="12.7109375" style="28" customWidth="1"/>
    <col min="5898" max="5898" width="9.140625" style="28"/>
    <col min="5899" max="5899" width="11" style="28" bestFit="1" customWidth="1"/>
    <col min="5900" max="5901" width="9.140625" style="28"/>
    <col min="5902" max="5902" width="18.85546875" style="28" bestFit="1" customWidth="1"/>
    <col min="5903" max="5903" width="14.140625" style="28" customWidth="1"/>
    <col min="5904" max="5904" width="16.85546875" style="28" customWidth="1"/>
    <col min="5905" max="5905" width="23.42578125" style="28" bestFit="1" customWidth="1"/>
    <col min="5906" max="5906" width="9.140625" style="28"/>
    <col min="5907" max="5907" width="11" style="28" bestFit="1" customWidth="1"/>
    <col min="5908" max="6144" width="9.140625" style="28"/>
    <col min="6145" max="6145" width="12.5703125" style="28" customWidth="1"/>
    <col min="6146" max="6146" width="10.85546875" style="28" bestFit="1" customWidth="1"/>
    <col min="6147" max="6147" width="13.42578125" style="28" customWidth="1"/>
    <col min="6148" max="6148" width="9.85546875" style="28" customWidth="1"/>
    <col min="6149" max="6149" width="12.5703125" style="28" bestFit="1" customWidth="1"/>
    <col min="6150" max="6153" width="12.7109375" style="28" customWidth="1"/>
    <col min="6154" max="6154" width="9.140625" style="28"/>
    <col min="6155" max="6155" width="11" style="28" bestFit="1" customWidth="1"/>
    <col min="6156" max="6157" width="9.140625" style="28"/>
    <col min="6158" max="6158" width="18.85546875" style="28" bestFit="1" customWidth="1"/>
    <col min="6159" max="6159" width="14.140625" style="28" customWidth="1"/>
    <col min="6160" max="6160" width="16.85546875" style="28" customWidth="1"/>
    <col min="6161" max="6161" width="23.42578125" style="28" bestFit="1" customWidth="1"/>
    <col min="6162" max="6162" width="9.140625" style="28"/>
    <col min="6163" max="6163" width="11" style="28" bestFit="1" customWidth="1"/>
    <col min="6164" max="6400" width="9.140625" style="28"/>
    <col min="6401" max="6401" width="12.5703125" style="28" customWidth="1"/>
    <col min="6402" max="6402" width="10.85546875" style="28" bestFit="1" customWidth="1"/>
    <col min="6403" max="6403" width="13.42578125" style="28" customWidth="1"/>
    <col min="6404" max="6404" width="9.85546875" style="28" customWidth="1"/>
    <col min="6405" max="6405" width="12.5703125" style="28" bestFit="1" customWidth="1"/>
    <col min="6406" max="6409" width="12.7109375" style="28" customWidth="1"/>
    <col min="6410" max="6410" width="9.140625" style="28"/>
    <col min="6411" max="6411" width="11" style="28" bestFit="1" customWidth="1"/>
    <col min="6412" max="6413" width="9.140625" style="28"/>
    <col min="6414" max="6414" width="18.85546875" style="28" bestFit="1" customWidth="1"/>
    <col min="6415" max="6415" width="14.140625" style="28" customWidth="1"/>
    <col min="6416" max="6416" width="16.85546875" style="28" customWidth="1"/>
    <col min="6417" max="6417" width="23.42578125" style="28" bestFit="1" customWidth="1"/>
    <col min="6418" max="6418" width="9.140625" style="28"/>
    <col min="6419" max="6419" width="11" style="28" bestFit="1" customWidth="1"/>
    <col min="6420" max="6656" width="9.140625" style="28"/>
    <col min="6657" max="6657" width="12.5703125" style="28" customWidth="1"/>
    <col min="6658" max="6658" width="10.85546875" style="28" bestFit="1" customWidth="1"/>
    <col min="6659" max="6659" width="13.42578125" style="28" customWidth="1"/>
    <col min="6660" max="6660" width="9.85546875" style="28" customWidth="1"/>
    <col min="6661" max="6661" width="12.5703125" style="28" bestFit="1" customWidth="1"/>
    <col min="6662" max="6665" width="12.7109375" style="28" customWidth="1"/>
    <col min="6666" max="6666" width="9.140625" style="28"/>
    <col min="6667" max="6667" width="11" style="28" bestFit="1" customWidth="1"/>
    <col min="6668" max="6669" width="9.140625" style="28"/>
    <col min="6670" max="6670" width="18.85546875" style="28" bestFit="1" customWidth="1"/>
    <col min="6671" max="6671" width="14.140625" style="28" customWidth="1"/>
    <col min="6672" max="6672" width="16.85546875" style="28" customWidth="1"/>
    <col min="6673" max="6673" width="23.42578125" style="28" bestFit="1" customWidth="1"/>
    <col min="6674" max="6674" width="9.140625" style="28"/>
    <col min="6675" max="6675" width="11" style="28" bestFit="1" customWidth="1"/>
    <col min="6676" max="6912" width="9.140625" style="28"/>
    <col min="6913" max="6913" width="12.5703125" style="28" customWidth="1"/>
    <col min="6914" max="6914" width="10.85546875" style="28" bestFit="1" customWidth="1"/>
    <col min="6915" max="6915" width="13.42578125" style="28" customWidth="1"/>
    <col min="6916" max="6916" width="9.85546875" style="28" customWidth="1"/>
    <col min="6917" max="6917" width="12.5703125" style="28" bestFit="1" customWidth="1"/>
    <col min="6918" max="6921" width="12.7109375" style="28" customWidth="1"/>
    <col min="6922" max="6922" width="9.140625" style="28"/>
    <col min="6923" max="6923" width="11" style="28" bestFit="1" customWidth="1"/>
    <col min="6924" max="6925" width="9.140625" style="28"/>
    <col min="6926" max="6926" width="18.85546875" style="28" bestFit="1" customWidth="1"/>
    <col min="6927" max="6927" width="14.140625" style="28" customWidth="1"/>
    <col min="6928" max="6928" width="16.85546875" style="28" customWidth="1"/>
    <col min="6929" max="6929" width="23.42578125" style="28" bestFit="1" customWidth="1"/>
    <col min="6930" max="6930" width="9.140625" style="28"/>
    <col min="6931" max="6931" width="11" style="28" bestFit="1" customWidth="1"/>
    <col min="6932" max="7168" width="9.140625" style="28"/>
    <col min="7169" max="7169" width="12.5703125" style="28" customWidth="1"/>
    <col min="7170" max="7170" width="10.85546875" style="28" bestFit="1" customWidth="1"/>
    <col min="7171" max="7171" width="13.42578125" style="28" customWidth="1"/>
    <col min="7172" max="7172" width="9.85546875" style="28" customWidth="1"/>
    <col min="7173" max="7173" width="12.5703125" style="28" bestFit="1" customWidth="1"/>
    <col min="7174" max="7177" width="12.7109375" style="28" customWidth="1"/>
    <col min="7178" max="7178" width="9.140625" style="28"/>
    <col min="7179" max="7179" width="11" style="28" bestFit="1" customWidth="1"/>
    <col min="7180" max="7181" width="9.140625" style="28"/>
    <col min="7182" max="7182" width="18.85546875" style="28" bestFit="1" customWidth="1"/>
    <col min="7183" max="7183" width="14.140625" style="28" customWidth="1"/>
    <col min="7184" max="7184" width="16.85546875" style="28" customWidth="1"/>
    <col min="7185" max="7185" width="23.42578125" style="28" bestFit="1" customWidth="1"/>
    <col min="7186" max="7186" width="9.140625" style="28"/>
    <col min="7187" max="7187" width="11" style="28" bestFit="1" customWidth="1"/>
    <col min="7188" max="7424" width="9.140625" style="28"/>
    <col min="7425" max="7425" width="12.5703125" style="28" customWidth="1"/>
    <col min="7426" max="7426" width="10.85546875" style="28" bestFit="1" customWidth="1"/>
    <col min="7427" max="7427" width="13.42578125" style="28" customWidth="1"/>
    <col min="7428" max="7428" width="9.85546875" style="28" customWidth="1"/>
    <col min="7429" max="7429" width="12.5703125" style="28" bestFit="1" customWidth="1"/>
    <col min="7430" max="7433" width="12.7109375" style="28" customWidth="1"/>
    <col min="7434" max="7434" width="9.140625" style="28"/>
    <col min="7435" max="7435" width="11" style="28" bestFit="1" customWidth="1"/>
    <col min="7436" max="7437" width="9.140625" style="28"/>
    <col min="7438" max="7438" width="18.85546875" style="28" bestFit="1" customWidth="1"/>
    <col min="7439" max="7439" width="14.140625" style="28" customWidth="1"/>
    <col min="7440" max="7440" width="16.85546875" style="28" customWidth="1"/>
    <col min="7441" max="7441" width="23.42578125" style="28" bestFit="1" customWidth="1"/>
    <col min="7442" max="7442" width="9.140625" style="28"/>
    <col min="7443" max="7443" width="11" style="28" bestFit="1" customWidth="1"/>
    <col min="7444" max="7680" width="9.140625" style="28"/>
    <col min="7681" max="7681" width="12.5703125" style="28" customWidth="1"/>
    <col min="7682" max="7682" width="10.85546875" style="28" bestFit="1" customWidth="1"/>
    <col min="7683" max="7683" width="13.42578125" style="28" customWidth="1"/>
    <col min="7684" max="7684" width="9.85546875" style="28" customWidth="1"/>
    <col min="7685" max="7685" width="12.5703125" style="28" bestFit="1" customWidth="1"/>
    <col min="7686" max="7689" width="12.7109375" style="28" customWidth="1"/>
    <col min="7690" max="7690" width="9.140625" style="28"/>
    <col min="7691" max="7691" width="11" style="28" bestFit="1" customWidth="1"/>
    <col min="7692" max="7693" width="9.140625" style="28"/>
    <col min="7694" max="7694" width="18.85546875" style="28" bestFit="1" customWidth="1"/>
    <col min="7695" max="7695" width="14.140625" style="28" customWidth="1"/>
    <col min="7696" max="7696" width="16.85546875" style="28" customWidth="1"/>
    <col min="7697" max="7697" width="23.42578125" style="28" bestFit="1" customWidth="1"/>
    <col min="7698" max="7698" width="9.140625" style="28"/>
    <col min="7699" max="7699" width="11" style="28" bestFit="1" customWidth="1"/>
    <col min="7700" max="7936" width="9.140625" style="28"/>
    <col min="7937" max="7937" width="12.5703125" style="28" customWidth="1"/>
    <col min="7938" max="7938" width="10.85546875" style="28" bestFit="1" customWidth="1"/>
    <col min="7939" max="7939" width="13.42578125" style="28" customWidth="1"/>
    <col min="7940" max="7940" width="9.85546875" style="28" customWidth="1"/>
    <col min="7941" max="7941" width="12.5703125" style="28" bestFit="1" customWidth="1"/>
    <col min="7942" max="7945" width="12.7109375" style="28" customWidth="1"/>
    <col min="7946" max="7946" width="9.140625" style="28"/>
    <col min="7947" max="7947" width="11" style="28" bestFit="1" customWidth="1"/>
    <col min="7948" max="7949" width="9.140625" style="28"/>
    <col min="7950" max="7950" width="18.85546875" style="28" bestFit="1" customWidth="1"/>
    <col min="7951" max="7951" width="14.140625" style="28" customWidth="1"/>
    <col min="7952" max="7952" width="16.85546875" style="28" customWidth="1"/>
    <col min="7953" max="7953" width="23.42578125" style="28" bestFit="1" customWidth="1"/>
    <col min="7954" max="7954" width="9.140625" style="28"/>
    <col min="7955" max="7955" width="11" style="28" bestFit="1" customWidth="1"/>
    <col min="7956" max="8192" width="9.140625" style="28"/>
    <col min="8193" max="8193" width="12.5703125" style="28" customWidth="1"/>
    <col min="8194" max="8194" width="10.85546875" style="28" bestFit="1" customWidth="1"/>
    <col min="8195" max="8195" width="13.42578125" style="28" customWidth="1"/>
    <col min="8196" max="8196" width="9.85546875" style="28" customWidth="1"/>
    <col min="8197" max="8197" width="12.5703125" style="28" bestFit="1" customWidth="1"/>
    <col min="8198" max="8201" width="12.7109375" style="28" customWidth="1"/>
    <col min="8202" max="8202" width="9.140625" style="28"/>
    <col min="8203" max="8203" width="11" style="28" bestFit="1" customWidth="1"/>
    <col min="8204" max="8205" width="9.140625" style="28"/>
    <col min="8206" max="8206" width="18.85546875" style="28" bestFit="1" customWidth="1"/>
    <col min="8207" max="8207" width="14.140625" style="28" customWidth="1"/>
    <col min="8208" max="8208" width="16.85546875" style="28" customWidth="1"/>
    <col min="8209" max="8209" width="23.42578125" style="28" bestFit="1" customWidth="1"/>
    <col min="8210" max="8210" width="9.140625" style="28"/>
    <col min="8211" max="8211" width="11" style="28" bestFit="1" customWidth="1"/>
    <col min="8212" max="8448" width="9.140625" style="28"/>
    <col min="8449" max="8449" width="12.5703125" style="28" customWidth="1"/>
    <col min="8450" max="8450" width="10.85546875" style="28" bestFit="1" customWidth="1"/>
    <col min="8451" max="8451" width="13.42578125" style="28" customWidth="1"/>
    <col min="8452" max="8452" width="9.85546875" style="28" customWidth="1"/>
    <col min="8453" max="8453" width="12.5703125" style="28" bestFit="1" customWidth="1"/>
    <col min="8454" max="8457" width="12.7109375" style="28" customWidth="1"/>
    <col min="8458" max="8458" width="9.140625" style="28"/>
    <col min="8459" max="8459" width="11" style="28" bestFit="1" customWidth="1"/>
    <col min="8460" max="8461" width="9.140625" style="28"/>
    <col min="8462" max="8462" width="18.85546875" style="28" bestFit="1" customWidth="1"/>
    <col min="8463" max="8463" width="14.140625" style="28" customWidth="1"/>
    <col min="8464" max="8464" width="16.85546875" style="28" customWidth="1"/>
    <col min="8465" max="8465" width="23.42578125" style="28" bestFit="1" customWidth="1"/>
    <col min="8466" max="8466" width="9.140625" style="28"/>
    <col min="8467" max="8467" width="11" style="28" bestFit="1" customWidth="1"/>
    <col min="8468" max="8704" width="9.140625" style="28"/>
    <col min="8705" max="8705" width="12.5703125" style="28" customWidth="1"/>
    <col min="8706" max="8706" width="10.85546875" style="28" bestFit="1" customWidth="1"/>
    <col min="8707" max="8707" width="13.42578125" style="28" customWidth="1"/>
    <col min="8708" max="8708" width="9.85546875" style="28" customWidth="1"/>
    <col min="8709" max="8709" width="12.5703125" style="28" bestFit="1" customWidth="1"/>
    <col min="8710" max="8713" width="12.7109375" style="28" customWidth="1"/>
    <col min="8714" max="8714" width="9.140625" style="28"/>
    <col min="8715" max="8715" width="11" style="28" bestFit="1" customWidth="1"/>
    <col min="8716" max="8717" width="9.140625" style="28"/>
    <col min="8718" max="8718" width="18.85546875" style="28" bestFit="1" customWidth="1"/>
    <col min="8719" max="8719" width="14.140625" style="28" customWidth="1"/>
    <col min="8720" max="8720" width="16.85546875" style="28" customWidth="1"/>
    <col min="8721" max="8721" width="23.42578125" style="28" bestFit="1" customWidth="1"/>
    <col min="8722" max="8722" width="9.140625" style="28"/>
    <col min="8723" max="8723" width="11" style="28" bestFit="1" customWidth="1"/>
    <col min="8724" max="8960" width="9.140625" style="28"/>
    <col min="8961" max="8961" width="12.5703125" style="28" customWidth="1"/>
    <col min="8962" max="8962" width="10.85546875" style="28" bestFit="1" customWidth="1"/>
    <col min="8963" max="8963" width="13.42578125" style="28" customWidth="1"/>
    <col min="8964" max="8964" width="9.85546875" style="28" customWidth="1"/>
    <col min="8965" max="8965" width="12.5703125" style="28" bestFit="1" customWidth="1"/>
    <col min="8966" max="8969" width="12.7109375" style="28" customWidth="1"/>
    <col min="8970" max="8970" width="9.140625" style="28"/>
    <col min="8971" max="8971" width="11" style="28" bestFit="1" customWidth="1"/>
    <col min="8972" max="8973" width="9.140625" style="28"/>
    <col min="8974" max="8974" width="18.85546875" style="28" bestFit="1" customWidth="1"/>
    <col min="8975" max="8975" width="14.140625" style="28" customWidth="1"/>
    <col min="8976" max="8976" width="16.85546875" style="28" customWidth="1"/>
    <col min="8977" max="8977" width="23.42578125" style="28" bestFit="1" customWidth="1"/>
    <col min="8978" max="8978" width="9.140625" style="28"/>
    <col min="8979" max="8979" width="11" style="28" bestFit="1" customWidth="1"/>
    <col min="8980" max="9216" width="9.140625" style="28"/>
    <col min="9217" max="9217" width="12.5703125" style="28" customWidth="1"/>
    <col min="9218" max="9218" width="10.85546875" style="28" bestFit="1" customWidth="1"/>
    <col min="9219" max="9219" width="13.42578125" style="28" customWidth="1"/>
    <col min="9220" max="9220" width="9.85546875" style="28" customWidth="1"/>
    <col min="9221" max="9221" width="12.5703125" style="28" bestFit="1" customWidth="1"/>
    <col min="9222" max="9225" width="12.7109375" style="28" customWidth="1"/>
    <col min="9226" max="9226" width="9.140625" style="28"/>
    <col min="9227" max="9227" width="11" style="28" bestFit="1" customWidth="1"/>
    <col min="9228" max="9229" width="9.140625" style="28"/>
    <col min="9230" max="9230" width="18.85546875" style="28" bestFit="1" customWidth="1"/>
    <col min="9231" max="9231" width="14.140625" style="28" customWidth="1"/>
    <col min="9232" max="9232" width="16.85546875" style="28" customWidth="1"/>
    <col min="9233" max="9233" width="23.42578125" style="28" bestFit="1" customWidth="1"/>
    <col min="9234" max="9234" width="9.140625" style="28"/>
    <col min="9235" max="9235" width="11" style="28" bestFit="1" customWidth="1"/>
    <col min="9236" max="9472" width="9.140625" style="28"/>
    <col min="9473" max="9473" width="12.5703125" style="28" customWidth="1"/>
    <col min="9474" max="9474" width="10.85546875" style="28" bestFit="1" customWidth="1"/>
    <col min="9475" max="9475" width="13.42578125" style="28" customWidth="1"/>
    <col min="9476" max="9476" width="9.85546875" style="28" customWidth="1"/>
    <col min="9477" max="9477" width="12.5703125" style="28" bestFit="1" customWidth="1"/>
    <col min="9478" max="9481" width="12.7109375" style="28" customWidth="1"/>
    <col min="9482" max="9482" width="9.140625" style="28"/>
    <col min="9483" max="9483" width="11" style="28" bestFit="1" customWidth="1"/>
    <col min="9484" max="9485" width="9.140625" style="28"/>
    <col min="9486" max="9486" width="18.85546875" style="28" bestFit="1" customWidth="1"/>
    <col min="9487" max="9487" width="14.140625" style="28" customWidth="1"/>
    <col min="9488" max="9488" width="16.85546875" style="28" customWidth="1"/>
    <col min="9489" max="9489" width="23.42578125" style="28" bestFit="1" customWidth="1"/>
    <col min="9490" max="9490" width="9.140625" style="28"/>
    <col min="9491" max="9491" width="11" style="28" bestFit="1" customWidth="1"/>
    <col min="9492" max="9728" width="9.140625" style="28"/>
    <col min="9729" max="9729" width="12.5703125" style="28" customWidth="1"/>
    <col min="9730" max="9730" width="10.85546875" style="28" bestFit="1" customWidth="1"/>
    <col min="9731" max="9731" width="13.42578125" style="28" customWidth="1"/>
    <col min="9732" max="9732" width="9.85546875" style="28" customWidth="1"/>
    <col min="9733" max="9733" width="12.5703125" style="28" bestFit="1" customWidth="1"/>
    <col min="9734" max="9737" width="12.7109375" style="28" customWidth="1"/>
    <col min="9738" max="9738" width="9.140625" style="28"/>
    <col min="9739" max="9739" width="11" style="28" bestFit="1" customWidth="1"/>
    <col min="9740" max="9741" width="9.140625" style="28"/>
    <col min="9742" max="9742" width="18.85546875" style="28" bestFit="1" customWidth="1"/>
    <col min="9743" max="9743" width="14.140625" style="28" customWidth="1"/>
    <col min="9744" max="9744" width="16.85546875" style="28" customWidth="1"/>
    <col min="9745" max="9745" width="23.42578125" style="28" bestFit="1" customWidth="1"/>
    <col min="9746" max="9746" width="9.140625" style="28"/>
    <col min="9747" max="9747" width="11" style="28" bestFit="1" customWidth="1"/>
    <col min="9748" max="9984" width="9.140625" style="28"/>
    <col min="9985" max="9985" width="12.5703125" style="28" customWidth="1"/>
    <col min="9986" max="9986" width="10.85546875" style="28" bestFit="1" customWidth="1"/>
    <col min="9987" max="9987" width="13.42578125" style="28" customWidth="1"/>
    <col min="9988" max="9988" width="9.85546875" style="28" customWidth="1"/>
    <col min="9989" max="9989" width="12.5703125" style="28" bestFit="1" customWidth="1"/>
    <col min="9990" max="9993" width="12.7109375" style="28" customWidth="1"/>
    <col min="9994" max="9994" width="9.140625" style="28"/>
    <col min="9995" max="9995" width="11" style="28" bestFit="1" customWidth="1"/>
    <col min="9996" max="9997" width="9.140625" style="28"/>
    <col min="9998" max="9998" width="18.85546875" style="28" bestFit="1" customWidth="1"/>
    <col min="9999" max="9999" width="14.140625" style="28" customWidth="1"/>
    <col min="10000" max="10000" width="16.85546875" style="28" customWidth="1"/>
    <col min="10001" max="10001" width="23.42578125" style="28" bestFit="1" customWidth="1"/>
    <col min="10002" max="10002" width="9.140625" style="28"/>
    <col min="10003" max="10003" width="11" style="28" bestFit="1" customWidth="1"/>
    <col min="10004" max="10240" width="9.140625" style="28"/>
    <col min="10241" max="10241" width="12.5703125" style="28" customWidth="1"/>
    <col min="10242" max="10242" width="10.85546875" style="28" bestFit="1" customWidth="1"/>
    <col min="10243" max="10243" width="13.42578125" style="28" customWidth="1"/>
    <col min="10244" max="10244" width="9.85546875" style="28" customWidth="1"/>
    <col min="10245" max="10245" width="12.5703125" style="28" bestFit="1" customWidth="1"/>
    <col min="10246" max="10249" width="12.7109375" style="28" customWidth="1"/>
    <col min="10250" max="10250" width="9.140625" style="28"/>
    <col min="10251" max="10251" width="11" style="28" bestFit="1" customWidth="1"/>
    <col min="10252" max="10253" width="9.140625" style="28"/>
    <col min="10254" max="10254" width="18.85546875" style="28" bestFit="1" customWidth="1"/>
    <col min="10255" max="10255" width="14.140625" style="28" customWidth="1"/>
    <col min="10256" max="10256" width="16.85546875" style="28" customWidth="1"/>
    <col min="10257" max="10257" width="23.42578125" style="28" bestFit="1" customWidth="1"/>
    <col min="10258" max="10258" width="9.140625" style="28"/>
    <col min="10259" max="10259" width="11" style="28" bestFit="1" customWidth="1"/>
    <col min="10260" max="10496" width="9.140625" style="28"/>
    <col min="10497" max="10497" width="12.5703125" style="28" customWidth="1"/>
    <col min="10498" max="10498" width="10.85546875" style="28" bestFit="1" customWidth="1"/>
    <col min="10499" max="10499" width="13.42578125" style="28" customWidth="1"/>
    <col min="10500" max="10500" width="9.85546875" style="28" customWidth="1"/>
    <col min="10501" max="10501" width="12.5703125" style="28" bestFit="1" customWidth="1"/>
    <col min="10502" max="10505" width="12.7109375" style="28" customWidth="1"/>
    <col min="10506" max="10506" width="9.140625" style="28"/>
    <col min="10507" max="10507" width="11" style="28" bestFit="1" customWidth="1"/>
    <col min="10508" max="10509" width="9.140625" style="28"/>
    <col min="10510" max="10510" width="18.85546875" style="28" bestFit="1" customWidth="1"/>
    <col min="10511" max="10511" width="14.140625" style="28" customWidth="1"/>
    <col min="10512" max="10512" width="16.85546875" style="28" customWidth="1"/>
    <col min="10513" max="10513" width="23.42578125" style="28" bestFit="1" customWidth="1"/>
    <col min="10514" max="10514" width="9.140625" style="28"/>
    <col min="10515" max="10515" width="11" style="28" bestFit="1" customWidth="1"/>
    <col min="10516" max="10752" width="9.140625" style="28"/>
    <col min="10753" max="10753" width="12.5703125" style="28" customWidth="1"/>
    <col min="10754" max="10754" width="10.85546875" style="28" bestFit="1" customWidth="1"/>
    <col min="10755" max="10755" width="13.42578125" style="28" customWidth="1"/>
    <col min="10756" max="10756" width="9.85546875" style="28" customWidth="1"/>
    <col min="10757" max="10757" width="12.5703125" style="28" bestFit="1" customWidth="1"/>
    <col min="10758" max="10761" width="12.7109375" style="28" customWidth="1"/>
    <col min="10762" max="10762" width="9.140625" style="28"/>
    <col min="10763" max="10763" width="11" style="28" bestFit="1" customWidth="1"/>
    <col min="10764" max="10765" width="9.140625" style="28"/>
    <col min="10766" max="10766" width="18.85546875" style="28" bestFit="1" customWidth="1"/>
    <col min="10767" max="10767" width="14.140625" style="28" customWidth="1"/>
    <col min="10768" max="10768" width="16.85546875" style="28" customWidth="1"/>
    <col min="10769" max="10769" width="23.42578125" style="28" bestFit="1" customWidth="1"/>
    <col min="10770" max="10770" width="9.140625" style="28"/>
    <col min="10771" max="10771" width="11" style="28" bestFit="1" customWidth="1"/>
    <col min="10772" max="11008" width="9.140625" style="28"/>
    <col min="11009" max="11009" width="12.5703125" style="28" customWidth="1"/>
    <col min="11010" max="11010" width="10.85546875" style="28" bestFit="1" customWidth="1"/>
    <col min="11011" max="11011" width="13.42578125" style="28" customWidth="1"/>
    <col min="11012" max="11012" width="9.85546875" style="28" customWidth="1"/>
    <col min="11013" max="11013" width="12.5703125" style="28" bestFit="1" customWidth="1"/>
    <col min="11014" max="11017" width="12.7109375" style="28" customWidth="1"/>
    <col min="11018" max="11018" width="9.140625" style="28"/>
    <col min="11019" max="11019" width="11" style="28" bestFit="1" customWidth="1"/>
    <col min="11020" max="11021" width="9.140625" style="28"/>
    <col min="11022" max="11022" width="18.85546875" style="28" bestFit="1" customWidth="1"/>
    <col min="11023" max="11023" width="14.140625" style="28" customWidth="1"/>
    <col min="11024" max="11024" width="16.85546875" style="28" customWidth="1"/>
    <col min="11025" max="11025" width="23.42578125" style="28" bestFit="1" customWidth="1"/>
    <col min="11026" max="11026" width="9.140625" style="28"/>
    <col min="11027" max="11027" width="11" style="28" bestFit="1" customWidth="1"/>
    <col min="11028" max="11264" width="9.140625" style="28"/>
    <col min="11265" max="11265" width="12.5703125" style="28" customWidth="1"/>
    <col min="11266" max="11266" width="10.85546875" style="28" bestFit="1" customWidth="1"/>
    <col min="11267" max="11267" width="13.42578125" style="28" customWidth="1"/>
    <col min="11268" max="11268" width="9.85546875" style="28" customWidth="1"/>
    <col min="11269" max="11269" width="12.5703125" style="28" bestFit="1" customWidth="1"/>
    <col min="11270" max="11273" width="12.7109375" style="28" customWidth="1"/>
    <col min="11274" max="11274" width="9.140625" style="28"/>
    <col min="11275" max="11275" width="11" style="28" bestFit="1" customWidth="1"/>
    <col min="11276" max="11277" width="9.140625" style="28"/>
    <col min="11278" max="11278" width="18.85546875" style="28" bestFit="1" customWidth="1"/>
    <col min="11279" max="11279" width="14.140625" style="28" customWidth="1"/>
    <col min="11280" max="11280" width="16.85546875" style="28" customWidth="1"/>
    <col min="11281" max="11281" width="23.42578125" style="28" bestFit="1" customWidth="1"/>
    <col min="11282" max="11282" width="9.140625" style="28"/>
    <col min="11283" max="11283" width="11" style="28" bestFit="1" customWidth="1"/>
    <col min="11284" max="11520" width="9.140625" style="28"/>
    <col min="11521" max="11521" width="12.5703125" style="28" customWidth="1"/>
    <col min="11522" max="11522" width="10.85546875" style="28" bestFit="1" customWidth="1"/>
    <col min="11523" max="11523" width="13.42578125" style="28" customWidth="1"/>
    <col min="11524" max="11524" width="9.85546875" style="28" customWidth="1"/>
    <col min="11525" max="11525" width="12.5703125" style="28" bestFit="1" customWidth="1"/>
    <col min="11526" max="11529" width="12.7109375" style="28" customWidth="1"/>
    <col min="11530" max="11530" width="9.140625" style="28"/>
    <col min="11531" max="11531" width="11" style="28" bestFit="1" customWidth="1"/>
    <col min="11532" max="11533" width="9.140625" style="28"/>
    <col min="11534" max="11534" width="18.85546875" style="28" bestFit="1" customWidth="1"/>
    <col min="11535" max="11535" width="14.140625" style="28" customWidth="1"/>
    <col min="11536" max="11536" width="16.85546875" style="28" customWidth="1"/>
    <col min="11537" max="11537" width="23.42578125" style="28" bestFit="1" customWidth="1"/>
    <col min="11538" max="11538" width="9.140625" style="28"/>
    <col min="11539" max="11539" width="11" style="28" bestFit="1" customWidth="1"/>
    <col min="11540" max="11776" width="9.140625" style="28"/>
    <col min="11777" max="11777" width="12.5703125" style="28" customWidth="1"/>
    <col min="11778" max="11778" width="10.85546875" style="28" bestFit="1" customWidth="1"/>
    <col min="11779" max="11779" width="13.42578125" style="28" customWidth="1"/>
    <col min="11780" max="11780" width="9.85546875" style="28" customWidth="1"/>
    <col min="11781" max="11781" width="12.5703125" style="28" bestFit="1" customWidth="1"/>
    <col min="11782" max="11785" width="12.7109375" style="28" customWidth="1"/>
    <col min="11786" max="11786" width="9.140625" style="28"/>
    <col min="11787" max="11787" width="11" style="28" bestFit="1" customWidth="1"/>
    <col min="11788" max="11789" width="9.140625" style="28"/>
    <col min="11790" max="11790" width="18.85546875" style="28" bestFit="1" customWidth="1"/>
    <col min="11791" max="11791" width="14.140625" style="28" customWidth="1"/>
    <col min="11792" max="11792" width="16.85546875" style="28" customWidth="1"/>
    <col min="11793" max="11793" width="23.42578125" style="28" bestFit="1" customWidth="1"/>
    <col min="11794" max="11794" width="9.140625" style="28"/>
    <col min="11795" max="11795" width="11" style="28" bestFit="1" customWidth="1"/>
    <col min="11796" max="12032" width="9.140625" style="28"/>
    <col min="12033" max="12033" width="12.5703125" style="28" customWidth="1"/>
    <col min="12034" max="12034" width="10.85546875" style="28" bestFit="1" customWidth="1"/>
    <col min="12035" max="12035" width="13.42578125" style="28" customWidth="1"/>
    <col min="12036" max="12036" width="9.85546875" style="28" customWidth="1"/>
    <col min="12037" max="12037" width="12.5703125" style="28" bestFit="1" customWidth="1"/>
    <col min="12038" max="12041" width="12.7109375" style="28" customWidth="1"/>
    <col min="12042" max="12042" width="9.140625" style="28"/>
    <col min="12043" max="12043" width="11" style="28" bestFit="1" customWidth="1"/>
    <col min="12044" max="12045" width="9.140625" style="28"/>
    <col min="12046" max="12046" width="18.85546875" style="28" bestFit="1" customWidth="1"/>
    <col min="12047" max="12047" width="14.140625" style="28" customWidth="1"/>
    <col min="12048" max="12048" width="16.85546875" style="28" customWidth="1"/>
    <col min="12049" max="12049" width="23.42578125" style="28" bestFit="1" customWidth="1"/>
    <col min="12050" max="12050" width="9.140625" style="28"/>
    <col min="12051" max="12051" width="11" style="28" bestFit="1" customWidth="1"/>
    <col min="12052" max="12288" width="9.140625" style="28"/>
    <col min="12289" max="12289" width="12.5703125" style="28" customWidth="1"/>
    <col min="12290" max="12290" width="10.85546875" style="28" bestFit="1" customWidth="1"/>
    <col min="12291" max="12291" width="13.42578125" style="28" customWidth="1"/>
    <col min="12292" max="12292" width="9.85546875" style="28" customWidth="1"/>
    <col min="12293" max="12293" width="12.5703125" style="28" bestFit="1" customWidth="1"/>
    <col min="12294" max="12297" width="12.7109375" style="28" customWidth="1"/>
    <col min="12298" max="12298" width="9.140625" style="28"/>
    <col min="12299" max="12299" width="11" style="28" bestFit="1" customWidth="1"/>
    <col min="12300" max="12301" width="9.140625" style="28"/>
    <col min="12302" max="12302" width="18.85546875" style="28" bestFit="1" customWidth="1"/>
    <col min="12303" max="12303" width="14.140625" style="28" customWidth="1"/>
    <col min="12304" max="12304" width="16.85546875" style="28" customWidth="1"/>
    <col min="12305" max="12305" width="23.42578125" style="28" bestFit="1" customWidth="1"/>
    <col min="12306" max="12306" width="9.140625" style="28"/>
    <col min="12307" max="12307" width="11" style="28" bestFit="1" customWidth="1"/>
    <col min="12308" max="12544" width="9.140625" style="28"/>
    <col min="12545" max="12545" width="12.5703125" style="28" customWidth="1"/>
    <col min="12546" max="12546" width="10.85546875" style="28" bestFit="1" customWidth="1"/>
    <col min="12547" max="12547" width="13.42578125" style="28" customWidth="1"/>
    <col min="12548" max="12548" width="9.85546875" style="28" customWidth="1"/>
    <col min="12549" max="12549" width="12.5703125" style="28" bestFit="1" customWidth="1"/>
    <col min="12550" max="12553" width="12.7109375" style="28" customWidth="1"/>
    <col min="12554" max="12554" width="9.140625" style="28"/>
    <col min="12555" max="12555" width="11" style="28" bestFit="1" customWidth="1"/>
    <col min="12556" max="12557" width="9.140625" style="28"/>
    <col min="12558" max="12558" width="18.85546875" style="28" bestFit="1" customWidth="1"/>
    <col min="12559" max="12559" width="14.140625" style="28" customWidth="1"/>
    <col min="12560" max="12560" width="16.85546875" style="28" customWidth="1"/>
    <col min="12561" max="12561" width="23.42578125" style="28" bestFit="1" customWidth="1"/>
    <col min="12562" max="12562" width="9.140625" style="28"/>
    <col min="12563" max="12563" width="11" style="28" bestFit="1" customWidth="1"/>
    <col min="12564" max="12800" width="9.140625" style="28"/>
    <col min="12801" max="12801" width="12.5703125" style="28" customWidth="1"/>
    <col min="12802" max="12802" width="10.85546875" style="28" bestFit="1" customWidth="1"/>
    <col min="12803" max="12803" width="13.42578125" style="28" customWidth="1"/>
    <col min="12804" max="12804" width="9.85546875" style="28" customWidth="1"/>
    <col min="12805" max="12805" width="12.5703125" style="28" bestFit="1" customWidth="1"/>
    <col min="12806" max="12809" width="12.7109375" style="28" customWidth="1"/>
    <col min="12810" max="12810" width="9.140625" style="28"/>
    <col min="12811" max="12811" width="11" style="28" bestFit="1" customWidth="1"/>
    <col min="12812" max="12813" width="9.140625" style="28"/>
    <col min="12814" max="12814" width="18.85546875" style="28" bestFit="1" customWidth="1"/>
    <col min="12815" max="12815" width="14.140625" style="28" customWidth="1"/>
    <col min="12816" max="12816" width="16.85546875" style="28" customWidth="1"/>
    <col min="12817" max="12817" width="23.42578125" style="28" bestFit="1" customWidth="1"/>
    <col min="12818" max="12818" width="9.140625" style="28"/>
    <col min="12819" max="12819" width="11" style="28" bestFit="1" customWidth="1"/>
    <col min="12820" max="13056" width="9.140625" style="28"/>
    <col min="13057" max="13057" width="12.5703125" style="28" customWidth="1"/>
    <col min="13058" max="13058" width="10.85546875" style="28" bestFit="1" customWidth="1"/>
    <col min="13059" max="13059" width="13.42578125" style="28" customWidth="1"/>
    <col min="13060" max="13060" width="9.85546875" style="28" customWidth="1"/>
    <col min="13061" max="13061" width="12.5703125" style="28" bestFit="1" customWidth="1"/>
    <col min="13062" max="13065" width="12.7109375" style="28" customWidth="1"/>
    <col min="13066" max="13066" width="9.140625" style="28"/>
    <col min="13067" max="13067" width="11" style="28" bestFit="1" customWidth="1"/>
    <col min="13068" max="13069" width="9.140625" style="28"/>
    <col min="13070" max="13070" width="18.85546875" style="28" bestFit="1" customWidth="1"/>
    <col min="13071" max="13071" width="14.140625" style="28" customWidth="1"/>
    <col min="13072" max="13072" width="16.85546875" style="28" customWidth="1"/>
    <col min="13073" max="13073" width="23.42578125" style="28" bestFit="1" customWidth="1"/>
    <col min="13074" max="13074" width="9.140625" style="28"/>
    <col min="13075" max="13075" width="11" style="28" bestFit="1" customWidth="1"/>
    <col min="13076" max="13312" width="9.140625" style="28"/>
    <col min="13313" max="13313" width="12.5703125" style="28" customWidth="1"/>
    <col min="13314" max="13314" width="10.85546875" style="28" bestFit="1" customWidth="1"/>
    <col min="13315" max="13315" width="13.42578125" style="28" customWidth="1"/>
    <col min="13316" max="13316" width="9.85546875" style="28" customWidth="1"/>
    <col min="13317" max="13317" width="12.5703125" style="28" bestFit="1" customWidth="1"/>
    <col min="13318" max="13321" width="12.7109375" style="28" customWidth="1"/>
    <col min="13322" max="13322" width="9.140625" style="28"/>
    <col min="13323" max="13323" width="11" style="28" bestFit="1" customWidth="1"/>
    <col min="13324" max="13325" width="9.140625" style="28"/>
    <col min="13326" max="13326" width="18.85546875" style="28" bestFit="1" customWidth="1"/>
    <col min="13327" max="13327" width="14.140625" style="28" customWidth="1"/>
    <col min="13328" max="13328" width="16.85546875" style="28" customWidth="1"/>
    <col min="13329" max="13329" width="23.42578125" style="28" bestFit="1" customWidth="1"/>
    <col min="13330" max="13330" width="9.140625" style="28"/>
    <col min="13331" max="13331" width="11" style="28" bestFit="1" customWidth="1"/>
    <col min="13332" max="13568" width="9.140625" style="28"/>
    <col min="13569" max="13569" width="12.5703125" style="28" customWidth="1"/>
    <col min="13570" max="13570" width="10.85546875" style="28" bestFit="1" customWidth="1"/>
    <col min="13571" max="13571" width="13.42578125" style="28" customWidth="1"/>
    <col min="13572" max="13572" width="9.85546875" style="28" customWidth="1"/>
    <col min="13573" max="13573" width="12.5703125" style="28" bestFit="1" customWidth="1"/>
    <col min="13574" max="13577" width="12.7109375" style="28" customWidth="1"/>
    <col min="13578" max="13578" width="9.140625" style="28"/>
    <col min="13579" max="13579" width="11" style="28" bestFit="1" customWidth="1"/>
    <col min="13580" max="13581" width="9.140625" style="28"/>
    <col min="13582" max="13582" width="18.85546875" style="28" bestFit="1" customWidth="1"/>
    <col min="13583" max="13583" width="14.140625" style="28" customWidth="1"/>
    <col min="13584" max="13584" width="16.85546875" style="28" customWidth="1"/>
    <col min="13585" max="13585" width="23.42578125" style="28" bestFit="1" customWidth="1"/>
    <col min="13586" max="13586" width="9.140625" style="28"/>
    <col min="13587" max="13587" width="11" style="28" bestFit="1" customWidth="1"/>
    <col min="13588" max="13824" width="9.140625" style="28"/>
    <col min="13825" max="13825" width="12.5703125" style="28" customWidth="1"/>
    <col min="13826" max="13826" width="10.85546875" style="28" bestFit="1" customWidth="1"/>
    <col min="13827" max="13827" width="13.42578125" style="28" customWidth="1"/>
    <col min="13828" max="13828" width="9.85546875" style="28" customWidth="1"/>
    <col min="13829" max="13829" width="12.5703125" style="28" bestFit="1" customWidth="1"/>
    <col min="13830" max="13833" width="12.7109375" style="28" customWidth="1"/>
    <col min="13834" max="13834" width="9.140625" style="28"/>
    <col min="13835" max="13835" width="11" style="28" bestFit="1" customWidth="1"/>
    <col min="13836" max="13837" width="9.140625" style="28"/>
    <col min="13838" max="13838" width="18.85546875" style="28" bestFit="1" customWidth="1"/>
    <col min="13839" max="13839" width="14.140625" style="28" customWidth="1"/>
    <col min="13840" max="13840" width="16.85546875" style="28" customWidth="1"/>
    <col min="13841" max="13841" width="23.42578125" style="28" bestFit="1" customWidth="1"/>
    <col min="13842" max="13842" width="9.140625" style="28"/>
    <col min="13843" max="13843" width="11" style="28" bestFit="1" customWidth="1"/>
    <col min="13844" max="14080" width="9.140625" style="28"/>
    <col min="14081" max="14081" width="12.5703125" style="28" customWidth="1"/>
    <col min="14082" max="14082" width="10.85546875" style="28" bestFit="1" customWidth="1"/>
    <col min="14083" max="14083" width="13.42578125" style="28" customWidth="1"/>
    <col min="14084" max="14084" width="9.85546875" style="28" customWidth="1"/>
    <col min="14085" max="14085" width="12.5703125" style="28" bestFit="1" customWidth="1"/>
    <col min="14086" max="14089" width="12.7109375" style="28" customWidth="1"/>
    <col min="14090" max="14090" width="9.140625" style="28"/>
    <col min="14091" max="14091" width="11" style="28" bestFit="1" customWidth="1"/>
    <col min="14092" max="14093" width="9.140625" style="28"/>
    <col min="14094" max="14094" width="18.85546875" style="28" bestFit="1" customWidth="1"/>
    <col min="14095" max="14095" width="14.140625" style="28" customWidth="1"/>
    <col min="14096" max="14096" width="16.85546875" style="28" customWidth="1"/>
    <col min="14097" max="14097" width="23.42578125" style="28" bestFit="1" customWidth="1"/>
    <col min="14098" max="14098" width="9.140625" style="28"/>
    <col min="14099" max="14099" width="11" style="28" bestFit="1" customWidth="1"/>
    <col min="14100" max="14336" width="9.140625" style="28"/>
    <col min="14337" max="14337" width="12.5703125" style="28" customWidth="1"/>
    <col min="14338" max="14338" width="10.85546875" style="28" bestFit="1" customWidth="1"/>
    <col min="14339" max="14339" width="13.42578125" style="28" customWidth="1"/>
    <col min="14340" max="14340" width="9.85546875" style="28" customWidth="1"/>
    <col min="14341" max="14341" width="12.5703125" style="28" bestFit="1" customWidth="1"/>
    <col min="14342" max="14345" width="12.7109375" style="28" customWidth="1"/>
    <col min="14346" max="14346" width="9.140625" style="28"/>
    <col min="14347" max="14347" width="11" style="28" bestFit="1" customWidth="1"/>
    <col min="14348" max="14349" width="9.140625" style="28"/>
    <col min="14350" max="14350" width="18.85546875" style="28" bestFit="1" customWidth="1"/>
    <col min="14351" max="14351" width="14.140625" style="28" customWidth="1"/>
    <col min="14352" max="14352" width="16.85546875" style="28" customWidth="1"/>
    <col min="14353" max="14353" width="23.42578125" style="28" bestFit="1" customWidth="1"/>
    <col min="14354" max="14354" width="9.140625" style="28"/>
    <col min="14355" max="14355" width="11" style="28" bestFit="1" customWidth="1"/>
    <col min="14356" max="14592" width="9.140625" style="28"/>
    <col min="14593" max="14593" width="12.5703125" style="28" customWidth="1"/>
    <col min="14594" max="14594" width="10.85546875" style="28" bestFit="1" customWidth="1"/>
    <col min="14595" max="14595" width="13.42578125" style="28" customWidth="1"/>
    <col min="14596" max="14596" width="9.85546875" style="28" customWidth="1"/>
    <col min="14597" max="14597" width="12.5703125" style="28" bestFit="1" customWidth="1"/>
    <col min="14598" max="14601" width="12.7109375" style="28" customWidth="1"/>
    <col min="14602" max="14602" width="9.140625" style="28"/>
    <col min="14603" max="14603" width="11" style="28" bestFit="1" customWidth="1"/>
    <col min="14604" max="14605" width="9.140625" style="28"/>
    <col min="14606" max="14606" width="18.85546875" style="28" bestFit="1" customWidth="1"/>
    <col min="14607" max="14607" width="14.140625" style="28" customWidth="1"/>
    <col min="14608" max="14608" width="16.85546875" style="28" customWidth="1"/>
    <col min="14609" max="14609" width="23.42578125" style="28" bestFit="1" customWidth="1"/>
    <col min="14610" max="14610" width="9.140625" style="28"/>
    <col min="14611" max="14611" width="11" style="28" bestFit="1" customWidth="1"/>
    <col min="14612" max="14848" width="9.140625" style="28"/>
    <col min="14849" max="14849" width="12.5703125" style="28" customWidth="1"/>
    <col min="14850" max="14850" width="10.85546875" style="28" bestFit="1" customWidth="1"/>
    <col min="14851" max="14851" width="13.42578125" style="28" customWidth="1"/>
    <col min="14852" max="14852" width="9.85546875" style="28" customWidth="1"/>
    <col min="14853" max="14853" width="12.5703125" style="28" bestFit="1" customWidth="1"/>
    <col min="14854" max="14857" width="12.7109375" style="28" customWidth="1"/>
    <col min="14858" max="14858" width="9.140625" style="28"/>
    <col min="14859" max="14859" width="11" style="28" bestFit="1" customWidth="1"/>
    <col min="14860" max="14861" width="9.140625" style="28"/>
    <col min="14862" max="14862" width="18.85546875" style="28" bestFit="1" customWidth="1"/>
    <col min="14863" max="14863" width="14.140625" style="28" customWidth="1"/>
    <col min="14864" max="14864" width="16.85546875" style="28" customWidth="1"/>
    <col min="14865" max="14865" width="23.42578125" style="28" bestFit="1" customWidth="1"/>
    <col min="14866" max="14866" width="9.140625" style="28"/>
    <col min="14867" max="14867" width="11" style="28" bestFit="1" customWidth="1"/>
    <col min="14868" max="15104" width="9.140625" style="28"/>
    <col min="15105" max="15105" width="12.5703125" style="28" customWidth="1"/>
    <col min="15106" max="15106" width="10.85546875" style="28" bestFit="1" customWidth="1"/>
    <col min="15107" max="15107" width="13.42578125" style="28" customWidth="1"/>
    <col min="15108" max="15108" width="9.85546875" style="28" customWidth="1"/>
    <col min="15109" max="15109" width="12.5703125" style="28" bestFit="1" customWidth="1"/>
    <col min="15110" max="15113" width="12.7109375" style="28" customWidth="1"/>
    <col min="15114" max="15114" width="9.140625" style="28"/>
    <col min="15115" max="15115" width="11" style="28" bestFit="1" customWidth="1"/>
    <col min="15116" max="15117" width="9.140625" style="28"/>
    <col min="15118" max="15118" width="18.85546875" style="28" bestFit="1" customWidth="1"/>
    <col min="15119" max="15119" width="14.140625" style="28" customWidth="1"/>
    <col min="15120" max="15120" width="16.85546875" style="28" customWidth="1"/>
    <col min="15121" max="15121" width="23.42578125" style="28" bestFit="1" customWidth="1"/>
    <col min="15122" max="15122" width="9.140625" style="28"/>
    <col min="15123" max="15123" width="11" style="28" bestFit="1" customWidth="1"/>
    <col min="15124" max="15360" width="9.140625" style="28"/>
    <col min="15361" max="15361" width="12.5703125" style="28" customWidth="1"/>
    <col min="15362" max="15362" width="10.85546875" style="28" bestFit="1" customWidth="1"/>
    <col min="15363" max="15363" width="13.42578125" style="28" customWidth="1"/>
    <col min="15364" max="15364" width="9.85546875" style="28" customWidth="1"/>
    <col min="15365" max="15365" width="12.5703125" style="28" bestFit="1" customWidth="1"/>
    <col min="15366" max="15369" width="12.7109375" style="28" customWidth="1"/>
    <col min="15370" max="15370" width="9.140625" style="28"/>
    <col min="15371" max="15371" width="11" style="28" bestFit="1" customWidth="1"/>
    <col min="15372" max="15373" width="9.140625" style="28"/>
    <col min="15374" max="15374" width="18.85546875" style="28" bestFit="1" customWidth="1"/>
    <col min="15375" max="15375" width="14.140625" style="28" customWidth="1"/>
    <col min="15376" max="15376" width="16.85546875" style="28" customWidth="1"/>
    <col min="15377" max="15377" width="23.42578125" style="28" bestFit="1" customWidth="1"/>
    <col min="15378" max="15378" width="9.140625" style="28"/>
    <col min="15379" max="15379" width="11" style="28" bestFit="1" customWidth="1"/>
    <col min="15380" max="15616" width="9.140625" style="28"/>
    <col min="15617" max="15617" width="12.5703125" style="28" customWidth="1"/>
    <col min="15618" max="15618" width="10.85546875" style="28" bestFit="1" customWidth="1"/>
    <col min="15619" max="15619" width="13.42578125" style="28" customWidth="1"/>
    <col min="15620" max="15620" width="9.85546875" style="28" customWidth="1"/>
    <col min="15621" max="15621" width="12.5703125" style="28" bestFit="1" customWidth="1"/>
    <col min="15622" max="15625" width="12.7109375" style="28" customWidth="1"/>
    <col min="15626" max="15626" width="9.140625" style="28"/>
    <col min="15627" max="15627" width="11" style="28" bestFit="1" customWidth="1"/>
    <col min="15628" max="15629" width="9.140625" style="28"/>
    <col min="15630" max="15630" width="18.85546875" style="28" bestFit="1" customWidth="1"/>
    <col min="15631" max="15631" width="14.140625" style="28" customWidth="1"/>
    <col min="15632" max="15632" width="16.85546875" style="28" customWidth="1"/>
    <col min="15633" max="15633" width="23.42578125" style="28" bestFit="1" customWidth="1"/>
    <col min="15634" max="15634" width="9.140625" style="28"/>
    <col min="15635" max="15635" width="11" style="28" bestFit="1" customWidth="1"/>
    <col min="15636" max="15872" width="9.140625" style="28"/>
    <col min="15873" max="15873" width="12.5703125" style="28" customWidth="1"/>
    <col min="15874" max="15874" width="10.85546875" style="28" bestFit="1" customWidth="1"/>
    <col min="15875" max="15875" width="13.42578125" style="28" customWidth="1"/>
    <col min="15876" max="15876" width="9.85546875" style="28" customWidth="1"/>
    <col min="15877" max="15877" width="12.5703125" style="28" bestFit="1" customWidth="1"/>
    <col min="15878" max="15881" width="12.7109375" style="28" customWidth="1"/>
    <col min="15882" max="15882" width="9.140625" style="28"/>
    <col min="15883" max="15883" width="11" style="28" bestFit="1" customWidth="1"/>
    <col min="15884" max="15885" width="9.140625" style="28"/>
    <col min="15886" max="15886" width="18.85546875" style="28" bestFit="1" customWidth="1"/>
    <col min="15887" max="15887" width="14.140625" style="28" customWidth="1"/>
    <col min="15888" max="15888" width="16.85546875" style="28" customWidth="1"/>
    <col min="15889" max="15889" width="23.42578125" style="28" bestFit="1" customWidth="1"/>
    <col min="15890" max="15890" width="9.140625" style="28"/>
    <col min="15891" max="15891" width="11" style="28" bestFit="1" customWidth="1"/>
    <col min="15892" max="16128" width="9.140625" style="28"/>
    <col min="16129" max="16129" width="12.5703125" style="28" customWidth="1"/>
    <col min="16130" max="16130" width="10.85546875" style="28" bestFit="1" customWidth="1"/>
    <col min="16131" max="16131" width="13.42578125" style="28" customWidth="1"/>
    <col min="16132" max="16132" width="9.85546875" style="28" customWidth="1"/>
    <col min="16133" max="16133" width="12.5703125" style="28" bestFit="1" customWidth="1"/>
    <col min="16134" max="16137" width="12.7109375" style="28" customWidth="1"/>
    <col min="16138" max="16138" width="9.140625" style="28"/>
    <col min="16139" max="16139" width="11" style="28" bestFit="1" customWidth="1"/>
    <col min="16140" max="16141" width="9.140625" style="28"/>
    <col min="16142" max="16142" width="18.85546875" style="28" bestFit="1" customWidth="1"/>
    <col min="16143" max="16143" width="14.140625" style="28" customWidth="1"/>
    <col min="16144" max="16144" width="16.85546875" style="28" customWidth="1"/>
    <col min="16145" max="16145" width="23.42578125" style="28" bestFit="1" customWidth="1"/>
    <col min="16146" max="16146" width="9.140625" style="28"/>
    <col min="16147" max="16147" width="11" style="28" bestFit="1" customWidth="1"/>
    <col min="16148" max="16384" width="9.140625" style="28"/>
  </cols>
  <sheetData>
    <row r="1" spans="1:11" x14ac:dyDescent="0.2">
      <c r="A1" s="68" t="s">
        <v>81</v>
      </c>
      <c r="B1" s="69"/>
      <c r="C1" s="69"/>
      <c r="D1" s="69"/>
      <c r="E1" s="69"/>
      <c r="F1" s="69"/>
      <c r="G1" s="69"/>
    </row>
    <row r="2" spans="1:11" x14ac:dyDescent="0.2">
      <c r="A2" s="64" t="s">
        <v>26</v>
      </c>
      <c r="B2" s="65"/>
      <c r="C2" s="65"/>
      <c r="D2" s="65"/>
      <c r="E2" s="65"/>
      <c r="F2" s="65"/>
      <c r="G2" s="65"/>
    </row>
    <row r="5" spans="1:11" x14ac:dyDescent="0.2">
      <c r="A5" s="100" t="s">
        <v>83</v>
      </c>
      <c r="B5" s="101"/>
      <c r="C5" s="101"/>
      <c r="D5" s="101"/>
      <c r="E5" s="101"/>
      <c r="F5" s="101"/>
      <c r="G5" s="101"/>
      <c r="I5" s="114" t="s">
        <v>89</v>
      </c>
      <c r="J5" s="116"/>
    </row>
    <row r="6" spans="1:11" x14ac:dyDescent="0.2">
      <c r="A6" s="27" t="s">
        <v>0</v>
      </c>
      <c r="I6" s="70" t="s">
        <v>97</v>
      </c>
      <c r="J6" s="94"/>
    </row>
    <row r="7" spans="1:11" x14ac:dyDescent="0.2">
      <c r="A7" s="28" t="s">
        <v>6</v>
      </c>
      <c r="B7" s="95">
        <v>1</v>
      </c>
      <c r="I7" s="70" t="s">
        <v>98</v>
      </c>
      <c r="J7" s="94"/>
    </row>
    <row r="8" spans="1:11" x14ac:dyDescent="0.2">
      <c r="A8" s="28" t="s">
        <v>1</v>
      </c>
      <c r="B8" s="94">
        <v>50</v>
      </c>
    </row>
    <row r="9" spans="1:11" x14ac:dyDescent="0.2">
      <c r="A9" s="28" t="s">
        <v>2</v>
      </c>
      <c r="B9" s="94">
        <v>15</v>
      </c>
    </row>
    <row r="10" spans="1:11" x14ac:dyDescent="0.2">
      <c r="A10" s="28" t="s">
        <v>4</v>
      </c>
      <c r="B10" s="94">
        <v>10</v>
      </c>
      <c r="I10" s="116" t="s">
        <v>99</v>
      </c>
      <c r="J10" s="116"/>
    </row>
    <row r="11" spans="1:11" x14ac:dyDescent="0.2">
      <c r="A11" s="28" t="s">
        <v>3</v>
      </c>
      <c r="B11" s="94">
        <v>1000</v>
      </c>
      <c r="I11" s="94" t="s">
        <v>100</v>
      </c>
      <c r="J11" s="94"/>
      <c r="K11" s="94"/>
    </row>
    <row r="12" spans="1:11" x14ac:dyDescent="0.2">
      <c r="A12" s="103" t="s">
        <v>11</v>
      </c>
      <c r="B12" s="27"/>
      <c r="C12" s="103" t="s">
        <v>12</v>
      </c>
      <c r="I12" s="94" t="s">
        <v>102</v>
      </c>
      <c r="J12" s="94"/>
      <c r="K12" s="94"/>
    </row>
    <row r="13" spans="1:11" x14ac:dyDescent="0.2">
      <c r="A13" s="28" t="s">
        <v>13</v>
      </c>
      <c r="B13" s="96">
        <v>0.03</v>
      </c>
      <c r="C13" s="92">
        <v>0.05</v>
      </c>
    </row>
    <row r="14" spans="1:11" x14ac:dyDescent="0.2">
      <c r="A14" s="28" t="s">
        <v>10</v>
      </c>
      <c r="B14" s="82" t="s">
        <v>9</v>
      </c>
      <c r="C14" s="82" t="s">
        <v>87</v>
      </c>
    </row>
    <row r="15" spans="1:11" x14ac:dyDescent="0.2">
      <c r="A15" s="28" t="s">
        <v>88</v>
      </c>
      <c r="B15" s="82"/>
      <c r="C15" s="93">
        <v>0.7</v>
      </c>
    </row>
    <row r="16" spans="1:11" x14ac:dyDescent="0.2">
      <c r="A16" s="28" t="s">
        <v>19</v>
      </c>
      <c r="B16" s="92">
        <v>0.55000000000000004</v>
      </c>
      <c r="C16" s="82">
        <v>0.55000000000000004</v>
      </c>
      <c r="D16" s="1" t="s">
        <v>27</v>
      </c>
    </row>
    <row r="17" spans="1:19" x14ac:dyDescent="0.2">
      <c r="A17" s="28" t="s">
        <v>20</v>
      </c>
      <c r="B17" s="92">
        <v>0.04</v>
      </c>
      <c r="C17" s="82">
        <v>0.04</v>
      </c>
      <c r="D17" s="1" t="s">
        <v>27</v>
      </c>
    </row>
    <row r="18" spans="1:19" x14ac:dyDescent="0.2">
      <c r="A18" s="28" t="s">
        <v>21</v>
      </c>
      <c r="B18" s="93">
        <v>1.5E-3</v>
      </c>
      <c r="C18" s="83">
        <v>3.0000000000000001E-3</v>
      </c>
      <c r="D18" s="115" t="s">
        <v>90</v>
      </c>
    </row>
    <row r="19" spans="1:19" x14ac:dyDescent="0.2">
      <c r="A19" s="28" t="s">
        <v>8</v>
      </c>
      <c r="B19" s="91"/>
      <c r="C19" s="115" t="s">
        <v>91</v>
      </c>
      <c r="D19" s="84"/>
      <c r="F19" s="84"/>
      <c r="G19" s="84"/>
      <c r="H19" s="84"/>
      <c r="I19" s="84"/>
    </row>
    <row r="20" spans="1:19" x14ac:dyDescent="0.2">
      <c r="A20" s="28" t="s">
        <v>7</v>
      </c>
      <c r="B20" s="91"/>
      <c r="C20" s="115" t="s">
        <v>92</v>
      </c>
      <c r="D20" s="84"/>
      <c r="F20" s="84"/>
      <c r="G20" s="84"/>
      <c r="H20" s="84"/>
      <c r="I20" s="84"/>
    </row>
    <row r="21" spans="1:19" x14ac:dyDescent="0.2">
      <c r="A21" s="28" t="s">
        <v>22</v>
      </c>
      <c r="B21" s="91"/>
      <c r="C21" s="115" t="s">
        <v>93</v>
      </c>
      <c r="D21" s="84"/>
      <c r="F21" s="84"/>
      <c r="G21" s="84"/>
      <c r="H21" s="84"/>
      <c r="I21" s="84"/>
    </row>
    <row r="22" spans="1:19" x14ac:dyDescent="0.2">
      <c r="A22" s="28" t="s">
        <v>23</v>
      </c>
      <c r="B22" s="91"/>
      <c r="C22" s="115" t="s">
        <v>94</v>
      </c>
      <c r="D22" s="84"/>
      <c r="F22" s="84"/>
      <c r="G22" s="84"/>
      <c r="H22" s="84"/>
      <c r="I22" s="84"/>
    </row>
    <row r="23" spans="1:19" ht="15.75" x14ac:dyDescent="0.3">
      <c r="A23" s="79" t="s">
        <v>82</v>
      </c>
      <c r="B23" s="78"/>
      <c r="C23" s="79" t="s">
        <v>78</v>
      </c>
      <c r="D23" s="79" t="s">
        <v>79</v>
      </c>
      <c r="E23" s="79" t="s">
        <v>80</v>
      </c>
      <c r="F23" s="84"/>
      <c r="G23" s="84"/>
      <c r="H23" s="84"/>
      <c r="I23" s="84"/>
    </row>
    <row r="24" spans="1:19" ht="15.75" x14ac:dyDescent="0.25">
      <c r="A24" s="97" t="s">
        <v>24</v>
      </c>
      <c r="B24" s="99"/>
      <c r="C24" s="99"/>
      <c r="D24" s="99"/>
      <c r="E24" s="99"/>
      <c r="F24" s="86"/>
    </row>
    <row r="25" spans="1:19" ht="15.75" x14ac:dyDescent="0.25">
      <c r="A25" s="85" t="s">
        <v>122</v>
      </c>
      <c r="B25" s="87"/>
      <c r="C25" s="129" t="s">
        <v>121</v>
      </c>
      <c r="D25" s="130"/>
      <c r="E25" s="86"/>
    </row>
    <row r="26" spans="1:19" ht="15.75" x14ac:dyDescent="0.25">
      <c r="A26" s="85"/>
      <c r="B26" s="86"/>
      <c r="C26" s="86"/>
      <c r="D26" s="87"/>
      <c r="E26" s="86"/>
    </row>
    <row r="28" spans="1:19" x14ac:dyDescent="0.2">
      <c r="A28" s="27" t="s">
        <v>120</v>
      </c>
    </row>
    <row r="29" spans="1:19" x14ac:dyDescent="0.2">
      <c r="A29" s="105" t="s">
        <v>5</v>
      </c>
      <c r="B29" s="107" t="s">
        <v>30</v>
      </c>
      <c r="C29" s="107" t="s">
        <v>17</v>
      </c>
      <c r="D29" s="107" t="s">
        <v>18</v>
      </c>
      <c r="E29" s="107" t="s">
        <v>14</v>
      </c>
      <c r="F29" s="106" t="s">
        <v>72</v>
      </c>
      <c r="G29" s="106" t="s">
        <v>73</v>
      </c>
      <c r="H29" s="107" t="s">
        <v>74</v>
      </c>
      <c r="I29" s="107" t="s">
        <v>77</v>
      </c>
      <c r="J29" s="107" t="s">
        <v>111</v>
      </c>
      <c r="K29" s="107" t="s">
        <v>112</v>
      </c>
      <c r="L29" s="107" t="s">
        <v>28</v>
      </c>
      <c r="M29" s="107" t="s">
        <v>113</v>
      </c>
      <c r="N29" s="107" t="s">
        <v>114</v>
      </c>
      <c r="O29" s="105" t="s">
        <v>29</v>
      </c>
      <c r="P29" s="107" t="s">
        <v>116</v>
      </c>
      <c r="Q29" s="107" t="s">
        <v>115</v>
      </c>
      <c r="R29" s="105" t="s">
        <v>32</v>
      </c>
      <c r="S29" s="106" t="s">
        <v>33</v>
      </c>
    </row>
    <row r="30" spans="1:19" x14ac:dyDescent="0.2">
      <c r="A30" s="88">
        <v>0</v>
      </c>
      <c r="B30" s="90"/>
      <c r="C30" s="90">
        <f t="shared" ref="C30:C44" si="0">(INDEX(lx,($B$8+A30+1))-INDEX(lx,($B$8+1+A30+1)))/INDEX(lx,($B$8+A30+1))</f>
        <v>7.1342568107396588E-3</v>
      </c>
      <c r="D30" s="90"/>
      <c r="E30" s="90"/>
      <c r="F30" s="104"/>
      <c r="G30" s="104"/>
      <c r="H30" s="98"/>
      <c r="I30" s="98"/>
      <c r="J30" s="98"/>
      <c r="K30" s="98"/>
      <c r="L30" s="121"/>
      <c r="M30" s="98"/>
      <c r="N30" s="98"/>
      <c r="O30" s="121"/>
      <c r="P30" s="98"/>
      <c r="Q30" s="98"/>
      <c r="R30" s="110"/>
      <c r="S30" s="111"/>
    </row>
    <row r="31" spans="1:19" x14ac:dyDescent="0.2">
      <c r="A31" s="88">
        <f t="shared" ref="A31:A45" si="1">A30+1</f>
        <v>1</v>
      </c>
      <c r="B31" s="90"/>
      <c r="C31" s="90">
        <f t="shared" si="0"/>
        <v>7.8655378373170427E-3</v>
      </c>
      <c r="D31" s="90"/>
      <c r="E31" s="90"/>
      <c r="F31" s="104"/>
      <c r="G31" s="104"/>
      <c r="H31" s="98"/>
      <c r="I31" s="98"/>
      <c r="J31" s="98"/>
      <c r="K31" s="98"/>
      <c r="L31" s="121"/>
      <c r="M31" s="98"/>
      <c r="N31" s="98"/>
      <c r="O31" s="121"/>
      <c r="P31" s="98"/>
      <c r="Q31" s="98"/>
      <c r="R31" s="109"/>
      <c r="S31" s="112"/>
    </row>
    <row r="32" spans="1:19" x14ac:dyDescent="0.2">
      <c r="A32" s="88">
        <f t="shared" si="1"/>
        <v>2</v>
      </c>
      <c r="B32" s="90"/>
      <c r="C32" s="90">
        <f t="shared" si="0"/>
        <v>8.6589977038805908E-3</v>
      </c>
      <c r="D32" s="90"/>
      <c r="E32" s="90"/>
      <c r="F32" s="104"/>
      <c r="G32" s="104"/>
      <c r="H32" s="98"/>
      <c r="I32" s="98"/>
      <c r="J32" s="98"/>
      <c r="K32" s="98"/>
      <c r="L32" s="121"/>
      <c r="M32" s="98"/>
      <c r="N32" s="98"/>
      <c r="O32" s="121"/>
      <c r="P32" s="98"/>
      <c r="Q32" s="98"/>
      <c r="R32" s="109"/>
      <c r="S32" s="112"/>
    </row>
    <row r="33" spans="1:19" x14ac:dyDescent="0.2">
      <c r="A33" s="88">
        <f t="shared" si="1"/>
        <v>3</v>
      </c>
      <c r="B33" s="90"/>
      <c r="C33" s="90">
        <f t="shared" si="0"/>
        <v>9.5066892522556543E-3</v>
      </c>
      <c r="D33" s="90"/>
      <c r="E33" s="90"/>
      <c r="F33" s="104"/>
      <c r="G33" s="104"/>
      <c r="H33" s="98"/>
      <c r="I33" s="98"/>
      <c r="J33" s="98"/>
      <c r="K33" s="98"/>
      <c r="L33" s="121"/>
      <c r="M33" s="98"/>
      <c r="N33" s="98"/>
      <c r="O33" s="121"/>
      <c r="P33" s="98"/>
      <c r="Q33" s="98"/>
      <c r="R33" s="109"/>
      <c r="S33" s="112"/>
    </row>
    <row r="34" spans="1:19" x14ac:dyDescent="0.2">
      <c r="A34" s="88">
        <f t="shared" si="1"/>
        <v>4</v>
      </c>
      <c r="B34" s="90"/>
      <c r="C34" s="90">
        <f t="shared" si="0"/>
        <v>1.0435571687840329E-2</v>
      </c>
      <c r="D34" s="90"/>
      <c r="E34" s="90"/>
      <c r="F34" s="104"/>
      <c r="G34" s="104"/>
      <c r="H34" s="98"/>
      <c r="I34" s="98"/>
      <c r="J34" s="98"/>
      <c r="K34" s="98"/>
      <c r="L34" s="121"/>
      <c r="M34" s="98"/>
      <c r="N34" s="98"/>
      <c r="O34" s="121"/>
      <c r="P34" s="98"/>
      <c r="Q34" s="98"/>
      <c r="R34" s="109"/>
      <c r="S34" s="112"/>
    </row>
    <row r="35" spans="1:19" x14ac:dyDescent="0.2">
      <c r="A35" s="88">
        <f t="shared" si="1"/>
        <v>5</v>
      </c>
      <c r="B35" s="90"/>
      <c r="C35" s="90">
        <f t="shared" si="0"/>
        <v>1.1380336002069048E-2</v>
      </c>
      <c r="D35" s="90"/>
      <c r="E35" s="90"/>
      <c r="F35" s="104"/>
      <c r="G35" s="104"/>
      <c r="H35" s="98"/>
      <c r="I35" s="98"/>
      <c r="J35" s="98"/>
      <c r="K35" s="98"/>
      <c r="L35" s="121"/>
      <c r="M35" s="98"/>
      <c r="N35" s="98"/>
      <c r="O35" s="121"/>
      <c r="P35" s="98"/>
      <c r="Q35" s="98"/>
      <c r="R35" s="109"/>
      <c r="S35" s="112"/>
    </row>
    <row r="36" spans="1:19" x14ac:dyDescent="0.2">
      <c r="A36" s="88">
        <f t="shared" si="1"/>
        <v>6</v>
      </c>
      <c r="B36" s="90"/>
      <c r="C36" s="90">
        <f t="shared" si="0"/>
        <v>1.242701359241782E-2</v>
      </c>
      <c r="D36" s="90"/>
      <c r="E36" s="90"/>
      <c r="F36" s="104"/>
      <c r="G36" s="104"/>
      <c r="H36" s="98"/>
      <c r="I36" s="98"/>
      <c r="J36" s="98"/>
      <c r="K36" s="98"/>
      <c r="L36" s="121"/>
      <c r="M36" s="98"/>
      <c r="N36" s="98"/>
      <c r="O36" s="121"/>
      <c r="P36" s="98"/>
      <c r="Q36" s="98"/>
      <c r="R36" s="109"/>
      <c r="S36" s="112"/>
    </row>
    <row r="37" spans="1:19" x14ac:dyDescent="0.2">
      <c r="A37" s="88">
        <f t="shared" si="1"/>
        <v>7</v>
      </c>
      <c r="B37" s="90"/>
      <c r="C37" s="90">
        <f t="shared" si="0"/>
        <v>1.3594875129446357E-2</v>
      </c>
      <c r="D37" s="90"/>
      <c r="E37" s="90"/>
      <c r="F37" s="104"/>
      <c r="G37" s="104"/>
      <c r="H37" s="98"/>
      <c r="I37" s="98"/>
      <c r="J37" s="98"/>
      <c r="K37" s="98"/>
      <c r="L37" s="121"/>
      <c r="M37" s="98"/>
      <c r="N37" s="98"/>
      <c r="O37" s="121"/>
      <c r="P37" s="98"/>
      <c r="Q37" s="98"/>
      <c r="R37" s="109"/>
      <c r="S37" s="112"/>
    </row>
    <row r="38" spans="1:19" x14ac:dyDescent="0.2">
      <c r="A38" s="88">
        <f t="shared" si="1"/>
        <v>8</v>
      </c>
      <c r="B38" s="90"/>
      <c r="C38" s="90">
        <f t="shared" si="0"/>
        <v>1.4868708570870477E-2</v>
      </c>
      <c r="D38" s="90"/>
      <c r="E38" s="90"/>
      <c r="F38" s="104"/>
      <c r="G38" s="104"/>
      <c r="H38" s="98"/>
      <c r="I38" s="98"/>
      <c r="J38" s="98"/>
      <c r="K38" s="98"/>
      <c r="L38" s="121"/>
      <c r="M38" s="98"/>
      <c r="N38" s="98"/>
      <c r="O38" s="121"/>
      <c r="P38" s="98"/>
      <c r="Q38" s="98"/>
      <c r="R38" s="109"/>
      <c r="S38" s="112"/>
    </row>
    <row r="39" spans="1:19" x14ac:dyDescent="0.2">
      <c r="A39" s="88">
        <f t="shared" si="1"/>
        <v>9</v>
      </c>
      <c r="B39" s="90"/>
      <c r="C39" s="90">
        <f t="shared" si="0"/>
        <v>1.6344688286100244E-2</v>
      </c>
      <c r="D39" s="90"/>
      <c r="E39" s="90"/>
      <c r="F39" s="104"/>
      <c r="G39" s="104"/>
      <c r="H39" s="98"/>
      <c r="I39" s="98"/>
      <c r="J39" s="98"/>
      <c r="K39" s="98"/>
      <c r="L39" s="121"/>
      <c r="M39" s="98"/>
      <c r="N39" s="98"/>
      <c r="O39" s="121"/>
      <c r="P39" s="98"/>
      <c r="Q39" s="98"/>
      <c r="R39" s="109"/>
      <c r="S39" s="112"/>
    </row>
    <row r="40" spans="1:19" x14ac:dyDescent="0.2">
      <c r="A40" s="88">
        <f t="shared" si="1"/>
        <v>10</v>
      </c>
      <c r="B40" s="90"/>
      <c r="C40" s="90">
        <f t="shared" si="0"/>
        <v>1.7964222726127414E-2</v>
      </c>
      <c r="D40" s="90"/>
      <c r="E40" s="90"/>
      <c r="F40" s="104"/>
      <c r="G40" s="104"/>
      <c r="H40" s="98"/>
      <c r="I40" s="98"/>
      <c r="J40" s="98"/>
      <c r="K40" s="98"/>
      <c r="L40" s="121"/>
      <c r="M40" s="98"/>
      <c r="N40" s="98"/>
      <c r="O40" s="121"/>
      <c r="P40" s="98"/>
      <c r="Q40" s="98"/>
      <c r="R40" s="109"/>
      <c r="S40" s="112"/>
    </row>
    <row r="41" spans="1:19" x14ac:dyDescent="0.2">
      <c r="A41" s="88">
        <f t="shared" si="1"/>
        <v>11</v>
      </c>
      <c r="B41" s="90"/>
      <c r="C41" s="90">
        <f t="shared" si="0"/>
        <v>1.9793724504194851E-2</v>
      </c>
      <c r="D41" s="90"/>
      <c r="E41" s="90"/>
      <c r="F41" s="104"/>
      <c r="G41" s="104"/>
      <c r="H41" s="98"/>
      <c r="I41" s="98"/>
      <c r="J41" s="98"/>
      <c r="K41" s="98"/>
      <c r="L41" s="121"/>
      <c r="M41" s="98"/>
      <c r="N41" s="98"/>
      <c r="O41" s="121"/>
      <c r="P41" s="98"/>
      <c r="Q41" s="98"/>
      <c r="R41" s="109"/>
      <c r="S41" s="112"/>
    </row>
    <row r="42" spans="1:19" x14ac:dyDescent="0.2">
      <c r="A42" s="88">
        <f t="shared" si="1"/>
        <v>12</v>
      </c>
      <c r="B42" s="90"/>
      <c r="C42" s="90">
        <f t="shared" si="0"/>
        <v>2.1816230647419825E-2</v>
      </c>
      <c r="D42" s="90"/>
      <c r="E42" s="90"/>
      <c r="F42" s="104"/>
      <c r="G42" s="104"/>
      <c r="H42" s="98"/>
      <c r="I42" s="98"/>
      <c r="J42" s="98"/>
      <c r="K42" s="98"/>
      <c r="L42" s="121"/>
      <c r="M42" s="98"/>
      <c r="N42" s="98"/>
      <c r="O42" s="121"/>
      <c r="P42" s="98"/>
      <c r="Q42" s="98"/>
      <c r="R42" s="109"/>
      <c r="S42" s="112"/>
    </row>
    <row r="43" spans="1:19" x14ac:dyDescent="0.2">
      <c r="A43" s="88">
        <f t="shared" si="1"/>
        <v>13</v>
      </c>
      <c r="B43" s="90"/>
      <c r="C43" s="90">
        <f t="shared" si="0"/>
        <v>2.3948410574761891E-2</v>
      </c>
      <c r="D43" s="90"/>
      <c r="E43" s="90"/>
      <c r="F43" s="104"/>
      <c r="G43" s="104"/>
      <c r="H43" s="98"/>
      <c r="I43" s="98"/>
      <c r="J43" s="98"/>
      <c r="K43" s="98"/>
      <c r="L43" s="121"/>
      <c r="M43" s="98"/>
      <c r="N43" s="98"/>
      <c r="O43" s="121"/>
      <c r="P43" s="98"/>
      <c r="Q43" s="98"/>
      <c r="R43" s="109"/>
      <c r="S43" s="112"/>
    </row>
    <row r="44" spans="1:19" x14ac:dyDescent="0.2">
      <c r="A44" s="88">
        <f t="shared" si="1"/>
        <v>14</v>
      </c>
      <c r="B44" s="90"/>
      <c r="C44" s="90">
        <f t="shared" si="0"/>
        <v>2.6263124708720505E-2</v>
      </c>
      <c r="D44" s="90"/>
      <c r="E44" s="90"/>
      <c r="F44" s="104"/>
      <c r="G44" s="104"/>
      <c r="H44" s="98"/>
      <c r="I44" s="98"/>
      <c r="J44" s="98"/>
      <c r="K44" s="98"/>
      <c r="L44" s="121"/>
      <c r="M44" s="98"/>
      <c r="N44" s="98"/>
      <c r="O44" s="121"/>
      <c r="P44" s="98"/>
      <c r="Q44" s="98"/>
      <c r="R44" s="109"/>
      <c r="S44" s="112"/>
    </row>
    <row r="45" spans="1:19" x14ac:dyDescent="0.2">
      <c r="A45" s="88">
        <f t="shared" si="1"/>
        <v>15</v>
      </c>
      <c r="B45" s="90"/>
      <c r="C45" s="90"/>
      <c r="D45" s="90"/>
      <c r="E45" s="90"/>
      <c r="F45" s="104"/>
      <c r="G45" s="104"/>
      <c r="H45" s="98"/>
      <c r="I45" s="98"/>
      <c r="J45" s="98"/>
      <c r="K45" s="98"/>
      <c r="L45" s="121"/>
      <c r="M45" s="98"/>
      <c r="N45" s="98"/>
      <c r="O45" s="121"/>
      <c r="P45" s="98"/>
      <c r="Q45" s="98"/>
      <c r="R45" s="109"/>
      <c r="S45" s="112"/>
    </row>
  </sheetData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15</vt:i4>
      </vt:variant>
    </vt:vector>
  </HeadingPairs>
  <TitlesOfParts>
    <vt:vector size="21" baseType="lpstr">
      <vt:lpstr>Tavole Sopravvivenza</vt:lpstr>
      <vt:lpstr>Tavole Attuariali</vt:lpstr>
      <vt:lpstr>Riserve</vt:lpstr>
      <vt:lpstr>Scomposizione premio</vt:lpstr>
      <vt:lpstr>Utili attesi 1</vt:lpstr>
      <vt:lpstr>Utili attesi 2</vt:lpstr>
      <vt:lpstr>Cx</vt:lpstr>
      <vt:lpstr>Dx</vt:lpstr>
      <vt:lpstr>lx</vt:lpstr>
      <vt:lpstr>Mx</vt:lpstr>
      <vt:lpstr>Nx</vt:lpstr>
      <vt:lpstr>Opz_Bdem</vt:lpstr>
      <vt:lpstr>Opz_Bfin</vt:lpstr>
      <vt:lpstr>Opz_S</vt:lpstr>
      <vt:lpstr>Rx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2020-05-18T20:45:55Z</dcterms:modified>
</cp:coreProperties>
</file>