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Bogi2025\Balaton\"/>
    </mc:Choice>
  </mc:AlternateContent>
  <xr:revisionPtr revIDLastSave="0" documentId="13_ncr:1_{30929F3A-0B09-4BA9-958F-B5AB4B9CC9F1}" xr6:coauthVersionLast="47" xr6:coauthVersionMax="47" xr10:uidLastSave="{00000000-0000-0000-0000-000000000000}"/>
  <bookViews>
    <workbookView xWindow="0" yWindow="975" windowWidth="36105" windowHeight="14505" activeTab="1" xr2:uid="{AD71E258-1B27-4619-9796-C40D908BCFE4}"/>
  </bookViews>
  <sheets>
    <sheet name="szamol" sheetId="1" r:id="rId1"/>
    <sheet name="összesí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2" i="1" l="1"/>
  <c r="H41" i="1"/>
  <c r="H40" i="1"/>
  <c r="H39" i="1"/>
  <c r="H38" i="1"/>
  <c r="G42" i="1"/>
  <c r="G41" i="1"/>
  <c r="G40" i="1"/>
  <c r="G39" i="1"/>
  <c r="G38" i="1"/>
  <c r="H57" i="1"/>
  <c r="H56" i="1"/>
  <c r="H55" i="1"/>
  <c r="H54" i="1"/>
  <c r="G57" i="1"/>
  <c r="G56" i="1"/>
  <c r="G55" i="1"/>
  <c r="G54" i="1"/>
  <c r="P58" i="1"/>
  <c r="K58" i="1"/>
  <c r="J58" i="1"/>
  <c r="O58" i="1" s="1"/>
  <c r="I53" i="1"/>
  <c r="H53" i="1"/>
  <c r="G53" i="1"/>
  <c r="I52" i="1"/>
  <c r="H52" i="1"/>
  <c r="G52" i="1"/>
  <c r="I51" i="1"/>
  <c r="H51" i="1"/>
  <c r="G51" i="1"/>
  <c r="I50" i="1"/>
  <c r="H50" i="1"/>
  <c r="G50" i="1"/>
  <c r="I49" i="1"/>
  <c r="H49" i="1"/>
  <c r="G49" i="1"/>
  <c r="I48" i="1"/>
  <c r="I58" i="1" s="1"/>
  <c r="N58" i="1" s="1"/>
  <c r="H48" i="1"/>
  <c r="G48" i="1"/>
  <c r="K43" i="1"/>
  <c r="P43" i="1" s="1"/>
  <c r="J43" i="1"/>
  <c r="O43" i="1" s="1"/>
  <c r="I37" i="1"/>
  <c r="H37" i="1"/>
  <c r="G37" i="1"/>
  <c r="I36" i="1"/>
  <c r="H36" i="1"/>
  <c r="G36" i="1"/>
  <c r="I35" i="1"/>
  <c r="H35" i="1"/>
  <c r="G35" i="1"/>
  <c r="I34" i="1"/>
  <c r="H34" i="1"/>
  <c r="G34" i="1"/>
  <c r="I33" i="1"/>
  <c r="I43" i="1" s="1"/>
  <c r="N43" i="1" s="1"/>
  <c r="H33" i="1"/>
  <c r="G33" i="1"/>
  <c r="L29" i="2"/>
  <c r="K29" i="2"/>
  <c r="M29" i="2" s="1"/>
  <c r="J29" i="2"/>
  <c r="K28" i="1"/>
  <c r="P28" i="1" s="1"/>
  <c r="J28" i="1"/>
  <c r="O28" i="1" s="1"/>
  <c r="I23" i="1"/>
  <c r="H23" i="1"/>
  <c r="G23" i="1"/>
  <c r="I22" i="1"/>
  <c r="H22" i="1"/>
  <c r="G22" i="1"/>
  <c r="I21" i="1"/>
  <c r="H21" i="1"/>
  <c r="G21" i="1"/>
  <c r="I20" i="1"/>
  <c r="H20" i="1"/>
  <c r="G20" i="1"/>
  <c r="I19" i="1"/>
  <c r="I28" i="1" s="1"/>
  <c r="N28" i="1" s="1"/>
  <c r="H19" i="1"/>
  <c r="H28" i="1" s="1"/>
  <c r="M28" i="1" s="1"/>
  <c r="G19" i="1"/>
  <c r="I18" i="1"/>
  <c r="H18" i="1"/>
  <c r="G18" i="1"/>
  <c r="L4" i="2"/>
  <c r="K4" i="2"/>
  <c r="M4" i="2" s="1"/>
  <c r="J4" i="2"/>
  <c r="H43" i="1" l="1"/>
  <c r="M43" i="1" s="1"/>
  <c r="G43" i="1"/>
  <c r="L43" i="1" s="1"/>
  <c r="H58" i="1"/>
  <c r="M58" i="1" s="1"/>
  <c r="G58" i="1"/>
  <c r="L58" i="1" s="1"/>
  <c r="G28" i="1"/>
  <c r="L28" i="1" s="1"/>
  <c r="K13" i="1"/>
  <c r="P13" i="1" s="1"/>
  <c r="J13" i="1"/>
  <c r="O13" i="1" s="1"/>
  <c r="I7" i="1"/>
  <c r="H7" i="1"/>
  <c r="G7" i="1"/>
  <c r="I6" i="1"/>
  <c r="H6" i="1"/>
  <c r="G6" i="1"/>
  <c r="I5" i="1"/>
  <c r="H5" i="1"/>
  <c r="G5" i="1"/>
  <c r="I4" i="1"/>
  <c r="H4" i="1"/>
  <c r="G4" i="1"/>
  <c r="I3" i="1"/>
  <c r="H3" i="1"/>
  <c r="G3" i="1"/>
  <c r="G13" i="1" l="1"/>
  <c r="L13" i="1" s="1"/>
  <c r="I13" i="1"/>
  <c r="N13" i="1" s="1"/>
  <c r="H13" i="1"/>
  <c r="M13" i="1" s="1"/>
</calcChain>
</file>

<file path=xl/sharedStrings.xml><?xml version="1.0" encoding="utf-8"?>
<sst xmlns="http://schemas.openxmlformats.org/spreadsheetml/2006/main" count="133" uniqueCount="56">
  <si>
    <t>FE</t>
  </si>
  <si>
    <t>FBP</t>
  </si>
  <si>
    <t>KOL-FE</t>
  </si>
  <si>
    <t>KOL-FC</t>
  </si>
  <si>
    <t xml:space="preserve">FE </t>
  </si>
  <si>
    <t>KOL</t>
  </si>
  <si>
    <t>EUK</t>
  </si>
  <si>
    <t>PÁLCIKA</t>
  </si>
  <si>
    <t>1-2 K</t>
  </si>
  <si>
    <t>3-4 K</t>
  </si>
  <si>
    <t>5-6 K</t>
  </si>
  <si>
    <t>7-8 K</t>
  </si>
  <si>
    <t>9-10 K</t>
  </si>
  <si>
    <t>11-12 K</t>
  </si>
  <si>
    <t>13-14 K</t>
  </si>
  <si>
    <t>15-16 K</t>
  </si>
  <si>
    <t>17-18 K</t>
  </si>
  <si>
    <t>19-20 K</t>
  </si>
  <si>
    <t>FE(sejt/ml)</t>
  </si>
  <si>
    <t>FBP(sejt/ml)</t>
  </si>
  <si>
    <t>KOL FBP (sejt/ml)</t>
  </si>
  <si>
    <t>EUK (sejt/ml)</t>
  </si>
  <si>
    <t>ÁTLAG</t>
  </si>
  <si>
    <t>FE CyAPP biomass</t>
  </si>
  <si>
    <t>FC CyAPP biomass</t>
  </si>
  <si>
    <t>EuAPP biomass</t>
  </si>
  <si>
    <t>APP biomass</t>
  </si>
  <si>
    <t>PÁLCIKA (sejt/ml)</t>
  </si>
  <si>
    <t>µg l-1</t>
  </si>
  <si>
    <t>Tihany, 2025.02.24.</t>
  </si>
  <si>
    <t>Keszthely, 2025.02.24.</t>
  </si>
  <si>
    <t>Tihany</t>
  </si>
  <si>
    <t>Keszthely</t>
  </si>
  <si>
    <t>Tihany, 2025.05.05.</t>
  </si>
  <si>
    <t>Keszthely, 2025.05.05.</t>
  </si>
  <si>
    <t>13803-13804</t>
  </si>
  <si>
    <t>13805-13806</t>
  </si>
  <si>
    <t>13807-13808</t>
  </si>
  <si>
    <t>13809-13810</t>
  </si>
  <si>
    <t>13811-13812</t>
  </si>
  <si>
    <t>13813-13814</t>
  </si>
  <si>
    <t>13815-13816</t>
  </si>
  <si>
    <t>13817-13818</t>
  </si>
  <si>
    <t>13819-13820</t>
  </si>
  <si>
    <t>13821-13822</t>
  </si>
  <si>
    <t>13875-13876</t>
  </si>
  <si>
    <t>13877-13878</t>
  </si>
  <si>
    <t>13879-13880</t>
  </si>
  <si>
    <t>13881-13882</t>
  </si>
  <si>
    <t>13883-13884</t>
  </si>
  <si>
    <t>13885-13886</t>
  </si>
  <si>
    <t>13887-13888</t>
  </si>
  <si>
    <t>13889-13890</t>
  </si>
  <si>
    <t>13891-13892</t>
  </si>
  <si>
    <t>13893-13894</t>
  </si>
  <si>
    <t>nagy EUK is 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</si>
</sst>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charset val="238"/>
      <scheme val="minor"/>
    </font>
    <font>
      <b/>
      <sz val="10"/>
      <name val="Arial"/>
      <family val="2"/>
      <charset val="238"/>
    </font>
    <font>
      <b/>
      <sz val="10"/>
      <color indexed="10"/>
      <name val="Arial"/>
      <family val="2"/>
      <charset val="238"/>
    </font>
    <font>
      <sz val="10"/>
      <color indexed="10"/>
      <name val="Arial"/>
      <family val="2"/>
      <charset val="238"/>
    </font>
    <font>
      <sz val="11"/>
      <name val="Aptos Narrow"/>
      <family val="2"/>
      <charset val="238"/>
      <scheme val="minor"/>
    </font>
    <font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5" xfId="0" applyBorder="1"/>
    <xf numFmtId="0" fontId="3" fillId="0" borderId="6" xfId="0" applyFont="1" applyBorder="1"/>
    <xf numFmtId="0" fontId="3" fillId="0" borderId="0" xfId="0" applyFont="1"/>
    <xf numFmtId="0" fontId="3" fillId="0" borderId="7" xfId="0" applyFont="1" applyBorder="1"/>
    <xf numFmtId="0" fontId="0" fillId="0" borderId="8" xfId="0" applyBorder="1"/>
    <xf numFmtId="0" fontId="2" fillId="0" borderId="9" xfId="0" applyFont="1" applyBorder="1"/>
    <xf numFmtId="0" fontId="0" fillId="0" borderId="10" xfId="0" applyBorder="1"/>
    <xf numFmtId="1" fontId="2" fillId="0" borderId="11" xfId="0" applyNumberFormat="1" applyFont="1" applyBorder="1"/>
    <xf numFmtId="1" fontId="2" fillId="0" borderId="8" xfId="0" applyNumberFormat="1" applyFont="1" applyBorder="1"/>
    <xf numFmtId="1" fontId="1" fillId="0" borderId="10" xfId="0" applyNumberFormat="1" applyFont="1" applyBorder="1"/>
    <xf numFmtId="1" fontId="1" fillId="0" borderId="8" xfId="0" applyNumberFormat="1" applyFont="1" applyBorder="1"/>
    <xf numFmtId="14" fontId="4" fillId="0" borderId="0" xfId="0" applyNumberFormat="1" applyFont="1"/>
    <xf numFmtId="1" fontId="4" fillId="0" borderId="0" xfId="0" applyNumberFormat="1" applyFont="1"/>
    <xf numFmtId="14" fontId="0" fillId="0" borderId="0" xfId="0" applyNumberFormat="1" applyAlignment="1">
      <alignment horizontal="right"/>
    </xf>
    <xf numFmtId="1" fontId="0" fillId="0" borderId="0" xfId="0" applyNumberFormat="1"/>
    <xf numFmtId="1" fontId="5" fillId="0" borderId="0" xfId="0" applyNumberFormat="1" applyFont="1"/>
    <xf numFmtId="14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AF78B-9991-416E-87B3-AC29591EDEAF}">
  <dimension ref="B2:P58"/>
  <sheetViews>
    <sheetView topLeftCell="A31" workbookViewId="0">
      <selection activeCell="L43" sqref="L43:P43"/>
    </sheetView>
  </sheetViews>
  <sheetFormatPr defaultRowHeight="15" x14ac:dyDescent="0.25"/>
  <cols>
    <col min="2" max="2" width="24.85546875" customWidth="1"/>
  </cols>
  <sheetData>
    <row r="2" spans="2:16" x14ac:dyDescent="0.25">
      <c r="B2" s="1" t="s">
        <v>29</v>
      </c>
      <c r="C2" t="s">
        <v>0</v>
      </c>
      <c r="D2" t="s">
        <v>1</v>
      </c>
      <c r="E2" t="s">
        <v>2</v>
      </c>
      <c r="F2" t="s">
        <v>3</v>
      </c>
      <c r="G2" s="2" t="s">
        <v>4</v>
      </c>
      <c r="H2" s="3" t="s">
        <v>1</v>
      </c>
      <c r="I2" s="4" t="s">
        <v>5</v>
      </c>
      <c r="J2" s="5" t="s">
        <v>6</v>
      </c>
      <c r="K2" s="6" t="s">
        <v>7</v>
      </c>
    </row>
    <row r="3" spans="2:16" x14ac:dyDescent="0.25">
      <c r="B3" s="7" t="s">
        <v>8</v>
      </c>
      <c r="C3">
        <v>1</v>
      </c>
      <c r="D3">
        <v>7</v>
      </c>
      <c r="G3" s="8">
        <f>(C3+E3)</f>
        <v>1</v>
      </c>
      <c r="H3" s="9">
        <f t="shared" ref="H3:H7" si="0">(D3+E3+F3)</f>
        <v>7</v>
      </c>
      <c r="I3" s="10">
        <f t="shared" ref="I3:I7" si="1">(E3+F3)</f>
        <v>0</v>
      </c>
      <c r="J3">
        <v>309</v>
      </c>
      <c r="K3">
        <v>0</v>
      </c>
    </row>
    <row r="4" spans="2:16" x14ac:dyDescent="0.25">
      <c r="B4" s="7" t="s">
        <v>9</v>
      </c>
      <c r="C4">
        <v>2</v>
      </c>
      <c r="D4">
        <v>8</v>
      </c>
      <c r="G4" s="8">
        <f t="shared" ref="G4:G7" si="2">(C4+E4)</f>
        <v>2</v>
      </c>
      <c r="H4" s="9">
        <f t="shared" si="0"/>
        <v>8</v>
      </c>
      <c r="I4" s="10">
        <f t="shared" si="1"/>
        <v>0</v>
      </c>
      <c r="J4">
        <v>263</v>
      </c>
    </row>
    <row r="5" spans="2:16" x14ac:dyDescent="0.25">
      <c r="B5" s="7" t="s">
        <v>10</v>
      </c>
      <c r="C5">
        <v>1</v>
      </c>
      <c r="D5">
        <v>6</v>
      </c>
      <c r="G5" s="8">
        <f t="shared" si="2"/>
        <v>1</v>
      </c>
      <c r="H5" s="9">
        <f t="shared" si="0"/>
        <v>6</v>
      </c>
      <c r="I5" s="10">
        <f t="shared" si="1"/>
        <v>0</v>
      </c>
      <c r="J5">
        <v>264</v>
      </c>
    </row>
    <row r="6" spans="2:16" x14ac:dyDescent="0.25">
      <c r="B6" s="7" t="s">
        <v>11</v>
      </c>
      <c r="C6">
        <v>1</v>
      </c>
      <c r="D6">
        <v>8</v>
      </c>
      <c r="G6" s="8">
        <f t="shared" si="2"/>
        <v>1</v>
      </c>
      <c r="H6" s="9">
        <f t="shared" si="0"/>
        <v>8</v>
      </c>
      <c r="I6" s="10">
        <f t="shared" si="1"/>
        <v>0</v>
      </c>
      <c r="J6">
        <v>276</v>
      </c>
    </row>
    <row r="7" spans="2:16" x14ac:dyDescent="0.25">
      <c r="B7" s="7" t="s">
        <v>12</v>
      </c>
      <c r="C7">
        <v>1</v>
      </c>
      <c r="D7">
        <v>15</v>
      </c>
      <c r="G7" s="8">
        <f t="shared" si="2"/>
        <v>1</v>
      </c>
      <c r="H7" s="9">
        <f t="shared" si="0"/>
        <v>15</v>
      </c>
      <c r="I7" s="10">
        <f t="shared" si="1"/>
        <v>0</v>
      </c>
      <c r="J7">
        <v>292</v>
      </c>
    </row>
    <row r="8" spans="2:16" x14ac:dyDescent="0.25">
      <c r="B8" s="7" t="s">
        <v>13</v>
      </c>
      <c r="G8" s="8"/>
      <c r="H8" s="9"/>
      <c r="I8" s="10"/>
    </row>
    <row r="9" spans="2:16" x14ac:dyDescent="0.25">
      <c r="B9" s="7" t="s">
        <v>14</v>
      </c>
      <c r="G9" s="8"/>
      <c r="H9" s="9"/>
      <c r="I9" s="10"/>
    </row>
    <row r="10" spans="2:16" x14ac:dyDescent="0.25">
      <c r="B10" s="7" t="s">
        <v>15</v>
      </c>
      <c r="G10" s="8"/>
      <c r="H10" s="9"/>
      <c r="I10" s="10"/>
    </row>
    <row r="11" spans="2:16" x14ac:dyDescent="0.25">
      <c r="B11" s="7" t="s">
        <v>16</v>
      </c>
      <c r="G11" s="8"/>
      <c r="H11" s="9"/>
      <c r="I11" s="10"/>
    </row>
    <row r="12" spans="2:16" x14ac:dyDescent="0.25">
      <c r="B12" s="7" t="s">
        <v>17</v>
      </c>
      <c r="G12" s="8"/>
      <c r="H12" s="9"/>
      <c r="I12" s="10"/>
      <c r="K12" s="11"/>
      <c r="L12" s="12" t="s">
        <v>18</v>
      </c>
      <c r="M12" s="12" t="s">
        <v>19</v>
      </c>
      <c r="N12" s="12" t="s">
        <v>20</v>
      </c>
      <c r="O12" s="12" t="s">
        <v>21</v>
      </c>
      <c r="P12" s="12" t="s">
        <v>7</v>
      </c>
    </row>
    <row r="13" spans="2:16" x14ac:dyDescent="0.25">
      <c r="B13" s="13" t="s">
        <v>22</v>
      </c>
      <c r="G13" s="14">
        <f t="shared" ref="G13:K13" si="3">AVERAGE(G3:G12)</f>
        <v>1.2</v>
      </c>
      <c r="H13" s="15">
        <f t="shared" si="3"/>
        <v>8.8000000000000007</v>
      </c>
      <c r="I13" s="15">
        <f t="shared" si="3"/>
        <v>0</v>
      </c>
      <c r="J13" s="16">
        <f t="shared" si="3"/>
        <v>280.8</v>
      </c>
      <c r="K13" s="17">
        <f t="shared" si="3"/>
        <v>0</v>
      </c>
      <c r="L13" s="15">
        <f>G13*12102/3</f>
        <v>4840.8</v>
      </c>
      <c r="M13" s="15">
        <f t="shared" ref="M13:P13" si="4">H13*12102/3</f>
        <v>35499.200000000004</v>
      </c>
      <c r="N13" s="15">
        <f t="shared" si="4"/>
        <v>0</v>
      </c>
      <c r="O13" s="15">
        <f t="shared" si="4"/>
        <v>1132747.2</v>
      </c>
      <c r="P13" s="15">
        <f t="shared" si="4"/>
        <v>0</v>
      </c>
    </row>
    <row r="17" spans="2:16" x14ac:dyDescent="0.25">
      <c r="B17" s="1" t="s">
        <v>30</v>
      </c>
      <c r="C17" t="s">
        <v>0</v>
      </c>
      <c r="D17" t="s">
        <v>1</v>
      </c>
      <c r="E17" t="s">
        <v>2</v>
      </c>
      <c r="F17" t="s">
        <v>3</v>
      </c>
      <c r="G17" s="2" t="s">
        <v>4</v>
      </c>
      <c r="H17" s="3" t="s">
        <v>1</v>
      </c>
      <c r="I17" s="4" t="s">
        <v>5</v>
      </c>
      <c r="J17" s="5" t="s">
        <v>6</v>
      </c>
      <c r="K17" s="6" t="s">
        <v>7</v>
      </c>
    </row>
    <row r="18" spans="2:16" x14ac:dyDescent="0.25">
      <c r="B18" s="7" t="s">
        <v>8</v>
      </c>
      <c r="C18">
        <v>15</v>
      </c>
      <c r="D18">
        <v>61</v>
      </c>
      <c r="G18" s="8">
        <f>(C18+E18)</f>
        <v>15</v>
      </c>
      <c r="H18" s="9">
        <f t="shared" ref="H18:H23" si="5">(D18+E18+F18)</f>
        <v>61</v>
      </c>
      <c r="I18" s="10">
        <f t="shared" ref="I18:I23" si="6">(E18+F18)</f>
        <v>0</v>
      </c>
      <c r="J18">
        <v>201</v>
      </c>
      <c r="K18">
        <v>0</v>
      </c>
    </row>
    <row r="19" spans="2:16" x14ac:dyDescent="0.25">
      <c r="B19" s="7" t="s">
        <v>9</v>
      </c>
      <c r="C19">
        <v>14</v>
      </c>
      <c r="D19">
        <v>49</v>
      </c>
      <c r="G19" s="8">
        <f t="shared" ref="G19:G23" si="7">(C19+E19)</f>
        <v>14</v>
      </c>
      <c r="H19" s="9">
        <f t="shared" si="5"/>
        <v>49</v>
      </c>
      <c r="I19" s="10">
        <f t="shared" si="6"/>
        <v>0</v>
      </c>
      <c r="J19">
        <v>113</v>
      </c>
    </row>
    <row r="20" spans="2:16" x14ac:dyDescent="0.25">
      <c r="B20" s="7" t="s">
        <v>10</v>
      </c>
      <c r="C20">
        <v>22</v>
      </c>
      <c r="D20">
        <v>62</v>
      </c>
      <c r="G20" s="8">
        <f t="shared" si="7"/>
        <v>22</v>
      </c>
      <c r="H20" s="9">
        <f t="shared" si="5"/>
        <v>62</v>
      </c>
      <c r="I20" s="10">
        <f t="shared" si="6"/>
        <v>0</v>
      </c>
      <c r="J20">
        <v>115</v>
      </c>
    </row>
    <row r="21" spans="2:16" x14ac:dyDescent="0.25">
      <c r="B21" s="7" t="s">
        <v>11</v>
      </c>
      <c r="C21">
        <v>11</v>
      </c>
      <c r="D21">
        <v>44</v>
      </c>
      <c r="G21" s="8">
        <f t="shared" si="7"/>
        <v>11</v>
      </c>
      <c r="H21" s="9">
        <f t="shared" si="5"/>
        <v>44</v>
      </c>
      <c r="I21" s="10">
        <f t="shared" si="6"/>
        <v>0</v>
      </c>
      <c r="J21">
        <v>115</v>
      </c>
    </row>
    <row r="22" spans="2:16" x14ac:dyDescent="0.25">
      <c r="B22" s="7" t="s">
        <v>12</v>
      </c>
      <c r="C22">
        <v>13</v>
      </c>
      <c r="D22">
        <v>55</v>
      </c>
      <c r="G22" s="8">
        <f t="shared" si="7"/>
        <v>13</v>
      </c>
      <c r="H22" s="9">
        <f t="shared" si="5"/>
        <v>55</v>
      </c>
      <c r="I22" s="10">
        <f t="shared" si="6"/>
        <v>0</v>
      </c>
      <c r="J22">
        <v>125</v>
      </c>
    </row>
    <row r="23" spans="2:16" x14ac:dyDescent="0.25">
      <c r="B23" s="7" t="s">
        <v>13</v>
      </c>
      <c r="C23">
        <v>16</v>
      </c>
      <c r="D23">
        <v>55</v>
      </c>
      <c r="G23" s="8">
        <f t="shared" si="7"/>
        <v>16</v>
      </c>
      <c r="H23" s="9">
        <f t="shared" si="5"/>
        <v>55</v>
      </c>
      <c r="I23" s="10">
        <f t="shared" si="6"/>
        <v>0</v>
      </c>
      <c r="J23">
        <v>133</v>
      </c>
    </row>
    <row r="24" spans="2:16" x14ac:dyDescent="0.25">
      <c r="B24" s="7" t="s">
        <v>14</v>
      </c>
      <c r="G24" s="8"/>
      <c r="H24" s="9"/>
      <c r="I24" s="10"/>
    </row>
    <row r="25" spans="2:16" x14ac:dyDescent="0.25">
      <c r="B25" s="7" t="s">
        <v>15</v>
      </c>
      <c r="G25" s="8"/>
      <c r="H25" s="9"/>
      <c r="I25" s="10"/>
    </row>
    <row r="26" spans="2:16" x14ac:dyDescent="0.25">
      <c r="B26" s="7" t="s">
        <v>16</v>
      </c>
      <c r="G26" s="8"/>
      <c r="H26" s="9"/>
      <c r="I26" s="10"/>
    </row>
    <row r="27" spans="2:16" x14ac:dyDescent="0.25">
      <c r="B27" s="7" t="s">
        <v>17</v>
      </c>
      <c r="G27" s="8"/>
      <c r="H27" s="9"/>
      <c r="I27" s="10"/>
      <c r="K27" s="11"/>
      <c r="L27" s="12" t="s">
        <v>18</v>
      </c>
      <c r="M27" s="12" t="s">
        <v>19</v>
      </c>
      <c r="N27" s="12" t="s">
        <v>20</v>
      </c>
      <c r="O27" s="12" t="s">
        <v>21</v>
      </c>
      <c r="P27" s="12" t="s">
        <v>7</v>
      </c>
    </row>
    <row r="28" spans="2:16" x14ac:dyDescent="0.25">
      <c r="B28" s="13" t="s">
        <v>22</v>
      </c>
      <c r="G28" s="14">
        <f t="shared" ref="G28:K28" si="8">AVERAGE(G18:G27)</f>
        <v>15.166666666666666</v>
      </c>
      <c r="H28" s="15">
        <f t="shared" si="8"/>
        <v>54.333333333333336</v>
      </c>
      <c r="I28" s="15">
        <f t="shared" si="8"/>
        <v>0</v>
      </c>
      <c r="J28" s="16">
        <f t="shared" si="8"/>
        <v>133.66666666666666</v>
      </c>
      <c r="K28" s="17">
        <f t="shared" si="8"/>
        <v>0</v>
      </c>
      <c r="L28" s="15">
        <f>G28*12102/3</f>
        <v>61182.333333333336</v>
      </c>
      <c r="M28" s="15">
        <f t="shared" ref="M28" si="9">H28*12102/3</f>
        <v>219180.66666666666</v>
      </c>
      <c r="N28" s="15">
        <f t="shared" ref="N28" si="10">I28*12102/3</f>
        <v>0</v>
      </c>
      <c r="O28" s="15">
        <f t="shared" ref="O28" si="11">J28*12102/3</f>
        <v>539211.33333333337</v>
      </c>
      <c r="P28" s="15">
        <f t="shared" ref="P28" si="12">K28*12102/3</f>
        <v>0</v>
      </c>
    </row>
    <row r="32" spans="2:16" x14ac:dyDescent="0.25">
      <c r="B32" s="1" t="s">
        <v>33</v>
      </c>
      <c r="C32" t="s">
        <v>0</v>
      </c>
      <c r="D32" t="s">
        <v>1</v>
      </c>
      <c r="E32" t="s">
        <v>2</v>
      </c>
      <c r="F32" t="s">
        <v>3</v>
      </c>
      <c r="G32" s="2" t="s">
        <v>4</v>
      </c>
      <c r="H32" s="3" t="s">
        <v>1</v>
      </c>
      <c r="I32" s="4" t="s">
        <v>5</v>
      </c>
      <c r="J32" s="5" t="s">
        <v>6</v>
      </c>
      <c r="K32" s="6" t="s">
        <v>7</v>
      </c>
    </row>
    <row r="33" spans="2:16" x14ac:dyDescent="0.25">
      <c r="B33" s="7" t="s">
        <v>35</v>
      </c>
      <c r="C33">
        <v>17</v>
      </c>
      <c r="D33">
        <v>54</v>
      </c>
      <c r="G33" s="8">
        <f>(C33+E33)</f>
        <v>17</v>
      </c>
      <c r="H33" s="9">
        <f t="shared" ref="H33:H42" si="13">(D33+E33+F33)</f>
        <v>54</v>
      </c>
      <c r="I33" s="10">
        <f t="shared" ref="I33:I37" si="14">(E33+F33)</f>
        <v>0</v>
      </c>
      <c r="J33">
        <v>11</v>
      </c>
      <c r="K33">
        <v>0</v>
      </c>
    </row>
    <row r="34" spans="2:16" x14ac:dyDescent="0.25">
      <c r="B34" s="7" t="s">
        <v>36</v>
      </c>
      <c r="C34">
        <v>25</v>
      </c>
      <c r="D34">
        <v>61</v>
      </c>
      <c r="G34" s="8">
        <f t="shared" ref="G34:G42" si="15">(C34+E34)</f>
        <v>25</v>
      </c>
      <c r="H34" s="9">
        <f t="shared" si="13"/>
        <v>61</v>
      </c>
      <c r="I34" s="10">
        <f t="shared" si="14"/>
        <v>0</v>
      </c>
      <c r="J34">
        <v>10</v>
      </c>
    </row>
    <row r="35" spans="2:16" x14ac:dyDescent="0.25">
      <c r="B35" s="7" t="s">
        <v>37</v>
      </c>
      <c r="C35">
        <v>34</v>
      </c>
      <c r="D35">
        <v>69</v>
      </c>
      <c r="G35" s="8">
        <f t="shared" si="15"/>
        <v>34</v>
      </c>
      <c r="H35" s="9">
        <f t="shared" si="13"/>
        <v>69</v>
      </c>
      <c r="I35" s="10">
        <f t="shared" si="14"/>
        <v>0</v>
      </c>
      <c r="J35">
        <v>15</v>
      </c>
    </row>
    <row r="36" spans="2:16" x14ac:dyDescent="0.25">
      <c r="B36" s="7" t="s">
        <v>38</v>
      </c>
      <c r="C36">
        <v>12</v>
      </c>
      <c r="D36">
        <v>59</v>
      </c>
      <c r="G36" s="8">
        <f t="shared" si="15"/>
        <v>12</v>
      </c>
      <c r="H36" s="9">
        <f t="shared" si="13"/>
        <v>59</v>
      </c>
      <c r="I36" s="10">
        <f t="shared" si="14"/>
        <v>0</v>
      </c>
      <c r="J36">
        <v>14</v>
      </c>
    </row>
    <row r="37" spans="2:16" x14ac:dyDescent="0.25">
      <c r="B37" s="7" t="s">
        <v>39</v>
      </c>
      <c r="C37">
        <v>28</v>
      </c>
      <c r="D37">
        <v>51</v>
      </c>
      <c r="G37" s="8">
        <f t="shared" si="15"/>
        <v>28</v>
      </c>
      <c r="H37" s="9">
        <f t="shared" si="13"/>
        <v>51</v>
      </c>
      <c r="I37" s="10">
        <f t="shared" si="14"/>
        <v>0</v>
      </c>
      <c r="J37">
        <v>9</v>
      </c>
    </row>
    <row r="38" spans="2:16" x14ac:dyDescent="0.25">
      <c r="B38" s="7" t="s">
        <v>40</v>
      </c>
      <c r="C38">
        <v>27</v>
      </c>
      <c r="D38">
        <v>64</v>
      </c>
      <c r="G38" s="8">
        <f t="shared" si="15"/>
        <v>27</v>
      </c>
      <c r="H38" s="9">
        <f t="shared" si="13"/>
        <v>64</v>
      </c>
      <c r="I38" s="10"/>
      <c r="J38">
        <v>9</v>
      </c>
    </row>
    <row r="39" spans="2:16" x14ac:dyDescent="0.25">
      <c r="B39" s="7" t="s">
        <v>41</v>
      </c>
      <c r="C39">
        <v>29</v>
      </c>
      <c r="D39">
        <v>56</v>
      </c>
      <c r="G39" s="8">
        <f t="shared" si="15"/>
        <v>29</v>
      </c>
      <c r="H39" s="9">
        <f t="shared" si="13"/>
        <v>56</v>
      </c>
      <c r="I39" s="10"/>
      <c r="J39">
        <v>11</v>
      </c>
    </row>
    <row r="40" spans="2:16" x14ac:dyDescent="0.25">
      <c r="B40" s="7" t="s">
        <v>42</v>
      </c>
      <c r="C40">
        <v>13</v>
      </c>
      <c r="D40">
        <v>51</v>
      </c>
      <c r="G40" s="8">
        <f t="shared" si="15"/>
        <v>13</v>
      </c>
      <c r="H40" s="9">
        <f t="shared" si="13"/>
        <v>51</v>
      </c>
      <c r="I40" s="10"/>
      <c r="J40">
        <v>7</v>
      </c>
    </row>
    <row r="41" spans="2:16" x14ac:dyDescent="0.25">
      <c r="B41" s="7" t="s">
        <v>43</v>
      </c>
      <c r="C41">
        <v>38</v>
      </c>
      <c r="D41">
        <v>87</v>
      </c>
      <c r="G41" s="8">
        <f t="shared" si="15"/>
        <v>38</v>
      </c>
      <c r="H41" s="9">
        <f t="shared" si="13"/>
        <v>87</v>
      </c>
      <c r="I41" s="10"/>
      <c r="J41">
        <v>16</v>
      </c>
    </row>
    <row r="42" spans="2:16" x14ac:dyDescent="0.25">
      <c r="B42" s="7" t="s">
        <v>44</v>
      </c>
      <c r="C42">
        <v>36</v>
      </c>
      <c r="D42">
        <v>81</v>
      </c>
      <c r="G42" s="8">
        <f t="shared" si="15"/>
        <v>36</v>
      </c>
      <c r="H42" s="9">
        <f t="shared" si="13"/>
        <v>81</v>
      </c>
      <c r="I42" s="10"/>
      <c r="J42">
        <v>10</v>
      </c>
      <c r="K42" s="11"/>
      <c r="L42" s="12" t="s">
        <v>18</v>
      </c>
      <c r="M42" s="12" t="s">
        <v>19</v>
      </c>
      <c r="N42" s="12" t="s">
        <v>20</v>
      </c>
      <c r="O42" s="12" t="s">
        <v>21</v>
      </c>
      <c r="P42" s="12" t="s">
        <v>7</v>
      </c>
    </row>
    <row r="43" spans="2:16" x14ac:dyDescent="0.25">
      <c r="B43" s="13" t="s">
        <v>22</v>
      </c>
      <c r="G43" s="14">
        <f t="shared" ref="G43:K43" si="16">AVERAGE(G33:G42)</f>
        <v>25.9</v>
      </c>
      <c r="H43" s="15">
        <f t="shared" si="16"/>
        <v>63.3</v>
      </c>
      <c r="I43" s="15">
        <f t="shared" si="16"/>
        <v>0</v>
      </c>
      <c r="J43" s="16">
        <f t="shared" si="16"/>
        <v>11.2</v>
      </c>
      <c r="K43" s="17">
        <f t="shared" si="16"/>
        <v>0</v>
      </c>
      <c r="L43" s="15">
        <f>G43*12102/3</f>
        <v>104480.59999999999</v>
      </c>
      <c r="M43" s="15">
        <f t="shared" ref="M43" si="17">H43*12102/3</f>
        <v>255352.19999999998</v>
      </c>
      <c r="N43" s="15">
        <f t="shared" ref="N43" si="18">I43*12102/3</f>
        <v>0</v>
      </c>
      <c r="O43" s="15">
        <f t="shared" ref="O43" si="19">J43*12102/3</f>
        <v>45180.799999999996</v>
      </c>
      <c r="P43" s="15">
        <f t="shared" ref="P43" si="20">K43*12102/3</f>
        <v>0</v>
      </c>
    </row>
    <row r="47" spans="2:16" x14ac:dyDescent="0.25">
      <c r="B47" s="1" t="s">
        <v>34</v>
      </c>
      <c r="C47" t="s">
        <v>0</v>
      </c>
      <c r="D47" t="s">
        <v>1</v>
      </c>
      <c r="E47" t="s">
        <v>2</v>
      </c>
      <c r="F47" t="s">
        <v>3</v>
      </c>
      <c r="G47" s="2" t="s">
        <v>4</v>
      </c>
      <c r="H47" s="3" t="s">
        <v>1</v>
      </c>
      <c r="I47" s="4" t="s">
        <v>5</v>
      </c>
      <c r="J47" s="5" t="s">
        <v>6</v>
      </c>
      <c r="K47" s="6" t="s">
        <v>7</v>
      </c>
    </row>
    <row r="48" spans="2:16" x14ac:dyDescent="0.25">
      <c r="B48" s="7" t="s">
        <v>45</v>
      </c>
      <c r="C48">
        <v>34</v>
      </c>
      <c r="D48">
        <v>134</v>
      </c>
      <c r="G48" s="8">
        <f>(C48+E48)</f>
        <v>34</v>
      </c>
      <c r="H48" s="9">
        <f t="shared" ref="H48:H57" si="21">(D48+E48+F48)</f>
        <v>134</v>
      </c>
      <c r="I48" s="10">
        <f t="shared" ref="I48:I53" si="22">(E48+F48)</f>
        <v>0</v>
      </c>
      <c r="J48">
        <v>17</v>
      </c>
      <c r="K48">
        <v>0</v>
      </c>
    </row>
    <row r="49" spans="2:16" x14ac:dyDescent="0.25">
      <c r="B49" s="7" t="s">
        <v>46</v>
      </c>
      <c r="C49">
        <v>23</v>
      </c>
      <c r="D49">
        <v>97</v>
      </c>
      <c r="G49" s="8">
        <f t="shared" ref="G49:G57" si="23">(C49+E49)</f>
        <v>23</v>
      </c>
      <c r="H49" s="9">
        <f t="shared" si="21"/>
        <v>97</v>
      </c>
      <c r="I49" s="10">
        <f t="shared" si="22"/>
        <v>0</v>
      </c>
      <c r="J49">
        <v>5</v>
      </c>
    </row>
    <row r="50" spans="2:16" x14ac:dyDescent="0.25">
      <c r="B50" s="7" t="s">
        <v>47</v>
      </c>
      <c r="C50">
        <v>19</v>
      </c>
      <c r="D50">
        <v>108</v>
      </c>
      <c r="G50" s="8">
        <f t="shared" si="23"/>
        <v>19</v>
      </c>
      <c r="H50" s="9">
        <f t="shared" si="21"/>
        <v>108</v>
      </c>
      <c r="I50" s="10">
        <f t="shared" si="22"/>
        <v>0</v>
      </c>
      <c r="J50">
        <v>10</v>
      </c>
      <c r="M50" t="s">
        <v>55</v>
      </c>
    </row>
    <row r="51" spans="2:16" x14ac:dyDescent="0.25">
      <c r="B51" s="7" t="s">
        <v>48</v>
      </c>
      <c r="C51">
        <v>18</v>
      </c>
      <c r="D51">
        <v>93</v>
      </c>
      <c r="G51" s="8">
        <f t="shared" si="23"/>
        <v>18</v>
      </c>
      <c r="H51" s="9">
        <f t="shared" si="21"/>
        <v>93</v>
      </c>
      <c r="I51" s="10">
        <f t="shared" si="22"/>
        <v>0</v>
      </c>
      <c r="J51">
        <v>8</v>
      </c>
    </row>
    <row r="52" spans="2:16" x14ac:dyDescent="0.25">
      <c r="B52" s="7" t="s">
        <v>49</v>
      </c>
      <c r="C52">
        <v>24</v>
      </c>
      <c r="D52">
        <v>95</v>
      </c>
      <c r="E52">
        <v>6</v>
      </c>
      <c r="G52" s="8">
        <f t="shared" si="23"/>
        <v>30</v>
      </c>
      <c r="H52" s="9">
        <f t="shared" si="21"/>
        <v>101</v>
      </c>
      <c r="I52" s="10">
        <f t="shared" si="22"/>
        <v>6</v>
      </c>
      <c r="J52">
        <v>10</v>
      </c>
    </row>
    <row r="53" spans="2:16" x14ac:dyDescent="0.25">
      <c r="B53" s="7" t="s">
        <v>50</v>
      </c>
      <c r="C53">
        <v>19</v>
      </c>
      <c r="D53">
        <v>88</v>
      </c>
      <c r="G53" s="8">
        <f t="shared" si="23"/>
        <v>19</v>
      </c>
      <c r="H53" s="9">
        <f t="shared" si="21"/>
        <v>88</v>
      </c>
      <c r="I53" s="10">
        <f t="shared" si="22"/>
        <v>0</v>
      </c>
      <c r="J53">
        <v>7</v>
      </c>
    </row>
    <row r="54" spans="2:16" x14ac:dyDescent="0.25">
      <c r="B54" s="7" t="s">
        <v>51</v>
      </c>
      <c r="C54">
        <v>25</v>
      </c>
      <c r="D54">
        <v>85</v>
      </c>
      <c r="G54" s="8">
        <f t="shared" si="23"/>
        <v>25</v>
      </c>
      <c r="H54" s="9">
        <f t="shared" si="21"/>
        <v>85</v>
      </c>
      <c r="I54" s="10"/>
      <c r="J54">
        <v>14</v>
      </c>
    </row>
    <row r="55" spans="2:16" x14ac:dyDescent="0.25">
      <c r="B55" s="7" t="s">
        <v>52</v>
      </c>
      <c r="C55">
        <v>20</v>
      </c>
      <c r="D55">
        <v>138</v>
      </c>
      <c r="G55" s="8">
        <f t="shared" si="23"/>
        <v>20</v>
      </c>
      <c r="H55" s="9">
        <f t="shared" si="21"/>
        <v>138</v>
      </c>
      <c r="I55" s="10"/>
      <c r="J55">
        <v>16</v>
      </c>
    </row>
    <row r="56" spans="2:16" x14ac:dyDescent="0.25">
      <c r="B56" s="7" t="s">
        <v>53</v>
      </c>
      <c r="C56">
        <v>13</v>
      </c>
      <c r="D56">
        <v>59</v>
      </c>
      <c r="G56" s="8">
        <f t="shared" si="23"/>
        <v>13</v>
      </c>
      <c r="H56" s="9">
        <f t="shared" si="21"/>
        <v>59</v>
      </c>
      <c r="I56" s="10"/>
      <c r="J56">
        <v>4</v>
      </c>
    </row>
    <row r="57" spans="2:16" x14ac:dyDescent="0.25">
      <c r="B57" s="7" t="s">
        <v>54</v>
      </c>
      <c r="C57">
        <v>4</v>
      </c>
      <c r="D57">
        <v>19</v>
      </c>
      <c r="G57" s="8">
        <f t="shared" si="23"/>
        <v>4</v>
      </c>
      <c r="H57" s="9">
        <f t="shared" si="21"/>
        <v>19</v>
      </c>
      <c r="I57" s="10"/>
      <c r="J57">
        <v>8</v>
      </c>
      <c r="K57" s="11"/>
      <c r="L57" s="12" t="s">
        <v>18</v>
      </c>
      <c r="M57" s="12" t="s">
        <v>19</v>
      </c>
      <c r="N57" s="12" t="s">
        <v>20</v>
      </c>
      <c r="O57" s="12" t="s">
        <v>21</v>
      </c>
      <c r="P57" s="12" t="s">
        <v>7</v>
      </c>
    </row>
    <row r="58" spans="2:16" x14ac:dyDescent="0.25">
      <c r="B58" s="13" t="s">
        <v>22</v>
      </c>
      <c r="G58" s="14">
        <f t="shared" ref="G58:K58" si="24">AVERAGE(G48:G57)</f>
        <v>20.5</v>
      </c>
      <c r="H58" s="15">
        <f t="shared" si="24"/>
        <v>92.2</v>
      </c>
      <c r="I58" s="15">
        <f t="shared" si="24"/>
        <v>1</v>
      </c>
      <c r="J58" s="16">
        <f t="shared" si="24"/>
        <v>9.9</v>
      </c>
      <c r="K58" s="17">
        <f t="shared" si="24"/>
        <v>0</v>
      </c>
      <c r="L58" s="15">
        <f>G58*12102/3</f>
        <v>82697</v>
      </c>
      <c r="M58" s="15">
        <f t="shared" ref="M58" si="25">H58*12102/3</f>
        <v>371934.80000000005</v>
      </c>
      <c r="N58" s="15">
        <f t="shared" ref="N58" si="26">I58*12102/3</f>
        <v>4034</v>
      </c>
      <c r="O58" s="15">
        <f t="shared" ref="O58" si="27">J58*12102/3</f>
        <v>39936.6</v>
      </c>
      <c r="P58" s="15">
        <f t="shared" ref="P58" si="28">K58*12102/3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74A03-16E7-4E75-A886-E0F5ECE6842E}">
  <dimension ref="B2:N32"/>
  <sheetViews>
    <sheetView tabSelected="1" workbookViewId="0">
      <selection activeCell="D7" sqref="D7:H7"/>
    </sheetView>
  </sheetViews>
  <sheetFormatPr defaultRowHeight="15" x14ac:dyDescent="0.25"/>
  <cols>
    <col min="3" max="3" width="21.85546875" customWidth="1"/>
    <col min="4" max="14" width="9.140625" style="21"/>
  </cols>
  <sheetData>
    <row r="2" spans="2:13" x14ac:dyDescent="0.25">
      <c r="C2" s="18"/>
      <c r="D2" s="19"/>
      <c r="E2" s="19"/>
      <c r="F2" s="19"/>
      <c r="G2" s="19"/>
      <c r="H2" s="19"/>
      <c r="I2" s="19"/>
      <c r="J2" s="19" t="s">
        <v>23</v>
      </c>
      <c r="K2" s="19" t="s">
        <v>24</v>
      </c>
      <c r="L2" s="19" t="s">
        <v>25</v>
      </c>
      <c r="M2" s="19" t="s">
        <v>26</v>
      </c>
    </row>
    <row r="3" spans="2:13" x14ac:dyDescent="0.25">
      <c r="C3" s="18"/>
      <c r="D3" s="19" t="s">
        <v>18</v>
      </c>
      <c r="E3" s="19" t="s">
        <v>19</v>
      </c>
      <c r="F3" s="19" t="s">
        <v>20</v>
      </c>
      <c r="G3" s="19" t="s">
        <v>21</v>
      </c>
      <c r="H3" s="19" t="s">
        <v>27</v>
      </c>
      <c r="I3" s="19"/>
      <c r="J3" s="22" t="s">
        <v>28</v>
      </c>
      <c r="K3" s="22" t="s">
        <v>28</v>
      </c>
      <c r="L3" s="22" t="s">
        <v>28</v>
      </c>
      <c r="M3" s="22" t="s">
        <v>28</v>
      </c>
    </row>
    <row r="4" spans="2:13" x14ac:dyDescent="0.25">
      <c r="B4" t="s">
        <v>31</v>
      </c>
      <c r="C4" s="20">
        <v>45712</v>
      </c>
      <c r="D4" s="22">
        <v>4840.8</v>
      </c>
      <c r="E4" s="22">
        <v>35499.200000000004</v>
      </c>
      <c r="F4" s="22">
        <v>0</v>
      </c>
      <c r="G4" s="22">
        <v>1132747.2</v>
      </c>
      <c r="H4" s="22">
        <v>0</v>
      </c>
      <c r="I4" s="19"/>
      <c r="J4" s="22">
        <f t="shared" ref="J4" si="0">D4*0.5242/1000</f>
        <v>2.53754736</v>
      </c>
      <c r="K4" s="22">
        <f t="shared" ref="K4" si="1">(E4-D4)*0.5242/1000</f>
        <v>16.071133280000002</v>
      </c>
      <c r="L4" s="22">
        <f t="shared" ref="L4" si="2">((G4-H4)*2.0285/1000)+(H4*3.93125/1000)</f>
        <v>2297.7776951999999</v>
      </c>
      <c r="M4" s="19">
        <f t="shared" ref="M4" si="3">K4+J4+L4</f>
        <v>2316.3863758399998</v>
      </c>
    </row>
    <row r="5" spans="2:13" x14ac:dyDescent="0.25">
      <c r="C5" s="23">
        <v>45734</v>
      </c>
      <c r="D5" s="19"/>
      <c r="E5" s="19"/>
      <c r="F5" s="19"/>
      <c r="G5" s="19"/>
      <c r="H5" s="19"/>
      <c r="I5" s="19"/>
      <c r="J5" s="19"/>
      <c r="K5" s="19"/>
      <c r="L5" s="19"/>
      <c r="M5" s="19"/>
    </row>
    <row r="6" spans="2:13" x14ac:dyDescent="0.25">
      <c r="C6" s="23">
        <v>45761</v>
      </c>
      <c r="D6" s="19"/>
      <c r="E6" s="19"/>
      <c r="F6" s="19"/>
      <c r="G6" s="19"/>
      <c r="H6" s="19"/>
      <c r="I6" s="19"/>
      <c r="J6" s="19"/>
      <c r="K6" s="19"/>
      <c r="L6" s="19"/>
      <c r="M6" s="19"/>
    </row>
    <row r="7" spans="2:13" x14ac:dyDescent="0.25">
      <c r="C7" s="23">
        <v>45782</v>
      </c>
      <c r="D7" s="19">
        <v>104480.59999999999</v>
      </c>
      <c r="E7" s="19">
        <v>255352.19999999998</v>
      </c>
      <c r="F7" s="19">
        <v>0</v>
      </c>
      <c r="G7" s="19">
        <v>45180.799999999996</v>
      </c>
      <c r="H7" s="19">
        <v>0</v>
      </c>
      <c r="I7" s="19"/>
      <c r="J7" s="19"/>
      <c r="K7" s="19"/>
      <c r="L7" s="19"/>
      <c r="M7" s="19"/>
    </row>
    <row r="27" spans="2:13" x14ac:dyDescent="0.25">
      <c r="C27" s="18"/>
      <c r="D27" s="19"/>
      <c r="E27" s="19"/>
      <c r="F27" s="19"/>
      <c r="G27" s="19"/>
      <c r="H27" s="19"/>
      <c r="I27" s="19"/>
      <c r="J27" s="19" t="s">
        <v>23</v>
      </c>
      <c r="K27" s="19" t="s">
        <v>24</v>
      </c>
      <c r="L27" s="19" t="s">
        <v>25</v>
      </c>
      <c r="M27" s="19" t="s">
        <v>26</v>
      </c>
    </row>
    <row r="28" spans="2:13" x14ac:dyDescent="0.25">
      <c r="C28" s="18"/>
      <c r="D28" s="19" t="s">
        <v>18</v>
      </c>
      <c r="E28" s="19" t="s">
        <v>19</v>
      </c>
      <c r="F28" s="19" t="s">
        <v>20</v>
      </c>
      <c r="G28" s="19" t="s">
        <v>21</v>
      </c>
      <c r="H28" s="19" t="s">
        <v>27</v>
      </c>
      <c r="I28" s="19"/>
      <c r="J28" s="22" t="s">
        <v>28</v>
      </c>
      <c r="K28" s="22" t="s">
        <v>28</v>
      </c>
      <c r="L28" s="22" t="s">
        <v>28</v>
      </c>
      <c r="M28" s="22" t="s">
        <v>28</v>
      </c>
    </row>
    <row r="29" spans="2:13" x14ac:dyDescent="0.25">
      <c r="B29" t="s">
        <v>32</v>
      </c>
      <c r="C29" s="20">
        <v>45712</v>
      </c>
      <c r="D29" s="21">
        <v>61182.333333333336</v>
      </c>
      <c r="E29" s="21">
        <v>219180.66666666666</v>
      </c>
      <c r="F29" s="21">
        <v>0</v>
      </c>
      <c r="G29" s="21">
        <v>539211.33333333337</v>
      </c>
      <c r="H29" s="21">
        <v>0</v>
      </c>
      <c r="J29" s="22">
        <f t="shared" ref="J29" si="4">D29*0.5242/1000</f>
        <v>32.071779133333337</v>
      </c>
      <c r="K29" s="22">
        <f t="shared" ref="K29" si="5">(E29-D29)*0.5242/1000</f>
        <v>82.822726333333321</v>
      </c>
      <c r="L29" s="22">
        <f t="shared" ref="L29" si="6">((G29-H29)*2.0285/1000)+(H29*3.93125/1000)</f>
        <v>1093.7901896666667</v>
      </c>
      <c r="M29" s="19">
        <f t="shared" ref="M29" si="7">K29+J29+L29</f>
        <v>1208.6846951333334</v>
      </c>
    </row>
    <row r="30" spans="2:13" x14ac:dyDescent="0.25">
      <c r="C30" s="23">
        <v>45734</v>
      </c>
    </row>
    <row r="31" spans="2:13" x14ac:dyDescent="0.25">
      <c r="C31" s="23">
        <v>45761</v>
      </c>
    </row>
    <row r="32" spans="2:13" x14ac:dyDescent="0.25">
      <c r="C32" s="23">
        <v>45782</v>
      </c>
      <c r="D32" s="21">
        <v>82697</v>
      </c>
      <c r="E32" s="21">
        <v>371934.80000000005</v>
      </c>
      <c r="F32" s="21">
        <v>4034</v>
      </c>
      <c r="G32" s="21">
        <v>39936.6</v>
      </c>
      <c r="H32" s="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szamol</vt:lpstr>
      <vt:lpstr>összesít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Boglárka Somogyi</dc:creator>
  <cp:lastModifiedBy>Boglárka Somogyi</cp:lastModifiedBy>
  <dcterms:created xsi:type="dcterms:W3CDTF">2025-03-10T05:53:18Z</dcterms:created>
  <dcterms:modified xsi:type="dcterms:W3CDTF">2025-05-26T08:24:28Z</dcterms:modified>
</cp:coreProperties>
</file>