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ilivanov/DEV/ethkids/ethkids-contracts/"/>
    </mc:Choice>
  </mc:AlternateContent>
  <xr:revisionPtr revIDLastSave="0" documentId="13_ncr:1_{1E683E49-70B1-8646-A38E-41094B2EF4DC}" xr6:coauthVersionLast="45" xr6:coauthVersionMax="45" xr10:uidLastSave="{00000000-0000-0000-0000-000000000000}"/>
  <bookViews>
    <workbookView xWindow="5560" yWindow="1560" windowWidth="28040" windowHeight="17440" xr2:uid="{82B64829-5AD9-C446-8F75-6EC607AAD5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9" i="1" l="1"/>
  <c r="E59" i="1"/>
  <c r="C59" i="1"/>
  <c r="E58" i="1"/>
  <c r="D58" i="1"/>
  <c r="C58" i="1"/>
  <c r="F22" i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B22" i="1"/>
  <c r="O22" i="1" s="1"/>
  <c r="P22" i="1" s="1"/>
  <c r="Q22" i="1" s="1"/>
  <c r="S21" i="1"/>
  <c r="G22" i="1" l="1"/>
  <c r="H22" i="1" s="1"/>
  <c r="I22" i="1" s="1"/>
  <c r="K22" i="1"/>
  <c r="L22" i="1" s="1"/>
  <c r="M22" i="1" s="1"/>
  <c r="B23" i="1" s="1"/>
  <c r="S22" i="1" l="1"/>
  <c r="O23" i="1" s="1"/>
  <c r="G23" i="1" l="1"/>
  <c r="H23" i="1" s="1"/>
  <c r="K23" i="1"/>
  <c r="L23" i="1" s="1"/>
  <c r="M23" i="1" s="1"/>
  <c r="P23" i="1"/>
  <c r="Q23" i="1" s="1"/>
  <c r="R22" i="1"/>
  <c r="Z22" i="1" s="1"/>
  <c r="Y22" i="1" s="1"/>
  <c r="N22" i="1"/>
  <c r="X22" i="1" s="1"/>
  <c r="W22" i="1" s="1"/>
  <c r="J22" i="1"/>
  <c r="V22" i="1" s="1"/>
  <c r="U22" i="1" s="1"/>
  <c r="I23" i="1" l="1"/>
  <c r="B24" i="1" l="1"/>
  <c r="S23" i="1"/>
  <c r="O24" i="1" l="1"/>
  <c r="P24" i="1" s="1"/>
  <c r="Q24" i="1" s="1"/>
  <c r="G24" i="1"/>
  <c r="H24" i="1" s="1"/>
  <c r="I24" i="1" s="1"/>
  <c r="K24" i="1"/>
  <c r="L24" i="1" s="1"/>
  <c r="M24" i="1" s="1"/>
  <c r="N23" i="1"/>
  <c r="X23" i="1" s="1"/>
  <c r="W23" i="1" s="1"/>
  <c r="R23" i="1"/>
  <c r="Z23" i="1" s="1"/>
  <c r="Y23" i="1" s="1"/>
  <c r="J23" i="1"/>
  <c r="V23" i="1" s="1"/>
  <c r="U23" i="1" s="1"/>
  <c r="B25" i="1" l="1"/>
  <c r="S24" i="1"/>
  <c r="N24" i="1" s="1"/>
  <c r="O25" i="1" l="1"/>
  <c r="K25" i="1"/>
  <c r="L25" i="1" s="1"/>
  <c r="M25" i="1" s="1"/>
  <c r="G25" i="1"/>
  <c r="H25" i="1" s="1"/>
  <c r="I25" i="1" s="1"/>
  <c r="R24" i="1"/>
  <c r="Z24" i="1" s="1"/>
  <c r="Y24" i="1" s="1"/>
  <c r="J24" i="1"/>
  <c r="V24" i="1" s="1"/>
  <c r="U24" i="1" s="1"/>
  <c r="X24" i="1"/>
  <c r="W24" i="1" s="1"/>
  <c r="P25" i="1" l="1"/>
  <c r="Q25" i="1" l="1"/>
  <c r="B26" i="1" l="1"/>
  <c r="S25" i="1"/>
  <c r="K26" i="1" s="1"/>
  <c r="O26" i="1" l="1"/>
  <c r="P26" i="1" s="1"/>
  <c r="Q26" i="1" s="1"/>
  <c r="R25" i="1"/>
  <c r="Z25" i="1" s="1"/>
  <c r="Y25" i="1" s="1"/>
  <c r="G26" i="1"/>
  <c r="H26" i="1" s="1"/>
  <c r="I26" i="1" s="1"/>
  <c r="L26" i="1"/>
  <c r="N25" i="1"/>
  <c r="X25" i="1" s="1"/>
  <c r="W25" i="1" s="1"/>
  <c r="J25" i="1"/>
  <c r="V25" i="1" s="1"/>
  <c r="U25" i="1" s="1"/>
  <c r="M26" i="1"/>
  <c r="B27" i="1" l="1"/>
  <c r="S26" i="1"/>
  <c r="G27" i="1" s="1"/>
  <c r="O27" i="1" l="1"/>
  <c r="P27" i="1" s="1"/>
  <c r="Q27" i="1" s="1"/>
  <c r="K27" i="1"/>
  <c r="L27" i="1" s="1"/>
  <c r="M27" i="1" s="1"/>
  <c r="R26" i="1"/>
  <c r="Z26" i="1" s="1"/>
  <c r="Y26" i="1" s="1"/>
  <c r="J26" i="1"/>
  <c r="V26" i="1" s="1"/>
  <c r="U26" i="1" s="1"/>
  <c r="H27" i="1"/>
  <c r="I27" i="1" s="1"/>
  <c r="N26" i="1"/>
  <c r="X26" i="1" s="1"/>
  <c r="W26" i="1" s="1"/>
  <c r="B28" i="1" l="1"/>
  <c r="S27" i="1"/>
  <c r="N27" i="1" s="1"/>
  <c r="X27" i="1" s="1"/>
  <c r="W27" i="1" s="1"/>
  <c r="O28" i="1" l="1"/>
  <c r="P28" i="1" s="1"/>
  <c r="Q28" i="1" s="1"/>
  <c r="K28" i="1"/>
  <c r="L28" i="1" s="1"/>
  <c r="M28" i="1" s="1"/>
  <c r="G28" i="1"/>
  <c r="H28" i="1" s="1"/>
  <c r="I28" i="1" s="1"/>
  <c r="R27" i="1"/>
  <c r="Z27" i="1" s="1"/>
  <c r="Y27" i="1" s="1"/>
  <c r="J27" i="1"/>
  <c r="V27" i="1" s="1"/>
  <c r="U27" i="1" s="1"/>
  <c r="B29" i="1" l="1"/>
  <c r="S28" i="1"/>
  <c r="R28" i="1" s="1"/>
  <c r="Z28" i="1" s="1"/>
  <c r="Y28" i="1" s="1"/>
  <c r="O29" i="1" l="1"/>
  <c r="P29" i="1" s="1"/>
  <c r="Q29" i="1" s="1"/>
  <c r="K29" i="1"/>
  <c r="L29" i="1" s="1"/>
  <c r="M29" i="1" s="1"/>
  <c r="G29" i="1"/>
  <c r="H29" i="1" s="1"/>
  <c r="I29" i="1" s="1"/>
  <c r="J28" i="1"/>
  <c r="V28" i="1" s="1"/>
  <c r="U28" i="1" s="1"/>
  <c r="N28" i="1"/>
  <c r="X28" i="1" s="1"/>
  <c r="W28" i="1" s="1"/>
  <c r="B30" i="1" l="1"/>
  <c r="S29" i="1"/>
  <c r="R29" i="1" s="1"/>
  <c r="G30" i="1" l="1"/>
  <c r="H30" i="1" s="1"/>
  <c r="I30" i="1" s="1"/>
  <c r="K30" i="1"/>
  <c r="L30" i="1" s="1"/>
  <c r="M30" i="1" s="1"/>
  <c r="O30" i="1"/>
  <c r="Z29" i="1"/>
  <c r="Y29" i="1" s="1"/>
  <c r="J29" i="1"/>
  <c r="V29" i="1" s="1"/>
  <c r="U29" i="1" s="1"/>
  <c r="N29" i="1"/>
  <c r="X29" i="1" s="1"/>
  <c r="W29" i="1" s="1"/>
  <c r="P30" i="1" l="1"/>
  <c r="Q30" i="1" s="1"/>
  <c r="S30" i="1" s="1"/>
  <c r="B31" i="1" l="1"/>
  <c r="J30" i="1" l="1"/>
  <c r="V30" i="1" s="1"/>
  <c r="U30" i="1" s="1"/>
  <c r="K31" i="1"/>
  <c r="L31" i="1" s="1"/>
  <c r="M31" i="1" s="1"/>
  <c r="G31" i="1"/>
  <c r="H31" i="1" s="1"/>
  <c r="I31" i="1" s="1"/>
  <c r="O31" i="1"/>
  <c r="P31" i="1" s="1"/>
  <c r="Q31" i="1" s="1"/>
  <c r="R30" i="1"/>
  <c r="Z30" i="1" s="1"/>
  <c r="Y30" i="1" s="1"/>
  <c r="N30" i="1"/>
  <c r="X30" i="1" s="1"/>
  <c r="W30" i="1" s="1"/>
  <c r="S31" i="1" l="1"/>
  <c r="B32" i="1"/>
  <c r="G32" i="1" l="1"/>
  <c r="H32" i="1" s="1"/>
  <c r="I32" i="1" s="1"/>
  <c r="N31" i="1"/>
  <c r="X31" i="1" s="1"/>
  <c r="W31" i="1" s="1"/>
  <c r="O32" i="1"/>
  <c r="P32" i="1" s="1"/>
  <c r="Q32" i="1" s="1"/>
  <c r="K32" i="1"/>
  <c r="J31" i="1"/>
  <c r="V31" i="1" s="1"/>
  <c r="U31" i="1" s="1"/>
  <c r="R31" i="1"/>
  <c r="Z31" i="1" s="1"/>
  <c r="Y31" i="1" s="1"/>
  <c r="L32" i="1" l="1"/>
  <c r="M32" i="1" s="1"/>
  <c r="S32" i="1" s="1"/>
  <c r="R32" i="1" s="1"/>
  <c r="Z32" i="1" s="1"/>
  <c r="B33" i="1" l="1"/>
  <c r="G33" i="1"/>
  <c r="H33" i="1" s="1"/>
  <c r="I33" i="1" s="1"/>
  <c r="J32" i="1"/>
  <c r="V32" i="1" s="1"/>
  <c r="U32" i="1" s="1"/>
  <c r="K33" i="1"/>
  <c r="Y32" i="1"/>
  <c r="N32" i="1" l="1"/>
  <c r="O33" i="1"/>
  <c r="L33" i="1"/>
  <c r="M33" i="1" s="1"/>
  <c r="X32" i="1" l="1"/>
  <c r="W32" i="1" s="1"/>
  <c r="P33" i="1"/>
  <c r="Q33" i="1" s="1"/>
  <c r="B34" i="1" l="1"/>
  <c r="S33" i="1"/>
  <c r="R33" i="1" s="1"/>
  <c r="Z33" i="1" s="1"/>
  <c r="Y33" i="1" s="1"/>
  <c r="K34" i="1" l="1"/>
  <c r="L34" i="1" s="1"/>
  <c r="M34" i="1" s="1"/>
  <c r="N33" i="1"/>
  <c r="X33" i="1" s="1"/>
  <c r="W33" i="1" s="1"/>
  <c r="J33" i="1"/>
  <c r="V33" i="1" s="1"/>
  <c r="U33" i="1" s="1"/>
  <c r="O34" i="1"/>
  <c r="P34" i="1" s="1"/>
  <c r="Q34" i="1" s="1"/>
  <c r="G34" i="1"/>
  <c r="H34" i="1" s="1"/>
  <c r="I34" i="1" s="1"/>
  <c r="S34" i="1" l="1"/>
  <c r="N34" i="1" s="1"/>
  <c r="X34" i="1" s="1"/>
  <c r="W34" i="1" s="1"/>
  <c r="B35" i="1"/>
  <c r="G35" i="1" s="1"/>
  <c r="H35" i="1" s="1"/>
  <c r="I35" i="1" s="1"/>
  <c r="K35" i="1" l="1"/>
  <c r="L35" i="1" s="1"/>
  <c r="M35" i="1" s="1"/>
  <c r="S35" i="1" s="1"/>
  <c r="O35" i="1"/>
  <c r="P35" i="1" s="1"/>
  <c r="Q35" i="1" s="1"/>
  <c r="R34" i="1"/>
  <c r="Z34" i="1" s="1"/>
  <c r="Y34" i="1" s="1"/>
  <c r="J34" i="1"/>
  <c r="V34" i="1" s="1"/>
  <c r="U34" i="1" s="1"/>
  <c r="B36" i="1"/>
  <c r="R35" i="1" l="1"/>
  <c r="Z35" i="1" s="1"/>
  <c r="Y35" i="1" s="1"/>
  <c r="K36" i="1"/>
  <c r="L36" i="1" s="1"/>
  <c r="M36" i="1" s="1"/>
  <c r="J35" i="1"/>
  <c r="V35" i="1" s="1"/>
  <c r="U35" i="1" s="1"/>
  <c r="G36" i="1"/>
  <c r="H36" i="1" s="1"/>
  <c r="I36" i="1" s="1"/>
  <c r="N35" i="1"/>
  <c r="X35" i="1" s="1"/>
  <c r="W35" i="1" s="1"/>
  <c r="O36" i="1"/>
  <c r="P36" i="1" s="1"/>
  <c r="Q36" i="1" s="1"/>
  <c r="S36" i="1" l="1"/>
  <c r="B37" i="1"/>
  <c r="O37" i="1"/>
  <c r="P37" i="1" s="1"/>
  <c r="Q37" i="1" s="1"/>
  <c r="N36" i="1"/>
  <c r="X36" i="1" s="1"/>
  <c r="W36" i="1" s="1"/>
  <c r="G37" i="1" l="1"/>
  <c r="H37" i="1" s="1"/>
  <c r="I37" i="1" s="1"/>
  <c r="S37" i="1" s="1"/>
  <c r="J36" i="1"/>
  <c r="V36" i="1" s="1"/>
  <c r="U36" i="1" s="1"/>
  <c r="K37" i="1"/>
  <c r="L37" i="1" s="1"/>
  <c r="M37" i="1" s="1"/>
  <c r="R36" i="1"/>
  <c r="Z36" i="1" s="1"/>
  <c r="Y36" i="1" s="1"/>
  <c r="N37" i="1" l="1"/>
  <c r="X37" i="1" s="1"/>
  <c r="W37" i="1" s="1"/>
  <c r="J37" i="1"/>
  <c r="V37" i="1" s="1"/>
  <c r="U37" i="1" s="1"/>
  <c r="O38" i="1"/>
  <c r="P38" i="1" s="1"/>
  <c r="Q38" i="1" s="1"/>
  <c r="K38" i="1"/>
  <c r="L38" i="1" s="1"/>
  <c r="M38" i="1" s="1"/>
  <c r="R37" i="1"/>
  <c r="Z37" i="1" s="1"/>
  <c r="Y37" i="1" s="1"/>
  <c r="B38" i="1"/>
  <c r="G38" i="1"/>
  <c r="H38" i="1" s="1"/>
  <c r="I38" i="1" s="1"/>
  <c r="S38" i="1" l="1"/>
  <c r="B39" i="1"/>
  <c r="O39" i="1"/>
  <c r="P39" i="1" s="1"/>
  <c r="Q39" i="1" s="1"/>
  <c r="J38" i="1" l="1"/>
  <c r="V38" i="1" s="1"/>
  <c r="U38" i="1" s="1"/>
  <c r="N38" i="1"/>
  <c r="X38" i="1" s="1"/>
  <c r="W38" i="1" s="1"/>
  <c r="K39" i="1"/>
  <c r="L39" i="1" s="1"/>
  <c r="M39" i="1" s="1"/>
  <c r="R38" i="1"/>
  <c r="Z38" i="1" s="1"/>
  <c r="Y38" i="1" s="1"/>
  <c r="G39" i="1"/>
  <c r="H39" i="1" s="1"/>
  <c r="I39" i="1" s="1"/>
  <c r="S39" i="1" l="1"/>
  <c r="K40" i="1" s="1"/>
  <c r="L40" i="1" s="1"/>
  <c r="M40" i="1" s="1"/>
  <c r="B40" i="1"/>
  <c r="G40" i="1"/>
  <c r="H40" i="1" s="1"/>
  <c r="I40" i="1" s="1"/>
  <c r="N39" i="1"/>
  <c r="X39" i="1" s="1"/>
  <c r="W39" i="1" s="1"/>
  <c r="R39" i="1" l="1"/>
  <c r="Z39" i="1" s="1"/>
  <c r="Y39" i="1" s="1"/>
  <c r="O40" i="1"/>
  <c r="P40" i="1" s="1"/>
  <c r="Q40" i="1" s="1"/>
  <c r="B41" i="1" s="1"/>
  <c r="J39" i="1"/>
  <c r="V39" i="1" s="1"/>
  <c r="U39" i="1" s="1"/>
  <c r="S40" i="1" l="1"/>
  <c r="O41" i="1" s="1"/>
  <c r="P41" i="1" s="1"/>
  <c r="Q41" i="1" s="1"/>
  <c r="N40" i="1" l="1"/>
  <c r="X40" i="1" s="1"/>
  <c r="W40" i="1" s="1"/>
  <c r="G41" i="1"/>
  <c r="H41" i="1" s="1"/>
  <c r="I41" i="1" s="1"/>
  <c r="K41" i="1"/>
  <c r="L41" i="1" s="1"/>
  <c r="M41" i="1" s="1"/>
  <c r="J40" i="1"/>
  <c r="V40" i="1" s="1"/>
  <c r="U40" i="1" s="1"/>
  <c r="R40" i="1"/>
  <c r="Z40" i="1" s="1"/>
  <c r="Y40" i="1" s="1"/>
  <c r="S41" i="1" l="1"/>
  <c r="B42" i="1"/>
  <c r="J41" i="1"/>
  <c r="V41" i="1" s="1"/>
  <c r="U41" i="1" s="1"/>
  <c r="G42" i="1" l="1"/>
  <c r="H42" i="1" s="1"/>
  <c r="I42" i="1" s="1"/>
  <c r="N41" i="1"/>
  <c r="X41" i="1" s="1"/>
  <c r="W41" i="1" s="1"/>
  <c r="R41" i="1"/>
  <c r="Z41" i="1" s="1"/>
  <c r="Y41" i="1" s="1"/>
  <c r="O42" i="1"/>
  <c r="P42" i="1" s="1"/>
  <c r="Q42" i="1" s="1"/>
  <c r="K42" i="1"/>
  <c r="L42" i="1" s="1"/>
  <c r="M42" i="1" s="1"/>
  <c r="B43" i="1" l="1"/>
  <c r="S42" i="1"/>
  <c r="G43" i="1" l="1"/>
  <c r="H43" i="1" s="1"/>
  <c r="I43" i="1" s="1"/>
  <c r="K43" i="1"/>
  <c r="L43" i="1" s="1"/>
  <c r="M43" i="1" s="1"/>
  <c r="J42" i="1"/>
  <c r="V42" i="1" s="1"/>
  <c r="U42" i="1" s="1"/>
  <c r="O43" i="1"/>
  <c r="P43" i="1" s="1"/>
  <c r="Q43" i="1" s="1"/>
  <c r="R42" i="1"/>
  <c r="Z42" i="1" s="1"/>
  <c r="Y42" i="1" s="1"/>
  <c r="N42" i="1"/>
  <c r="X42" i="1" s="1"/>
  <c r="W42" i="1" s="1"/>
  <c r="B44" i="1" l="1"/>
  <c r="S43" i="1"/>
  <c r="N43" i="1" l="1"/>
  <c r="X43" i="1" s="1"/>
  <c r="W43" i="1" s="1"/>
  <c r="G44" i="1"/>
  <c r="H44" i="1" s="1"/>
  <c r="I44" i="1" s="1"/>
  <c r="J43" i="1"/>
  <c r="V43" i="1" s="1"/>
  <c r="U43" i="1" s="1"/>
  <c r="O44" i="1"/>
  <c r="P44" i="1" s="1"/>
  <c r="Q44" i="1" s="1"/>
  <c r="K44" i="1"/>
  <c r="L44" i="1" s="1"/>
  <c r="M44" i="1" s="1"/>
  <c r="R43" i="1"/>
  <c r="Z43" i="1" s="1"/>
  <c r="Y43" i="1" s="1"/>
  <c r="S44" i="1" l="1"/>
  <c r="J44" i="1" s="1"/>
  <c r="V44" i="1" s="1"/>
  <c r="U44" i="1" s="1"/>
  <c r="B45" i="1"/>
  <c r="O45" i="1" s="1"/>
  <c r="P45" i="1" s="1"/>
  <c r="Q45" i="1" s="1"/>
  <c r="G45" i="1"/>
  <c r="H45" i="1" s="1"/>
  <c r="I45" i="1" s="1"/>
  <c r="R44" i="1"/>
  <c r="Z44" i="1" s="1"/>
  <c r="Y44" i="1" s="1"/>
  <c r="K45" i="1" l="1"/>
  <c r="L45" i="1" s="1"/>
  <c r="M45" i="1" s="1"/>
  <c r="N44" i="1"/>
  <c r="X44" i="1" s="1"/>
  <c r="W44" i="1" s="1"/>
  <c r="B46" i="1" l="1"/>
  <c r="S45" i="1"/>
  <c r="K46" i="1" s="1"/>
  <c r="L46" i="1" s="1"/>
  <c r="M46" i="1" s="1"/>
  <c r="R45" i="1" l="1"/>
  <c r="Z45" i="1" s="1"/>
  <c r="Y45" i="1" s="1"/>
  <c r="G46" i="1"/>
  <c r="H46" i="1" s="1"/>
  <c r="I46" i="1" s="1"/>
  <c r="J45" i="1"/>
  <c r="V45" i="1" s="1"/>
  <c r="U45" i="1" s="1"/>
  <c r="O46" i="1"/>
  <c r="P46" i="1" s="1"/>
  <c r="Q46" i="1" s="1"/>
  <c r="N45" i="1"/>
  <c r="X45" i="1" s="1"/>
  <c r="W45" i="1" s="1"/>
  <c r="S46" i="1" l="1"/>
  <c r="R46" i="1" s="1"/>
  <c r="Z46" i="1" s="1"/>
  <c r="Y46" i="1" s="1"/>
  <c r="B47" i="1"/>
  <c r="J46" i="1"/>
  <c r="V46" i="1" s="1"/>
  <c r="U46" i="1" s="1"/>
  <c r="G47" i="1"/>
  <c r="H47" i="1" s="1"/>
  <c r="I47" i="1" s="1"/>
  <c r="K47" i="1" l="1"/>
  <c r="L47" i="1" s="1"/>
  <c r="M47" i="1" s="1"/>
  <c r="N46" i="1"/>
  <c r="X46" i="1" s="1"/>
  <c r="W46" i="1" s="1"/>
  <c r="O47" i="1"/>
  <c r="P47" i="1" s="1"/>
  <c r="Q47" i="1" s="1"/>
  <c r="B48" i="1" l="1"/>
  <c r="S47" i="1"/>
  <c r="N47" i="1" s="1"/>
  <c r="X47" i="1" s="1"/>
  <c r="W47" i="1" s="1"/>
  <c r="O48" i="1" l="1"/>
  <c r="P48" i="1" s="1"/>
  <c r="Q48" i="1" s="1"/>
  <c r="J47" i="1"/>
  <c r="V47" i="1" s="1"/>
  <c r="U47" i="1" s="1"/>
  <c r="G48" i="1"/>
  <c r="H48" i="1" s="1"/>
  <c r="I48" i="1" s="1"/>
  <c r="K48" i="1"/>
  <c r="L48" i="1" s="1"/>
  <c r="M48" i="1" s="1"/>
  <c r="R47" i="1"/>
  <c r="Z47" i="1" s="1"/>
  <c r="Y47" i="1" s="1"/>
  <c r="B49" i="1" l="1"/>
  <c r="S48" i="1"/>
  <c r="J48" i="1" s="1"/>
  <c r="V48" i="1" s="1"/>
  <c r="U48" i="1" s="1"/>
  <c r="G49" i="1"/>
  <c r="H49" i="1" s="1"/>
  <c r="I49" i="1" s="1"/>
  <c r="R48" i="1"/>
  <c r="Z48" i="1" s="1"/>
  <c r="Y48" i="1" s="1"/>
  <c r="O49" i="1"/>
  <c r="P49" i="1" s="1"/>
  <c r="Q49" i="1" s="1"/>
  <c r="K49" i="1" l="1"/>
  <c r="L49" i="1" s="1"/>
  <c r="M49" i="1" s="1"/>
  <c r="B50" i="1" s="1"/>
  <c r="N48" i="1"/>
  <c r="X48" i="1" s="1"/>
  <c r="W48" i="1" s="1"/>
  <c r="S49" i="1" l="1"/>
  <c r="N49" i="1" l="1"/>
  <c r="X49" i="1" s="1"/>
  <c r="W49" i="1" s="1"/>
  <c r="O50" i="1"/>
  <c r="P50" i="1" s="1"/>
  <c r="Q50" i="1" s="1"/>
  <c r="G50" i="1"/>
  <c r="H50" i="1" s="1"/>
  <c r="I50" i="1" s="1"/>
  <c r="R49" i="1"/>
  <c r="Z49" i="1" s="1"/>
  <c r="Y49" i="1" s="1"/>
  <c r="J49" i="1"/>
  <c r="V49" i="1" s="1"/>
  <c r="U49" i="1" s="1"/>
  <c r="K50" i="1"/>
  <c r="L50" i="1" s="1"/>
  <c r="M50" i="1" s="1"/>
  <c r="S50" i="1" l="1"/>
  <c r="R50" i="1" s="1"/>
  <c r="Z50" i="1" s="1"/>
  <c r="Y50" i="1" s="1"/>
  <c r="B51" i="1"/>
  <c r="G51" i="1"/>
  <c r="H51" i="1" s="1"/>
  <c r="I51" i="1" s="1"/>
  <c r="J50" i="1"/>
  <c r="V50" i="1" s="1"/>
  <c r="U50" i="1" s="1"/>
  <c r="N50" i="1" l="1"/>
  <c r="X50" i="1" s="1"/>
  <c r="W50" i="1" s="1"/>
  <c r="K51" i="1"/>
  <c r="L51" i="1" s="1"/>
  <c r="M51" i="1" s="1"/>
  <c r="O51" i="1"/>
  <c r="P51" i="1" s="1"/>
  <c r="Q51" i="1" s="1"/>
  <c r="S51" i="1" l="1"/>
  <c r="B52" i="1"/>
  <c r="R51" i="1" l="1"/>
  <c r="Z51" i="1" s="1"/>
  <c r="Y51" i="1" s="1"/>
  <c r="G52" i="1"/>
  <c r="H52" i="1" s="1"/>
  <c r="I52" i="1" s="1"/>
  <c r="J51" i="1"/>
  <c r="V51" i="1" s="1"/>
  <c r="U51" i="1" s="1"/>
  <c r="N51" i="1"/>
  <c r="X51" i="1" s="1"/>
  <c r="W51" i="1" s="1"/>
  <c r="K52" i="1"/>
  <c r="L52" i="1" s="1"/>
  <c r="M52" i="1" s="1"/>
  <c r="O52" i="1"/>
  <c r="P52" i="1" s="1"/>
  <c r="Q52" i="1" s="1"/>
  <c r="S52" i="1" l="1"/>
  <c r="K53" i="1" s="1"/>
  <c r="L53" i="1" s="1"/>
  <c r="M53" i="1" s="1"/>
  <c r="B53" i="1"/>
  <c r="G53" i="1"/>
  <c r="H53" i="1" s="1"/>
  <c r="I53" i="1" s="1"/>
  <c r="J52" i="1"/>
  <c r="V52" i="1" s="1"/>
  <c r="U52" i="1" s="1"/>
  <c r="R52" i="1" l="1"/>
  <c r="Z52" i="1" s="1"/>
  <c r="Y52" i="1" s="1"/>
  <c r="N52" i="1"/>
  <c r="X52" i="1" s="1"/>
  <c r="W52" i="1" s="1"/>
  <c r="O53" i="1"/>
  <c r="P53" i="1" s="1"/>
  <c r="Q53" i="1" s="1"/>
  <c r="S53" i="1" l="1"/>
  <c r="O54" i="1" s="1"/>
  <c r="P54" i="1" s="1"/>
  <c r="Q54" i="1" s="1"/>
  <c r="B54" i="1"/>
  <c r="N53" i="1" l="1"/>
  <c r="X53" i="1" s="1"/>
  <c r="W53" i="1" s="1"/>
  <c r="K54" i="1"/>
  <c r="L54" i="1" s="1"/>
  <c r="M54" i="1" s="1"/>
  <c r="G54" i="1"/>
  <c r="H54" i="1" s="1"/>
  <c r="I54" i="1" s="1"/>
  <c r="J53" i="1"/>
  <c r="V53" i="1" s="1"/>
  <c r="U53" i="1" s="1"/>
  <c r="R53" i="1"/>
  <c r="Z53" i="1" s="1"/>
  <c r="Y53" i="1" s="1"/>
  <c r="B55" i="1" l="1"/>
  <c r="S54" i="1"/>
  <c r="G55" i="1"/>
  <c r="H55" i="1" s="1"/>
  <c r="I55" i="1" s="1"/>
  <c r="J54" i="1"/>
  <c r="V54" i="1" s="1"/>
  <c r="U54" i="1" s="1"/>
  <c r="K55" i="1"/>
  <c r="L55" i="1" s="1"/>
  <c r="M55" i="1" s="1"/>
  <c r="N54" i="1"/>
  <c r="X54" i="1" s="1"/>
  <c r="W54" i="1" s="1"/>
  <c r="R54" i="1" l="1"/>
  <c r="Z54" i="1" s="1"/>
  <c r="Y54" i="1" s="1"/>
  <c r="O55" i="1"/>
  <c r="P55" i="1" s="1"/>
  <c r="Q55" i="1" s="1"/>
  <c r="S55" i="1" l="1"/>
  <c r="B56" i="1"/>
  <c r="R55" i="1" l="1"/>
  <c r="Z55" i="1" s="1"/>
  <c r="Y55" i="1" s="1"/>
  <c r="J55" i="1"/>
  <c r="V55" i="1" s="1"/>
  <c r="U55" i="1" s="1"/>
  <c r="K56" i="1"/>
  <c r="L56" i="1" s="1"/>
  <c r="M56" i="1" s="1"/>
  <c r="G56" i="1"/>
  <c r="H56" i="1" s="1"/>
  <c r="I56" i="1" s="1"/>
  <c r="N55" i="1"/>
  <c r="X55" i="1" s="1"/>
  <c r="W55" i="1" s="1"/>
  <c r="O56" i="1"/>
  <c r="P56" i="1" s="1"/>
  <c r="Q56" i="1" s="1"/>
  <c r="S56" i="1" l="1"/>
  <c r="J56" i="1" s="1"/>
  <c r="V56" i="1" s="1"/>
  <c r="U56" i="1" s="1"/>
  <c r="R56" i="1" l="1"/>
  <c r="Z56" i="1" s="1"/>
  <c r="Y56" i="1" s="1"/>
  <c r="N56" i="1"/>
  <c r="X56" i="1" s="1"/>
  <c r="W56" i="1" s="1"/>
</calcChain>
</file>

<file path=xl/sharedStrings.xml><?xml version="1.0" encoding="utf-8"?>
<sst xmlns="http://schemas.openxmlformats.org/spreadsheetml/2006/main" count="48" uniqueCount="48">
  <si>
    <t>Ether</t>
  </si>
  <si>
    <t>Total token supply</t>
  </si>
  <si>
    <t>Token spread</t>
  </si>
  <si>
    <t>A donates</t>
  </si>
  <si>
    <t>B donates</t>
  </si>
  <si>
    <t>Tokenomics for return</t>
  </si>
  <si>
    <t>YTD total ETH</t>
  </si>
  <si>
    <t xml:space="preserve">GREEN </t>
  </si>
  <si>
    <t>are the inputs for the model</t>
  </si>
  <si>
    <t>ORANGE</t>
  </si>
  <si>
    <t>are the constants</t>
  </si>
  <si>
    <t>Token earnings for donations</t>
  </si>
  <si>
    <t>Personal bonding curve model</t>
  </si>
  <si>
    <t>Buy price = NumTokensCurrentlyHold/TotalSupply</t>
  </si>
  <si>
    <t>Sell price = ETHInVault*PortionTokensHold</t>
  </si>
  <si>
    <t>C donates</t>
  </si>
  <si>
    <t>Donates Alice, ETH</t>
  </si>
  <si>
    <t>Donates Ted, ETH</t>
  </si>
  <si>
    <t>Bob, buy price</t>
  </si>
  <si>
    <t>Bob buys</t>
  </si>
  <si>
    <t>Bob holds</t>
  </si>
  <si>
    <t>Bob portion, %</t>
  </si>
  <si>
    <t>Alice, buy price</t>
  </si>
  <si>
    <t>Alice buys</t>
  </si>
  <si>
    <t>Alice holds</t>
  </si>
  <si>
    <t>Alice portion, %</t>
  </si>
  <si>
    <t>Ted, buy price</t>
  </si>
  <si>
    <t>Ted buys</t>
  </si>
  <si>
    <t>Ted holds</t>
  </si>
  <si>
    <t>Ted portion, %</t>
  </si>
  <si>
    <t>Bob, liquidation price</t>
  </si>
  <si>
    <t>Bob, possible return</t>
  </si>
  <si>
    <t>Alice, liquidation price</t>
  </si>
  <si>
    <t>Alice, possible return</t>
  </si>
  <si>
    <t>Ted, liquidation price</t>
  </si>
  <si>
    <t>Ted, possible return</t>
  </si>
  <si>
    <t>Iteration</t>
  </si>
  <si>
    <t>Bob's donation</t>
  </si>
  <si>
    <t>of actual donation goes to the bonding curve vault</t>
  </si>
  <si>
    <t>Initial state of the vault and the token</t>
  </si>
  <si>
    <t xml:space="preserve">Vault, ETH: </t>
  </si>
  <si>
    <t>Minted, CHANCE</t>
  </si>
  <si>
    <t xml:space="preserve">Donations </t>
  </si>
  <si>
    <t>After iteration</t>
  </si>
  <si>
    <t>Min token holdings before the donations</t>
  </si>
  <si>
    <t>Total donated</t>
  </si>
  <si>
    <t>Total to community</t>
  </si>
  <si>
    <t>Note: below the playground to simulate 3 scenarios. Make sure in every 'iteration' there is only one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</si>
</sst>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5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2" fontId="0" fillId="0" borderId="0" xfId="0" applyNumberFormat="1"/>
    <xf numFmtId="0" fontId="3" fillId="0" borderId="0" xfId="0" applyFont="1"/>
    <xf numFmtId="0" fontId="1" fillId="0" borderId="0" xfId="0" applyFont="1"/>
    <xf numFmtId="0" fontId="1" fillId="2" borderId="0" xfId="0" applyFont="1" applyFill="1" applyAlignment="1">
      <alignment horizontal="right"/>
    </xf>
    <xf numFmtId="2" fontId="1" fillId="3" borderId="0" xfId="0" applyNumberFormat="1" applyFont="1" applyFill="1" applyAlignment="1">
      <alignment horizontal="right"/>
    </xf>
    <xf numFmtId="0" fontId="0" fillId="0" borderId="1" xfId="0" applyBorder="1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0" fillId="0" borderId="2" xfId="0" applyBorder="1"/>
    <xf numFmtId="0" fontId="3" fillId="0" borderId="1" xfId="0" applyFont="1" applyBorder="1"/>
    <xf numFmtId="0" fontId="3" fillId="0" borderId="0" xfId="0" applyFont="1" applyBorder="1"/>
    <xf numFmtId="0" fontId="3" fillId="0" borderId="2" xfId="0" applyFont="1" applyBorder="1"/>
    <xf numFmtId="0" fontId="0" fillId="0" borderId="0" xfId="0" applyFill="1" applyAlignment="1">
      <alignment horizontal="center"/>
    </xf>
    <xf numFmtId="0" fontId="3" fillId="0" borderId="0" xfId="0" applyFont="1" applyFill="1"/>
    <xf numFmtId="2" fontId="0" fillId="0" borderId="0" xfId="0" applyNumberFormat="1" applyFill="1"/>
    <xf numFmtId="0" fontId="4" fillId="0" borderId="0" xfId="0" applyFont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/>
    <xf numFmtId="2" fontId="0" fillId="0" borderId="0" xfId="0" applyNumberFormat="1" applyBorder="1"/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/>
    <xf numFmtId="9" fontId="2" fillId="4" borderId="0" xfId="0" applyNumberFormat="1" applyFont="1" applyFill="1" applyAlignment="1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0" xfId="0" applyAlignment="1">
      <alignment horizontal="right"/>
    </xf>
    <xf numFmtId="2" fontId="0" fillId="0" borderId="2" xfId="0" applyNumberFormat="1" applyBorder="1"/>
    <xf numFmtId="165" fontId="0" fillId="0" borderId="0" xfId="0" applyNumberFormat="1" applyBorder="1"/>
    <xf numFmtId="0" fontId="1" fillId="0" borderId="0" xfId="0" applyFont="1" applyAlignment="1"/>
    <xf numFmtId="0" fontId="0" fillId="0" borderId="0" xfId="0" applyAlignment="1">
      <alignment wrapTex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Donations</a:t>
            </a:r>
            <a:r>
              <a:rPr lang="en-US" baseline="0"/>
              <a:t> developments (ETH)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Sheet1!$A$22:$A$56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Sheet1!$F$22:$F$56</c:f>
              <c:numCache>
                <c:formatCode>General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0.8</c:v>
                </c:pt>
                <c:pt idx="4">
                  <c:v>1.8</c:v>
                </c:pt>
                <c:pt idx="5">
                  <c:v>2.8</c:v>
                </c:pt>
                <c:pt idx="6">
                  <c:v>2.9</c:v>
                </c:pt>
                <c:pt idx="7">
                  <c:v>3</c:v>
                </c:pt>
                <c:pt idx="8">
                  <c:v>3.1</c:v>
                </c:pt>
                <c:pt idx="9">
                  <c:v>3.2</c:v>
                </c:pt>
                <c:pt idx="10">
                  <c:v>3.3000000000000003</c:v>
                </c:pt>
                <c:pt idx="11">
                  <c:v>3.4000000000000004</c:v>
                </c:pt>
                <c:pt idx="12">
                  <c:v>3.5000000000000004</c:v>
                </c:pt>
                <c:pt idx="13">
                  <c:v>3.6000000000000005</c:v>
                </c:pt>
                <c:pt idx="14">
                  <c:v>3.7000000000000006</c:v>
                </c:pt>
                <c:pt idx="15">
                  <c:v>3.8000000000000007</c:v>
                </c:pt>
                <c:pt idx="16">
                  <c:v>3.9000000000000008</c:v>
                </c:pt>
                <c:pt idx="17">
                  <c:v>4.0000000000000009</c:v>
                </c:pt>
                <c:pt idx="18">
                  <c:v>4.1000000000000005</c:v>
                </c:pt>
                <c:pt idx="19">
                  <c:v>4.2</c:v>
                </c:pt>
                <c:pt idx="20">
                  <c:v>4.3</c:v>
                </c:pt>
                <c:pt idx="21">
                  <c:v>4.3999999999999995</c:v>
                </c:pt>
                <c:pt idx="22">
                  <c:v>4.4999999999999991</c:v>
                </c:pt>
                <c:pt idx="23">
                  <c:v>4.5999999999999988</c:v>
                </c:pt>
                <c:pt idx="24">
                  <c:v>4.6999999999999984</c:v>
                </c:pt>
                <c:pt idx="25">
                  <c:v>4.799999999999998</c:v>
                </c:pt>
                <c:pt idx="26">
                  <c:v>4.8999999999999977</c:v>
                </c:pt>
                <c:pt idx="27">
                  <c:v>4.9999999999999973</c:v>
                </c:pt>
                <c:pt idx="28">
                  <c:v>5.099999999999997</c:v>
                </c:pt>
                <c:pt idx="29">
                  <c:v>5.1999999999999966</c:v>
                </c:pt>
                <c:pt idx="30">
                  <c:v>5.2999999999999963</c:v>
                </c:pt>
                <c:pt idx="31">
                  <c:v>6.2999999999999963</c:v>
                </c:pt>
                <c:pt idx="32">
                  <c:v>7.2999999999999963</c:v>
                </c:pt>
                <c:pt idx="33">
                  <c:v>7.7999999999999963</c:v>
                </c:pt>
                <c:pt idx="34">
                  <c:v>7.7999999999999963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9-C045-A0E8-5CDF08DA73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8337743"/>
        <c:axId val="118273919"/>
      </c:lineChart>
      <c:catAx>
        <c:axId val="11833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8273919"/>
        <c:crosses val="autoZero"/>
        <c:auto val="1"/>
        <c:lblAlgn val="ctr"/>
        <c:lblOffset val="100"/>
        <c:noMultiLvlLbl val="0"/>
      </c:catAx>
      <c:valAx>
        <c:axId val="11827391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33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 in 'buy'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Sheet1!$A$22:$A$56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Sheet1!$G$22:$G$56</c:f>
              <c:numCache>
                <c:formatCode>0.00</c:formatCode>
                <c:ptCount val="35"/>
                <c:pt idx="0">
                  <c:v>1</c:v>
                </c:pt>
                <c:pt idx="1">
                  <c:v>9.0909090909090912E-2</c:v>
                </c:pt>
                <c:pt idx="2">
                  <c:v>8.3333333333333329E-2</c:v>
                </c:pt>
                <c:pt idx="3">
                  <c:v>4.1666666666666664E-2</c:v>
                </c:pt>
                <c:pt idx="4">
                  <c:v>0.98120915032679745</c:v>
                </c:pt>
                <c:pt idx="5">
                  <c:v>0.9826534892717016</c:v>
                </c:pt>
                <c:pt idx="6">
                  <c:v>0.98388995119941647</c:v>
                </c:pt>
                <c:pt idx="7">
                  <c:v>0.90189912193279842</c:v>
                </c:pt>
                <c:pt idx="8">
                  <c:v>0.89553827345205295</c:v>
                </c:pt>
                <c:pt idx="9">
                  <c:v>0.88967939746826696</c:v>
                </c:pt>
                <c:pt idx="10">
                  <c:v>0.88422729337718164</c:v>
                </c:pt>
                <c:pt idx="11">
                  <c:v>0.87911367332793455</c:v>
                </c:pt>
                <c:pt idx="12">
                  <c:v>0.87428753218902788</c:v>
                </c:pt>
                <c:pt idx="13">
                  <c:v>0.86970955542903416</c:v>
                </c:pt>
                <c:pt idx="14">
                  <c:v>0.86534866547598888</c:v>
                </c:pt>
                <c:pt idx="15">
                  <c:v>0.86117978241990689</c:v>
                </c:pt>
                <c:pt idx="16">
                  <c:v>0.85718231358963448</c:v>
                </c:pt>
                <c:pt idx="17">
                  <c:v>0.85333910085480125</c:v>
                </c:pt>
                <c:pt idx="18">
                  <c:v>0.84963566640496346</c:v>
                </c:pt>
                <c:pt idx="19">
                  <c:v>0.84605965946675843</c:v>
                </c:pt>
                <c:pt idx="20">
                  <c:v>0.84260044204641116</c:v>
                </c:pt>
                <c:pt idx="21">
                  <c:v>0.83924877317303803</c:v>
                </c:pt>
                <c:pt idx="22">
                  <c:v>0.83599656439891035</c:v>
                </c:pt>
                <c:pt idx="23">
                  <c:v>0.83283668780575792</c:v>
                </c:pt>
                <c:pt idx="24">
                  <c:v>0.82976282334002338</c:v>
                </c:pt>
                <c:pt idx="25">
                  <c:v>0.82676933604325786</c:v>
                </c:pt>
                <c:pt idx="26">
                  <c:v>0.82385117631004845</c:v>
                </c:pt>
                <c:pt idx="27">
                  <c:v>0.82100379809804613</c:v>
                </c:pt>
                <c:pt idx="28">
                  <c:v>0.81822309128742132</c:v>
                </c:pt>
                <c:pt idx="29">
                  <c:v>0.81550532530485542</c:v>
                </c:pt>
                <c:pt idx="30">
                  <c:v>0.8128471017982547</c:v>
                </c:pt>
                <c:pt idx="31">
                  <c:v>0.81024531464538385</c:v>
                </c:pt>
                <c:pt idx="32">
                  <c:v>0.44195198980657308</c:v>
                </c:pt>
                <c:pt idx="33">
                  <c:v>0.43893876333156256</c:v>
                </c:pt>
                <c:pt idx="34">
                  <c:v>0.4374593862350703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5-7841-BF79-D90C3131F032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Sheet1!$A$22:$A$56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Sheet1!$K$22:$K$56</c:f>
              <c:numCache>
                <c:formatCode>0.00</c:formatCode>
                <c:ptCount val="35"/>
                <c:pt idx="0">
                  <c:v>1</c:v>
                </c:pt>
                <c:pt idx="1">
                  <c:v>9.0909090909090912E-2</c:v>
                </c:pt>
                <c:pt idx="2">
                  <c:v>0.91666666666666663</c:v>
                </c:pt>
                <c:pt idx="3">
                  <c:v>0.45833333333333331</c:v>
                </c:pt>
                <c:pt idx="4">
                  <c:v>8.9869281045751644E-3</c:v>
                </c:pt>
                <c:pt idx="5">
                  <c:v>8.2961573048384134E-3</c:v>
                </c:pt>
                <c:pt idx="6">
                  <c:v>7.7048059481052318E-3</c:v>
                </c:pt>
                <c:pt idx="7">
                  <c:v>9.0396072119096449E-2</c:v>
                </c:pt>
                <c:pt idx="8">
                  <c:v>9.6811260494423859E-2</c:v>
                </c:pt>
                <c:pt idx="9">
                  <c:v>0.1027201880875654</c:v>
                </c:pt>
                <c:pt idx="10">
                  <c:v>0.10821886878905994</c:v>
                </c:pt>
                <c:pt idx="11">
                  <c:v>0.11337617382392644</c:v>
                </c:pt>
                <c:pt idx="12">
                  <c:v>0.11824354405381371</c:v>
                </c:pt>
                <c:pt idx="13">
                  <c:v>0.12286062986903633</c:v>
                </c:pt>
                <c:pt idx="14">
                  <c:v>0.12725877433318192</c:v>
                </c:pt>
                <c:pt idx="15">
                  <c:v>0.13146327161061791</c:v>
                </c:pt>
                <c:pt idx="16">
                  <c:v>0.1354948902929877</c:v>
                </c:pt>
                <c:pt idx="17">
                  <c:v>0.13937093509032014</c:v>
                </c:pt>
                <c:pt idx="18">
                  <c:v>0.14310600749509503</c:v>
                </c:pt>
                <c:pt idx="19">
                  <c:v>0.14671256379171266</c:v>
                </c:pt>
                <c:pt idx="20">
                  <c:v>0.15020133285293405</c:v>
                </c:pt>
                <c:pt idx="21">
                  <c:v>0.15358163459404553</c:v>
                </c:pt>
                <c:pt idx="22">
                  <c:v>0.1568616265613241</c:v>
                </c:pt>
                <c:pt idx="23">
                  <c:v>0.1600484975659115</c:v>
                </c:pt>
                <c:pt idx="24">
                  <c:v>0.16314862165275359</c:v>
                </c:pt>
                <c:pt idx="25">
                  <c:v>0.16616768191901077</c:v>
                </c:pt>
                <c:pt idx="26">
                  <c:v>0.16911077110821277</c:v>
                </c:pt>
                <c:pt idx="27">
                  <c:v>0.17198247409895243</c:v>
                </c:pt>
                <c:pt idx="28">
                  <c:v>0.17478693612327387</c:v>
                </c:pt>
                <c:pt idx="29">
                  <c:v>0.17752791962429479</c:v>
                </c:pt>
                <c:pt idx="30">
                  <c:v>0.1802088519857851</c:v>
                </c:pt>
                <c:pt idx="31">
                  <c:v>0.18283286586517528</c:v>
                </c:pt>
                <c:pt idx="32">
                  <c:v>9.9727017744641072E-2</c:v>
                </c:pt>
                <c:pt idx="33">
                  <c:v>9.9047079432170712E-2</c:v>
                </c:pt>
                <c:pt idx="34">
                  <c:v>9.8713256145126646E-2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5-7841-BF79-D90C3131F032}"/>
            </c:ext>
          </c:extLst>
        </c:ser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Sheet1!$A$22:$A$56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Sheet1!$O$22:$O$56</c:f>
              <c:numCache>
                <c:formatCode>0.00</c:formatCode>
                <c:ptCount val="35"/>
                <c:pt idx="0">
                  <c:v>1</c:v>
                </c:pt>
                <c:pt idx="1">
                  <c:v>9.0909090909090912E-2</c:v>
                </c:pt>
                <c:pt idx="2">
                  <c:v>8.3333333333333329E-2</c:v>
                </c:pt>
                <c:pt idx="3">
                  <c:v>0.5</c:v>
                </c:pt>
                <c:pt idx="4">
                  <c:v>9.8039215686274526E-3</c:v>
                </c:pt>
                <c:pt idx="5">
                  <c:v>9.050353423460087E-3</c:v>
                </c:pt>
                <c:pt idx="6">
                  <c:v>8.4052428524784353E-3</c:v>
                </c:pt>
                <c:pt idx="7">
                  <c:v>7.7048059481052327E-3</c:v>
                </c:pt>
                <c:pt idx="8">
                  <c:v>7.6504660535232135E-3</c:v>
                </c:pt>
                <c:pt idx="9">
                  <c:v>7.6004144441676729E-3</c:v>
                </c:pt>
                <c:pt idx="10">
                  <c:v>7.553837833758451E-3</c:v>
                </c:pt>
                <c:pt idx="11">
                  <c:v>7.5101528481390451E-3</c:v>
                </c:pt>
                <c:pt idx="12">
                  <c:v>7.4689237571584979E-3</c:v>
                </c:pt>
                <c:pt idx="13">
                  <c:v>7.4298147019294641E-3</c:v>
                </c:pt>
                <c:pt idx="14">
                  <c:v>7.3925601908293196E-3</c:v>
                </c:pt>
                <c:pt idx="15">
                  <c:v>7.3569459694753604E-3</c:v>
                </c:pt>
                <c:pt idx="16">
                  <c:v>7.3227961173778847E-3</c:v>
                </c:pt>
                <c:pt idx="17">
                  <c:v>7.2899640548787894E-3</c:v>
                </c:pt>
                <c:pt idx="18">
                  <c:v>7.2583260999416806E-3</c:v>
                </c:pt>
                <c:pt idx="19">
                  <c:v>7.2277767415290656E-3</c:v>
                </c:pt>
                <c:pt idx="20">
                  <c:v>7.1982251006549036E-3</c:v>
                </c:pt>
                <c:pt idx="21">
                  <c:v>7.1695922329165435E-3</c:v>
                </c:pt>
                <c:pt idx="22">
                  <c:v>7.1418090397655405E-3</c:v>
                </c:pt>
                <c:pt idx="23">
                  <c:v>7.1148146283306728E-3</c:v>
                </c:pt>
                <c:pt idx="24">
                  <c:v>7.0885550072230415E-3</c:v>
                </c:pt>
                <c:pt idx="25">
                  <c:v>7.0629820377314332E-3</c:v>
                </c:pt>
                <c:pt idx="26">
                  <c:v>7.0380525817388719E-3</c:v>
                </c:pt>
                <c:pt idx="27">
                  <c:v>7.0137278030016157E-3</c:v>
                </c:pt>
                <c:pt idx="28">
                  <c:v>6.9899725893048503E-3</c:v>
                </c:pt>
                <c:pt idx="29">
                  <c:v>6.9667550708498406E-3</c:v>
                </c:pt>
                <c:pt idx="30">
                  <c:v>6.9440462159602182E-3</c:v>
                </c:pt>
                <c:pt idx="31">
                  <c:v>6.9218194894409774E-3</c:v>
                </c:pt>
                <c:pt idx="32">
                  <c:v>0.45832099244878594</c:v>
                </c:pt>
                <c:pt idx="33">
                  <c:v>0.46201415723626682</c:v>
                </c:pt>
                <c:pt idx="34">
                  <c:v>0.46382735761980309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3-8C4A-8B71-B56320B8DA0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0249071"/>
        <c:axId val="120047231"/>
      </c:lineChart>
      <c:catAx>
        <c:axId val="12024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0047231"/>
        <c:crosses val="autoZero"/>
        <c:auto val="1"/>
        <c:lblAlgn val="ctr"/>
        <c:lblOffset val="100"/>
        <c:noMultiLvlLbl val="0"/>
      </c:catAx>
      <c:valAx>
        <c:axId val="12004723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024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</a:t>
            </a:r>
            <a:r>
              <a:rPr lang="en-US" baseline="0"/>
              <a:t> in case of liquidation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Sheet1!$V$22:$V$56</c:f>
              <c:numCache>
                <c:formatCode>0.00</c:formatCode>
                <c:ptCount val="35"/>
                <c:pt idx="0">
                  <c:v>9.0909090909090922E-3</c:v>
                </c:pt>
                <c:pt idx="1">
                  <c:v>1.6666666666666666E-2</c:v>
                </c:pt>
                <c:pt idx="2">
                  <c:v>1.2500000000000001E-2</c:v>
                </c:pt>
                <c:pt idx="3">
                  <c:v>0.78496732026143801</c:v>
                </c:pt>
                <c:pt idx="4">
                  <c:v>1.768776280689063</c:v>
                </c:pt>
                <c:pt idx="5">
                  <c:v>2.7548918633583654</c:v>
                </c:pt>
                <c:pt idx="6">
                  <c:v>2.6155074536051153</c:v>
                </c:pt>
                <c:pt idx="7">
                  <c:v>2.6866148203561591</c:v>
                </c:pt>
                <c:pt idx="8">
                  <c:v>2.7580061321516278</c:v>
                </c:pt>
                <c:pt idx="9">
                  <c:v>2.8295273388069813</c:v>
                </c:pt>
                <c:pt idx="10">
                  <c:v>2.9010751219821844</c:v>
                </c:pt>
                <c:pt idx="11">
                  <c:v>2.9725776094426948</c:v>
                </c:pt>
                <c:pt idx="12">
                  <c:v>3.0439834440016198</c:v>
                </c:pt>
                <c:pt idx="13">
                  <c:v>3.1152551957135604</c:v>
                </c:pt>
                <c:pt idx="14">
                  <c:v>3.1863651949536558</c:v>
                </c:pt>
                <c:pt idx="15">
                  <c:v>3.2572927916406114</c:v>
                </c:pt>
                <c:pt idx="16">
                  <c:v>3.3280224933337257</c:v>
                </c:pt>
                <c:pt idx="17">
                  <c:v>3.3985426656198547</c:v>
                </c:pt>
                <c:pt idx="18">
                  <c:v>3.4688446038137095</c:v>
                </c:pt>
                <c:pt idx="19">
                  <c:v>3.5389218565949272</c:v>
                </c:pt>
                <c:pt idx="20">
                  <c:v>3.608769724644064</c:v>
                </c:pt>
                <c:pt idx="21">
                  <c:v>3.6783848833552053</c:v>
                </c:pt>
                <c:pt idx="22">
                  <c:v>3.7477650951259101</c:v>
                </c:pt>
                <c:pt idx="23">
                  <c:v>3.8169089873641067</c:v>
                </c:pt>
                <c:pt idx="24">
                  <c:v>3.8858158794033102</c:v>
                </c:pt>
                <c:pt idx="25">
                  <c:v>3.954485646288231</c:v>
                </c:pt>
                <c:pt idx="26">
                  <c:v>4.0229186106804242</c:v>
                </c:pt>
                <c:pt idx="27">
                  <c:v>4.0911154564371044</c:v>
                </c:pt>
                <c:pt idx="28">
                  <c:v>4.1590771590547595</c:v>
                </c:pt>
                <c:pt idx="29">
                  <c:v>4.226804929350922</c:v>
                </c:pt>
                <c:pt idx="30">
                  <c:v>4.2943001676205315</c:v>
                </c:pt>
                <c:pt idx="31">
                  <c:v>2.784297535781409</c:v>
                </c:pt>
                <c:pt idx="32">
                  <c:v>3.2042529723204054</c:v>
                </c:pt>
                <c:pt idx="33">
                  <c:v>3.4121832126335465</c:v>
                </c:pt>
                <c:pt idx="34">
                  <c:v>3.4121832126335465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B-0B4E-90F8-43A4F3B757D5}"/>
            </c:ext>
          </c:extLst>
        </c:ser>
        <c:ser>
          <c:idx val="1"/>
          <c:order val="1"/>
          <c:tx>
            <c:v>Alice return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Sheet1!$X$22:$X$56</c:f>
              <c:numCache>
                <c:formatCode>0.00</c:formatCode>
                <c:ptCount val="35"/>
                <c:pt idx="0">
                  <c:v>0</c:v>
                </c:pt>
                <c:pt idx="1">
                  <c:v>0.18333333333333332</c:v>
                </c:pt>
                <c:pt idx="2">
                  <c:v>0.13750000000000001</c:v>
                </c:pt>
                <c:pt idx="3">
                  <c:v>7.1895424836601321E-3</c:v>
                </c:pt>
                <c:pt idx="4">
                  <c:v>1.4933083148709144E-2</c:v>
                </c:pt>
                <c:pt idx="5">
                  <c:v>2.1573456654694647E-2</c:v>
                </c:pt>
                <c:pt idx="6">
                  <c:v>0.26214860914537974</c:v>
                </c:pt>
                <c:pt idx="7">
                  <c:v>0.29043378148327159</c:v>
                </c:pt>
                <c:pt idx="8">
                  <c:v>0.31843258307145278</c:v>
                </c:pt>
                <c:pt idx="9">
                  <c:v>0.34630038012499187</c:v>
                </c:pt>
                <c:pt idx="10">
                  <c:v>0.37414137361895727</c:v>
                </c:pt>
                <c:pt idx="11">
                  <c:v>0.40202804978296663</c:v>
                </c:pt>
                <c:pt idx="12">
                  <c:v>0.4300122045416272</c:v>
                </c:pt>
                <c:pt idx="13">
                  <c:v>0.45813158759945499</c:v>
                </c:pt>
                <c:pt idx="14">
                  <c:v>0.48641410495928633</c:v>
                </c:pt>
                <c:pt idx="15">
                  <c:v>0.51488058311335327</c:v>
                </c:pt>
                <c:pt idx="16">
                  <c:v>0.54354664685224874</c:v>
                </c:pt>
                <c:pt idx="17">
                  <c:v>0.57242402998038022</c:v>
                </c:pt>
                <c:pt idx="18">
                  <c:v>0.60152151154602196</c:v>
                </c:pt>
                <c:pt idx="19">
                  <c:v>0.63084559798232298</c:v>
                </c:pt>
                <c:pt idx="20">
                  <c:v>0.66040102875439577</c:v>
                </c:pt>
                <c:pt idx="21">
                  <c:v>0.69019115686982602</c:v>
                </c:pt>
                <c:pt idx="22">
                  <c:v>0.72021823904660154</c:v>
                </c:pt>
                <c:pt idx="23">
                  <c:v>0.75048365960266639</c:v>
                </c:pt>
                <c:pt idx="24">
                  <c:v>0.78098810501935034</c:v>
                </c:pt>
                <c:pt idx="25">
                  <c:v>0.81173170131942096</c:v>
                </c:pt>
                <c:pt idx="26">
                  <c:v>0.84271412308486648</c:v>
                </c:pt>
                <c:pt idx="27">
                  <c:v>0.87393468061636881</c:v>
                </c:pt>
                <c:pt idx="28">
                  <c:v>0.90539239008390293</c:v>
                </c:pt>
                <c:pt idx="29">
                  <c:v>0.93708603032608184</c:v>
                </c:pt>
                <c:pt idx="30">
                  <c:v>0.96901418908542825</c:v>
                </c:pt>
                <c:pt idx="31">
                  <c:v>0.6282802117912385</c:v>
                </c:pt>
                <c:pt idx="32">
                  <c:v>0.72304367985484574</c:v>
                </c:pt>
                <c:pt idx="33">
                  <c:v>0.76996339793198754</c:v>
                </c:pt>
                <c:pt idx="34">
                  <c:v>0.76996339793198754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B-0B4E-90F8-43A4F3B757D5}"/>
            </c:ext>
          </c:extLst>
        </c:ser>
        <c:ser>
          <c:idx val="2"/>
          <c:order val="2"/>
          <c:tx>
            <c:v>Ted return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Sheet1!$Z$22:$Z$56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0.15000000000000002</c:v>
                </c:pt>
                <c:pt idx="3">
                  <c:v>7.8431372549019624E-3</c:v>
                </c:pt>
                <c:pt idx="4">
                  <c:v>1.6290636162228155E-2</c:v>
                </c:pt>
                <c:pt idx="5">
                  <c:v>2.3534679986939616E-2</c:v>
                </c:pt>
                <c:pt idx="6">
                  <c:v>2.2343937249505171E-2</c:v>
                </c:pt>
                <c:pt idx="7">
                  <c:v>2.2951398160569639E-2</c:v>
                </c:pt>
                <c:pt idx="8">
                  <c:v>2.3561284776919784E-2</c:v>
                </c:pt>
                <c:pt idx="9">
                  <c:v>2.4172281068027046E-2</c:v>
                </c:pt>
                <c:pt idx="10">
                  <c:v>2.4783504398858854E-2</c:v>
                </c:pt>
                <c:pt idx="11">
                  <c:v>2.5394340774338896E-2</c:v>
                </c:pt>
                <c:pt idx="12">
                  <c:v>2.6004351456753127E-2</c:v>
                </c:pt>
                <c:pt idx="13">
                  <c:v>2.6613216686985554E-2</c:v>
                </c:pt>
                <c:pt idx="14">
                  <c:v>2.7220700087058836E-2</c:v>
                </c:pt>
                <c:pt idx="15">
                  <c:v>2.7826625246035967E-2</c:v>
                </c:pt>
                <c:pt idx="16">
                  <c:v>2.8430859814027282E-2</c:v>
                </c:pt>
                <c:pt idx="17">
                  <c:v>2.9033304399766729E-2</c:v>
                </c:pt>
                <c:pt idx="18">
                  <c:v>2.9633884640269174E-2</c:v>
                </c:pt>
                <c:pt idx="19">
                  <c:v>3.0232545422750598E-2</c:v>
                </c:pt>
                <c:pt idx="20">
                  <c:v>3.0829246601541137E-2</c:v>
                </c:pt>
                <c:pt idx="21">
                  <c:v>3.1423959774968376E-2</c:v>
                </c:pt>
                <c:pt idx="22">
                  <c:v>3.2016665827488022E-2</c:v>
                </c:pt>
                <c:pt idx="23">
                  <c:v>3.2607353033225983E-2</c:v>
                </c:pt>
                <c:pt idx="24">
                  <c:v>3.3196015577337729E-2</c:v>
                </c:pt>
                <c:pt idx="25">
                  <c:v>3.3782652392346575E-2</c:v>
                </c:pt>
                <c:pt idx="26">
                  <c:v>3.4367266234707899E-2</c:v>
                </c:pt>
                <c:pt idx="27">
                  <c:v>3.4949862946524232E-2</c:v>
                </c:pt>
                <c:pt idx="28">
                  <c:v>3.5530450861334162E-2</c:v>
                </c:pt>
                <c:pt idx="29">
                  <c:v>3.6109040322993106E-2</c:v>
                </c:pt>
                <c:pt idx="30">
                  <c:v>3.668564329403716E-2</c:v>
                </c:pt>
                <c:pt idx="31">
                  <c:v>2.8874222524273496</c:v>
                </c:pt>
                <c:pt idx="32">
                  <c:v>3.3727033478247459</c:v>
                </c:pt>
                <c:pt idx="33">
                  <c:v>3.6178533894344622</c:v>
                </c:pt>
                <c:pt idx="34">
                  <c:v>3.6178533894344622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E-B54A-926B-13F02BDB090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243983"/>
        <c:axId val="823007"/>
      </c:lineChart>
      <c:catAx>
        <c:axId val="152243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3007"/>
        <c:crosses val="autoZero"/>
        <c:auto val="1"/>
        <c:lblAlgn val="ctr"/>
        <c:lblOffset val="100"/>
        <c:noMultiLvlLbl val="0"/>
      </c:catAx>
      <c:valAx>
        <c:axId val="8230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5224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60</xdr:row>
      <xdr:rowOff>107950</xdr:rowOff>
    </xdr:from>
    <xdr:to>
      <xdr:col>6</xdr:col>
      <xdr:colOff>431800</xdr:colOff>
      <xdr:row>76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E621CA-DEF8-DC4A-8480-B3329B272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273050</xdr:colOff>
      <xdr:row>60</xdr:row>
      <xdr:rowOff>50800</xdr:rowOff>
    </xdr:from>
    <xdr:to>
      <xdr:col>16</xdr:col>
      <xdr:colOff>647700</xdr:colOff>
      <xdr:row>76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72E800-02F2-2049-988A-185ECE5A9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552450</xdr:colOff>
      <xdr:row>60</xdr:row>
      <xdr:rowOff>12700</xdr:rowOff>
    </xdr:from>
    <xdr:to>
      <xdr:col>24</xdr:col>
      <xdr:colOff>1460500</xdr:colOff>
      <xdr:row>76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592C0-8D71-DA44-81CB-C2A9175CF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450F-A031-F547-8A10-C2B6D27F534D}">
  <dimension ref="A1:AA60"/>
  <sheetViews>
    <sheetView tabSelected="1" topLeftCell="A6" workbookViewId="0">
      <selection activeCell="C17" sqref="C17:F17"/>
    </sheetView>
  </sheetViews>
  <sheetFormatPr baseColWidth="10" defaultRowHeight="16" x14ac:dyDescent="0.2"/>
  <cols>
    <col min="1" max="2" width="20.83203125" customWidth="1"/>
    <col min="3" max="3" width="18.5" customWidth="1"/>
    <col min="4" max="4" width="19.5" customWidth="1"/>
    <col min="5" max="5" width="18.1640625" customWidth="1"/>
    <col min="6" max="6" width="16" customWidth="1"/>
    <col min="7" max="7" width="14.83203125" customWidth="1"/>
    <col min="8" max="9" width="11.5" customWidth="1"/>
    <col min="10" max="10" width="15.1640625" customWidth="1"/>
    <col min="11" max="11" width="14.83203125" customWidth="1"/>
    <col min="12" max="13" width="11.5" customWidth="1"/>
    <col min="14" max="14" width="15.6640625" customWidth="1"/>
    <col min="15" max="15" width="16.5" customWidth="1"/>
    <col min="16" max="17" width="11.5" customWidth="1"/>
    <col min="18" max="18" width="14.6640625" customWidth="1"/>
    <col min="19" max="19" width="20" customWidth="1"/>
    <col min="21" max="21" width="20.83203125" customWidth="1"/>
    <col min="22" max="22" width="18.83203125" customWidth="1"/>
    <col min="23" max="23" width="21.33203125" customWidth="1"/>
    <col min="24" max="24" width="20.5" customWidth="1"/>
    <col min="25" max="25" width="22" customWidth="1"/>
    <col min="26" max="26" width="21.5" customWidth="1"/>
    <col min="27" max="27" width="16" customWidth="1"/>
  </cols>
  <sheetData>
    <row r="1" spans="1:7" ht="24" x14ac:dyDescent="0.3">
      <c r="A1" s="22" t="s">
        <v>12</v>
      </c>
      <c r="B1" s="22"/>
      <c r="C1" s="22"/>
      <c r="D1" s="22"/>
      <c r="E1" s="17"/>
    </row>
    <row r="3" spans="1:7" ht="21" x14ac:dyDescent="0.25">
      <c r="A3" s="4" t="s">
        <v>7</v>
      </c>
      <c r="B3" s="4"/>
      <c r="C3" s="3" t="s">
        <v>8</v>
      </c>
    </row>
    <row r="4" spans="1:7" ht="21" x14ac:dyDescent="0.25">
      <c r="A4" s="5" t="s">
        <v>9</v>
      </c>
      <c r="B4" s="5"/>
      <c r="C4" s="3" t="s">
        <v>10</v>
      </c>
    </row>
    <row r="6" spans="1:7" x14ac:dyDescent="0.2">
      <c r="A6" s="34">
        <v>0.1</v>
      </c>
      <c r="B6" s="34"/>
      <c r="C6" s="33" t="s">
        <v>38</v>
      </c>
      <c r="D6" s="33"/>
      <c r="E6" s="33"/>
    </row>
    <row r="7" spans="1:7" x14ac:dyDescent="0.2">
      <c r="A7" s="14"/>
      <c r="B7" s="14"/>
      <c r="C7" s="14"/>
      <c r="D7" s="14"/>
      <c r="E7" s="14"/>
      <c r="F7" s="14"/>
    </row>
    <row r="8" spans="1:7" ht="22" customHeight="1" x14ac:dyDescent="0.25">
      <c r="A8" s="28" t="s">
        <v>39</v>
      </c>
      <c r="B8" s="28"/>
      <c r="C8" s="28"/>
      <c r="D8" s="15"/>
      <c r="E8" s="15"/>
      <c r="F8" s="15"/>
    </row>
    <row r="9" spans="1:7" x14ac:dyDescent="0.2">
      <c r="A9" t="s">
        <v>40</v>
      </c>
      <c r="C9" s="18">
        <v>0.1</v>
      </c>
      <c r="D9" t="s">
        <v>41</v>
      </c>
      <c r="E9" s="18">
        <v>1</v>
      </c>
      <c r="F9" s="16"/>
    </row>
    <row r="10" spans="1:7" x14ac:dyDescent="0.2">
      <c r="A10" s="32"/>
      <c r="B10" s="32"/>
      <c r="C10" s="32"/>
      <c r="D10" s="32"/>
      <c r="E10" s="32"/>
      <c r="F10" s="32"/>
    </row>
    <row r="11" spans="1:7" x14ac:dyDescent="0.2">
      <c r="A11" s="23" t="s">
        <v>13</v>
      </c>
      <c r="B11" s="23"/>
      <c r="C11" s="23"/>
      <c r="D11" s="23"/>
      <c r="E11" s="23"/>
      <c r="F11" s="23"/>
    </row>
    <row r="12" spans="1:7" x14ac:dyDescent="0.2">
      <c r="A12" s="23" t="s">
        <v>14</v>
      </c>
      <c r="B12" s="23"/>
      <c r="C12" s="23"/>
      <c r="D12" s="23"/>
      <c r="E12" s="23"/>
      <c r="F12" s="23"/>
    </row>
    <row r="16" spans="1:7" x14ac:dyDescent="0.2">
      <c r="B16" s="43"/>
      <c r="C16" s="43" t="s">
        <v>47</v>
      </c>
      <c r="D16" s="43"/>
      <c r="E16" s="43"/>
      <c r="F16" s="43"/>
      <c r="G16" s="43"/>
    </row>
    <row r="17" spans="1:27" ht="21" x14ac:dyDescent="0.25">
      <c r="B17" s="19"/>
      <c r="C17" s="29" t="s">
        <v>0</v>
      </c>
      <c r="D17" s="30"/>
      <c r="E17" s="30"/>
      <c r="F17" s="31"/>
      <c r="G17" s="27" t="s">
        <v>2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27" ht="42" customHeight="1" x14ac:dyDescent="0.25">
      <c r="B18" s="42" t="s">
        <v>44</v>
      </c>
      <c r="C18" s="35" t="s">
        <v>42</v>
      </c>
      <c r="D18" s="36"/>
      <c r="E18" s="36"/>
      <c r="F18" s="37"/>
      <c r="G18" s="29" t="s">
        <v>11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41" t="s">
        <v>43</v>
      </c>
      <c r="T18" s="28" t="s">
        <v>5</v>
      </c>
      <c r="U18" s="28"/>
      <c r="V18" s="28"/>
      <c r="W18" s="28"/>
      <c r="X18" s="28"/>
      <c r="Y18" s="28"/>
      <c r="Z18" s="28"/>
    </row>
    <row r="19" spans="1:27" ht="19" x14ac:dyDescent="0.25">
      <c r="A19" s="38" t="s">
        <v>36</v>
      </c>
      <c r="B19" s="38"/>
      <c r="C19" s="6"/>
      <c r="D19" s="7"/>
      <c r="E19" s="7"/>
      <c r="F19" s="10"/>
      <c r="G19" s="24" t="s">
        <v>3</v>
      </c>
      <c r="H19" s="24"/>
      <c r="I19" s="24"/>
      <c r="J19" s="25"/>
      <c r="K19" s="26" t="s">
        <v>4</v>
      </c>
      <c r="L19" s="24"/>
      <c r="M19" s="24"/>
      <c r="N19" s="25"/>
      <c r="O19" s="26" t="s">
        <v>15</v>
      </c>
      <c r="P19" s="24"/>
      <c r="Q19" s="24"/>
      <c r="R19" s="25"/>
      <c r="S19" s="2" t="s">
        <v>1</v>
      </c>
    </row>
    <row r="20" spans="1:27" ht="19" x14ac:dyDescent="0.25">
      <c r="C20" s="11" t="s">
        <v>37</v>
      </c>
      <c r="D20" s="12" t="s">
        <v>16</v>
      </c>
      <c r="E20" s="12" t="s">
        <v>17</v>
      </c>
      <c r="F20" s="13" t="s">
        <v>6</v>
      </c>
      <c r="G20" s="12" t="s">
        <v>18</v>
      </c>
      <c r="H20" s="12" t="s">
        <v>19</v>
      </c>
      <c r="I20" s="12" t="s">
        <v>20</v>
      </c>
      <c r="J20" s="13" t="s">
        <v>21</v>
      </c>
      <c r="K20" s="11" t="s">
        <v>22</v>
      </c>
      <c r="L20" s="12" t="s">
        <v>23</v>
      </c>
      <c r="M20" s="12" t="s">
        <v>24</v>
      </c>
      <c r="N20" s="13" t="s">
        <v>25</v>
      </c>
      <c r="O20" s="11" t="s">
        <v>26</v>
      </c>
      <c r="P20" s="12" t="s">
        <v>27</v>
      </c>
      <c r="Q20" s="12" t="s">
        <v>28</v>
      </c>
      <c r="R20" s="13" t="s">
        <v>29</v>
      </c>
      <c r="S20" s="2"/>
      <c r="T20" s="2"/>
      <c r="U20" s="2" t="s">
        <v>30</v>
      </c>
      <c r="V20" s="2" t="s">
        <v>31</v>
      </c>
      <c r="W20" s="2" t="s">
        <v>32</v>
      </c>
      <c r="X20" s="2" t="s">
        <v>33</v>
      </c>
      <c r="Y20" s="2" t="s">
        <v>34</v>
      </c>
      <c r="Z20" s="2" t="s">
        <v>35</v>
      </c>
    </row>
    <row r="21" spans="1:27" x14ac:dyDescent="0.2">
      <c r="A21">
        <v>0</v>
      </c>
      <c r="C21" s="6"/>
      <c r="D21" s="7"/>
      <c r="E21" s="7"/>
      <c r="F21" s="10"/>
      <c r="G21" s="21"/>
      <c r="H21" s="21"/>
      <c r="I21" s="21">
        <v>0</v>
      </c>
      <c r="J21" s="39"/>
      <c r="K21" s="20"/>
      <c r="L21" s="21"/>
      <c r="M21" s="21">
        <v>0</v>
      </c>
      <c r="N21" s="39"/>
      <c r="O21" s="20"/>
      <c r="P21" s="21"/>
      <c r="Q21" s="21">
        <v>0</v>
      </c>
      <c r="R21" s="39"/>
      <c r="S21" s="1">
        <f>$E$9</f>
        <v>1</v>
      </c>
      <c r="T21" s="1"/>
      <c r="U21" s="1"/>
      <c r="V21" s="1"/>
      <c r="W21" s="1"/>
      <c r="X21" s="1"/>
      <c r="Y21" s="1"/>
      <c r="Z21" s="1"/>
      <c r="AA21" s="1"/>
    </row>
    <row r="22" spans="1:27" x14ac:dyDescent="0.2">
      <c r="A22">
        <v>1</v>
      </c>
      <c r="B22" s="1">
        <f>MIN(IF(I21=0, $E$9, I21), IF(M21=0, $E$9, M21), IF(Q21=0, $E$9, Q21))</f>
        <v>1</v>
      </c>
      <c r="C22" s="8">
        <v>1</v>
      </c>
      <c r="D22" s="9">
        <v>0</v>
      </c>
      <c r="E22" s="9">
        <v>0</v>
      </c>
      <c r="F22" s="10">
        <f>F21+SUM(C22:E22)*$A$6</f>
        <v>0.1</v>
      </c>
      <c r="G22" s="21">
        <f>IF(I21=0, B22, I21)/S21</f>
        <v>1</v>
      </c>
      <c r="H22" s="40">
        <f>C22*$A$6/G22</f>
        <v>0.1</v>
      </c>
      <c r="I22" s="21">
        <f>H22+I21</f>
        <v>0.1</v>
      </c>
      <c r="J22" s="39">
        <f t="shared" ref="J22:J56" si="0">(I22/S22)*100</f>
        <v>9.0909090909090917</v>
      </c>
      <c r="K22" s="20">
        <f>IF(M21=0, B22, M21)/S21</f>
        <v>1</v>
      </c>
      <c r="L22" s="21">
        <f>D22*$A$6/K22</f>
        <v>0</v>
      </c>
      <c r="M22" s="21">
        <f>L22+M21</f>
        <v>0</v>
      </c>
      <c r="N22" s="39">
        <f t="shared" ref="N22:N56" si="1">(M22/S22)*100</f>
        <v>0</v>
      </c>
      <c r="O22" s="20">
        <f>IF(Q21=0, B22, Q21)/S21</f>
        <v>1</v>
      </c>
      <c r="P22" s="21">
        <f>E22*$A$6/O22</f>
        <v>0</v>
      </c>
      <c r="Q22" s="21">
        <f>P22+Q21</f>
        <v>0</v>
      </c>
      <c r="R22" s="39">
        <f>(Q22/S22)*100</f>
        <v>0</v>
      </c>
      <c r="S22" s="1">
        <f>S21+H22+L22+P22</f>
        <v>1.1000000000000001</v>
      </c>
      <c r="T22" s="1"/>
      <c r="U22" s="1">
        <f>V22/I22</f>
        <v>9.0909090909090912E-2</v>
      </c>
      <c r="V22" s="1">
        <f>J22*F22/100</f>
        <v>9.0909090909090922E-3</v>
      </c>
      <c r="W22" s="1" t="e">
        <f t="shared" ref="W22:W56" si="2">X22/M22</f>
        <v>#DIV/0!</v>
      </c>
      <c r="X22" s="1">
        <f t="shared" ref="X22:X56" si="3">N22*F22/100</f>
        <v>0</v>
      </c>
      <c r="Y22" s="1" t="e">
        <f>Z22/Q22</f>
        <v>#DIV/0!</v>
      </c>
      <c r="Z22" s="1">
        <f>R22*F22/100</f>
        <v>0</v>
      </c>
      <c r="AA22" s="1"/>
    </row>
    <row r="23" spans="1:27" x14ac:dyDescent="0.2">
      <c r="A23">
        <v>2</v>
      </c>
      <c r="B23" s="1">
        <f>MIN(IF(I22=0, $E$9, I22), IF(M22=0, $E$9, M22), IF(Q22=0, $E$9, Q22))</f>
        <v>0.1</v>
      </c>
      <c r="C23" s="8">
        <v>0</v>
      </c>
      <c r="D23" s="9">
        <v>1</v>
      </c>
      <c r="E23" s="9">
        <v>0</v>
      </c>
      <c r="F23" s="10">
        <f t="shared" ref="F23:F56" si="4">F22+SUM(C23:E23)*$A$6</f>
        <v>0.2</v>
      </c>
      <c r="G23" s="21">
        <f t="shared" ref="G23:G56" si="5">IF(I22=0, B23, I22)/S22</f>
        <v>9.0909090909090912E-2</v>
      </c>
      <c r="H23" s="21">
        <f>C23/G23</f>
        <v>0</v>
      </c>
      <c r="I23" s="21">
        <f>I22+H23</f>
        <v>0.1</v>
      </c>
      <c r="J23" s="39">
        <f t="shared" si="0"/>
        <v>8.3333333333333321</v>
      </c>
      <c r="K23" s="20">
        <f t="shared" ref="K23:K56" si="6">IF(M22=0, B23, M22)/S22</f>
        <v>9.0909090909090912E-2</v>
      </c>
      <c r="L23" s="21">
        <f t="shared" ref="L23:L56" si="7">D23*$A$6/K23</f>
        <v>1.1000000000000001</v>
      </c>
      <c r="M23" s="21">
        <f t="shared" ref="M23:M56" si="8">L23+M22</f>
        <v>1.1000000000000001</v>
      </c>
      <c r="N23" s="39">
        <f t="shared" si="1"/>
        <v>91.666666666666657</v>
      </c>
      <c r="O23" s="20">
        <f t="shared" ref="O23:O56" si="9">IF(Q22=0, B23, Q22)/S22</f>
        <v>9.0909090909090912E-2</v>
      </c>
      <c r="P23" s="21">
        <f t="shared" ref="P23:P56" si="10">E23*$A$6/O23</f>
        <v>0</v>
      </c>
      <c r="Q23" s="21">
        <f t="shared" ref="Q23:Q56" si="11">P23+Q22</f>
        <v>0</v>
      </c>
      <c r="R23" s="39">
        <f t="shared" ref="R23:R56" si="12">(Q23/S23)*100</f>
        <v>0</v>
      </c>
      <c r="S23" s="1">
        <f t="shared" ref="S23:S56" si="13">I23+M23+Q23</f>
        <v>1.2000000000000002</v>
      </c>
      <c r="T23" s="1"/>
      <c r="U23" s="1">
        <f t="shared" ref="U23:U56" si="14">V23/I23</f>
        <v>0.16666666666666666</v>
      </c>
      <c r="V23" s="1">
        <f t="shared" ref="V23:V56" si="15">J23*F23/100</f>
        <v>1.6666666666666666E-2</v>
      </c>
      <c r="W23" s="1">
        <f t="shared" si="2"/>
        <v>0.16666666666666663</v>
      </c>
      <c r="X23" s="1">
        <f t="shared" si="3"/>
        <v>0.18333333333333332</v>
      </c>
      <c r="Y23" s="1" t="e">
        <f t="shared" ref="Y23:Y56" si="16">Z23/Q23</f>
        <v>#DIV/0!</v>
      </c>
      <c r="Z23" s="1">
        <f t="shared" ref="Z23:Z56" si="17">R23*F23/100</f>
        <v>0</v>
      </c>
      <c r="AA23" s="1"/>
    </row>
    <row r="24" spans="1:27" x14ac:dyDescent="0.2">
      <c r="A24">
        <v>3</v>
      </c>
      <c r="B24" s="1">
        <f t="shared" ref="B24:B56" si="18">MIN(IF(I23=0, $E$9, I23), IF(M23=0, $E$9, M23), IF(Q23=0, $E$9, Q23))</f>
        <v>0.1</v>
      </c>
      <c r="C24" s="8">
        <v>0</v>
      </c>
      <c r="D24" s="9">
        <v>0</v>
      </c>
      <c r="E24" s="9">
        <v>1</v>
      </c>
      <c r="F24" s="10">
        <f t="shared" si="4"/>
        <v>0.30000000000000004</v>
      </c>
      <c r="G24" s="21">
        <f t="shared" si="5"/>
        <v>8.3333333333333329E-2</v>
      </c>
      <c r="H24" s="21">
        <f t="shared" ref="H24:H56" si="19">C24/G24</f>
        <v>0</v>
      </c>
      <c r="I24" s="21">
        <f t="shared" ref="I24:I56" si="20">I23+H24</f>
        <v>0.1</v>
      </c>
      <c r="J24" s="39">
        <f t="shared" si="0"/>
        <v>4.1666666666666661</v>
      </c>
      <c r="K24" s="20">
        <f t="shared" si="6"/>
        <v>0.91666666666666663</v>
      </c>
      <c r="L24" s="21">
        <f t="shared" si="7"/>
        <v>0</v>
      </c>
      <c r="M24" s="21">
        <f t="shared" si="8"/>
        <v>1.1000000000000001</v>
      </c>
      <c r="N24" s="39">
        <f t="shared" si="1"/>
        <v>45.833333333333329</v>
      </c>
      <c r="O24" s="20">
        <f t="shared" si="9"/>
        <v>8.3333333333333329E-2</v>
      </c>
      <c r="P24" s="21">
        <f t="shared" si="10"/>
        <v>1.2000000000000002</v>
      </c>
      <c r="Q24" s="21">
        <f t="shared" si="11"/>
        <v>1.2000000000000002</v>
      </c>
      <c r="R24" s="39">
        <f t="shared" si="12"/>
        <v>50</v>
      </c>
      <c r="S24" s="1">
        <f t="shared" si="13"/>
        <v>2.4000000000000004</v>
      </c>
      <c r="T24" s="1"/>
      <c r="U24" s="1">
        <f t="shared" si="14"/>
        <v>0.125</v>
      </c>
      <c r="V24" s="1">
        <f t="shared" si="15"/>
        <v>1.2500000000000001E-2</v>
      </c>
      <c r="W24" s="1">
        <f t="shared" si="2"/>
        <v>0.125</v>
      </c>
      <c r="X24" s="1">
        <f t="shared" si="3"/>
        <v>0.13750000000000001</v>
      </c>
      <c r="Y24" s="1">
        <f t="shared" si="16"/>
        <v>0.125</v>
      </c>
      <c r="Z24" s="1">
        <f t="shared" si="17"/>
        <v>0.15000000000000002</v>
      </c>
      <c r="AA24" s="1"/>
    </row>
    <row r="25" spans="1:27" x14ac:dyDescent="0.2">
      <c r="A25">
        <v>4</v>
      </c>
      <c r="B25" s="1">
        <f t="shared" si="18"/>
        <v>0.1</v>
      </c>
      <c r="C25" s="8">
        <v>5</v>
      </c>
      <c r="D25" s="9">
        <v>0</v>
      </c>
      <c r="E25" s="9">
        <v>0</v>
      </c>
      <c r="F25" s="10">
        <f t="shared" si="4"/>
        <v>0.8</v>
      </c>
      <c r="G25" s="21">
        <f t="shared" si="5"/>
        <v>4.1666666666666664E-2</v>
      </c>
      <c r="H25" s="21">
        <f t="shared" si="19"/>
        <v>120</v>
      </c>
      <c r="I25" s="21">
        <f t="shared" si="20"/>
        <v>120.1</v>
      </c>
      <c r="J25" s="39">
        <f t="shared" si="0"/>
        <v>98.120915032679747</v>
      </c>
      <c r="K25" s="20">
        <f t="shared" si="6"/>
        <v>0.45833333333333331</v>
      </c>
      <c r="L25" s="21">
        <f t="shared" si="7"/>
        <v>0</v>
      </c>
      <c r="M25" s="21">
        <f t="shared" si="8"/>
        <v>1.1000000000000001</v>
      </c>
      <c r="N25" s="39">
        <f t="shared" si="1"/>
        <v>0.89869281045751648</v>
      </c>
      <c r="O25" s="20">
        <f t="shared" si="9"/>
        <v>0.5</v>
      </c>
      <c r="P25" s="21">
        <f t="shared" si="10"/>
        <v>0</v>
      </c>
      <c r="Q25" s="21">
        <f t="shared" si="11"/>
        <v>1.2000000000000002</v>
      </c>
      <c r="R25" s="39">
        <f t="shared" si="12"/>
        <v>0.98039215686274528</v>
      </c>
      <c r="S25" s="1">
        <f t="shared" si="13"/>
        <v>122.39999999999999</v>
      </c>
      <c r="T25" s="1"/>
      <c r="U25" s="1">
        <f t="shared" si="14"/>
        <v>6.5359477124183017E-3</v>
      </c>
      <c r="V25" s="1">
        <f t="shared" si="15"/>
        <v>0.78496732026143801</v>
      </c>
      <c r="W25" s="1">
        <f t="shared" si="2"/>
        <v>6.5359477124183017E-3</v>
      </c>
      <c r="X25" s="1">
        <f t="shared" si="3"/>
        <v>7.1895424836601321E-3</v>
      </c>
      <c r="Y25" s="1">
        <f t="shared" si="16"/>
        <v>6.5359477124183009E-3</v>
      </c>
      <c r="Z25" s="1">
        <f t="shared" si="17"/>
        <v>7.8431372549019624E-3</v>
      </c>
      <c r="AA25" s="1"/>
    </row>
    <row r="26" spans="1:27" x14ac:dyDescent="0.2">
      <c r="A26">
        <v>5</v>
      </c>
      <c r="B26" s="1">
        <f t="shared" si="18"/>
        <v>1.1000000000000001</v>
      </c>
      <c r="C26" s="8">
        <v>10</v>
      </c>
      <c r="D26" s="9">
        <v>0</v>
      </c>
      <c r="E26" s="9">
        <v>0</v>
      </c>
      <c r="F26" s="10">
        <f t="shared" si="4"/>
        <v>1.8</v>
      </c>
      <c r="G26" s="21">
        <f t="shared" si="5"/>
        <v>0.98120915032679745</v>
      </c>
      <c r="H26" s="21">
        <f t="shared" si="19"/>
        <v>10.191507077435469</v>
      </c>
      <c r="I26" s="21">
        <f t="shared" si="20"/>
        <v>130.29150707743545</v>
      </c>
      <c r="J26" s="39">
        <f t="shared" si="0"/>
        <v>98.265348927170166</v>
      </c>
      <c r="K26" s="20">
        <f t="shared" si="6"/>
        <v>8.9869281045751644E-3</v>
      </c>
      <c r="L26" s="21">
        <f t="shared" si="7"/>
        <v>0</v>
      </c>
      <c r="M26" s="21">
        <f t="shared" si="8"/>
        <v>1.1000000000000001</v>
      </c>
      <c r="N26" s="39">
        <f t="shared" si="1"/>
        <v>0.8296157304838413</v>
      </c>
      <c r="O26" s="20">
        <f t="shared" si="9"/>
        <v>9.8039215686274526E-3</v>
      </c>
      <c r="P26" s="21">
        <f t="shared" si="10"/>
        <v>0</v>
      </c>
      <c r="Q26" s="21">
        <f t="shared" si="11"/>
        <v>1.2000000000000002</v>
      </c>
      <c r="R26" s="39">
        <f t="shared" si="12"/>
        <v>0.90503534234600869</v>
      </c>
      <c r="S26" s="1">
        <f t="shared" si="13"/>
        <v>132.59150707743544</v>
      </c>
      <c r="T26" s="1"/>
      <c r="U26" s="1">
        <f t="shared" si="14"/>
        <v>1.3575530135190129E-2</v>
      </c>
      <c r="V26" s="1">
        <f t="shared" si="15"/>
        <v>1.768776280689063</v>
      </c>
      <c r="W26" s="1">
        <f t="shared" si="2"/>
        <v>1.3575530135190129E-2</v>
      </c>
      <c r="X26" s="1">
        <f t="shared" si="3"/>
        <v>1.4933083148709144E-2</v>
      </c>
      <c r="Y26" s="1">
        <f t="shared" si="16"/>
        <v>1.3575530135190127E-2</v>
      </c>
      <c r="Z26" s="1">
        <f t="shared" si="17"/>
        <v>1.6290636162228155E-2</v>
      </c>
      <c r="AA26" s="1"/>
    </row>
    <row r="27" spans="1:27" x14ac:dyDescent="0.2">
      <c r="A27">
        <v>6</v>
      </c>
      <c r="B27" s="1">
        <f t="shared" si="18"/>
        <v>1.1000000000000001</v>
      </c>
      <c r="C27" s="8">
        <v>10</v>
      </c>
      <c r="D27" s="9">
        <v>0</v>
      </c>
      <c r="E27" s="9">
        <v>0</v>
      </c>
      <c r="F27" s="10">
        <f t="shared" si="4"/>
        <v>2.8</v>
      </c>
      <c r="G27" s="21">
        <f t="shared" si="5"/>
        <v>0.9826534892717016</v>
      </c>
      <c r="H27" s="21">
        <f t="shared" si="19"/>
        <v>10.176527238926866</v>
      </c>
      <c r="I27" s="21">
        <f t="shared" si="20"/>
        <v>140.46803431636232</v>
      </c>
      <c r="J27" s="39">
        <f t="shared" si="0"/>
        <v>98.38899511994164</v>
      </c>
      <c r="K27" s="20">
        <f t="shared" si="6"/>
        <v>8.2961573048384134E-3</v>
      </c>
      <c r="L27" s="21">
        <f t="shared" si="7"/>
        <v>0</v>
      </c>
      <c r="M27" s="21">
        <f t="shared" si="8"/>
        <v>1.1000000000000001</v>
      </c>
      <c r="N27" s="39">
        <f t="shared" si="1"/>
        <v>0.77048059481052322</v>
      </c>
      <c r="O27" s="20">
        <f t="shared" si="9"/>
        <v>9.050353423460087E-3</v>
      </c>
      <c r="P27" s="21">
        <f t="shared" si="10"/>
        <v>0</v>
      </c>
      <c r="Q27" s="21">
        <f t="shared" si="11"/>
        <v>1.2000000000000002</v>
      </c>
      <c r="R27" s="39">
        <f t="shared" si="12"/>
        <v>0.84052428524784351</v>
      </c>
      <c r="S27" s="1">
        <f t="shared" si="13"/>
        <v>142.7680343163623</v>
      </c>
      <c r="T27" s="1"/>
      <c r="U27" s="1">
        <f t="shared" si="14"/>
        <v>1.9612233322449674E-2</v>
      </c>
      <c r="V27" s="1">
        <f t="shared" si="15"/>
        <v>2.7548918633583654</v>
      </c>
      <c r="W27" s="1">
        <f t="shared" si="2"/>
        <v>1.9612233322449678E-2</v>
      </c>
      <c r="X27" s="1">
        <f t="shared" si="3"/>
        <v>2.1573456654694647E-2</v>
      </c>
      <c r="Y27" s="1">
        <f t="shared" si="16"/>
        <v>1.9612233322449678E-2</v>
      </c>
      <c r="Z27" s="1">
        <f t="shared" si="17"/>
        <v>2.3534679986939616E-2</v>
      </c>
      <c r="AA27" s="1"/>
    </row>
    <row r="28" spans="1:27" x14ac:dyDescent="0.2">
      <c r="A28">
        <v>7</v>
      </c>
      <c r="B28" s="1">
        <f t="shared" si="18"/>
        <v>1.1000000000000001</v>
      </c>
      <c r="C28" s="8">
        <v>0</v>
      </c>
      <c r="D28" s="9">
        <v>1</v>
      </c>
      <c r="E28" s="9">
        <v>0</v>
      </c>
      <c r="F28" s="10">
        <f t="shared" si="4"/>
        <v>2.9</v>
      </c>
      <c r="G28" s="21">
        <f t="shared" si="5"/>
        <v>0.98388995119941647</v>
      </c>
      <c r="H28" s="21">
        <f t="shared" si="19"/>
        <v>0</v>
      </c>
      <c r="I28" s="21">
        <f t="shared" si="20"/>
        <v>140.46803431636232</v>
      </c>
      <c r="J28" s="39">
        <f t="shared" si="0"/>
        <v>90.189912193279838</v>
      </c>
      <c r="K28" s="20">
        <f t="shared" si="6"/>
        <v>7.7048059481052318E-3</v>
      </c>
      <c r="L28" s="21">
        <f t="shared" si="7"/>
        <v>12.97891221057839</v>
      </c>
      <c r="M28" s="21">
        <f t="shared" si="8"/>
        <v>14.078912210578389</v>
      </c>
      <c r="N28" s="39">
        <f t="shared" si="1"/>
        <v>9.0396072119096456</v>
      </c>
      <c r="O28" s="20">
        <f t="shared" si="9"/>
        <v>8.4052428524784353E-3</v>
      </c>
      <c r="P28" s="21">
        <f t="shared" si="10"/>
        <v>0</v>
      </c>
      <c r="Q28" s="21">
        <f t="shared" si="11"/>
        <v>1.2000000000000002</v>
      </c>
      <c r="R28" s="39">
        <f t="shared" si="12"/>
        <v>0.77048059481052322</v>
      </c>
      <c r="S28" s="1">
        <f t="shared" si="13"/>
        <v>155.74694652694069</v>
      </c>
      <c r="T28" s="1"/>
      <c r="U28" s="1">
        <f t="shared" si="14"/>
        <v>1.8619947707920973E-2</v>
      </c>
      <c r="V28" s="1">
        <f t="shared" si="15"/>
        <v>2.6155074536051153</v>
      </c>
      <c r="W28" s="1">
        <f t="shared" si="2"/>
        <v>1.8619947707920977E-2</v>
      </c>
      <c r="X28" s="1">
        <f t="shared" si="3"/>
        <v>0.26214860914537974</v>
      </c>
      <c r="Y28" s="1">
        <f t="shared" si="16"/>
        <v>1.8619947707920973E-2</v>
      </c>
      <c r="Z28" s="1">
        <f t="shared" si="17"/>
        <v>2.2343937249505171E-2</v>
      </c>
      <c r="AA28" s="1"/>
    </row>
    <row r="29" spans="1:27" x14ac:dyDescent="0.2">
      <c r="A29">
        <v>8</v>
      </c>
      <c r="B29" s="1">
        <f t="shared" si="18"/>
        <v>1.2000000000000002</v>
      </c>
      <c r="C29" s="8">
        <v>0</v>
      </c>
      <c r="D29" s="9">
        <v>1</v>
      </c>
      <c r="E29" s="9">
        <v>0</v>
      </c>
      <c r="F29" s="10">
        <f t="shared" si="4"/>
        <v>3</v>
      </c>
      <c r="G29" s="21">
        <f t="shared" si="5"/>
        <v>0.90189912193279842</v>
      </c>
      <c r="H29" s="21">
        <f t="shared" si="19"/>
        <v>0</v>
      </c>
      <c r="I29" s="21">
        <f t="shared" si="20"/>
        <v>140.46803431636232</v>
      </c>
      <c r="J29" s="39">
        <f t="shared" si="0"/>
        <v>89.553827345205292</v>
      </c>
      <c r="K29" s="20">
        <f t="shared" si="6"/>
        <v>9.0396072119096449E-2</v>
      </c>
      <c r="L29" s="21">
        <f t="shared" si="7"/>
        <v>1.1062427565243147</v>
      </c>
      <c r="M29" s="21">
        <f t="shared" si="8"/>
        <v>15.185154967102704</v>
      </c>
      <c r="N29" s="39">
        <f t="shared" si="1"/>
        <v>9.6811260494423852</v>
      </c>
      <c r="O29" s="20">
        <f t="shared" si="9"/>
        <v>7.7048059481052327E-3</v>
      </c>
      <c r="P29" s="21">
        <f t="shared" si="10"/>
        <v>0</v>
      </c>
      <c r="Q29" s="21">
        <f t="shared" si="11"/>
        <v>1.2000000000000002</v>
      </c>
      <c r="R29" s="39">
        <f t="shared" si="12"/>
        <v>0.76504660535232138</v>
      </c>
      <c r="S29" s="1">
        <f t="shared" si="13"/>
        <v>156.85318928346501</v>
      </c>
      <c r="T29" s="1"/>
      <c r="U29" s="1">
        <f t="shared" si="14"/>
        <v>1.9126165133808031E-2</v>
      </c>
      <c r="V29" s="1">
        <f t="shared" si="15"/>
        <v>2.6866148203561591</v>
      </c>
      <c r="W29" s="1">
        <f t="shared" si="2"/>
        <v>1.9126165133808031E-2</v>
      </c>
      <c r="X29" s="1">
        <f t="shared" si="3"/>
        <v>0.29043378148327159</v>
      </c>
      <c r="Y29" s="1">
        <f t="shared" si="16"/>
        <v>1.9126165133808031E-2</v>
      </c>
      <c r="Z29" s="1">
        <f t="shared" si="17"/>
        <v>2.2951398160569639E-2</v>
      </c>
      <c r="AA29" s="1"/>
    </row>
    <row r="30" spans="1:27" x14ac:dyDescent="0.2">
      <c r="A30">
        <v>9</v>
      </c>
      <c r="B30" s="1">
        <f t="shared" si="18"/>
        <v>1.2000000000000002</v>
      </c>
      <c r="C30" s="8">
        <v>0</v>
      </c>
      <c r="D30" s="9">
        <v>1</v>
      </c>
      <c r="E30" s="9">
        <v>0</v>
      </c>
      <c r="F30" s="10">
        <f t="shared" si="4"/>
        <v>3.1</v>
      </c>
      <c r="G30" s="21">
        <f t="shared" si="5"/>
        <v>0.89553827345205295</v>
      </c>
      <c r="H30" s="21">
        <f t="shared" si="19"/>
        <v>0</v>
      </c>
      <c r="I30" s="21">
        <f t="shared" si="20"/>
        <v>140.46803431636232</v>
      </c>
      <c r="J30" s="39">
        <f t="shared" si="0"/>
        <v>88.967939746826701</v>
      </c>
      <c r="K30" s="20">
        <f t="shared" si="6"/>
        <v>9.6811260494423859E-2</v>
      </c>
      <c r="L30" s="21">
        <f t="shared" si="7"/>
        <v>1.0329376922611169</v>
      </c>
      <c r="M30" s="21">
        <f t="shared" si="8"/>
        <v>16.218092659363823</v>
      </c>
      <c r="N30" s="39">
        <f t="shared" si="1"/>
        <v>10.27201880875654</v>
      </c>
      <c r="O30" s="20">
        <f t="shared" si="9"/>
        <v>7.6504660535232135E-3</v>
      </c>
      <c r="P30" s="21">
        <f t="shared" si="10"/>
        <v>0</v>
      </c>
      <c r="Q30" s="21">
        <f t="shared" si="11"/>
        <v>1.2000000000000002</v>
      </c>
      <c r="R30" s="39">
        <f t="shared" si="12"/>
        <v>0.76004144441676724</v>
      </c>
      <c r="S30" s="1">
        <f t="shared" si="13"/>
        <v>157.88612697572614</v>
      </c>
      <c r="T30" s="1"/>
      <c r="U30" s="1">
        <f t="shared" si="14"/>
        <v>1.9634403980766487E-2</v>
      </c>
      <c r="V30" s="1">
        <f t="shared" si="15"/>
        <v>2.7580061321516278</v>
      </c>
      <c r="W30" s="1">
        <f t="shared" si="2"/>
        <v>1.9634403980766487E-2</v>
      </c>
      <c r="X30" s="1">
        <f t="shared" si="3"/>
        <v>0.31843258307145278</v>
      </c>
      <c r="Y30" s="1">
        <f t="shared" si="16"/>
        <v>1.9634403980766484E-2</v>
      </c>
      <c r="Z30" s="1">
        <f t="shared" si="17"/>
        <v>2.3561284776919784E-2</v>
      </c>
      <c r="AA30" s="1"/>
    </row>
    <row r="31" spans="1:27" x14ac:dyDescent="0.2">
      <c r="A31">
        <v>10</v>
      </c>
      <c r="B31" s="1">
        <f t="shared" si="18"/>
        <v>1.2000000000000002</v>
      </c>
      <c r="C31" s="8">
        <v>0</v>
      </c>
      <c r="D31" s="9">
        <v>1</v>
      </c>
      <c r="E31" s="9">
        <v>0</v>
      </c>
      <c r="F31" s="10">
        <f t="shared" si="4"/>
        <v>3.2</v>
      </c>
      <c r="G31" s="21">
        <f t="shared" si="5"/>
        <v>0.88967939746826696</v>
      </c>
      <c r="H31" s="21">
        <f t="shared" si="19"/>
        <v>0</v>
      </c>
      <c r="I31" s="21">
        <f t="shared" si="20"/>
        <v>140.46803431636232</v>
      </c>
      <c r="J31" s="39">
        <f t="shared" si="0"/>
        <v>88.422729337718167</v>
      </c>
      <c r="K31" s="20">
        <f t="shared" si="6"/>
        <v>0.1027201880875654</v>
      </c>
      <c r="L31" s="21">
        <f t="shared" si="7"/>
        <v>0.97351846664020381</v>
      </c>
      <c r="M31" s="21">
        <f t="shared" si="8"/>
        <v>17.191611126004027</v>
      </c>
      <c r="N31" s="39">
        <f t="shared" si="1"/>
        <v>10.821886878905994</v>
      </c>
      <c r="O31" s="20">
        <f t="shared" si="9"/>
        <v>7.6004144441676729E-3</v>
      </c>
      <c r="P31" s="21">
        <f t="shared" si="10"/>
        <v>0</v>
      </c>
      <c r="Q31" s="21">
        <f t="shared" si="11"/>
        <v>1.2000000000000002</v>
      </c>
      <c r="R31" s="39">
        <f t="shared" si="12"/>
        <v>0.75538378337584511</v>
      </c>
      <c r="S31" s="1">
        <f t="shared" si="13"/>
        <v>158.85964544236634</v>
      </c>
      <c r="T31" s="1"/>
      <c r="U31" s="1">
        <f t="shared" si="14"/>
        <v>2.0143567556689199E-2</v>
      </c>
      <c r="V31" s="1">
        <f t="shared" si="15"/>
        <v>2.8295273388069813</v>
      </c>
      <c r="W31" s="1">
        <f t="shared" si="2"/>
        <v>2.0143567556689203E-2</v>
      </c>
      <c r="X31" s="1">
        <f t="shared" si="3"/>
        <v>0.34630038012499187</v>
      </c>
      <c r="Y31" s="1">
        <f t="shared" si="16"/>
        <v>2.0143567556689203E-2</v>
      </c>
      <c r="Z31" s="1">
        <f t="shared" si="17"/>
        <v>2.4172281068027046E-2</v>
      </c>
      <c r="AA31" s="1"/>
    </row>
    <row r="32" spans="1:27" x14ac:dyDescent="0.2">
      <c r="A32">
        <v>11</v>
      </c>
      <c r="B32" s="1">
        <f t="shared" si="18"/>
        <v>1.2000000000000002</v>
      </c>
      <c r="C32" s="8">
        <v>0</v>
      </c>
      <c r="D32" s="9">
        <v>1</v>
      </c>
      <c r="E32" s="9">
        <v>0</v>
      </c>
      <c r="F32" s="10">
        <f t="shared" si="4"/>
        <v>3.3000000000000003</v>
      </c>
      <c r="G32" s="21">
        <f t="shared" si="5"/>
        <v>0.88422729337718164</v>
      </c>
      <c r="H32" s="21">
        <f t="shared" si="19"/>
        <v>0</v>
      </c>
      <c r="I32" s="21">
        <f t="shared" si="20"/>
        <v>140.46803431636232</v>
      </c>
      <c r="J32" s="39">
        <f t="shared" si="0"/>
        <v>87.911367332793461</v>
      </c>
      <c r="K32" s="20">
        <f t="shared" si="6"/>
        <v>0.10821886878905994</v>
      </c>
      <c r="L32" s="21">
        <f t="shared" si="7"/>
        <v>0.92405327387888203</v>
      </c>
      <c r="M32" s="21">
        <f t="shared" si="8"/>
        <v>18.11566439988291</v>
      </c>
      <c r="N32" s="39">
        <f t="shared" si="1"/>
        <v>11.337617382392644</v>
      </c>
      <c r="O32" s="20">
        <f t="shared" si="9"/>
        <v>7.553837833758451E-3</v>
      </c>
      <c r="P32" s="21">
        <f t="shared" si="10"/>
        <v>0</v>
      </c>
      <c r="Q32" s="21">
        <f t="shared" si="11"/>
        <v>1.2000000000000002</v>
      </c>
      <c r="R32" s="39">
        <f t="shared" si="12"/>
        <v>0.75101528481390456</v>
      </c>
      <c r="S32" s="1">
        <f t="shared" si="13"/>
        <v>159.78369871624523</v>
      </c>
      <c r="T32" s="1"/>
      <c r="U32" s="1">
        <f t="shared" si="14"/>
        <v>2.0652920332382373E-2</v>
      </c>
      <c r="V32" s="1">
        <f t="shared" si="15"/>
        <v>2.9010751219821844</v>
      </c>
      <c r="W32" s="1">
        <f t="shared" si="2"/>
        <v>2.0652920332382373E-2</v>
      </c>
      <c r="X32" s="1">
        <f t="shared" si="3"/>
        <v>0.37414137361895727</v>
      </c>
      <c r="Y32" s="1">
        <f t="shared" si="16"/>
        <v>2.0652920332382373E-2</v>
      </c>
      <c r="Z32" s="1">
        <f t="shared" si="17"/>
        <v>2.4783504398858854E-2</v>
      </c>
      <c r="AA32" s="1"/>
    </row>
    <row r="33" spans="1:27" x14ac:dyDescent="0.2">
      <c r="A33">
        <v>12</v>
      </c>
      <c r="B33" s="1">
        <f t="shared" si="18"/>
        <v>1.2000000000000002</v>
      </c>
      <c r="C33" s="8">
        <v>0</v>
      </c>
      <c r="D33" s="9">
        <v>1</v>
      </c>
      <c r="E33" s="9">
        <v>0</v>
      </c>
      <c r="F33" s="10">
        <f t="shared" si="4"/>
        <v>3.4000000000000004</v>
      </c>
      <c r="G33" s="21">
        <f t="shared" si="5"/>
        <v>0.87911367332793455</v>
      </c>
      <c r="H33" s="21">
        <f t="shared" si="19"/>
        <v>0</v>
      </c>
      <c r="I33" s="21">
        <f t="shared" si="20"/>
        <v>140.46803431636232</v>
      </c>
      <c r="J33" s="39">
        <f t="shared" si="0"/>
        <v>87.428753218902784</v>
      </c>
      <c r="K33" s="20">
        <f t="shared" si="6"/>
        <v>0.11337617382392644</v>
      </c>
      <c r="L33" s="21">
        <f t="shared" si="7"/>
        <v>0.882019533974575</v>
      </c>
      <c r="M33" s="21">
        <f t="shared" si="8"/>
        <v>18.997683933857484</v>
      </c>
      <c r="N33" s="39">
        <f t="shared" si="1"/>
        <v>11.824354405381371</v>
      </c>
      <c r="O33" s="20">
        <f t="shared" si="9"/>
        <v>7.5101528481390451E-3</v>
      </c>
      <c r="P33" s="21">
        <f t="shared" si="10"/>
        <v>0</v>
      </c>
      <c r="Q33" s="21">
        <f t="shared" si="11"/>
        <v>1.2000000000000002</v>
      </c>
      <c r="R33" s="39">
        <f t="shared" si="12"/>
        <v>0.74689237571584977</v>
      </c>
      <c r="S33" s="1">
        <f t="shared" si="13"/>
        <v>160.66571825021978</v>
      </c>
      <c r="T33" s="1"/>
      <c r="U33" s="1">
        <f t="shared" si="14"/>
        <v>2.1161950645282406E-2</v>
      </c>
      <c r="V33" s="1">
        <f t="shared" si="15"/>
        <v>2.9725776094426948</v>
      </c>
      <c r="W33" s="1">
        <f t="shared" si="2"/>
        <v>2.116195064528241E-2</v>
      </c>
      <c r="X33" s="1">
        <f t="shared" si="3"/>
        <v>0.40202804978296663</v>
      </c>
      <c r="Y33" s="1">
        <f t="shared" si="16"/>
        <v>2.116195064528241E-2</v>
      </c>
      <c r="Z33" s="1">
        <f t="shared" si="17"/>
        <v>2.5394340774338896E-2</v>
      </c>
      <c r="AA33" s="1"/>
    </row>
    <row r="34" spans="1:27" x14ac:dyDescent="0.2">
      <c r="A34">
        <v>13</v>
      </c>
      <c r="B34" s="1">
        <f t="shared" si="18"/>
        <v>1.2000000000000002</v>
      </c>
      <c r="C34" s="8">
        <v>0</v>
      </c>
      <c r="D34" s="9">
        <v>1</v>
      </c>
      <c r="E34" s="9">
        <v>0</v>
      </c>
      <c r="F34" s="10">
        <f t="shared" si="4"/>
        <v>3.5000000000000004</v>
      </c>
      <c r="G34" s="21">
        <f t="shared" si="5"/>
        <v>0.87428753218902788</v>
      </c>
      <c r="H34" s="21">
        <f t="shared" si="19"/>
        <v>0</v>
      </c>
      <c r="I34" s="21">
        <f t="shared" si="20"/>
        <v>140.46803431636232</v>
      </c>
      <c r="J34" s="39">
        <f t="shared" si="0"/>
        <v>86.970955542903411</v>
      </c>
      <c r="K34" s="20">
        <f t="shared" si="6"/>
        <v>0.11824354405381371</v>
      </c>
      <c r="L34" s="21">
        <f t="shared" si="7"/>
        <v>0.84571213422433533</v>
      </c>
      <c r="M34" s="21">
        <f t="shared" si="8"/>
        <v>19.84339606808182</v>
      </c>
      <c r="N34" s="39">
        <f t="shared" si="1"/>
        <v>12.286062986903632</v>
      </c>
      <c r="O34" s="20">
        <f t="shared" si="9"/>
        <v>7.4689237571584979E-3</v>
      </c>
      <c r="P34" s="21">
        <f t="shared" si="10"/>
        <v>0</v>
      </c>
      <c r="Q34" s="21">
        <f t="shared" si="11"/>
        <v>1.2000000000000002</v>
      </c>
      <c r="R34" s="39">
        <f t="shared" si="12"/>
        <v>0.74298147019294636</v>
      </c>
      <c r="S34" s="1">
        <f t="shared" si="13"/>
        <v>161.51143038444414</v>
      </c>
      <c r="T34" s="1"/>
      <c r="U34" s="1">
        <f t="shared" si="14"/>
        <v>2.1670292880627599E-2</v>
      </c>
      <c r="V34" s="1">
        <f t="shared" si="15"/>
        <v>3.0439834440016198</v>
      </c>
      <c r="W34" s="1">
        <f t="shared" si="2"/>
        <v>2.1670292880627603E-2</v>
      </c>
      <c r="X34" s="1">
        <f t="shared" si="3"/>
        <v>0.4300122045416272</v>
      </c>
      <c r="Y34" s="1">
        <f t="shared" si="16"/>
        <v>2.1670292880627603E-2</v>
      </c>
      <c r="Z34" s="1">
        <f t="shared" si="17"/>
        <v>2.6004351456753127E-2</v>
      </c>
      <c r="AA34" s="1"/>
    </row>
    <row r="35" spans="1:27" x14ac:dyDescent="0.2">
      <c r="A35">
        <v>14</v>
      </c>
      <c r="B35" s="1">
        <f t="shared" si="18"/>
        <v>1.2000000000000002</v>
      </c>
      <c r="C35" s="8">
        <v>0</v>
      </c>
      <c r="D35" s="9">
        <v>1</v>
      </c>
      <c r="E35" s="9">
        <v>0</v>
      </c>
      <c r="F35" s="10">
        <f t="shared" si="4"/>
        <v>3.6000000000000005</v>
      </c>
      <c r="G35" s="21">
        <f t="shared" si="5"/>
        <v>0.86970955542903416</v>
      </c>
      <c r="H35" s="21">
        <f t="shared" si="19"/>
        <v>0</v>
      </c>
      <c r="I35" s="21">
        <f t="shared" si="20"/>
        <v>140.46803431636232</v>
      </c>
      <c r="J35" s="39">
        <f t="shared" si="0"/>
        <v>86.534866547598881</v>
      </c>
      <c r="K35" s="20">
        <f t="shared" si="6"/>
        <v>0.12286062986903633</v>
      </c>
      <c r="L35" s="21">
        <f t="shared" si="7"/>
        <v>0.81393038686677188</v>
      </c>
      <c r="M35" s="21">
        <f t="shared" si="8"/>
        <v>20.657326454948592</v>
      </c>
      <c r="N35" s="39">
        <f t="shared" si="1"/>
        <v>12.725877433318193</v>
      </c>
      <c r="O35" s="20">
        <f t="shared" si="9"/>
        <v>7.4298147019294641E-3</v>
      </c>
      <c r="P35" s="21">
        <f t="shared" si="10"/>
        <v>0</v>
      </c>
      <c r="Q35" s="21">
        <f t="shared" si="11"/>
        <v>1.2000000000000002</v>
      </c>
      <c r="R35" s="39">
        <f t="shared" si="12"/>
        <v>0.73925601908293193</v>
      </c>
      <c r="S35" s="1">
        <f t="shared" si="13"/>
        <v>162.3253607713109</v>
      </c>
      <c r="T35" s="1"/>
      <c r="U35" s="1">
        <f t="shared" si="14"/>
        <v>2.2177680572487958E-2</v>
      </c>
      <c r="V35" s="1">
        <f t="shared" si="15"/>
        <v>3.1152551957135604</v>
      </c>
      <c r="W35" s="1">
        <f t="shared" si="2"/>
        <v>2.2177680572487962E-2</v>
      </c>
      <c r="X35" s="1">
        <f t="shared" si="3"/>
        <v>0.45813158759945499</v>
      </c>
      <c r="Y35" s="1">
        <f t="shared" si="16"/>
        <v>2.2177680572487958E-2</v>
      </c>
      <c r="Z35" s="1">
        <f t="shared" si="17"/>
        <v>2.6613216686985554E-2</v>
      </c>
      <c r="AA35" s="1"/>
    </row>
    <row r="36" spans="1:27" x14ac:dyDescent="0.2">
      <c r="A36">
        <v>15</v>
      </c>
      <c r="B36" s="1">
        <f t="shared" si="18"/>
        <v>1.2000000000000002</v>
      </c>
      <c r="C36" s="8">
        <v>0</v>
      </c>
      <c r="D36" s="9">
        <v>1</v>
      </c>
      <c r="E36" s="9">
        <v>0</v>
      </c>
      <c r="F36" s="10">
        <f t="shared" si="4"/>
        <v>3.7000000000000006</v>
      </c>
      <c r="G36" s="21">
        <f t="shared" si="5"/>
        <v>0.86534866547598888</v>
      </c>
      <c r="H36" s="21">
        <f t="shared" si="19"/>
        <v>0</v>
      </c>
      <c r="I36" s="21">
        <f t="shared" si="20"/>
        <v>140.46803431636232</v>
      </c>
      <c r="J36" s="39">
        <f t="shared" si="0"/>
        <v>86.117978241990684</v>
      </c>
      <c r="K36" s="20">
        <f t="shared" si="6"/>
        <v>0.12725877433318192</v>
      </c>
      <c r="L36" s="21">
        <f t="shared" si="7"/>
        <v>0.7858004332038081</v>
      </c>
      <c r="M36" s="21">
        <f t="shared" si="8"/>
        <v>21.443126888152399</v>
      </c>
      <c r="N36" s="39">
        <f t="shared" si="1"/>
        <v>13.146327161061791</v>
      </c>
      <c r="O36" s="20">
        <f t="shared" si="9"/>
        <v>7.3925601908293196E-3</v>
      </c>
      <c r="P36" s="21">
        <f t="shared" si="10"/>
        <v>0</v>
      </c>
      <c r="Q36" s="21">
        <f t="shared" si="11"/>
        <v>1.2000000000000002</v>
      </c>
      <c r="R36" s="39">
        <f t="shared" si="12"/>
        <v>0.73569459694753603</v>
      </c>
      <c r="S36" s="1">
        <f t="shared" si="13"/>
        <v>163.1111612045147</v>
      </c>
      <c r="T36" s="1"/>
      <c r="U36" s="1">
        <f t="shared" si="14"/>
        <v>2.2683916739215694E-2</v>
      </c>
      <c r="V36" s="1">
        <f t="shared" si="15"/>
        <v>3.1863651949536558</v>
      </c>
      <c r="W36" s="1">
        <f t="shared" si="2"/>
        <v>2.2683916739215694E-2</v>
      </c>
      <c r="X36" s="1">
        <f t="shared" si="3"/>
        <v>0.48641410495928633</v>
      </c>
      <c r="Y36" s="1">
        <f t="shared" si="16"/>
        <v>2.2683916739215694E-2</v>
      </c>
      <c r="Z36" s="1">
        <f t="shared" si="17"/>
        <v>2.7220700087058836E-2</v>
      </c>
      <c r="AA36" s="1"/>
    </row>
    <row r="37" spans="1:27" x14ac:dyDescent="0.2">
      <c r="A37">
        <v>16</v>
      </c>
      <c r="B37" s="1">
        <f t="shared" si="18"/>
        <v>1.2000000000000002</v>
      </c>
      <c r="C37" s="8">
        <v>0</v>
      </c>
      <c r="D37" s="9">
        <v>1</v>
      </c>
      <c r="E37" s="9">
        <v>0</v>
      </c>
      <c r="F37" s="10">
        <f t="shared" si="4"/>
        <v>3.8000000000000007</v>
      </c>
      <c r="G37" s="21">
        <f t="shared" si="5"/>
        <v>0.86117978241990689</v>
      </c>
      <c r="H37" s="21">
        <f t="shared" si="19"/>
        <v>0</v>
      </c>
      <c r="I37" s="21">
        <f t="shared" si="20"/>
        <v>140.46803431636232</v>
      </c>
      <c r="J37" s="39">
        <f t="shared" si="0"/>
        <v>85.71823135896345</v>
      </c>
      <c r="K37" s="20">
        <f t="shared" si="6"/>
        <v>0.13146327161061791</v>
      </c>
      <c r="L37" s="21">
        <f t="shared" si="7"/>
        <v>0.76066873108247901</v>
      </c>
      <c r="M37" s="21">
        <f t="shared" si="8"/>
        <v>22.203795619234878</v>
      </c>
      <c r="N37" s="39">
        <f t="shared" si="1"/>
        <v>13.549489029298769</v>
      </c>
      <c r="O37" s="20">
        <f t="shared" si="9"/>
        <v>7.3569459694753604E-3</v>
      </c>
      <c r="P37" s="21">
        <f t="shared" si="10"/>
        <v>0</v>
      </c>
      <c r="Q37" s="21">
        <f t="shared" si="11"/>
        <v>1.2000000000000002</v>
      </c>
      <c r="R37" s="39">
        <f t="shared" si="12"/>
        <v>0.73227961173778844</v>
      </c>
      <c r="S37" s="1">
        <f t="shared" si="13"/>
        <v>163.87182993559719</v>
      </c>
      <c r="T37" s="1"/>
      <c r="U37" s="1">
        <f t="shared" si="14"/>
        <v>2.3188854371696634E-2</v>
      </c>
      <c r="V37" s="1">
        <f t="shared" si="15"/>
        <v>3.2572927916406114</v>
      </c>
      <c r="W37" s="1">
        <f t="shared" si="2"/>
        <v>2.3188854371696634E-2</v>
      </c>
      <c r="X37" s="1">
        <f t="shared" si="3"/>
        <v>0.51488058311335327</v>
      </c>
      <c r="Y37" s="1">
        <f t="shared" si="16"/>
        <v>2.3188854371696637E-2</v>
      </c>
      <c r="Z37" s="1">
        <f t="shared" si="17"/>
        <v>2.7826625246035967E-2</v>
      </c>
      <c r="AA37" s="1"/>
    </row>
    <row r="38" spans="1:27" x14ac:dyDescent="0.2">
      <c r="A38">
        <v>17</v>
      </c>
      <c r="B38" s="1">
        <f t="shared" si="18"/>
        <v>1.2000000000000002</v>
      </c>
      <c r="C38" s="8">
        <v>0</v>
      </c>
      <c r="D38" s="9">
        <v>1</v>
      </c>
      <c r="E38" s="9">
        <v>0</v>
      </c>
      <c r="F38" s="10">
        <f t="shared" si="4"/>
        <v>3.9000000000000008</v>
      </c>
      <c r="G38" s="21">
        <f t="shared" si="5"/>
        <v>0.85718231358963448</v>
      </c>
      <c r="H38" s="21">
        <f t="shared" si="19"/>
        <v>0</v>
      </c>
      <c r="I38" s="21">
        <f t="shared" si="20"/>
        <v>140.46803431636232</v>
      </c>
      <c r="J38" s="39">
        <f t="shared" si="0"/>
        <v>85.333910085480127</v>
      </c>
      <c r="K38" s="20">
        <f t="shared" si="6"/>
        <v>0.1354948902929877</v>
      </c>
      <c r="L38" s="21">
        <f t="shared" si="7"/>
        <v>0.73803521139258288</v>
      </c>
      <c r="M38" s="21">
        <f t="shared" si="8"/>
        <v>22.94183083062746</v>
      </c>
      <c r="N38" s="39">
        <f t="shared" si="1"/>
        <v>13.937093509032014</v>
      </c>
      <c r="O38" s="20">
        <f t="shared" si="9"/>
        <v>7.3227961173778847E-3</v>
      </c>
      <c r="P38" s="21">
        <f t="shared" si="10"/>
        <v>0</v>
      </c>
      <c r="Q38" s="21">
        <f t="shared" si="11"/>
        <v>1.2000000000000002</v>
      </c>
      <c r="R38" s="39">
        <f t="shared" si="12"/>
        <v>0.72899640548787892</v>
      </c>
      <c r="S38" s="1">
        <f t="shared" si="13"/>
        <v>164.60986514698976</v>
      </c>
      <c r="T38" s="1"/>
      <c r="U38" s="1">
        <f t="shared" si="14"/>
        <v>2.369238317835607E-2</v>
      </c>
      <c r="V38" s="1">
        <f t="shared" si="15"/>
        <v>3.3280224933337257</v>
      </c>
      <c r="W38" s="1">
        <f t="shared" si="2"/>
        <v>2.369238317835607E-2</v>
      </c>
      <c r="X38" s="1">
        <f t="shared" si="3"/>
        <v>0.54354664685224874</v>
      </c>
      <c r="Y38" s="1">
        <f t="shared" si="16"/>
        <v>2.3692383178356063E-2</v>
      </c>
      <c r="Z38" s="1">
        <f t="shared" si="17"/>
        <v>2.8430859814027282E-2</v>
      </c>
      <c r="AA38" s="1"/>
    </row>
    <row r="39" spans="1:27" x14ac:dyDescent="0.2">
      <c r="A39">
        <v>18</v>
      </c>
      <c r="B39" s="1">
        <f t="shared" si="18"/>
        <v>1.2000000000000002</v>
      </c>
      <c r="C39" s="8">
        <v>0</v>
      </c>
      <c r="D39" s="9">
        <v>1</v>
      </c>
      <c r="E39" s="9">
        <v>0</v>
      </c>
      <c r="F39" s="10">
        <f t="shared" si="4"/>
        <v>4.0000000000000009</v>
      </c>
      <c r="G39" s="21">
        <f t="shared" si="5"/>
        <v>0.85333910085480125</v>
      </c>
      <c r="H39" s="21">
        <f t="shared" si="19"/>
        <v>0</v>
      </c>
      <c r="I39" s="21">
        <f t="shared" si="20"/>
        <v>140.46803431636232</v>
      </c>
      <c r="J39" s="39">
        <f t="shared" si="0"/>
        <v>84.963566640496353</v>
      </c>
      <c r="K39" s="20">
        <f t="shared" si="6"/>
        <v>0.13937093509032014</v>
      </c>
      <c r="L39" s="21">
        <f t="shared" si="7"/>
        <v>0.71750971560314514</v>
      </c>
      <c r="M39" s="21">
        <f t="shared" si="8"/>
        <v>23.659340546230606</v>
      </c>
      <c r="N39" s="39">
        <f t="shared" si="1"/>
        <v>14.310600749509502</v>
      </c>
      <c r="O39" s="20">
        <f t="shared" si="9"/>
        <v>7.2899640548787894E-3</v>
      </c>
      <c r="P39" s="21">
        <f t="shared" si="10"/>
        <v>0</v>
      </c>
      <c r="Q39" s="21">
        <f t="shared" si="11"/>
        <v>1.2000000000000002</v>
      </c>
      <c r="R39" s="39">
        <f t="shared" si="12"/>
        <v>0.7258326099941681</v>
      </c>
      <c r="S39" s="1">
        <f t="shared" si="13"/>
        <v>165.3273748625929</v>
      </c>
      <c r="T39" s="1"/>
      <c r="U39" s="1">
        <f t="shared" si="14"/>
        <v>2.4194420333138938E-2</v>
      </c>
      <c r="V39" s="1">
        <f t="shared" si="15"/>
        <v>3.3985426656198547</v>
      </c>
      <c r="W39" s="1">
        <f t="shared" si="2"/>
        <v>2.4194420333138934E-2</v>
      </c>
      <c r="X39" s="1">
        <f t="shared" si="3"/>
        <v>0.57242402998038022</v>
      </c>
      <c r="Y39" s="1">
        <f t="shared" si="16"/>
        <v>2.4194420333138938E-2</v>
      </c>
      <c r="Z39" s="1">
        <f t="shared" si="17"/>
        <v>2.9033304399766729E-2</v>
      </c>
      <c r="AA39" s="1"/>
    </row>
    <row r="40" spans="1:27" x14ac:dyDescent="0.2">
      <c r="A40">
        <v>19</v>
      </c>
      <c r="B40" s="1">
        <f t="shared" si="18"/>
        <v>1.2000000000000002</v>
      </c>
      <c r="C40" s="8">
        <v>0</v>
      </c>
      <c r="D40" s="9">
        <v>1</v>
      </c>
      <c r="E40" s="9">
        <v>0</v>
      </c>
      <c r="F40" s="10">
        <f t="shared" si="4"/>
        <v>4.1000000000000005</v>
      </c>
      <c r="G40" s="21">
        <f t="shared" si="5"/>
        <v>0.84963566640496346</v>
      </c>
      <c r="H40" s="21">
        <f t="shared" si="19"/>
        <v>0</v>
      </c>
      <c r="I40" s="21">
        <f t="shared" si="20"/>
        <v>140.46803431636232</v>
      </c>
      <c r="J40" s="39">
        <f t="shared" si="0"/>
        <v>84.605965946675838</v>
      </c>
      <c r="K40" s="20">
        <f t="shared" si="6"/>
        <v>0.14310600749509503</v>
      </c>
      <c r="L40" s="21">
        <f t="shared" si="7"/>
        <v>0.6987826839025435</v>
      </c>
      <c r="M40" s="21">
        <f t="shared" si="8"/>
        <v>24.358123230133149</v>
      </c>
      <c r="N40" s="39">
        <f t="shared" si="1"/>
        <v>14.671256379171266</v>
      </c>
      <c r="O40" s="20">
        <f t="shared" si="9"/>
        <v>7.2583260999416806E-3</v>
      </c>
      <c r="P40" s="21">
        <f t="shared" si="10"/>
        <v>0</v>
      </c>
      <c r="Q40" s="21">
        <f t="shared" si="11"/>
        <v>1.2000000000000002</v>
      </c>
      <c r="R40" s="39">
        <f t="shared" si="12"/>
        <v>0.72277767415290661</v>
      </c>
      <c r="S40" s="1">
        <f t="shared" si="13"/>
        <v>166.02615754649545</v>
      </c>
      <c r="T40" s="1"/>
      <c r="U40" s="1">
        <f t="shared" si="14"/>
        <v>2.4694903866890973E-2</v>
      </c>
      <c r="V40" s="1">
        <f t="shared" si="15"/>
        <v>3.4688446038137095</v>
      </c>
      <c r="W40" s="1">
        <f t="shared" si="2"/>
        <v>2.4694903866890973E-2</v>
      </c>
      <c r="X40" s="1">
        <f t="shared" si="3"/>
        <v>0.60152151154602196</v>
      </c>
      <c r="Y40" s="1">
        <f t="shared" si="16"/>
        <v>2.4694903866890973E-2</v>
      </c>
      <c r="Z40" s="1">
        <f t="shared" si="17"/>
        <v>2.9633884640269174E-2</v>
      </c>
      <c r="AA40" s="1"/>
    </row>
    <row r="41" spans="1:27" x14ac:dyDescent="0.2">
      <c r="A41">
        <v>20</v>
      </c>
      <c r="B41" s="1">
        <f t="shared" si="18"/>
        <v>1.2000000000000002</v>
      </c>
      <c r="C41" s="8">
        <v>0</v>
      </c>
      <c r="D41" s="9">
        <v>1</v>
      </c>
      <c r="E41" s="9">
        <v>0</v>
      </c>
      <c r="F41" s="10">
        <f t="shared" si="4"/>
        <v>4.2</v>
      </c>
      <c r="G41" s="21">
        <f t="shared" si="5"/>
        <v>0.84605965946675843</v>
      </c>
      <c r="H41" s="21">
        <f t="shared" si="19"/>
        <v>0</v>
      </c>
      <c r="I41" s="21">
        <f t="shared" si="20"/>
        <v>140.46803431636232</v>
      </c>
      <c r="J41" s="39">
        <f t="shared" si="0"/>
        <v>84.260044204641119</v>
      </c>
      <c r="K41" s="20">
        <f t="shared" si="6"/>
        <v>0.14671256379171266</v>
      </c>
      <c r="L41" s="21">
        <f t="shared" si="7"/>
        <v>0.68160488383237361</v>
      </c>
      <c r="M41" s="21">
        <f t="shared" si="8"/>
        <v>25.039728113965523</v>
      </c>
      <c r="N41" s="39">
        <f t="shared" si="1"/>
        <v>15.020133285293404</v>
      </c>
      <c r="O41" s="20">
        <f t="shared" si="9"/>
        <v>7.2277767415290656E-3</v>
      </c>
      <c r="P41" s="21">
        <f t="shared" si="10"/>
        <v>0</v>
      </c>
      <c r="Q41" s="21">
        <f t="shared" si="11"/>
        <v>1.2000000000000002</v>
      </c>
      <c r="R41" s="39">
        <f t="shared" si="12"/>
        <v>0.71982251006549036</v>
      </c>
      <c r="S41" s="1">
        <f t="shared" si="13"/>
        <v>166.70776243032782</v>
      </c>
      <c r="T41" s="1"/>
      <c r="U41" s="1">
        <f t="shared" si="14"/>
        <v>2.5193787852292159E-2</v>
      </c>
      <c r="V41" s="1">
        <f t="shared" si="15"/>
        <v>3.5389218565949272</v>
      </c>
      <c r="W41" s="1">
        <f t="shared" si="2"/>
        <v>2.5193787852292156E-2</v>
      </c>
      <c r="X41" s="1">
        <f t="shared" si="3"/>
        <v>0.63084559798232298</v>
      </c>
      <c r="Y41" s="1">
        <f t="shared" si="16"/>
        <v>2.5193787852292163E-2</v>
      </c>
      <c r="Z41" s="1">
        <f t="shared" si="17"/>
        <v>3.0232545422750598E-2</v>
      </c>
      <c r="AA41" s="1"/>
    </row>
    <row r="42" spans="1:27" x14ac:dyDescent="0.2">
      <c r="A42">
        <v>21</v>
      </c>
      <c r="B42" s="1">
        <f t="shared" si="18"/>
        <v>1.2000000000000002</v>
      </c>
      <c r="C42" s="8">
        <v>0</v>
      </c>
      <c r="D42" s="9">
        <v>1</v>
      </c>
      <c r="E42" s="9">
        <v>0</v>
      </c>
      <c r="F42" s="10">
        <f t="shared" si="4"/>
        <v>4.3</v>
      </c>
      <c r="G42" s="21">
        <f t="shared" si="5"/>
        <v>0.84260044204641116</v>
      </c>
      <c r="H42" s="21">
        <f t="shared" si="19"/>
        <v>0</v>
      </c>
      <c r="I42" s="21">
        <f t="shared" si="20"/>
        <v>140.46803431636232</v>
      </c>
      <c r="J42" s="39">
        <f t="shared" si="0"/>
        <v>83.92487731730381</v>
      </c>
      <c r="K42" s="20">
        <f t="shared" si="6"/>
        <v>0.15020133285293405</v>
      </c>
      <c r="L42" s="21">
        <f t="shared" si="7"/>
        <v>0.66577305341166682</v>
      </c>
      <c r="M42" s="21">
        <f t="shared" si="8"/>
        <v>25.705501167377189</v>
      </c>
      <c r="N42" s="39">
        <f t="shared" si="1"/>
        <v>15.358163459404553</v>
      </c>
      <c r="O42" s="20">
        <f t="shared" si="9"/>
        <v>7.1982251006549036E-3</v>
      </c>
      <c r="P42" s="21">
        <f t="shared" si="10"/>
        <v>0</v>
      </c>
      <c r="Q42" s="21">
        <f t="shared" si="11"/>
        <v>1.2000000000000002</v>
      </c>
      <c r="R42" s="39">
        <f t="shared" si="12"/>
        <v>0.7169592232916544</v>
      </c>
      <c r="S42" s="1">
        <f t="shared" si="13"/>
        <v>167.37353548373949</v>
      </c>
      <c r="T42" s="1"/>
      <c r="U42" s="1">
        <f t="shared" si="14"/>
        <v>2.5691038834617614E-2</v>
      </c>
      <c r="V42" s="1">
        <f t="shared" si="15"/>
        <v>3.608769724644064</v>
      </c>
      <c r="W42" s="1">
        <f t="shared" si="2"/>
        <v>2.5691038834617614E-2</v>
      </c>
      <c r="X42" s="1">
        <f t="shared" si="3"/>
        <v>0.66040102875439577</v>
      </c>
      <c r="Y42" s="1">
        <f t="shared" si="16"/>
        <v>2.5691038834617611E-2</v>
      </c>
      <c r="Z42" s="1">
        <f t="shared" si="17"/>
        <v>3.0829246601541137E-2</v>
      </c>
      <c r="AA42" s="1"/>
    </row>
    <row r="43" spans="1:27" x14ac:dyDescent="0.2">
      <c r="A43">
        <v>22</v>
      </c>
      <c r="B43" s="1">
        <f t="shared" si="18"/>
        <v>1.2000000000000002</v>
      </c>
      <c r="C43" s="8">
        <v>0</v>
      </c>
      <c r="D43" s="9">
        <v>1</v>
      </c>
      <c r="E43" s="9">
        <v>0</v>
      </c>
      <c r="F43" s="10">
        <f t="shared" si="4"/>
        <v>4.3999999999999995</v>
      </c>
      <c r="G43" s="21">
        <f t="shared" si="5"/>
        <v>0.83924877317303803</v>
      </c>
      <c r="H43" s="21">
        <f t="shared" si="19"/>
        <v>0</v>
      </c>
      <c r="I43" s="21">
        <f t="shared" si="20"/>
        <v>140.46803431636232</v>
      </c>
      <c r="J43" s="39">
        <f t="shared" si="0"/>
        <v>83.599656439891035</v>
      </c>
      <c r="K43" s="20">
        <f t="shared" si="6"/>
        <v>0.15358163459404553</v>
      </c>
      <c r="L43" s="21">
        <f t="shared" si="7"/>
        <v>0.65111951871279983</v>
      </c>
      <c r="M43" s="21">
        <f t="shared" si="8"/>
        <v>26.35662068608999</v>
      </c>
      <c r="N43" s="39">
        <f t="shared" si="1"/>
        <v>15.68616265613241</v>
      </c>
      <c r="O43" s="20">
        <f t="shared" si="9"/>
        <v>7.1695922329165435E-3</v>
      </c>
      <c r="P43" s="21">
        <f t="shared" si="10"/>
        <v>0</v>
      </c>
      <c r="Q43" s="21">
        <f t="shared" si="11"/>
        <v>1.2000000000000002</v>
      </c>
      <c r="R43" s="39">
        <f t="shared" si="12"/>
        <v>0.71418090397655409</v>
      </c>
      <c r="S43" s="1">
        <f t="shared" si="13"/>
        <v>168.02465500245231</v>
      </c>
      <c r="T43" s="1"/>
      <c r="U43" s="1">
        <f t="shared" si="14"/>
        <v>2.6186633145806975E-2</v>
      </c>
      <c r="V43" s="1">
        <f t="shared" si="15"/>
        <v>3.6783848833552053</v>
      </c>
      <c r="W43" s="1">
        <f t="shared" si="2"/>
        <v>2.6186633145806978E-2</v>
      </c>
      <c r="X43" s="1">
        <f t="shared" si="3"/>
        <v>0.69019115686982602</v>
      </c>
      <c r="Y43" s="1">
        <f t="shared" si="16"/>
        <v>2.6186633145806975E-2</v>
      </c>
      <c r="Z43" s="1">
        <f t="shared" si="17"/>
        <v>3.1423959774968376E-2</v>
      </c>
      <c r="AA43" s="1"/>
    </row>
    <row r="44" spans="1:27" x14ac:dyDescent="0.2">
      <c r="A44">
        <v>23</v>
      </c>
      <c r="B44" s="1">
        <f t="shared" si="18"/>
        <v>1.2000000000000002</v>
      </c>
      <c r="C44" s="8">
        <v>0</v>
      </c>
      <c r="D44" s="9">
        <v>1</v>
      </c>
      <c r="E44" s="9">
        <v>0</v>
      </c>
      <c r="F44" s="10">
        <f t="shared" si="4"/>
        <v>4.4999999999999991</v>
      </c>
      <c r="G44" s="21">
        <f t="shared" si="5"/>
        <v>0.83599656439891035</v>
      </c>
      <c r="H44" s="21">
        <f t="shared" si="19"/>
        <v>0</v>
      </c>
      <c r="I44" s="21">
        <f t="shared" si="20"/>
        <v>140.46803431636232</v>
      </c>
      <c r="J44" s="39">
        <f t="shared" si="0"/>
        <v>83.283668780575795</v>
      </c>
      <c r="K44" s="20">
        <f t="shared" si="6"/>
        <v>0.1568616265613241</v>
      </c>
      <c r="L44" s="21">
        <f t="shared" si="7"/>
        <v>0.63750454583553362</v>
      </c>
      <c r="M44" s="21">
        <f t="shared" si="8"/>
        <v>26.994125231925523</v>
      </c>
      <c r="N44" s="39">
        <f t="shared" si="1"/>
        <v>16.004849756591149</v>
      </c>
      <c r="O44" s="20">
        <f t="shared" si="9"/>
        <v>7.1418090397655405E-3</v>
      </c>
      <c r="P44" s="21">
        <f t="shared" si="10"/>
        <v>0</v>
      </c>
      <c r="Q44" s="21">
        <f t="shared" si="11"/>
        <v>1.2000000000000002</v>
      </c>
      <c r="R44" s="39">
        <f t="shared" si="12"/>
        <v>0.71148146283306724</v>
      </c>
      <c r="S44" s="1">
        <f t="shared" si="13"/>
        <v>168.66215954828783</v>
      </c>
      <c r="T44" s="1"/>
      <c r="U44" s="1">
        <f t="shared" si="14"/>
        <v>2.6680554856240019E-2</v>
      </c>
      <c r="V44" s="1">
        <f t="shared" si="15"/>
        <v>3.7477650951259101</v>
      </c>
      <c r="W44" s="1">
        <f t="shared" si="2"/>
        <v>2.6680554856240012E-2</v>
      </c>
      <c r="X44" s="1">
        <f t="shared" si="3"/>
        <v>0.72021823904660154</v>
      </c>
      <c r="Y44" s="1">
        <f t="shared" si="16"/>
        <v>2.6680554856240015E-2</v>
      </c>
      <c r="Z44" s="1">
        <f t="shared" si="17"/>
        <v>3.2016665827488022E-2</v>
      </c>
      <c r="AA44" s="1"/>
    </row>
    <row r="45" spans="1:27" x14ac:dyDescent="0.2">
      <c r="A45">
        <v>24</v>
      </c>
      <c r="B45" s="1">
        <f t="shared" si="18"/>
        <v>1.2000000000000002</v>
      </c>
      <c r="C45" s="8">
        <v>0</v>
      </c>
      <c r="D45" s="9">
        <v>1</v>
      </c>
      <c r="E45" s="9">
        <v>0</v>
      </c>
      <c r="F45" s="10">
        <f t="shared" si="4"/>
        <v>4.5999999999999988</v>
      </c>
      <c r="G45" s="21">
        <f t="shared" si="5"/>
        <v>0.83283668780575792</v>
      </c>
      <c r="H45" s="21">
        <f t="shared" si="19"/>
        <v>0</v>
      </c>
      <c r="I45" s="21">
        <f t="shared" si="20"/>
        <v>140.46803431636232</v>
      </c>
      <c r="J45" s="39">
        <f t="shared" si="0"/>
        <v>82.976282334002335</v>
      </c>
      <c r="K45" s="20">
        <f t="shared" si="6"/>
        <v>0.1600484975659115</v>
      </c>
      <c r="L45" s="21">
        <f t="shared" si="7"/>
        <v>0.62481061378797265</v>
      </c>
      <c r="M45" s="21">
        <f t="shared" si="8"/>
        <v>27.618935845713494</v>
      </c>
      <c r="N45" s="39">
        <f t="shared" si="1"/>
        <v>16.314862165275361</v>
      </c>
      <c r="O45" s="20">
        <f t="shared" si="9"/>
        <v>7.1148146283306728E-3</v>
      </c>
      <c r="P45" s="21">
        <f t="shared" si="10"/>
        <v>0</v>
      </c>
      <c r="Q45" s="21">
        <f t="shared" si="11"/>
        <v>1.2000000000000002</v>
      </c>
      <c r="R45" s="39">
        <f t="shared" si="12"/>
        <v>0.70885550072230419</v>
      </c>
      <c r="S45" s="1">
        <f t="shared" si="13"/>
        <v>169.28697016207582</v>
      </c>
      <c r="T45" s="1"/>
      <c r="U45" s="1">
        <f t="shared" si="14"/>
        <v>2.7172794194354984E-2</v>
      </c>
      <c r="V45" s="1">
        <f t="shared" si="15"/>
        <v>3.8169089873641067</v>
      </c>
      <c r="W45" s="1">
        <f t="shared" si="2"/>
        <v>2.7172794194354984E-2</v>
      </c>
      <c r="X45" s="1">
        <f t="shared" si="3"/>
        <v>0.75048365960266639</v>
      </c>
      <c r="Y45" s="1">
        <f t="shared" si="16"/>
        <v>2.7172794194354984E-2</v>
      </c>
      <c r="Z45" s="1">
        <f t="shared" si="17"/>
        <v>3.2607353033225983E-2</v>
      </c>
      <c r="AA45" s="1"/>
    </row>
    <row r="46" spans="1:27" x14ac:dyDescent="0.2">
      <c r="A46">
        <v>25</v>
      </c>
      <c r="B46" s="1">
        <f t="shared" si="18"/>
        <v>1.2000000000000002</v>
      </c>
      <c r="C46" s="8">
        <v>0</v>
      </c>
      <c r="D46" s="9">
        <v>1</v>
      </c>
      <c r="E46" s="9">
        <v>0</v>
      </c>
      <c r="F46" s="10">
        <f t="shared" si="4"/>
        <v>4.6999999999999984</v>
      </c>
      <c r="G46" s="21">
        <f t="shared" si="5"/>
        <v>0.82976282334002338</v>
      </c>
      <c r="H46" s="21">
        <f t="shared" si="19"/>
        <v>0</v>
      </c>
      <c r="I46" s="21">
        <f t="shared" si="20"/>
        <v>140.46803431636232</v>
      </c>
      <c r="J46" s="39">
        <f t="shared" si="0"/>
        <v>82.676933604325782</v>
      </c>
      <c r="K46" s="20">
        <f t="shared" si="6"/>
        <v>0.16314862165275359</v>
      </c>
      <c r="L46" s="21">
        <f t="shared" si="7"/>
        <v>0.61293806216052837</v>
      </c>
      <c r="M46" s="21">
        <f t="shared" si="8"/>
        <v>28.231873907874022</v>
      </c>
      <c r="N46" s="39">
        <f t="shared" si="1"/>
        <v>16.616768191901077</v>
      </c>
      <c r="O46" s="20">
        <f t="shared" si="9"/>
        <v>7.0885550072230415E-3</v>
      </c>
      <c r="P46" s="21">
        <f t="shared" si="10"/>
        <v>0</v>
      </c>
      <c r="Q46" s="21">
        <f t="shared" si="11"/>
        <v>1.2000000000000002</v>
      </c>
      <c r="R46" s="39">
        <f t="shared" si="12"/>
        <v>0.70629820377314334</v>
      </c>
      <c r="S46" s="1">
        <f t="shared" si="13"/>
        <v>169.89990822423633</v>
      </c>
      <c r="T46" s="1"/>
      <c r="U46" s="1">
        <f t="shared" si="14"/>
        <v>2.7663346314448094E-2</v>
      </c>
      <c r="V46" s="1">
        <f t="shared" si="15"/>
        <v>3.8858158794033102</v>
      </c>
      <c r="W46" s="1">
        <f t="shared" si="2"/>
        <v>2.7663346314448101E-2</v>
      </c>
      <c r="X46" s="1">
        <f t="shared" si="3"/>
        <v>0.78098810501935034</v>
      </c>
      <c r="Y46" s="1">
        <f t="shared" si="16"/>
        <v>2.7663346314448101E-2</v>
      </c>
      <c r="Z46" s="1">
        <f t="shared" si="17"/>
        <v>3.3196015577337729E-2</v>
      </c>
      <c r="AA46" s="1"/>
    </row>
    <row r="47" spans="1:27" x14ac:dyDescent="0.2">
      <c r="A47">
        <v>26</v>
      </c>
      <c r="B47" s="1">
        <f t="shared" si="18"/>
        <v>1.2000000000000002</v>
      </c>
      <c r="C47" s="8">
        <v>0</v>
      </c>
      <c r="D47" s="9">
        <v>1</v>
      </c>
      <c r="E47" s="9">
        <v>0</v>
      </c>
      <c r="F47" s="10">
        <f t="shared" si="4"/>
        <v>4.799999999999998</v>
      </c>
      <c r="G47" s="21">
        <f t="shared" si="5"/>
        <v>0.82676933604325786</v>
      </c>
      <c r="H47" s="21">
        <f t="shared" si="19"/>
        <v>0</v>
      </c>
      <c r="I47" s="21">
        <f t="shared" si="20"/>
        <v>140.46803431636232</v>
      </c>
      <c r="J47" s="39">
        <f t="shared" si="0"/>
        <v>82.385117631004846</v>
      </c>
      <c r="K47" s="20">
        <f t="shared" si="6"/>
        <v>0.16616768191901077</v>
      </c>
      <c r="L47" s="21">
        <f t="shared" si="7"/>
        <v>0.60180173933424352</v>
      </c>
      <c r="M47" s="21">
        <f t="shared" si="8"/>
        <v>28.833675647208263</v>
      </c>
      <c r="N47" s="39">
        <f t="shared" si="1"/>
        <v>16.911077110821278</v>
      </c>
      <c r="O47" s="20">
        <f t="shared" si="9"/>
        <v>7.0629820377314332E-3</v>
      </c>
      <c r="P47" s="21">
        <f t="shared" si="10"/>
        <v>0</v>
      </c>
      <c r="Q47" s="21">
        <f t="shared" si="11"/>
        <v>1.2000000000000002</v>
      </c>
      <c r="R47" s="39">
        <f t="shared" si="12"/>
        <v>0.70380525817388717</v>
      </c>
      <c r="S47" s="1">
        <f t="shared" si="13"/>
        <v>170.50170996357056</v>
      </c>
      <c r="T47" s="1"/>
      <c r="U47" s="1">
        <f t="shared" si="14"/>
        <v>2.8152210326955474E-2</v>
      </c>
      <c r="V47" s="1">
        <f t="shared" si="15"/>
        <v>3.954485646288231</v>
      </c>
      <c r="W47" s="1">
        <f t="shared" si="2"/>
        <v>2.815221032695547E-2</v>
      </c>
      <c r="X47" s="1">
        <f t="shared" si="3"/>
        <v>0.81173170131942096</v>
      </c>
      <c r="Y47" s="1">
        <f t="shared" si="16"/>
        <v>2.8152210326955474E-2</v>
      </c>
      <c r="Z47" s="1">
        <f t="shared" si="17"/>
        <v>3.3782652392346575E-2</v>
      </c>
      <c r="AA47" s="1"/>
    </row>
    <row r="48" spans="1:27" x14ac:dyDescent="0.2">
      <c r="A48">
        <v>27</v>
      </c>
      <c r="B48" s="1">
        <f t="shared" si="18"/>
        <v>1.2000000000000002</v>
      </c>
      <c r="C48" s="8">
        <v>0</v>
      </c>
      <c r="D48" s="9">
        <v>1</v>
      </c>
      <c r="E48" s="9">
        <v>0</v>
      </c>
      <c r="F48" s="10">
        <f t="shared" si="4"/>
        <v>4.8999999999999977</v>
      </c>
      <c r="G48" s="21">
        <f t="shared" si="5"/>
        <v>0.82385117631004845</v>
      </c>
      <c r="H48" s="21">
        <f t="shared" si="19"/>
        <v>0</v>
      </c>
      <c r="I48" s="21">
        <f t="shared" si="20"/>
        <v>140.46803431636232</v>
      </c>
      <c r="J48" s="39">
        <f t="shared" si="0"/>
        <v>82.100379809804608</v>
      </c>
      <c r="K48" s="20">
        <f t="shared" si="6"/>
        <v>0.16911077110821277</v>
      </c>
      <c r="L48" s="21">
        <f t="shared" si="7"/>
        <v>0.59132838993449288</v>
      </c>
      <c r="M48" s="21">
        <f t="shared" si="8"/>
        <v>29.425004037142756</v>
      </c>
      <c r="N48" s="39">
        <f t="shared" si="1"/>
        <v>17.198247409895242</v>
      </c>
      <c r="O48" s="20">
        <f t="shared" si="9"/>
        <v>7.0380525817388719E-3</v>
      </c>
      <c r="P48" s="21">
        <f t="shared" si="10"/>
        <v>0</v>
      </c>
      <c r="Q48" s="21">
        <f t="shared" si="11"/>
        <v>1.2000000000000002</v>
      </c>
      <c r="R48" s="39">
        <f t="shared" si="12"/>
        <v>0.70137278030016159</v>
      </c>
      <c r="S48" s="1">
        <f t="shared" si="13"/>
        <v>171.09303835350505</v>
      </c>
      <c r="T48" s="1"/>
      <c r="U48" s="1">
        <f t="shared" si="14"/>
        <v>2.8639388528923247E-2</v>
      </c>
      <c r="V48" s="1">
        <f t="shared" si="15"/>
        <v>4.0229186106804242</v>
      </c>
      <c r="W48" s="1">
        <f t="shared" si="2"/>
        <v>2.8639388528923247E-2</v>
      </c>
      <c r="X48" s="1">
        <f t="shared" si="3"/>
        <v>0.84271412308486648</v>
      </c>
      <c r="Y48" s="1">
        <f t="shared" si="16"/>
        <v>2.8639388528923244E-2</v>
      </c>
      <c r="Z48" s="1">
        <f t="shared" si="17"/>
        <v>3.4367266234707899E-2</v>
      </c>
      <c r="AA48" s="1"/>
    </row>
    <row r="49" spans="1:27" x14ac:dyDescent="0.2">
      <c r="A49">
        <v>28</v>
      </c>
      <c r="B49" s="1">
        <f t="shared" si="18"/>
        <v>1.2000000000000002</v>
      </c>
      <c r="C49" s="8">
        <v>0</v>
      </c>
      <c r="D49" s="9">
        <v>1</v>
      </c>
      <c r="E49" s="9">
        <v>0</v>
      </c>
      <c r="F49" s="10">
        <f t="shared" si="4"/>
        <v>4.9999999999999973</v>
      </c>
      <c r="G49" s="21">
        <f t="shared" si="5"/>
        <v>0.82100379809804613</v>
      </c>
      <c r="H49" s="21">
        <f t="shared" si="19"/>
        <v>0</v>
      </c>
      <c r="I49" s="21">
        <f t="shared" si="20"/>
        <v>140.46803431636232</v>
      </c>
      <c r="J49" s="39">
        <f t="shared" si="0"/>
        <v>81.822309128742134</v>
      </c>
      <c r="K49" s="20">
        <f t="shared" si="6"/>
        <v>0.17198247409895243</v>
      </c>
      <c r="L49" s="21">
        <f t="shared" si="7"/>
        <v>0.58145459602159033</v>
      </c>
      <c r="M49" s="21">
        <f t="shared" si="8"/>
        <v>30.006458633164346</v>
      </c>
      <c r="N49" s="39">
        <f t="shared" si="1"/>
        <v>17.478693612327387</v>
      </c>
      <c r="O49" s="20">
        <f t="shared" si="9"/>
        <v>7.0137278030016157E-3</v>
      </c>
      <c r="P49" s="21">
        <f t="shared" si="10"/>
        <v>0</v>
      </c>
      <c r="Q49" s="21">
        <f t="shared" si="11"/>
        <v>1.2000000000000002</v>
      </c>
      <c r="R49" s="39">
        <f t="shared" si="12"/>
        <v>0.69899725893048503</v>
      </c>
      <c r="S49" s="1">
        <f t="shared" si="13"/>
        <v>171.67449294952667</v>
      </c>
      <c r="T49" s="1"/>
      <c r="U49" s="1">
        <f t="shared" si="14"/>
        <v>2.9124885788770191E-2</v>
      </c>
      <c r="V49" s="1">
        <f t="shared" si="15"/>
        <v>4.0911154564371044</v>
      </c>
      <c r="W49" s="1">
        <f t="shared" si="2"/>
        <v>2.9124885788770188E-2</v>
      </c>
      <c r="X49" s="1">
        <f t="shared" si="3"/>
        <v>0.87393468061636881</v>
      </c>
      <c r="Y49" s="1">
        <f t="shared" si="16"/>
        <v>2.9124885788770188E-2</v>
      </c>
      <c r="Z49" s="1">
        <f t="shared" si="17"/>
        <v>3.4949862946524232E-2</v>
      </c>
      <c r="AA49" s="1"/>
    </row>
    <row r="50" spans="1:27" x14ac:dyDescent="0.2">
      <c r="A50">
        <v>29</v>
      </c>
      <c r="B50" s="1">
        <f t="shared" si="18"/>
        <v>1.2000000000000002</v>
      </c>
      <c r="C50" s="8">
        <v>0</v>
      </c>
      <c r="D50" s="9">
        <v>1</v>
      </c>
      <c r="E50" s="9">
        <v>0</v>
      </c>
      <c r="F50" s="10">
        <f t="shared" si="4"/>
        <v>5.099999999999997</v>
      </c>
      <c r="G50" s="21">
        <f t="shared" si="5"/>
        <v>0.81822309128742132</v>
      </c>
      <c r="H50" s="21">
        <f t="shared" si="19"/>
        <v>0</v>
      </c>
      <c r="I50" s="21">
        <f t="shared" si="20"/>
        <v>140.46803431636232</v>
      </c>
      <c r="J50" s="39">
        <f t="shared" si="0"/>
        <v>81.55053253048554</v>
      </c>
      <c r="K50" s="20">
        <f t="shared" si="6"/>
        <v>0.17478693612327387</v>
      </c>
      <c r="L50" s="21">
        <f t="shared" si="7"/>
        <v>0.57212513828534606</v>
      </c>
      <c r="M50" s="21">
        <f t="shared" si="8"/>
        <v>30.578583771449694</v>
      </c>
      <c r="N50" s="39">
        <f t="shared" si="1"/>
        <v>17.75279196242948</v>
      </c>
      <c r="O50" s="20">
        <f t="shared" si="9"/>
        <v>6.9899725893048503E-3</v>
      </c>
      <c r="P50" s="21">
        <f t="shared" si="10"/>
        <v>0</v>
      </c>
      <c r="Q50" s="21">
        <f t="shared" si="11"/>
        <v>1.2000000000000002</v>
      </c>
      <c r="R50" s="39">
        <f t="shared" si="12"/>
        <v>0.69667550708498405</v>
      </c>
      <c r="S50" s="1">
        <f t="shared" si="13"/>
        <v>172.24661808781201</v>
      </c>
      <c r="T50" s="1"/>
      <c r="U50" s="1">
        <f t="shared" si="14"/>
        <v>2.9608709051111796E-2</v>
      </c>
      <c r="V50" s="1">
        <f t="shared" si="15"/>
        <v>4.1590771590547595</v>
      </c>
      <c r="W50" s="1">
        <f t="shared" si="2"/>
        <v>2.9608709051111799E-2</v>
      </c>
      <c r="X50" s="1">
        <f t="shared" si="3"/>
        <v>0.90539239008390293</v>
      </c>
      <c r="Y50" s="1">
        <f t="shared" si="16"/>
        <v>2.9608709051111796E-2</v>
      </c>
      <c r="Z50" s="1">
        <f t="shared" si="17"/>
        <v>3.5530450861334162E-2</v>
      </c>
      <c r="AA50" s="1"/>
    </row>
    <row r="51" spans="1:27" x14ac:dyDescent="0.2">
      <c r="A51">
        <v>30</v>
      </c>
      <c r="B51" s="1">
        <f t="shared" si="18"/>
        <v>1.2000000000000002</v>
      </c>
      <c r="C51" s="8">
        <v>0</v>
      </c>
      <c r="D51" s="9">
        <v>1</v>
      </c>
      <c r="E51" s="9">
        <v>0</v>
      </c>
      <c r="F51" s="10">
        <f t="shared" si="4"/>
        <v>5.1999999999999966</v>
      </c>
      <c r="G51" s="21">
        <f t="shared" si="5"/>
        <v>0.81550532530485542</v>
      </c>
      <c r="H51" s="21">
        <f t="shared" si="19"/>
        <v>0</v>
      </c>
      <c r="I51" s="21">
        <f t="shared" si="20"/>
        <v>140.46803431636232</v>
      </c>
      <c r="J51" s="39">
        <f t="shared" si="0"/>
        <v>81.284710179825467</v>
      </c>
      <c r="K51" s="20">
        <f t="shared" si="6"/>
        <v>0.17752791962429479</v>
      </c>
      <c r="L51" s="21">
        <f t="shared" si="7"/>
        <v>0.56329167948135495</v>
      </c>
      <c r="M51" s="21">
        <f t="shared" si="8"/>
        <v>31.14187545093105</v>
      </c>
      <c r="N51" s="39">
        <f t="shared" si="1"/>
        <v>18.020885198578508</v>
      </c>
      <c r="O51" s="20">
        <f t="shared" si="9"/>
        <v>6.9667550708498406E-3</v>
      </c>
      <c r="P51" s="21">
        <f t="shared" si="10"/>
        <v>0</v>
      </c>
      <c r="Q51" s="21">
        <f t="shared" si="11"/>
        <v>1.2000000000000002</v>
      </c>
      <c r="R51" s="39">
        <f t="shared" si="12"/>
        <v>0.69440462159602179</v>
      </c>
      <c r="S51" s="1">
        <f t="shared" si="13"/>
        <v>172.80990976729336</v>
      </c>
      <c r="T51" s="1"/>
      <c r="U51" s="1">
        <f t="shared" si="14"/>
        <v>3.009086693582759E-2</v>
      </c>
      <c r="V51" s="1">
        <f t="shared" si="15"/>
        <v>4.226804929350922</v>
      </c>
      <c r="W51" s="1">
        <f t="shared" si="2"/>
        <v>3.0090866935827583E-2</v>
      </c>
      <c r="X51" s="1">
        <f t="shared" si="3"/>
        <v>0.93708603032608184</v>
      </c>
      <c r="Y51" s="1">
        <f t="shared" si="16"/>
        <v>3.0090866935827583E-2</v>
      </c>
      <c r="Z51" s="1">
        <f t="shared" si="17"/>
        <v>3.6109040322993106E-2</v>
      </c>
      <c r="AA51" s="1"/>
    </row>
    <row r="52" spans="1:27" x14ac:dyDescent="0.2">
      <c r="A52">
        <v>31</v>
      </c>
      <c r="B52" s="1">
        <f t="shared" si="18"/>
        <v>1.2000000000000002</v>
      </c>
      <c r="C52" s="8">
        <v>0</v>
      </c>
      <c r="D52" s="9">
        <v>1</v>
      </c>
      <c r="E52" s="9">
        <v>0</v>
      </c>
      <c r="F52" s="10">
        <f t="shared" si="4"/>
        <v>5.2999999999999963</v>
      </c>
      <c r="G52" s="21">
        <f t="shared" si="5"/>
        <v>0.8128471017982547</v>
      </c>
      <c r="H52" s="21">
        <f t="shared" si="19"/>
        <v>0</v>
      </c>
      <c r="I52" s="21">
        <f t="shared" si="20"/>
        <v>140.46803431636232</v>
      </c>
      <c r="J52" s="39">
        <f t="shared" si="0"/>
        <v>81.024531464538384</v>
      </c>
      <c r="K52" s="20">
        <f t="shared" si="6"/>
        <v>0.1802088519857851</v>
      </c>
      <c r="L52" s="21">
        <f t="shared" si="7"/>
        <v>0.5549116977221964</v>
      </c>
      <c r="M52" s="21">
        <f t="shared" si="8"/>
        <v>31.696787148653247</v>
      </c>
      <c r="N52" s="39">
        <f t="shared" si="1"/>
        <v>18.283286586517526</v>
      </c>
      <c r="O52" s="20">
        <f t="shared" si="9"/>
        <v>6.9440462159602182E-3</v>
      </c>
      <c r="P52" s="21">
        <f t="shared" si="10"/>
        <v>0</v>
      </c>
      <c r="Q52" s="21">
        <f t="shared" si="11"/>
        <v>1.2000000000000002</v>
      </c>
      <c r="R52" s="39">
        <f t="shared" si="12"/>
        <v>0.69218194894409779</v>
      </c>
      <c r="S52" s="1">
        <f t="shared" si="13"/>
        <v>173.36482146501555</v>
      </c>
      <c r="T52" s="1"/>
      <c r="U52" s="1">
        <f t="shared" si="14"/>
        <v>3.0571369411697625E-2</v>
      </c>
      <c r="V52" s="1">
        <f t="shared" si="15"/>
        <v>4.2943001676205315</v>
      </c>
      <c r="W52" s="1">
        <f t="shared" si="2"/>
        <v>3.0571369411697625E-2</v>
      </c>
      <c r="X52" s="1">
        <f t="shared" si="3"/>
        <v>0.96901418908542825</v>
      </c>
      <c r="Y52" s="1">
        <f t="shared" si="16"/>
        <v>3.0571369411697628E-2</v>
      </c>
      <c r="Z52" s="1">
        <f t="shared" si="17"/>
        <v>3.668564329403716E-2</v>
      </c>
      <c r="AA52" s="1"/>
    </row>
    <row r="53" spans="1:27" x14ac:dyDescent="0.2">
      <c r="A53">
        <v>32</v>
      </c>
      <c r="B53" s="1">
        <f t="shared" si="18"/>
        <v>1.2000000000000002</v>
      </c>
      <c r="C53" s="8">
        <v>0</v>
      </c>
      <c r="D53" s="9">
        <v>0</v>
      </c>
      <c r="E53" s="9">
        <v>10</v>
      </c>
      <c r="F53" s="10">
        <f t="shared" si="4"/>
        <v>6.2999999999999963</v>
      </c>
      <c r="G53" s="21">
        <f t="shared" si="5"/>
        <v>0.81024531464538385</v>
      </c>
      <c r="H53" s="21">
        <f t="shared" si="19"/>
        <v>0</v>
      </c>
      <c r="I53" s="21">
        <f t="shared" si="20"/>
        <v>140.46803431636232</v>
      </c>
      <c r="J53" s="39">
        <f t="shared" si="0"/>
        <v>44.19519898065731</v>
      </c>
      <c r="K53" s="20">
        <f t="shared" si="6"/>
        <v>0.18283286586517528</v>
      </c>
      <c r="L53" s="21">
        <f t="shared" si="7"/>
        <v>0</v>
      </c>
      <c r="M53" s="21">
        <f t="shared" si="8"/>
        <v>31.696787148653247</v>
      </c>
      <c r="N53" s="39">
        <f t="shared" si="1"/>
        <v>9.9727017744641078</v>
      </c>
      <c r="O53" s="20">
        <f t="shared" si="9"/>
        <v>6.9218194894409774E-3</v>
      </c>
      <c r="P53" s="21">
        <f t="shared" si="10"/>
        <v>144.4706845541796</v>
      </c>
      <c r="Q53" s="21">
        <f t="shared" si="11"/>
        <v>145.67068455417959</v>
      </c>
      <c r="R53" s="39">
        <f t="shared" si="12"/>
        <v>45.832099244878592</v>
      </c>
      <c r="S53" s="1">
        <f t="shared" si="13"/>
        <v>317.83550601919512</v>
      </c>
      <c r="T53" s="1"/>
      <c r="U53" s="1">
        <f t="shared" si="14"/>
        <v>1.9821573992490064E-2</v>
      </c>
      <c r="V53" s="1">
        <f t="shared" si="15"/>
        <v>2.784297535781409</v>
      </c>
      <c r="W53" s="1">
        <f t="shared" si="2"/>
        <v>1.9821573992490064E-2</v>
      </c>
      <c r="X53" s="1">
        <f t="shared" si="3"/>
        <v>0.6282802117912385</v>
      </c>
      <c r="Y53" s="1">
        <f t="shared" si="16"/>
        <v>1.9821573992490061E-2</v>
      </c>
      <c r="Z53" s="1">
        <f t="shared" si="17"/>
        <v>2.8874222524273496</v>
      </c>
      <c r="AA53" s="1"/>
    </row>
    <row r="54" spans="1:27" x14ac:dyDescent="0.2">
      <c r="A54">
        <v>33</v>
      </c>
      <c r="B54" s="1">
        <f t="shared" si="18"/>
        <v>31.696787148653247</v>
      </c>
      <c r="C54" s="8">
        <v>0</v>
      </c>
      <c r="D54" s="9">
        <v>0</v>
      </c>
      <c r="E54" s="9">
        <v>10</v>
      </c>
      <c r="F54" s="10">
        <f t="shared" si="4"/>
        <v>7.2999999999999963</v>
      </c>
      <c r="G54" s="21">
        <f t="shared" si="5"/>
        <v>0.44195198980657308</v>
      </c>
      <c r="H54" s="21">
        <f t="shared" si="19"/>
        <v>0</v>
      </c>
      <c r="I54" s="21">
        <f t="shared" si="20"/>
        <v>140.46803431636232</v>
      </c>
      <c r="J54" s="39">
        <f t="shared" si="0"/>
        <v>43.893876333156257</v>
      </c>
      <c r="K54" s="20">
        <f t="shared" si="6"/>
        <v>9.9727017744641072E-2</v>
      </c>
      <c r="L54" s="21">
        <f t="shared" si="7"/>
        <v>0</v>
      </c>
      <c r="M54" s="21">
        <f t="shared" si="8"/>
        <v>31.696787148653247</v>
      </c>
      <c r="N54" s="39">
        <f t="shared" si="1"/>
        <v>9.9047079432170708</v>
      </c>
      <c r="O54" s="20">
        <f t="shared" si="9"/>
        <v>0.45832099244878594</v>
      </c>
      <c r="P54" s="21">
        <f t="shared" si="10"/>
        <v>2.1818769300900893</v>
      </c>
      <c r="Q54" s="21">
        <f t="shared" si="11"/>
        <v>147.85256148426967</v>
      </c>
      <c r="R54" s="39">
        <f t="shared" si="12"/>
        <v>46.201415723626681</v>
      </c>
      <c r="S54" s="1">
        <f t="shared" si="13"/>
        <v>320.01738294928521</v>
      </c>
      <c r="T54" s="1"/>
      <c r="U54" s="1">
        <f t="shared" si="14"/>
        <v>2.2811260853154547E-2</v>
      </c>
      <c r="V54" s="1">
        <f t="shared" si="15"/>
        <v>3.2042529723204054</v>
      </c>
      <c r="W54" s="1">
        <f t="shared" si="2"/>
        <v>2.281126085315454E-2</v>
      </c>
      <c r="X54" s="1">
        <f t="shared" si="3"/>
        <v>0.72304367985484574</v>
      </c>
      <c r="Y54" s="1">
        <f t="shared" si="16"/>
        <v>2.2811260853154543E-2</v>
      </c>
      <c r="Z54" s="1">
        <f t="shared" si="17"/>
        <v>3.3727033478247459</v>
      </c>
      <c r="AA54" s="1"/>
    </row>
    <row r="55" spans="1:27" x14ac:dyDescent="0.2">
      <c r="A55">
        <v>34</v>
      </c>
      <c r="B55" s="1">
        <f t="shared" si="18"/>
        <v>31.696787148653247</v>
      </c>
      <c r="C55" s="8">
        <v>0</v>
      </c>
      <c r="D55" s="9">
        <v>0</v>
      </c>
      <c r="E55" s="9">
        <v>5</v>
      </c>
      <c r="F55" s="10">
        <f t="shared" si="4"/>
        <v>7.7999999999999963</v>
      </c>
      <c r="G55" s="21">
        <f t="shared" si="5"/>
        <v>0.43893876333156256</v>
      </c>
      <c r="H55" s="21">
        <f t="shared" si="19"/>
        <v>0</v>
      </c>
      <c r="I55" s="21">
        <f t="shared" si="20"/>
        <v>140.46803431636232</v>
      </c>
      <c r="J55" s="39">
        <f t="shared" si="0"/>
        <v>43.74593862350703</v>
      </c>
      <c r="K55" s="20">
        <f t="shared" si="6"/>
        <v>9.9047079432170712E-2</v>
      </c>
      <c r="L55" s="21">
        <f t="shared" si="7"/>
        <v>0</v>
      </c>
      <c r="M55" s="21">
        <f t="shared" si="8"/>
        <v>31.696787148653247</v>
      </c>
      <c r="N55" s="39">
        <f t="shared" si="1"/>
        <v>9.8713256145126653</v>
      </c>
      <c r="O55" s="20">
        <f t="shared" si="9"/>
        <v>0.46201415723626682</v>
      </c>
      <c r="P55" s="21">
        <f t="shared" si="10"/>
        <v>1.0822179194485329</v>
      </c>
      <c r="Q55" s="21">
        <f t="shared" si="11"/>
        <v>148.93477940371821</v>
      </c>
      <c r="R55" s="39">
        <f t="shared" si="12"/>
        <v>46.382735761980307</v>
      </c>
      <c r="S55" s="1">
        <f t="shared" si="13"/>
        <v>321.09960086873377</v>
      </c>
      <c r="T55" s="1"/>
      <c r="U55" s="1">
        <f t="shared" si="14"/>
        <v>2.4291528170378055E-2</v>
      </c>
      <c r="V55" s="1">
        <f t="shared" si="15"/>
        <v>3.4121832126335465</v>
      </c>
      <c r="W55" s="1">
        <f t="shared" si="2"/>
        <v>2.4291528170378059E-2</v>
      </c>
      <c r="X55" s="1">
        <f t="shared" si="3"/>
        <v>0.76996339793198754</v>
      </c>
      <c r="Y55" s="1">
        <f t="shared" si="16"/>
        <v>2.4291528170378055E-2</v>
      </c>
      <c r="Z55" s="1">
        <f t="shared" si="17"/>
        <v>3.6178533894344622</v>
      </c>
      <c r="AA55" s="1"/>
    </row>
    <row r="56" spans="1:27" x14ac:dyDescent="0.2">
      <c r="A56">
        <v>35</v>
      </c>
      <c r="B56" s="1">
        <f t="shared" si="18"/>
        <v>31.696787148653247</v>
      </c>
      <c r="C56" s="8">
        <v>0</v>
      </c>
      <c r="D56" s="9">
        <v>0</v>
      </c>
      <c r="E56" s="9">
        <v>0</v>
      </c>
      <c r="F56" s="10">
        <f t="shared" si="4"/>
        <v>7.7999999999999963</v>
      </c>
      <c r="G56" s="21">
        <f t="shared" si="5"/>
        <v>0.4374593862350703</v>
      </c>
      <c r="H56" s="21">
        <f t="shared" si="19"/>
        <v>0</v>
      </c>
      <c r="I56" s="21">
        <f t="shared" si="20"/>
        <v>140.46803431636232</v>
      </c>
      <c r="J56" s="39">
        <f t="shared" si="0"/>
        <v>43.74593862350703</v>
      </c>
      <c r="K56" s="20">
        <f t="shared" si="6"/>
        <v>9.8713256145126646E-2</v>
      </c>
      <c r="L56" s="21">
        <f t="shared" si="7"/>
        <v>0</v>
      </c>
      <c r="M56" s="21">
        <f t="shared" si="8"/>
        <v>31.696787148653247</v>
      </c>
      <c r="N56" s="39">
        <f t="shared" si="1"/>
        <v>9.8713256145126653</v>
      </c>
      <c r="O56" s="20">
        <f t="shared" si="9"/>
        <v>0.46382735761980309</v>
      </c>
      <c r="P56" s="21">
        <f t="shared" si="10"/>
        <v>0</v>
      </c>
      <c r="Q56" s="21">
        <f t="shared" si="11"/>
        <v>148.93477940371821</v>
      </c>
      <c r="R56" s="39">
        <f t="shared" si="12"/>
        <v>46.382735761980307</v>
      </c>
      <c r="S56" s="1">
        <f t="shared" si="13"/>
        <v>321.09960086873377</v>
      </c>
      <c r="T56" s="1"/>
      <c r="U56" s="1">
        <f t="shared" si="14"/>
        <v>2.4291528170378055E-2</v>
      </c>
      <c r="V56" s="1">
        <f t="shared" si="15"/>
        <v>3.4121832126335465</v>
      </c>
      <c r="W56" s="1">
        <f t="shared" si="2"/>
        <v>2.4291528170378059E-2</v>
      </c>
      <c r="X56" s="1">
        <f t="shared" si="3"/>
        <v>0.76996339793198754</v>
      </c>
      <c r="Y56" s="1">
        <f t="shared" si="16"/>
        <v>2.4291528170378055E-2</v>
      </c>
      <c r="Z56" s="1">
        <f t="shared" si="17"/>
        <v>3.6178533894344622</v>
      </c>
      <c r="AA56" s="1"/>
    </row>
    <row r="57" spans="1:27" x14ac:dyDescent="0.2">
      <c r="B57" s="1"/>
      <c r="C57" s="9"/>
      <c r="D57" s="9"/>
      <c r="E57" s="9"/>
      <c r="F57" s="7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t="s">
        <v>45</v>
      </c>
      <c r="B58" s="1"/>
      <c r="C58">
        <f>SUM(C22:C56)</f>
        <v>26</v>
      </c>
      <c r="D58">
        <f>SUM(D22:D56)</f>
        <v>26</v>
      </c>
      <c r="E58">
        <f>SUM(E22:E56)</f>
        <v>26</v>
      </c>
      <c r="F58" s="7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t="s">
        <v>46</v>
      </c>
      <c r="B59" s="1"/>
      <c r="C59">
        <f>C58*$A$6</f>
        <v>2.6</v>
      </c>
      <c r="D59">
        <f t="shared" ref="D59:E59" si="21">D58*$A$6</f>
        <v>2.6</v>
      </c>
      <c r="E59">
        <f t="shared" si="21"/>
        <v>2.6</v>
      </c>
      <c r="F59" s="7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B60" s="1"/>
      <c r="D60" s="1"/>
      <c r="F60" s="7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1"/>
      <c r="T60" s="1"/>
      <c r="U60" s="1"/>
      <c r="V60" s="1"/>
      <c r="W60" s="1"/>
      <c r="X60" s="1"/>
      <c r="Y60" s="1"/>
      <c r="Z60" s="1"/>
      <c r="AA60" s="1"/>
    </row>
  </sheetData>
  <mergeCells count="13">
    <mergeCell ref="T18:Z18"/>
    <mergeCell ref="A8:C8"/>
    <mergeCell ref="C17:F17"/>
    <mergeCell ref="G17:S17"/>
    <mergeCell ref="A10:F10"/>
    <mergeCell ref="C18:F18"/>
    <mergeCell ref="G18:R18"/>
    <mergeCell ref="A1:D1"/>
    <mergeCell ref="G19:J19"/>
    <mergeCell ref="K19:N19"/>
    <mergeCell ref="A11:F11"/>
    <mergeCell ref="A12:F12"/>
    <mergeCell ref="O19:R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Noob GettinRich</dc:creator>
  <cp:lastModifiedBy>Noob GettinRich</cp:lastModifiedBy>
  <dcterms:created xsi:type="dcterms:W3CDTF">2019-05-16T21:13:29Z</dcterms:created>
  <dcterms:modified xsi:type="dcterms:W3CDTF">2020-03-06T20:47:14Z</dcterms:modified>
</cp:coreProperties>
</file>