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ivanov/DEV/ethkids/ethkids-contracts/"/>
    </mc:Choice>
  </mc:AlternateContent>
  <xr:revisionPtr revIDLastSave="0" documentId="13_ncr:1_{5CB464B4-EB77-704F-AEC0-713A78858484}" xr6:coauthVersionLast="43" xr6:coauthVersionMax="43" xr10:uidLastSave="{00000000-0000-0000-0000-000000000000}"/>
  <bookViews>
    <workbookView xWindow="1880" yWindow="1180" windowWidth="28040" windowHeight="17440" xr2:uid="{82B64829-5AD9-C446-8F75-6EC607AAD509}"/>
  </bookViews>
  <sheets>
    <sheet name="Sheet1" sheetId="1" r:id="rId1"/>
  </sheets>
  <definedNames>
    <definedName name="_xlchart.v1.0" hidden="1">Sheet1!$A$22:$A$34</definedName>
    <definedName name="_xlchart.v1.1" hidden="1">Sheet1!$F$22:$F$34</definedName>
    <definedName name="_xlchart.v1.10" hidden="1">Sheet1!$J$22:$J$34</definedName>
    <definedName name="_xlchart.v1.11" hidden="1">Sheet1!$N$22:$N$34</definedName>
    <definedName name="_xlchart.v1.2" hidden="1">Sheet1!$J$22:$J$34</definedName>
    <definedName name="_xlchart.v1.3" hidden="1">Sheet1!$N$22:$N$34</definedName>
    <definedName name="_xlchart.v1.4" hidden="1">Sheet1!$A$22:$A$34</definedName>
    <definedName name="_xlchart.v1.5" hidden="1">Sheet1!$F$22:$F$34</definedName>
    <definedName name="_xlchart.v1.6" hidden="1">Sheet1!$J$22:$J$34</definedName>
    <definedName name="_xlchart.v1.7" hidden="1">Sheet1!$N$22:$N$34</definedName>
    <definedName name="_xlchart.v1.8" hidden="1">Sheet1!$A$22:$A$34</definedName>
    <definedName name="_xlchart.v1.9" hidden="1">Sheet1!$F$22:$F$34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1" l="1"/>
  <c r="N22" i="1"/>
  <c r="O22" i="1"/>
  <c r="P22" i="1" s="1"/>
  <c r="D36" i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J22" i="1" l="1"/>
  <c r="F22" i="1"/>
  <c r="K22" i="1" l="1"/>
  <c r="L22" i="1" s="1"/>
  <c r="G22" i="1"/>
  <c r="H22" i="1" s="1"/>
  <c r="R22" i="1" s="1"/>
  <c r="C36" i="1"/>
  <c r="B36" i="1"/>
  <c r="O23" i="1" l="1"/>
  <c r="Q22" i="1"/>
  <c r="Y22" i="1" s="1"/>
  <c r="X22" i="1" s="1"/>
  <c r="J23" i="1"/>
  <c r="F23" i="1" l="1"/>
  <c r="G23" i="1" s="1"/>
  <c r="P23" i="1" s="1"/>
  <c r="M22" i="1"/>
  <c r="W22" i="1" s="1"/>
  <c r="V22" i="1" s="1"/>
  <c r="I22" i="1"/>
  <c r="U22" i="1" s="1"/>
  <c r="T22" i="1" s="1"/>
  <c r="K23" i="1"/>
  <c r="L23" i="1" s="1"/>
  <c r="H23" i="1" l="1"/>
  <c r="R23" i="1" s="1"/>
  <c r="Q23" i="1" s="1"/>
  <c r="Y23" i="1" s="1"/>
  <c r="X23" i="1" s="1"/>
  <c r="N24" i="1" l="1"/>
  <c r="O24" i="1"/>
  <c r="P24" i="1" s="1"/>
  <c r="M23" i="1"/>
  <c r="W23" i="1" s="1"/>
  <c r="V23" i="1" s="1"/>
  <c r="J24" i="1" l="1"/>
  <c r="K24" i="1" s="1"/>
  <c r="L24" i="1" s="1"/>
  <c r="F24" i="1"/>
  <c r="G24" i="1" s="1"/>
  <c r="H24" i="1" s="1"/>
  <c r="I23" i="1"/>
  <c r="U23" i="1" s="1"/>
  <c r="T23" i="1" s="1"/>
  <c r="R24" i="1" l="1"/>
  <c r="N25" i="1" s="1"/>
  <c r="O25" i="1" s="1"/>
  <c r="P25" i="1" s="1"/>
  <c r="Q24" i="1" l="1"/>
  <c r="Y24" i="1" s="1"/>
  <c r="X24" i="1" s="1"/>
  <c r="I24" i="1"/>
  <c r="U24" i="1" s="1"/>
  <c r="T24" i="1" s="1"/>
  <c r="J25" i="1"/>
  <c r="K25" i="1" s="1"/>
  <c r="L25" i="1" s="1"/>
  <c r="F25" i="1"/>
  <c r="G25" i="1" s="1"/>
  <c r="H25" i="1" s="1"/>
  <c r="M24" i="1"/>
  <c r="W24" i="1" s="1"/>
  <c r="V24" i="1" s="1"/>
  <c r="R25" i="1" l="1"/>
  <c r="N26" i="1" s="1"/>
  <c r="Q25" i="1" l="1"/>
  <c r="Y25" i="1" s="1"/>
  <c r="X25" i="1" s="1"/>
  <c r="J26" i="1"/>
  <c r="K26" i="1" s="1"/>
  <c r="L26" i="1" s="1"/>
  <c r="I25" i="1"/>
  <c r="U25" i="1" s="1"/>
  <c r="T25" i="1" s="1"/>
  <c r="M25" i="1"/>
  <c r="W25" i="1" s="1"/>
  <c r="V25" i="1" s="1"/>
  <c r="F26" i="1"/>
  <c r="G26" i="1" s="1"/>
  <c r="H26" i="1" s="1"/>
  <c r="O26" i="1"/>
  <c r="P26" i="1" s="1"/>
  <c r="R26" i="1" l="1"/>
  <c r="Q26" i="1" s="1"/>
  <c r="Y26" i="1" s="1"/>
  <c r="X26" i="1" s="1"/>
  <c r="I26" i="1"/>
  <c r="U26" i="1" s="1"/>
  <c r="T26" i="1" s="1"/>
  <c r="M26" i="1"/>
  <c r="W26" i="1" s="1"/>
  <c r="V26" i="1" s="1"/>
  <c r="J27" i="1"/>
  <c r="K27" i="1" s="1"/>
  <c r="L27" i="1" s="1"/>
  <c r="F27" i="1"/>
  <c r="G27" i="1" s="1"/>
  <c r="H27" i="1" s="1"/>
  <c r="N27" i="1" l="1"/>
  <c r="O27" i="1" s="1"/>
  <c r="P27" i="1" s="1"/>
  <c r="R27" i="1" l="1"/>
  <c r="Q27" i="1" s="1"/>
  <c r="Y27" i="1" s="1"/>
  <c r="X27" i="1" s="1"/>
  <c r="N28" i="1" l="1"/>
  <c r="F28" i="1"/>
  <c r="G28" i="1" s="1"/>
  <c r="H28" i="1" s="1"/>
  <c r="M27" i="1"/>
  <c r="W27" i="1" s="1"/>
  <c r="V27" i="1" s="1"/>
  <c r="I27" i="1"/>
  <c r="U27" i="1" s="1"/>
  <c r="T27" i="1" s="1"/>
  <c r="J28" i="1"/>
  <c r="K28" i="1" s="1"/>
  <c r="L28" i="1" s="1"/>
  <c r="O28" i="1"/>
  <c r="P28" i="1" s="1"/>
  <c r="R28" i="1" l="1"/>
  <c r="F29" i="1" s="1"/>
  <c r="G29" i="1" s="1"/>
  <c r="H29" i="1" s="1"/>
  <c r="Q28" i="1" l="1"/>
  <c r="Y28" i="1" s="1"/>
  <c r="X28" i="1" s="1"/>
  <c r="I28" i="1"/>
  <c r="U28" i="1" s="1"/>
  <c r="T28" i="1" s="1"/>
  <c r="M28" i="1"/>
  <c r="W28" i="1" s="1"/>
  <c r="V28" i="1" s="1"/>
  <c r="J29" i="1"/>
  <c r="K29" i="1" s="1"/>
  <c r="L29" i="1" s="1"/>
  <c r="N29" i="1"/>
  <c r="O29" i="1" s="1"/>
  <c r="P29" i="1" s="1"/>
  <c r="R29" i="1" l="1"/>
  <c r="Q29" i="1" s="1"/>
  <c r="Y29" i="1" s="1"/>
  <c r="X29" i="1" s="1"/>
  <c r="N30" i="1" l="1"/>
  <c r="O30" i="1" s="1"/>
  <c r="P30" i="1" s="1"/>
  <c r="M29" i="1"/>
  <c r="W29" i="1" s="1"/>
  <c r="V29" i="1" s="1"/>
  <c r="J30" i="1"/>
  <c r="K30" i="1" s="1"/>
  <c r="L30" i="1" s="1"/>
  <c r="F30" i="1"/>
  <c r="G30" i="1" s="1"/>
  <c r="H30" i="1" s="1"/>
  <c r="I29" i="1"/>
  <c r="U29" i="1" s="1"/>
  <c r="T29" i="1" s="1"/>
  <c r="R30" i="1" l="1"/>
  <c r="F31" i="1" s="1"/>
  <c r="G31" i="1" s="1"/>
  <c r="H31" i="1" s="1"/>
  <c r="I30" i="1"/>
  <c r="U30" i="1" s="1"/>
  <c r="T30" i="1" s="1"/>
  <c r="Q30" i="1"/>
  <c r="Y30" i="1" s="1"/>
  <c r="X30" i="1" s="1"/>
  <c r="M30" i="1"/>
  <c r="W30" i="1" s="1"/>
  <c r="V30" i="1" s="1"/>
  <c r="N31" i="1"/>
  <c r="O31" i="1" s="1"/>
  <c r="P31" i="1" s="1"/>
  <c r="J31" i="1"/>
  <c r="K31" i="1" s="1"/>
  <c r="L31" i="1" s="1"/>
  <c r="R31" i="1" l="1"/>
  <c r="J32" i="1" s="1"/>
  <c r="K32" i="1" s="1"/>
  <c r="L32" i="1" s="1"/>
  <c r="I31" i="1"/>
  <c r="U31" i="1" s="1"/>
  <c r="T31" i="1" s="1"/>
  <c r="M31" i="1"/>
  <c r="W31" i="1" s="1"/>
  <c r="V31" i="1" s="1"/>
  <c r="F32" i="1"/>
  <c r="G32" i="1" s="1"/>
  <c r="H32" i="1" s="1"/>
  <c r="Q31" i="1" l="1"/>
  <c r="Y31" i="1" s="1"/>
  <c r="X31" i="1" s="1"/>
  <c r="N32" i="1"/>
  <c r="O32" i="1" s="1"/>
  <c r="P32" i="1" s="1"/>
  <c r="R32" i="1" s="1"/>
  <c r="M32" i="1" s="1"/>
  <c r="W32" i="1" s="1"/>
  <c r="V32" i="1" s="1"/>
  <c r="N33" i="1" l="1"/>
  <c r="O33" i="1" s="1"/>
  <c r="P33" i="1" s="1"/>
  <c r="F33" i="1"/>
  <c r="G33" i="1" s="1"/>
  <c r="H33" i="1" s="1"/>
  <c r="Q32" i="1"/>
  <c r="Y32" i="1" s="1"/>
  <c r="X32" i="1" s="1"/>
  <c r="I32" i="1"/>
  <c r="U32" i="1" s="1"/>
  <c r="T32" i="1" s="1"/>
  <c r="J33" i="1"/>
  <c r="K33" i="1" s="1"/>
  <c r="L33" i="1" s="1"/>
  <c r="R33" i="1" l="1"/>
  <c r="Q33" i="1" s="1"/>
  <c r="Y33" i="1" s="1"/>
  <c r="X33" i="1" s="1"/>
  <c r="N34" i="1" l="1"/>
  <c r="I33" i="1"/>
  <c r="U33" i="1" s="1"/>
  <c r="T33" i="1" s="1"/>
  <c r="F34" i="1"/>
  <c r="J34" i="1"/>
  <c r="M33" i="1"/>
  <c r="W33" i="1" s="1"/>
  <c r="V33" i="1" s="1"/>
</calcChain>
</file>

<file path=xl/sharedStrings.xml><?xml version="1.0" encoding="utf-8"?>
<sst xmlns="http://schemas.openxmlformats.org/spreadsheetml/2006/main" count="55" uniqueCount="55">
  <si>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</si>
  <si>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</si>
  <si>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</si>
  <si>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</si>
  <si>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</si>
  <si>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</si>
  <si>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</si>
  <si>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</si>
  <si>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</si>
  <si>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</si>
  <si>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</si>
  <si>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</si>
  <si>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Ether</t>
  </si>
  <si>
    <t>Total token supply</t>
  </si>
  <si>
    <t>Token spread</t>
  </si>
  <si>
    <t>A donates</t>
  </si>
  <si>
    <t>B donates</t>
  </si>
  <si>
    <t>Total</t>
  </si>
  <si>
    <t>Tokenomics for return</t>
  </si>
  <si>
    <t>Santa, chicken and egg</t>
  </si>
  <si>
    <t>YTD total ETH</t>
  </si>
  <si>
    <t>EOE</t>
  </si>
  <si>
    <t xml:space="preserve">GREEN </t>
  </si>
  <si>
    <t>are the inputs for the model</t>
  </si>
  <si>
    <t>ORANGE</t>
  </si>
  <si>
    <t>are the constants</t>
  </si>
  <si>
    <t>Token earnings for donations</t>
  </si>
  <si>
    <t>Personal bonding curve model</t>
  </si>
  <si>
    <r>
      <rPr>
        <b/>
        <sz val="12"/>
        <color theme="1"/>
        <rFont val="Calibri"/>
        <family val="2"/>
        <scheme val="minor"/>
      </rPr>
      <t>10%</t>
    </r>
    <r>
      <rPr>
        <sz val="12"/>
        <color theme="1"/>
        <rFont val="Calibri"/>
        <family val="2"/>
        <scheme val="minor"/>
      </rPr>
      <t xml:space="preserve"> of actual donation goes to the bonding curve vault</t>
    </r>
  </si>
  <si>
    <r>
      <t xml:space="preserve">Donations 
</t>
    </r>
    <r>
      <rPr>
        <b/>
        <sz val="14"/>
        <color theme="1"/>
        <rFont val="Calibri"/>
        <family val="2"/>
        <scheme val="minor"/>
      </rPr>
      <t>(this amount is just 10% of actual donation)</t>
    </r>
  </si>
  <si>
    <t>Buy price = NumTokensCurrentlyHold/TotalSupply</t>
  </si>
  <si>
    <t>Sell price = ETHInVault*PortionTokensHold</t>
  </si>
  <si>
    <t>Assumed hold NumTokens for 1st buy</t>
  </si>
  <si>
    <t>C donates</t>
  </si>
  <si>
    <t>Donates Bob, ETH</t>
  </si>
  <si>
    <t>Donates Alice, ETH</t>
  </si>
  <si>
    <t>Donates Ted, ETH</t>
  </si>
  <si>
    <t>Bob, buy price</t>
  </si>
  <si>
    <t>Bob buys</t>
  </si>
  <si>
    <t>Bob holds</t>
  </si>
  <si>
    <t>Bob portion, %</t>
  </si>
  <si>
    <t>Alice, buy price</t>
  </si>
  <si>
    <t>Alice buys</t>
  </si>
  <si>
    <t>Alice holds</t>
  </si>
  <si>
    <t>Alice portion, %</t>
  </si>
  <si>
    <t>Ted, buy price</t>
  </si>
  <si>
    <t>Ted buys</t>
  </si>
  <si>
    <t>Ted holds</t>
  </si>
  <si>
    <t>Ted portion, %</t>
  </si>
  <si>
    <t>Bob, liquidation price</t>
  </si>
  <si>
    <t>Bob, possible return</t>
  </si>
  <si>
    <t>Alice, liquidation price</t>
  </si>
  <si>
    <t>Alice, possible return</t>
  </si>
  <si>
    <t>Ted, liquidation price</t>
  </si>
  <si>
    <t>Ted, possible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</si>
</sst>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0" fontId="3" fillId="0" borderId="0" xfId="0" applyFont="1"/>
    <xf numFmtId="0" fontId="1" fillId="0" borderId="0" xfId="0" applyFont="1"/>
    <xf numFmtId="0" fontId="1" fillId="2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 applyBorder="1"/>
    <xf numFmtId="0" fontId="0" fillId="0" borderId="2" xfId="0" applyBorder="1"/>
    <xf numFmtId="164" fontId="0" fillId="0" borderId="1" xfId="0" applyNumberFormat="1" applyBorder="1"/>
    <xf numFmtId="164" fontId="0" fillId="0" borderId="0" xfId="0" applyNumberFormat="1" applyBorder="1"/>
    <xf numFmtId="1" fontId="0" fillId="0" borderId="2" xfId="0" applyNumberFormat="1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0" fillId="0" borderId="0" xfId="0" applyFill="1" applyAlignment="1">
      <alignment horizontal="center"/>
    </xf>
    <xf numFmtId="0" fontId="3" fillId="0" borderId="0" xfId="0" applyFont="1" applyFill="1"/>
    <xf numFmtId="2" fontId="0" fillId="0" borderId="0" xfId="0" applyNumberForma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0" xfId="0" applyNumberFormat="1" applyBorder="1"/>
    <xf numFmtId="2" fontId="0" fillId="0" borderId="1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Donations</a:t>
            </a:r>
            <a:r>
              <a:rPr lang="en-US" baseline="0"/>
              <a:t>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Sheet1!$E$22:$E$33</c:f>
              <c:numCache>
                <c:formatCode>General</c:formatCode>
                <c:ptCount val="12"/>
                <c:pt idx="0">
                  <c:v>3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9-C045-A0E8-5CDF08DA73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337743"/>
        <c:axId val="118273919"/>
      </c:lineChart>
      <c:catAx>
        <c:axId val="1183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3919"/>
        <c:crosses val="autoZero"/>
        <c:auto val="1"/>
        <c:lblAlgn val="ctr"/>
        <c:lblOffset val="100"/>
        <c:noMultiLvlLbl val="0"/>
      </c:catAx>
      <c:valAx>
        <c:axId val="1182739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33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'buy'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Bob price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Sheet1!$A$22:$A$34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EOE</c:v>
                </c:pt>
              </c:strCache>
            </c:strRef>
          </c:cat>
          <c:val>
            <c:numRef>
              <c:f>Sheet1!$F$22:$F$34</c:f>
              <c:numCache>
                <c:formatCode>0.0</c:formatCode>
                <c:ptCount val="13"/>
                <c:pt idx="0">
                  <c:v>0.1</c:v>
                </c:pt>
                <c:pt idx="1">
                  <c:v>0.33333333333333331</c:v>
                </c:pt>
                <c:pt idx="2">
                  <c:v>0.75268817204301075</c:v>
                </c:pt>
                <c:pt idx="3">
                  <c:v>0.6523297491039427</c:v>
                </c:pt>
                <c:pt idx="4">
                  <c:v>0.60781380822020903</c:v>
                </c:pt>
                <c:pt idx="5">
                  <c:v>0.59100798037923929</c:v>
                </c:pt>
                <c:pt idx="6">
                  <c:v>0.56178034005370536</c:v>
                </c:pt>
                <c:pt idx="7">
                  <c:v>0.53767159390163821</c:v>
                </c:pt>
                <c:pt idx="8">
                  <c:v>0.51706759545550784</c:v>
                </c:pt>
                <c:pt idx="9">
                  <c:v>0.49904465208665039</c:v>
                </c:pt>
                <c:pt idx="10">
                  <c:v>0.48301572628378947</c:v>
                </c:pt>
                <c:pt idx="11">
                  <c:v>0.39243861400497509</c:v>
                </c:pt>
                <c:pt idx="12">
                  <c:v>0.3633266710463896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5-7841-BF79-D90C3131F032}"/>
            </c:ext>
          </c:extLst>
        </c:ser>
        <c:ser>
          <c:idx val="1"/>
          <c:order val="1"/>
          <c:tx>
            <c:v>Alice price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Sheet1!$A$22:$A$34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EOE</c:v>
                </c:pt>
              </c:strCache>
            </c:strRef>
          </c:cat>
          <c:val>
            <c:numRef>
              <c:f>Sheet1!$J$22:$J$34</c:f>
              <c:numCache>
                <c:formatCode>0.0</c:formatCode>
                <c:ptCount val="13"/>
                <c:pt idx="0">
                  <c:v>0.1</c:v>
                </c:pt>
                <c:pt idx="1">
                  <c:v>0.33333333333333331</c:v>
                </c:pt>
                <c:pt idx="2">
                  <c:v>0.13978494623655913</c:v>
                </c:pt>
                <c:pt idx="3">
                  <c:v>0.25448028673835127</c:v>
                </c:pt>
                <c:pt idx="4">
                  <c:v>0.30535564774833251</c:v>
                </c:pt>
                <c:pt idx="5">
                  <c:v>0.32456230813801229</c:v>
                </c:pt>
                <c:pt idx="6">
                  <c:v>0.35796532565290823</c:v>
                </c:pt>
                <c:pt idx="7">
                  <c:v>0.38551817839812769</c:v>
                </c:pt>
                <c:pt idx="8">
                  <c:v>0.40906560519370522</c:v>
                </c:pt>
                <c:pt idx="9">
                  <c:v>0.42966325475811384</c:v>
                </c:pt>
                <c:pt idx="10">
                  <c:v>0.44798202710424068</c:v>
                </c:pt>
                <c:pt idx="11">
                  <c:v>0.38900355634249395</c:v>
                </c:pt>
                <c:pt idx="12">
                  <c:v>0.38683195297825607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5-7841-BF79-D90C3131F032}"/>
            </c:ext>
          </c:extLst>
        </c:ser>
        <c:ser>
          <c:idx val="2"/>
          <c:order val="2"/>
          <c:tx>
            <c:v>Ted price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Sheet1!$N$22:$N$34</c:f>
              <c:numCache>
                <c:formatCode>0.00</c:formatCode>
                <c:ptCount val="13"/>
                <c:pt idx="0">
                  <c:v>0.1</c:v>
                </c:pt>
                <c:pt idx="1">
                  <c:v>0.33333333333333331</c:v>
                </c:pt>
                <c:pt idx="2">
                  <c:v>0.10752688172043011</c:v>
                </c:pt>
                <c:pt idx="3">
                  <c:v>9.3189964157706098E-2</c:v>
                </c:pt>
                <c:pt idx="4">
                  <c:v>8.6830544031458443E-2</c:v>
                </c:pt>
                <c:pt idx="5">
                  <c:v>8.4429711482748471E-2</c:v>
                </c:pt>
                <c:pt idx="6">
                  <c:v>8.0254334293386478E-2</c:v>
                </c:pt>
                <c:pt idx="7">
                  <c:v>7.6810227700234018E-2</c:v>
                </c:pt>
                <c:pt idx="8">
                  <c:v>7.3866799350786841E-2</c:v>
                </c:pt>
                <c:pt idx="9">
                  <c:v>7.129209315523577E-2</c:v>
                </c:pt>
                <c:pt idx="10">
                  <c:v>6.9002246611969922E-2</c:v>
                </c:pt>
                <c:pt idx="11">
                  <c:v>0.21855782965253095</c:v>
                </c:pt>
                <c:pt idx="12">
                  <c:v>0.24984137597535436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3-8C4A-8B71-B56320B8DA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249071"/>
        <c:axId val="120047231"/>
      </c:lineChart>
      <c:catAx>
        <c:axId val="12024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7231"/>
        <c:crosses val="autoZero"/>
        <c:auto val="1"/>
        <c:lblAlgn val="ctr"/>
        <c:lblOffset val="100"/>
        <c:noMultiLvlLbl val="0"/>
      </c:catAx>
      <c:valAx>
        <c:axId val="1200472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202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in case of liquidation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Bob return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Sheet1!$U$22:$U$33</c:f>
              <c:numCache>
                <c:formatCode>0.00</c:formatCode>
                <c:ptCount val="12"/>
                <c:pt idx="0">
                  <c:v>0.99999999999999989</c:v>
                </c:pt>
                <c:pt idx="1">
                  <c:v>18.06451612903226</c:v>
                </c:pt>
                <c:pt idx="2">
                  <c:v>16.96057347670251</c:v>
                </c:pt>
                <c:pt idx="3">
                  <c:v>17.018786630165852</c:v>
                </c:pt>
                <c:pt idx="4">
                  <c:v>17.139231430997942</c:v>
                </c:pt>
                <c:pt idx="5">
                  <c:v>17.415190541664867</c:v>
                </c:pt>
                <c:pt idx="6">
                  <c:v>17.743162598754061</c:v>
                </c:pt>
                <c:pt idx="7">
                  <c:v>18.097365840942771</c:v>
                </c:pt>
                <c:pt idx="8">
                  <c:v>18.464652127206065</c:v>
                </c:pt>
                <c:pt idx="9">
                  <c:v>18.837613325067792</c:v>
                </c:pt>
                <c:pt idx="10">
                  <c:v>16.87486040221393</c:v>
                </c:pt>
                <c:pt idx="11">
                  <c:v>17.07635353918031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B-0B4E-90F8-43A4F3B757D5}"/>
            </c:ext>
          </c:extLst>
        </c:ser>
        <c:ser>
          <c:idx val="1"/>
          <c:order val="1"/>
          <c:tx>
            <c:v>Alice return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Sheet1!$W$22:$W$33</c:f>
              <c:numCache>
                <c:formatCode>0.00</c:formatCode>
                <c:ptCount val="12"/>
                <c:pt idx="0">
                  <c:v>0.99999999999999989</c:v>
                </c:pt>
                <c:pt idx="1">
                  <c:v>3.354838709677419</c:v>
                </c:pt>
                <c:pt idx="2">
                  <c:v>6.6164874551971318</c:v>
                </c:pt>
                <c:pt idx="3">
                  <c:v>8.5499581369533093</c:v>
                </c:pt>
                <c:pt idx="4">
                  <c:v>9.4123069360023557</c:v>
                </c:pt>
                <c:pt idx="5">
                  <c:v>11.096925095240156</c:v>
                </c:pt>
                <c:pt idx="6">
                  <c:v>12.722099887138215</c:v>
                </c:pt>
                <c:pt idx="7">
                  <c:v>14.317296181779682</c:v>
                </c:pt>
                <c:pt idx="8">
                  <c:v>15.897540426050213</c:v>
                </c:pt>
                <c:pt idx="9">
                  <c:v>17.471299057065384</c:v>
                </c:pt>
                <c:pt idx="10">
                  <c:v>16.727152922727239</c:v>
                </c:pt>
                <c:pt idx="11">
                  <c:v>18.181101789978033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B-0B4E-90F8-43A4F3B757D5}"/>
            </c:ext>
          </c:extLst>
        </c:ser>
        <c:ser>
          <c:idx val="2"/>
          <c:order val="2"/>
          <c:tx>
            <c:v>Ted return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Sheet1!$Y$22:$Y$33</c:f>
              <c:numCache>
                <c:formatCode>0.00</c:formatCode>
                <c:ptCount val="12"/>
                <c:pt idx="0">
                  <c:v>0.99999999999999989</c:v>
                </c:pt>
                <c:pt idx="1">
                  <c:v>2.5806451612903225</c:v>
                </c:pt>
                <c:pt idx="2">
                  <c:v>2.4229390681003586</c:v>
                </c:pt>
                <c:pt idx="3">
                  <c:v>2.4312552328808361</c:v>
                </c:pt>
                <c:pt idx="4">
                  <c:v>2.4484616329997055</c:v>
                </c:pt>
                <c:pt idx="5">
                  <c:v>2.487884363094981</c:v>
                </c:pt>
                <c:pt idx="6">
                  <c:v>2.5347375141077224</c:v>
                </c:pt>
                <c:pt idx="7">
                  <c:v>2.5853379772775393</c:v>
                </c:pt>
                <c:pt idx="8">
                  <c:v>2.6378074467437234</c:v>
                </c:pt>
                <c:pt idx="9">
                  <c:v>2.691087617866827</c:v>
                </c:pt>
                <c:pt idx="10">
                  <c:v>9.3979866750588297</c:v>
                </c:pt>
                <c:pt idx="11">
                  <c:v>11.742544670841655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B54A-926B-13F02BDB09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43983"/>
        <c:axId val="823007"/>
      </c:lineChart>
      <c:catAx>
        <c:axId val="15224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7"/>
        <c:crosses val="autoZero"/>
        <c:auto val="1"/>
        <c:lblAlgn val="ctr"/>
        <c:lblOffset val="100"/>
        <c:noMultiLvlLbl val="0"/>
      </c:catAx>
      <c:valAx>
        <c:axId val="8230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22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36</xdr:row>
      <xdr:rowOff>107950</xdr:rowOff>
    </xdr:from>
    <xdr:to>
      <xdr:col>5</xdr:col>
      <xdr:colOff>431800</xdr:colOff>
      <xdr:row>52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621CA-DEF8-DC4A-8480-B3329B272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36</xdr:row>
      <xdr:rowOff>50800</xdr:rowOff>
    </xdr:from>
    <xdr:to>
      <xdr:col>15</xdr:col>
      <xdr:colOff>647700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2E800-02F2-2049-988A-185ECE5A9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552450</xdr:colOff>
      <xdr:row>36</xdr:row>
      <xdr:rowOff>12700</xdr:rowOff>
    </xdr:from>
    <xdr:to>
      <xdr:col>23</xdr:col>
      <xdr:colOff>1460500</xdr:colOff>
      <xdr:row>52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592C0-8D71-DA44-81CB-C2A9175CF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450F-A031-F547-8A10-C2B6D27F534D}">
  <dimension ref="A1:Y36"/>
  <sheetViews>
    <sheetView tabSelected="1" topLeftCell="A24" workbookViewId="0">
      <selection activeCell="G36" sqref="G36"/>
    </sheetView>
  </sheetViews>
  <sheetFormatPr baseColWidth="10" defaultRowHeight="16" x14ac:dyDescent="0.2"/>
  <cols>
    <col min="1" max="1" width="20.83203125" customWidth="1"/>
    <col min="2" max="2" width="18.5" customWidth="1"/>
    <col min="3" max="3" width="19.5" customWidth="1"/>
    <col min="4" max="4" width="18.1640625" customWidth="1"/>
    <col min="5" max="5" width="16" customWidth="1"/>
    <col min="6" max="6" width="14.83203125" customWidth="1"/>
    <col min="7" max="8" width="11.5" customWidth="1"/>
    <col min="9" max="9" width="15.1640625" customWidth="1"/>
    <col min="10" max="10" width="14.83203125" customWidth="1"/>
    <col min="11" max="12" width="11.5" customWidth="1"/>
    <col min="13" max="13" width="15.6640625" customWidth="1"/>
    <col min="14" max="14" width="16.5" customWidth="1"/>
    <col min="15" max="16" width="11.5" customWidth="1"/>
    <col min="17" max="17" width="14.6640625" customWidth="1"/>
    <col min="18" max="18" width="20" customWidth="1"/>
    <col min="20" max="20" width="20.83203125" customWidth="1"/>
    <col min="21" max="21" width="18.83203125" customWidth="1"/>
    <col min="22" max="22" width="21.33203125" customWidth="1"/>
    <col min="23" max="23" width="20.5" customWidth="1"/>
    <col min="24" max="24" width="22" customWidth="1"/>
    <col min="25" max="25" width="21.5" customWidth="1"/>
    <col min="26" max="26" width="16" customWidth="1"/>
  </cols>
  <sheetData>
    <row r="1" spans="1:5" ht="24" x14ac:dyDescent="0.3">
      <c r="A1" s="35" t="s">
        <v>27</v>
      </c>
      <c r="B1" s="35"/>
      <c r="C1" s="35"/>
      <c r="D1" s="24"/>
    </row>
    <row r="3" spans="1:5" ht="21" x14ac:dyDescent="0.25">
      <c r="A3" s="6" t="s">
        <v>22</v>
      </c>
      <c r="B3" s="5" t="s">
        <v>23</v>
      </c>
    </row>
    <row r="4" spans="1:5" ht="21" x14ac:dyDescent="0.25">
      <c r="A4" s="7" t="s">
        <v>24</v>
      </c>
      <c r="B4" s="5" t="s">
        <v>25</v>
      </c>
    </row>
    <row r="6" spans="1:5" x14ac:dyDescent="0.2">
      <c r="A6" s="36" t="s">
        <v>28</v>
      </c>
      <c r="B6" s="36"/>
      <c r="C6" s="36"/>
      <c r="D6" s="36"/>
      <c r="E6" s="36"/>
    </row>
    <row r="7" spans="1:5" x14ac:dyDescent="0.2">
      <c r="A7" s="21"/>
      <c r="B7" s="21"/>
      <c r="C7" s="21"/>
      <c r="D7" s="21"/>
      <c r="E7" s="21"/>
    </row>
    <row r="8" spans="1:5" ht="22" customHeight="1" x14ac:dyDescent="0.25">
      <c r="A8" s="25" t="s">
        <v>32</v>
      </c>
      <c r="B8" s="25"/>
      <c r="C8" s="22"/>
      <c r="D8" s="22"/>
      <c r="E8" s="22"/>
    </row>
    <row r="9" spans="1:5" x14ac:dyDescent="0.2">
      <c r="A9" s="26">
        <v>0.1</v>
      </c>
      <c r="B9" s="26"/>
      <c r="C9" s="23"/>
      <c r="D9" s="23"/>
      <c r="E9" s="23"/>
    </row>
    <row r="10" spans="1:5" x14ac:dyDescent="0.2">
      <c r="A10" s="31"/>
      <c r="B10" s="31"/>
      <c r="C10" s="31"/>
      <c r="D10" s="31"/>
      <c r="E10" s="31"/>
    </row>
    <row r="11" spans="1:5" x14ac:dyDescent="0.2">
      <c r="A11" s="36" t="s">
        <v>30</v>
      </c>
      <c r="B11" s="36"/>
      <c r="C11" s="36"/>
      <c r="D11" s="36"/>
      <c r="E11" s="36"/>
    </row>
    <row r="12" spans="1:5" x14ac:dyDescent="0.2">
      <c r="A12" s="36" t="s">
        <v>31</v>
      </c>
      <c r="B12" s="36"/>
      <c r="C12" s="36"/>
      <c r="D12" s="36"/>
      <c r="E12" s="36"/>
    </row>
    <row r="17" spans="1:25" ht="21" x14ac:dyDescent="0.25">
      <c r="B17" s="27" t="s">
        <v>12</v>
      </c>
      <c r="C17" s="28"/>
      <c r="D17" s="28"/>
      <c r="E17" s="29"/>
      <c r="F17" s="30" t="s">
        <v>14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25" ht="42" customHeight="1" x14ac:dyDescent="0.25">
      <c r="B18" s="32" t="s">
        <v>29</v>
      </c>
      <c r="C18" s="33"/>
      <c r="D18" s="33"/>
      <c r="E18" s="34"/>
      <c r="F18" s="30" t="s">
        <v>26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5" t="s">
        <v>18</v>
      </c>
      <c r="T18" s="25"/>
      <c r="U18" s="25"/>
      <c r="V18" s="25"/>
      <c r="W18" s="25"/>
      <c r="X18" s="25"/>
      <c r="Y18" s="25"/>
    </row>
    <row r="19" spans="1:25" ht="19" x14ac:dyDescent="0.25">
      <c r="B19" s="8"/>
      <c r="C19" s="9"/>
      <c r="D19" s="9"/>
      <c r="E19" s="14"/>
      <c r="F19" s="37" t="s">
        <v>15</v>
      </c>
      <c r="G19" s="37"/>
      <c r="H19" s="37"/>
      <c r="I19" s="38"/>
      <c r="J19" s="39" t="s">
        <v>16</v>
      </c>
      <c r="K19" s="37"/>
      <c r="L19" s="37"/>
      <c r="M19" s="38"/>
      <c r="N19" s="39" t="s">
        <v>33</v>
      </c>
      <c r="O19" s="37"/>
      <c r="P19" s="37"/>
      <c r="Q19" s="38"/>
      <c r="R19" s="4" t="s">
        <v>13</v>
      </c>
    </row>
    <row r="20" spans="1:25" ht="19" x14ac:dyDescent="0.25">
      <c r="B20" s="18" t="s">
        <v>34</v>
      </c>
      <c r="C20" s="19" t="s">
        <v>35</v>
      </c>
      <c r="D20" s="19" t="s">
        <v>36</v>
      </c>
      <c r="E20" s="20" t="s">
        <v>20</v>
      </c>
      <c r="F20" s="19" t="s">
        <v>37</v>
      </c>
      <c r="G20" s="19" t="s">
        <v>38</v>
      </c>
      <c r="H20" s="19" t="s">
        <v>39</v>
      </c>
      <c r="I20" s="20" t="s">
        <v>40</v>
      </c>
      <c r="J20" s="18" t="s">
        <v>41</v>
      </c>
      <c r="K20" s="19" t="s">
        <v>42</v>
      </c>
      <c r="L20" s="19" t="s">
        <v>43</v>
      </c>
      <c r="M20" s="20" t="s">
        <v>44</v>
      </c>
      <c r="N20" s="18" t="s">
        <v>45</v>
      </c>
      <c r="O20" s="19" t="s">
        <v>46</v>
      </c>
      <c r="P20" s="19" t="s">
        <v>47</v>
      </c>
      <c r="Q20" s="20" t="s">
        <v>48</v>
      </c>
      <c r="R20" s="4"/>
      <c r="S20" s="4"/>
      <c r="T20" s="4" t="s">
        <v>49</v>
      </c>
      <c r="U20" s="4" t="s">
        <v>50</v>
      </c>
      <c r="V20" s="4" t="s">
        <v>51</v>
      </c>
      <c r="W20" s="4" t="s">
        <v>52</v>
      </c>
      <c r="X20" s="4" t="s">
        <v>53</v>
      </c>
      <c r="Y20" s="4" t="s">
        <v>54</v>
      </c>
    </row>
    <row r="21" spans="1:25" x14ac:dyDescent="0.2">
      <c r="A21" t="s">
        <v>19</v>
      </c>
      <c r="B21" s="8"/>
      <c r="C21" s="9"/>
      <c r="D21" s="9"/>
      <c r="E21" s="14"/>
      <c r="F21" s="9"/>
      <c r="G21" s="9"/>
      <c r="H21" s="9"/>
      <c r="I21" s="14"/>
      <c r="J21" s="8"/>
      <c r="K21" s="9"/>
      <c r="L21" s="9"/>
      <c r="M21" s="14"/>
      <c r="N21" s="8"/>
      <c r="O21" s="9"/>
      <c r="P21" s="9"/>
      <c r="Q21" s="14"/>
      <c r="R21" s="2">
        <v>1</v>
      </c>
    </row>
    <row r="22" spans="1:25" x14ac:dyDescent="0.2">
      <c r="A22" t="s">
        <v>0</v>
      </c>
      <c r="B22" s="10">
        <v>1</v>
      </c>
      <c r="C22" s="11">
        <v>1</v>
      </c>
      <c r="D22" s="11">
        <v>1</v>
      </c>
      <c r="E22" s="14">
        <f>SUM(B22:D22)</f>
        <v>3</v>
      </c>
      <c r="F22" s="16">
        <f>$A$9/R21</f>
        <v>0.1</v>
      </c>
      <c r="G22" s="16">
        <f>B22/F22</f>
        <v>10</v>
      </c>
      <c r="H22" s="16">
        <f>G22</f>
        <v>10</v>
      </c>
      <c r="I22" s="17">
        <f t="shared" ref="I22:I33" si="0">(H22/R22)*100</f>
        <v>33.333333333333329</v>
      </c>
      <c r="J22" s="15">
        <f>$A$9/R21</f>
        <v>0.1</v>
      </c>
      <c r="K22" s="16">
        <f t="shared" ref="K22:K33" si="1">C22/J22</f>
        <v>10</v>
      </c>
      <c r="L22" s="16">
        <f>K22</f>
        <v>10</v>
      </c>
      <c r="M22" s="17">
        <f t="shared" ref="M22:M33" si="2">(L22/R22)*100</f>
        <v>33.333333333333329</v>
      </c>
      <c r="N22" s="41">
        <f>$A$9/R21</f>
        <v>0.1</v>
      </c>
      <c r="O22" s="16">
        <f>D22/N22</f>
        <v>10</v>
      </c>
      <c r="P22" s="40">
        <f>O22</f>
        <v>10</v>
      </c>
      <c r="Q22" s="17">
        <f>(P22/R22)*100</f>
        <v>33.333333333333329</v>
      </c>
      <c r="R22" s="1">
        <f>H22+L22+P22</f>
        <v>30</v>
      </c>
      <c r="T22" s="3">
        <f>U22/H22</f>
        <v>9.9999999999999992E-2</v>
      </c>
      <c r="U22" s="3">
        <f>I22*E22/100</f>
        <v>0.99999999999999989</v>
      </c>
      <c r="V22" s="3">
        <f>W22/L22</f>
        <v>9.9999999999999992E-2</v>
      </c>
      <c r="W22" s="3">
        <f>M22*E22/100</f>
        <v>0.99999999999999989</v>
      </c>
      <c r="X22" s="3">
        <f>Y22/P22</f>
        <v>9.9999999999999992E-2</v>
      </c>
      <c r="Y22" s="3">
        <f>Q22*E22/100</f>
        <v>0.99999999999999989</v>
      </c>
    </row>
    <row r="23" spans="1:25" x14ac:dyDescent="0.2">
      <c r="A23" t="s">
        <v>1</v>
      </c>
      <c r="B23" s="12">
        <v>20</v>
      </c>
      <c r="C23" s="13">
        <v>1</v>
      </c>
      <c r="D23" s="13">
        <v>0</v>
      </c>
      <c r="E23" s="14">
        <f>SUM(E22, SUM(B23:D23))</f>
        <v>24</v>
      </c>
      <c r="F23" s="16">
        <f>H22/R22</f>
        <v>0.33333333333333331</v>
      </c>
      <c r="G23" s="16">
        <f>B23/F23</f>
        <v>60</v>
      </c>
      <c r="H23" s="16">
        <f>H22+G23</f>
        <v>70</v>
      </c>
      <c r="I23" s="17">
        <f t="shared" si="0"/>
        <v>75.268817204301072</v>
      </c>
      <c r="J23" s="15">
        <f>L22/R22</f>
        <v>0.33333333333333331</v>
      </c>
      <c r="K23" s="16">
        <f t="shared" si="1"/>
        <v>3</v>
      </c>
      <c r="L23" s="16">
        <f>L22+K23</f>
        <v>13</v>
      </c>
      <c r="M23" s="17">
        <f t="shared" si="2"/>
        <v>13.978494623655912</v>
      </c>
      <c r="N23" s="42">
        <f>P22/R22</f>
        <v>0.33333333333333331</v>
      </c>
      <c r="O23" s="16">
        <f>D23/N23</f>
        <v>0</v>
      </c>
      <c r="P23" s="16">
        <f>P22+O23</f>
        <v>10</v>
      </c>
      <c r="Q23" s="16">
        <f>(P23/R23)*100</f>
        <v>10.75268817204301</v>
      </c>
      <c r="R23" s="1">
        <f t="shared" ref="R23:R33" si="3">H23+L23+P23</f>
        <v>93</v>
      </c>
      <c r="T23" s="3">
        <f t="shared" ref="T23:T33" si="4">U23/H23</f>
        <v>0.25806451612903231</v>
      </c>
      <c r="U23" s="3">
        <f t="shared" ref="U23:U33" si="5">I23*E23/100</f>
        <v>18.06451612903226</v>
      </c>
      <c r="V23" s="3">
        <f>W23/L23</f>
        <v>0.25806451612903225</v>
      </c>
      <c r="W23" s="3">
        <f>M23*E23/100</f>
        <v>3.354838709677419</v>
      </c>
      <c r="X23" s="3">
        <f t="shared" ref="X23:X33" si="6">Y23/P23</f>
        <v>0.25806451612903225</v>
      </c>
      <c r="Y23" s="3">
        <f t="shared" ref="Y23:Y33" si="7">Q23*E23/100</f>
        <v>2.5806451612903225</v>
      </c>
    </row>
    <row r="24" spans="1:25" x14ac:dyDescent="0.2">
      <c r="A24" t="s">
        <v>2</v>
      </c>
      <c r="B24" s="12">
        <v>0</v>
      </c>
      <c r="C24" s="13">
        <v>2</v>
      </c>
      <c r="D24" s="13">
        <v>0</v>
      </c>
      <c r="E24" s="14">
        <f t="shared" ref="E24:E33" si="8">SUM(E23, SUM(B24:D24))</f>
        <v>26</v>
      </c>
      <c r="F24" s="16">
        <f t="shared" ref="F24:F34" si="9">H23/R23</f>
        <v>0.75268817204301075</v>
      </c>
      <c r="G24" s="16">
        <f t="shared" ref="G24:G33" si="10">B24/F24</f>
        <v>0</v>
      </c>
      <c r="H24" s="16">
        <f t="shared" ref="H24:H33" si="11">H23+G24</f>
        <v>70</v>
      </c>
      <c r="I24" s="17">
        <f t="shared" si="0"/>
        <v>65.232974910394276</v>
      </c>
      <c r="J24" s="15">
        <f t="shared" ref="J24:J34" si="12">L23/R23</f>
        <v>0.13978494623655913</v>
      </c>
      <c r="K24" s="16">
        <f t="shared" si="1"/>
        <v>14.307692307692308</v>
      </c>
      <c r="L24" s="16">
        <f t="shared" ref="L24:L33" si="13">L23+K24</f>
        <v>27.307692307692307</v>
      </c>
      <c r="M24" s="17">
        <f t="shared" si="2"/>
        <v>25.448028673835125</v>
      </c>
      <c r="N24" s="42">
        <f t="shared" ref="N24:N34" si="14">P23/R23</f>
        <v>0.10752688172043011</v>
      </c>
      <c r="O24" s="16">
        <f t="shared" ref="O24:O33" si="15">D24/N24</f>
        <v>0</v>
      </c>
      <c r="P24" s="16">
        <f t="shared" ref="P24:P32" si="16">P23+O24</f>
        <v>10</v>
      </c>
      <c r="Q24" s="16">
        <f t="shared" ref="Q24:Q33" si="17">(P24/R24)*100</f>
        <v>9.3189964157706093</v>
      </c>
      <c r="R24" s="1">
        <f t="shared" si="3"/>
        <v>107.30769230769231</v>
      </c>
      <c r="T24" s="3">
        <f t="shared" si="4"/>
        <v>0.24229390681003588</v>
      </c>
      <c r="U24" s="3">
        <f t="shared" si="5"/>
        <v>16.96057347670251</v>
      </c>
      <c r="V24" s="3">
        <f>W24/L24</f>
        <v>0.24229390681003582</v>
      </c>
      <c r="W24" s="3">
        <f>M24*E24/100</f>
        <v>6.6164874551971318</v>
      </c>
      <c r="X24" s="3">
        <f t="shared" si="6"/>
        <v>0.24229390681003588</v>
      </c>
      <c r="Y24" s="3">
        <f t="shared" si="7"/>
        <v>2.4229390681003586</v>
      </c>
    </row>
    <row r="25" spans="1:25" x14ac:dyDescent="0.2">
      <c r="A25" t="s">
        <v>3</v>
      </c>
      <c r="B25" s="12">
        <v>0</v>
      </c>
      <c r="C25" s="13">
        <v>2</v>
      </c>
      <c r="D25" s="13">
        <v>0</v>
      </c>
      <c r="E25" s="14">
        <f t="shared" si="8"/>
        <v>28</v>
      </c>
      <c r="F25" s="16">
        <f t="shared" si="9"/>
        <v>0.6523297491039427</v>
      </c>
      <c r="G25" s="16">
        <f t="shared" si="10"/>
        <v>0</v>
      </c>
      <c r="H25" s="16">
        <f t="shared" si="11"/>
        <v>70</v>
      </c>
      <c r="I25" s="17">
        <f t="shared" si="0"/>
        <v>60.7813808220209</v>
      </c>
      <c r="J25" s="15">
        <f t="shared" si="12"/>
        <v>0.25448028673835127</v>
      </c>
      <c r="K25" s="16">
        <f t="shared" si="1"/>
        <v>7.8591549295774641</v>
      </c>
      <c r="L25" s="16">
        <f t="shared" si="13"/>
        <v>35.166847237269771</v>
      </c>
      <c r="M25" s="17">
        <f t="shared" si="2"/>
        <v>30.535564774833251</v>
      </c>
      <c r="N25" s="42">
        <f t="shared" si="14"/>
        <v>9.3189964157706098E-2</v>
      </c>
      <c r="O25" s="16">
        <f t="shared" si="15"/>
        <v>0</v>
      </c>
      <c r="P25" s="16">
        <f t="shared" si="16"/>
        <v>10</v>
      </c>
      <c r="Q25" s="16">
        <f t="shared" si="17"/>
        <v>8.6830544031458441</v>
      </c>
      <c r="R25" s="1">
        <f t="shared" si="3"/>
        <v>115.16684723726976</v>
      </c>
      <c r="T25" s="3">
        <f t="shared" si="4"/>
        <v>0.24312552328808359</v>
      </c>
      <c r="U25" s="3">
        <f t="shared" si="5"/>
        <v>17.018786630165852</v>
      </c>
      <c r="V25" s="3">
        <f>W25/L25</f>
        <v>0.24312552328808357</v>
      </c>
      <c r="W25" s="3">
        <f>M25*E25/100</f>
        <v>8.5499581369533093</v>
      </c>
      <c r="X25" s="3">
        <f t="shared" si="6"/>
        <v>0.24312552328808362</v>
      </c>
      <c r="Y25" s="3">
        <f t="shared" si="7"/>
        <v>2.4312552328808361</v>
      </c>
    </row>
    <row r="26" spans="1:25" x14ac:dyDescent="0.2">
      <c r="A26" t="s">
        <v>4</v>
      </c>
      <c r="B26" s="12">
        <v>0</v>
      </c>
      <c r="C26" s="13">
        <v>1</v>
      </c>
      <c r="D26" s="13">
        <v>0</v>
      </c>
      <c r="E26" s="14">
        <f t="shared" si="8"/>
        <v>29</v>
      </c>
      <c r="F26" s="16">
        <f t="shared" si="9"/>
        <v>0.60781380822020903</v>
      </c>
      <c r="G26" s="16">
        <f t="shared" si="10"/>
        <v>0</v>
      </c>
      <c r="H26" s="16">
        <f t="shared" si="11"/>
        <v>70</v>
      </c>
      <c r="I26" s="17">
        <f t="shared" si="0"/>
        <v>59.10079803792393</v>
      </c>
      <c r="J26" s="15">
        <f t="shared" si="12"/>
        <v>0.30535564774833251</v>
      </c>
      <c r="K26" s="16">
        <f t="shared" si="1"/>
        <v>3.2748698357928467</v>
      </c>
      <c r="L26" s="16">
        <f t="shared" si="13"/>
        <v>38.44171707306262</v>
      </c>
      <c r="M26" s="17">
        <f t="shared" si="2"/>
        <v>32.456230813801227</v>
      </c>
      <c r="N26" s="42">
        <f t="shared" si="14"/>
        <v>8.6830544031458443E-2</v>
      </c>
      <c r="O26" s="16">
        <f t="shared" si="15"/>
        <v>0</v>
      </c>
      <c r="P26" s="16">
        <f t="shared" si="16"/>
        <v>10</v>
      </c>
      <c r="Q26" s="16">
        <f t="shared" si="17"/>
        <v>8.4429711482748466</v>
      </c>
      <c r="R26" s="1">
        <f t="shared" si="3"/>
        <v>118.44171707306262</v>
      </c>
      <c r="T26" s="3">
        <f t="shared" si="4"/>
        <v>0.24484616329997061</v>
      </c>
      <c r="U26" s="3">
        <f t="shared" si="5"/>
        <v>17.139231430997942</v>
      </c>
      <c r="V26" s="3">
        <f>W26/L26</f>
        <v>0.24484616329997053</v>
      </c>
      <c r="W26" s="3">
        <f>M26*E26/100</f>
        <v>9.4123069360023557</v>
      </c>
      <c r="X26" s="3">
        <f t="shared" si="6"/>
        <v>0.24484616329997055</v>
      </c>
      <c r="Y26" s="3">
        <f t="shared" si="7"/>
        <v>2.4484616329997055</v>
      </c>
    </row>
    <row r="27" spans="1:25" x14ac:dyDescent="0.2">
      <c r="A27" t="s">
        <v>5</v>
      </c>
      <c r="B27" s="12">
        <v>0</v>
      </c>
      <c r="C27" s="13">
        <v>2</v>
      </c>
      <c r="D27" s="13">
        <v>0</v>
      </c>
      <c r="E27" s="14">
        <f t="shared" si="8"/>
        <v>31</v>
      </c>
      <c r="F27" s="16">
        <f t="shared" si="9"/>
        <v>0.59100798037923929</v>
      </c>
      <c r="G27" s="16">
        <f t="shared" si="10"/>
        <v>0</v>
      </c>
      <c r="H27" s="16">
        <f t="shared" si="11"/>
        <v>70</v>
      </c>
      <c r="I27" s="17">
        <f t="shared" si="0"/>
        <v>56.178034005370534</v>
      </c>
      <c r="J27" s="15">
        <f t="shared" si="12"/>
        <v>0.32456230813801229</v>
      </c>
      <c r="K27" s="16">
        <f t="shared" si="1"/>
        <v>6.1621449868095848</v>
      </c>
      <c r="L27" s="16">
        <f t="shared" si="13"/>
        <v>44.603862059872206</v>
      </c>
      <c r="M27" s="17">
        <f t="shared" si="2"/>
        <v>35.796532565290825</v>
      </c>
      <c r="N27" s="42">
        <f t="shared" si="14"/>
        <v>8.4429711482748471E-2</v>
      </c>
      <c r="O27" s="16">
        <f t="shared" si="15"/>
        <v>0</v>
      </c>
      <c r="P27" s="16">
        <f t="shared" si="16"/>
        <v>10</v>
      </c>
      <c r="Q27" s="16">
        <f t="shared" si="17"/>
        <v>8.0254334293386478</v>
      </c>
      <c r="R27" s="1">
        <f t="shared" si="3"/>
        <v>124.6038620598722</v>
      </c>
      <c r="T27" s="3">
        <f t="shared" si="4"/>
        <v>0.2487884363094981</v>
      </c>
      <c r="U27" s="3">
        <f t="shared" si="5"/>
        <v>17.415190541664867</v>
      </c>
      <c r="V27" s="3">
        <f>W27/L27</f>
        <v>0.24878843630949812</v>
      </c>
      <c r="W27" s="3">
        <f>M27*E27/100</f>
        <v>11.096925095240156</v>
      </c>
      <c r="X27" s="3">
        <f t="shared" si="6"/>
        <v>0.2487884363094981</v>
      </c>
      <c r="Y27" s="3">
        <f t="shared" si="7"/>
        <v>2.487884363094981</v>
      </c>
    </row>
    <row r="28" spans="1:25" x14ac:dyDescent="0.2">
      <c r="A28" t="s">
        <v>6</v>
      </c>
      <c r="B28" s="12">
        <v>0</v>
      </c>
      <c r="C28" s="13">
        <v>2</v>
      </c>
      <c r="D28" s="13">
        <v>0</v>
      </c>
      <c r="E28" s="14">
        <f t="shared" si="8"/>
        <v>33</v>
      </c>
      <c r="F28" s="16">
        <f t="shared" si="9"/>
        <v>0.56178034005370536</v>
      </c>
      <c r="G28" s="16">
        <f t="shared" si="10"/>
        <v>0</v>
      </c>
      <c r="H28" s="16">
        <f t="shared" si="11"/>
        <v>70</v>
      </c>
      <c r="I28" s="17">
        <f t="shared" si="0"/>
        <v>53.767159390163819</v>
      </c>
      <c r="J28" s="15">
        <f t="shared" si="12"/>
        <v>0.35796532565290823</v>
      </c>
      <c r="K28" s="16">
        <f t="shared" si="1"/>
        <v>5.5871333245814094</v>
      </c>
      <c r="L28" s="16">
        <f t="shared" si="13"/>
        <v>50.190995384453615</v>
      </c>
      <c r="M28" s="17">
        <f t="shared" si="2"/>
        <v>38.55181783981277</v>
      </c>
      <c r="N28" s="42">
        <f t="shared" si="14"/>
        <v>8.0254334293386478E-2</v>
      </c>
      <c r="O28" s="16">
        <f t="shared" si="15"/>
        <v>0</v>
      </c>
      <c r="P28" s="16">
        <f t="shared" si="16"/>
        <v>10</v>
      </c>
      <c r="Q28" s="16">
        <f t="shared" si="17"/>
        <v>7.6810227700234019</v>
      </c>
      <c r="R28" s="1">
        <f t="shared" si="3"/>
        <v>130.19099538445363</v>
      </c>
      <c r="T28" s="3">
        <f t="shared" si="4"/>
        <v>0.25347375141077233</v>
      </c>
      <c r="U28" s="3">
        <f t="shared" si="5"/>
        <v>17.743162598754061</v>
      </c>
      <c r="V28" s="3">
        <f>W28/L28</f>
        <v>0.25347375141077227</v>
      </c>
      <c r="W28" s="3">
        <f>M28*E28/100</f>
        <v>12.722099887138215</v>
      </c>
      <c r="X28" s="3">
        <f t="shared" si="6"/>
        <v>0.25347375141077222</v>
      </c>
      <c r="Y28" s="3">
        <f t="shared" si="7"/>
        <v>2.5347375141077224</v>
      </c>
    </row>
    <row r="29" spans="1:25" x14ac:dyDescent="0.2">
      <c r="A29" t="s">
        <v>7</v>
      </c>
      <c r="B29" s="12">
        <v>0</v>
      </c>
      <c r="C29" s="13">
        <v>2</v>
      </c>
      <c r="D29" s="13">
        <v>0</v>
      </c>
      <c r="E29" s="14">
        <f t="shared" si="8"/>
        <v>35</v>
      </c>
      <c r="F29" s="16">
        <f t="shared" si="9"/>
        <v>0.53767159390163821</v>
      </c>
      <c r="G29" s="16">
        <f t="shared" si="10"/>
        <v>0</v>
      </c>
      <c r="H29" s="16">
        <f t="shared" si="11"/>
        <v>70</v>
      </c>
      <c r="I29" s="17">
        <f t="shared" si="0"/>
        <v>51.706759545550781</v>
      </c>
      <c r="J29" s="15">
        <f t="shared" si="12"/>
        <v>0.38551817839812769</v>
      </c>
      <c r="K29" s="16">
        <f t="shared" si="1"/>
        <v>5.1878228111323565</v>
      </c>
      <c r="L29" s="16">
        <f t="shared" si="13"/>
        <v>55.378818195585971</v>
      </c>
      <c r="M29" s="17">
        <f t="shared" si="2"/>
        <v>40.906560519370522</v>
      </c>
      <c r="N29" s="42">
        <f t="shared" si="14"/>
        <v>7.6810227700234018E-2</v>
      </c>
      <c r="O29" s="16">
        <f t="shared" si="15"/>
        <v>0</v>
      </c>
      <c r="P29" s="16">
        <f t="shared" si="16"/>
        <v>10</v>
      </c>
      <c r="Q29" s="16">
        <f t="shared" si="17"/>
        <v>7.3866799350786838</v>
      </c>
      <c r="R29" s="1">
        <f t="shared" si="3"/>
        <v>135.37881819558598</v>
      </c>
      <c r="T29" s="3">
        <f t="shared" si="4"/>
        <v>0.25853379772775387</v>
      </c>
      <c r="U29" s="3">
        <f t="shared" si="5"/>
        <v>18.097365840942771</v>
      </c>
      <c r="V29" s="3">
        <f>W29/L29</f>
        <v>0.25853379772775392</v>
      </c>
      <c r="W29" s="3">
        <f>M29*E29/100</f>
        <v>14.317296181779682</v>
      </c>
      <c r="X29" s="3">
        <f t="shared" si="6"/>
        <v>0.25853379772775392</v>
      </c>
      <c r="Y29" s="3">
        <f t="shared" si="7"/>
        <v>2.5853379772775393</v>
      </c>
    </row>
    <row r="30" spans="1:25" x14ac:dyDescent="0.2">
      <c r="A30" t="s">
        <v>8</v>
      </c>
      <c r="B30" s="12">
        <v>0</v>
      </c>
      <c r="C30" s="13">
        <v>2</v>
      </c>
      <c r="D30" s="13">
        <v>0</v>
      </c>
      <c r="E30" s="14">
        <f t="shared" si="8"/>
        <v>37</v>
      </c>
      <c r="F30" s="16">
        <f t="shared" si="9"/>
        <v>0.51706759545550784</v>
      </c>
      <c r="G30" s="16">
        <f t="shared" si="10"/>
        <v>0</v>
      </c>
      <c r="H30" s="16">
        <f t="shared" si="11"/>
        <v>70</v>
      </c>
      <c r="I30" s="17">
        <f t="shared" si="0"/>
        <v>49.904465208665037</v>
      </c>
      <c r="J30" s="15">
        <f t="shared" si="12"/>
        <v>0.40906560519370522</v>
      </c>
      <c r="K30" s="16">
        <f t="shared" si="1"/>
        <v>4.8891913047857889</v>
      </c>
      <c r="L30" s="16">
        <f t="shared" si="13"/>
        <v>60.268009500371761</v>
      </c>
      <c r="M30" s="17">
        <f t="shared" si="2"/>
        <v>42.966325475811388</v>
      </c>
      <c r="N30" s="42">
        <f t="shared" si="14"/>
        <v>7.3866799350786841E-2</v>
      </c>
      <c r="O30" s="16">
        <f t="shared" si="15"/>
        <v>0</v>
      </c>
      <c r="P30" s="16">
        <f t="shared" si="16"/>
        <v>10</v>
      </c>
      <c r="Q30" s="16">
        <f t="shared" si="17"/>
        <v>7.1292093155235765</v>
      </c>
      <c r="R30" s="1">
        <f t="shared" si="3"/>
        <v>140.26800950037176</v>
      </c>
      <c r="T30" s="3">
        <f t="shared" si="4"/>
        <v>0.26378074467437235</v>
      </c>
      <c r="U30" s="3">
        <f t="shared" si="5"/>
        <v>18.464652127206065</v>
      </c>
      <c r="V30" s="3">
        <f>W30/L30</f>
        <v>0.2637807446743724</v>
      </c>
      <c r="W30" s="3">
        <f>M30*E30/100</f>
        <v>15.897540426050213</v>
      </c>
      <c r="X30" s="3">
        <f t="shared" si="6"/>
        <v>0.26378074467437235</v>
      </c>
      <c r="Y30" s="3">
        <f t="shared" si="7"/>
        <v>2.6378074467437234</v>
      </c>
    </row>
    <row r="31" spans="1:25" x14ac:dyDescent="0.2">
      <c r="A31" t="s">
        <v>9</v>
      </c>
      <c r="B31" s="12">
        <v>0</v>
      </c>
      <c r="C31" s="13">
        <v>2</v>
      </c>
      <c r="D31" s="13">
        <v>0</v>
      </c>
      <c r="E31" s="14">
        <f t="shared" si="8"/>
        <v>39</v>
      </c>
      <c r="F31" s="16">
        <f t="shared" si="9"/>
        <v>0.49904465208665039</v>
      </c>
      <c r="G31" s="16">
        <f t="shared" si="10"/>
        <v>0</v>
      </c>
      <c r="H31" s="16">
        <f t="shared" si="11"/>
        <v>70</v>
      </c>
      <c r="I31" s="17">
        <f t="shared" si="0"/>
        <v>48.301572628378949</v>
      </c>
      <c r="J31" s="15">
        <f t="shared" si="12"/>
        <v>0.42966325475811384</v>
      </c>
      <c r="K31" s="16">
        <f t="shared" si="1"/>
        <v>4.6548081034435524</v>
      </c>
      <c r="L31" s="16">
        <f t="shared" si="13"/>
        <v>64.922817603815318</v>
      </c>
      <c r="M31" s="17">
        <f t="shared" si="2"/>
        <v>44.798202710424064</v>
      </c>
      <c r="N31" s="42">
        <f t="shared" si="14"/>
        <v>7.129209315523577E-2</v>
      </c>
      <c r="O31" s="16">
        <f t="shared" si="15"/>
        <v>0</v>
      </c>
      <c r="P31" s="16">
        <f t="shared" si="16"/>
        <v>10</v>
      </c>
      <c r="Q31" s="16">
        <f t="shared" si="17"/>
        <v>6.900224661196992</v>
      </c>
      <c r="R31" s="1">
        <f t="shared" si="3"/>
        <v>144.9228176038153</v>
      </c>
      <c r="T31" s="3">
        <f t="shared" si="4"/>
        <v>0.26910876178668275</v>
      </c>
      <c r="U31" s="3">
        <f t="shared" si="5"/>
        <v>18.837613325067792</v>
      </c>
      <c r="V31" s="3">
        <f>W31/L31</f>
        <v>0.26910876178668264</v>
      </c>
      <c r="W31" s="3">
        <f>M31*E31/100</f>
        <v>17.471299057065384</v>
      </c>
      <c r="X31" s="3">
        <f t="shared" si="6"/>
        <v>0.26910876178668269</v>
      </c>
      <c r="Y31" s="3">
        <f t="shared" si="7"/>
        <v>2.691087617866827</v>
      </c>
    </row>
    <row r="32" spans="1:25" x14ac:dyDescent="0.2">
      <c r="A32" t="s">
        <v>10</v>
      </c>
      <c r="B32" s="12">
        <v>0</v>
      </c>
      <c r="C32" s="13">
        <v>2</v>
      </c>
      <c r="D32" s="13">
        <v>2</v>
      </c>
      <c r="E32" s="14">
        <f t="shared" si="8"/>
        <v>43</v>
      </c>
      <c r="F32" s="16">
        <f t="shared" si="9"/>
        <v>0.48301572628378947</v>
      </c>
      <c r="G32" s="16">
        <f t="shared" si="10"/>
        <v>0</v>
      </c>
      <c r="H32" s="16">
        <f t="shared" si="11"/>
        <v>70</v>
      </c>
      <c r="I32" s="17">
        <f t="shared" si="0"/>
        <v>39.243861400497508</v>
      </c>
      <c r="J32" s="15">
        <f t="shared" si="12"/>
        <v>0.44798202710424068</v>
      </c>
      <c r="K32" s="16">
        <f t="shared" si="1"/>
        <v>4.4644648200018553</v>
      </c>
      <c r="L32" s="16">
        <f t="shared" si="13"/>
        <v>69.387282423817169</v>
      </c>
      <c r="M32" s="17">
        <f t="shared" si="2"/>
        <v>38.900355634249394</v>
      </c>
      <c r="N32" s="42">
        <f t="shared" si="14"/>
        <v>6.9002246611969922E-2</v>
      </c>
      <c r="O32" s="16">
        <f t="shared" si="15"/>
        <v>28.984563520763061</v>
      </c>
      <c r="P32" s="16">
        <f t="shared" si="16"/>
        <v>38.984563520763061</v>
      </c>
      <c r="Q32" s="16">
        <f t="shared" si="17"/>
        <v>21.855782965253095</v>
      </c>
      <c r="R32" s="1">
        <f t="shared" si="3"/>
        <v>178.37184594458023</v>
      </c>
      <c r="T32" s="3">
        <f t="shared" si="4"/>
        <v>0.24106943431734185</v>
      </c>
      <c r="U32" s="3">
        <f t="shared" si="5"/>
        <v>16.87486040221393</v>
      </c>
      <c r="V32" s="3">
        <f>W32/L32</f>
        <v>0.24106943431734182</v>
      </c>
      <c r="W32" s="3">
        <f>M32*E32/100</f>
        <v>16.727152922727239</v>
      </c>
      <c r="X32" s="3">
        <f t="shared" si="6"/>
        <v>0.24106943431734179</v>
      </c>
      <c r="Y32" s="3">
        <f t="shared" si="7"/>
        <v>9.3979866750588297</v>
      </c>
    </row>
    <row r="33" spans="1:25" x14ac:dyDescent="0.2">
      <c r="A33" t="s">
        <v>11</v>
      </c>
      <c r="B33" s="12">
        <v>0</v>
      </c>
      <c r="C33" s="13">
        <v>2</v>
      </c>
      <c r="D33" s="13">
        <v>2</v>
      </c>
      <c r="E33" s="14">
        <f t="shared" si="8"/>
        <v>47</v>
      </c>
      <c r="F33" s="16">
        <f t="shared" si="9"/>
        <v>0.39243861400497509</v>
      </c>
      <c r="G33" s="16">
        <f t="shared" si="10"/>
        <v>0</v>
      </c>
      <c r="H33" s="16">
        <f t="shared" si="11"/>
        <v>70</v>
      </c>
      <c r="I33" s="17">
        <f t="shared" si="0"/>
        <v>36.332667104638958</v>
      </c>
      <c r="J33" s="15">
        <f t="shared" si="12"/>
        <v>0.38900355634249395</v>
      </c>
      <c r="K33" s="16">
        <f t="shared" si="1"/>
        <v>5.1413411712851325</v>
      </c>
      <c r="L33" s="16">
        <f t="shared" si="13"/>
        <v>74.528623595102303</v>
      </c>
      <c r="M33" s="17">
        <f t="shared" si="2"/>
        <v>38.683195297825606</v>
      </c>
      <c r="N33" s="42">
        <f t="shared" si="14"/>
        <v>0.21855782965253095</v>
      </c>
      <c r="O33" s="16">
        <f t="shared" si="15"/>
        <v>9.1508961412165064</v>
      </c>
      <c r="P33" s="16">
        <f>P32+O33</f>
        <v>48.135459661979567</v>
      </c>
      <c r="Q33" s="16">
        <f t="shared" si="17"/>
        <v>24.984137597535437</v>
      </c>
      <c r="R33" s="1">
        <f t="shared" si="3"/>
        <v>192.66408325708187</v>
      </c>
      <c r="T33" s="3">
        <f t="shared" si="4"/>
        <v>0.24394790770257585</v>
      </c>
      <c r="U33" s="3">
        <f t="shared" si="5"/>
        <v>17.07635353918031</v>
      </c>
      <c r="V33" s="3">
        <f t="shared" ref="V33" si="18">W33/L33</f>
        <v>0.24394790770257585</v>
      </c>
      <c r="W33" s="3">
        <f t="shared" ref="W33" si="19">M33*E33/100</f>
        <v>18.181101789978033</v>
      </c>
      <c r="X33" s="3">
        <f t="shared" si="6"/>
        <v>0.24394790770257585</v>
      </c>
      <c r="Y33" s="3">
        <f t="shared" si="7"/>
        <v>11.742544670841655</v>
      </c>
    </row>
    <row r="34" spans="1:25" x14ac:dyDescent="0.2">
      <c r="A34" t="s">
        <v>21</v>
      </c>
      <c r="F34" s="16">
        <f t="shared" si="9"/>
        <v>0.3633266710463896</v>
      </c>
      <c r="G34" s="9"/>
      <c r="H34" s="9"/>
      <c r="I34" s="14"/>
      <c r="J34" s="15">
        <f t="shared" si="12"/>
        <v>0.38683195297825607</v>
      </c>
      <c r="K34" s="9"/>
      <c r="L34" s="9"/>
      <c r="M34" s="14"/>
      <c r="N34" s="42">
        <f t="shared" si="14"/>
        <v>0.24984137597535436</v>
      </c>
      <c r="O34" s="16"/>
      <c r="P34" s="16"/>
      <c r="Q34" s="16"/>
      <c r="R34" s="1"/>
      <c r="T34" s="3"/>
    </row>
    <row r="36" spans="1:25" x14ac:dyDescent="0.2">
      <c r="A36" t="s">
        <v>17</v>
      </c>
      <c r="B36">
        <f>SUM(B22:B33)</f>
        <v>21</v>
      </c>
      <c r="C36">
        <f>SUM(C22:C33)</f>
        <v>21</v>
      </c>
      <c r="D36">
        <f>SUM(D22:D33)</f>
        <v>5</v>
      </c>
    </row>
  </sheetData>
  <mergeCells count="15">
    <mergeCell ref="A1:C1"/>
    <mergeCell ref="A6:E6"/>
    <mergeCell ref="F19:I19"/>
    <mergeCell ref="J19:M19"/>
    <mergeCell ref="F18:R18"/>
    <mergeCell ref="A11:E11"/>
    <mergeCell ref="A12:E12"/>
    <mergeCell ref="N19:Q19"/>
    <mergeCell ref="S18:Y18"/>
    <mergeCell ref="A8:B8"/>
    <mergeCell ref="A9:B9"/>
    <mergeCell ref="B17:E17"/>
    <mergeCell ref="F17:R17"/>
    <mergeCell ref="A10:E10"/>
    <mergeCell ref="B18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Noob GettinRich</dc:creator>
  <cp:lastModifiedBy>Noob GettinRich</cp:lastModifiedBy>
  <dcterms:created xsi:type="dcterms:W3CDTF">2019-05-16T21:13:29Z</dcterms:created>
  <dcterms:modified xsi:type="dcterms:W3CDTF">2019-05-27T12:02:38Z</dcterms:modified>
</cp:coreProperties>
</file>