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38171B-6C4B-4EEB-A581-2C38678D424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行程總覽" sheetId="1" r:id="rId1"/>
    <sheet name="每日行程" sheetId="2" r:id="rId2"/>
    <sheet name="預算" sheetId="3" r:id="rId3"/>
    <sheet name="行前清單" sheetId="4" r:id="rId4"/>
    <sheet name="住宿與聯絡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20" i="3"/>
  <c r="E19" i="3"/>
  <c r="E18" i="3"/>
  <c r="E17" i="3"/>
  <c r="E16" i="3"/>
  <c r="E15" i="3"/>
  <c r="E14" i="3"/>
  <c r="E13" i="3"/>
  <c r="E12" i="3"/>
  <c r="E7" i="3"/>
  <c r="H8" i="3" s="1"/>
  <c r="B7" i="3"/>
  <c r="E5" i="3" s="1"/>
  <c r="H6" i="3"/>
  <c r="E6" i="3"/>
  <c r="H5" i="3"/>
  <c r="G21" i="1"/>
  <c r="F21" i="1"/>
  <c r="G20" i="1"/>
  <c r="F20" i="1"/>
  <c r="G19" i="1"/>
  <c r="F19" i="1"/>
  <c r="G18" i="1"/>
  <c r="F18" i="1"/>
  <c r="G17" i="1"/>
  <c r="F17" i="1"/>
  <c r="G16" i="1"/>
  <c r="F16" i="1"/>
  <c r="F12" i="1"/>
  <c r="H12" i="1" s="1"/>
  <c r="D12" i="1"/>
  <c r="B12" i="1"/>
  <c r="H11" i="1"/>
  <c r="F11" i="1"/>
  <c r="D11" i="1"/>
  <c r="B11" i="1"/>
  <c r="F6" i="1"/>
  <c r="H6" i="1" s="1"/>
  <c r="H7" i="3" l="1"/>
  <c r="B8" i="3"/>
  <c r="E8" i="3"/>
</calcChain>
</file>

<file path=xl/sharedStrings.xml><?xml version="1.0" encoding="utf-8"?>
<sst xmlns="http://schemas.openxmlformats.org/spreadsheetml/2006/main" count="486" uniqueCount="297">
  <si>
    <t>福岡自由行｜6/25–6/30 行程規劃</t>
  </si>
  <si>
    <t>旅程基本資料</t>
  </si>
  <si>
    <t>項目</t>
  </si>
  <si>
    <t>內容</t>
  </si>
  <si>
    <t>旅遊日期</t>
  </si>
  <si>
    <t>回程日期</t>
  </si>
  <si>
    <t>天數</t>
  </si>
  <si>
    <t>晚數</t>
  </si>
  <si>
    <t>去程起飛</t>
  </si>
  <si>
    <t>去程抵達</t>
  </si>
  <si>
    <t>回程起飛</t>
  </si>
  <si>
    <t>回程抵台</t>
  </si>
  <si>
    <t>出發機場</t>
  </si>
  <si>
    <t>桃園機場</t>
    <phoneticPr fontId="8" type="noConversion"/>
  </si>
  <si>
    <t>抵達機場</t>
  </si>
  <si>
    <t>福岡機場 FUK</t>
  </si>
  <si>
    <t>住宿</t>
  </si>
  <si>
    <t>美野島（博多區）</t>
  </si>
  <si>
    <t>同行人數</t>
  </si>
  <si>
    <t>規劃進度與預算摘要</t>
  </si>
  <si>
    <t>已規劃行程</t>
  </si>
  <si>
    <t>待確認</t>
  </si>
  <si>
    <t>預估總費用 (JPY)</t>
  </si>
  <si>
    <t>實際總費用 (JPY)</t>
  </si>
  <si>
    <t>已完成預訂</t>
  </si>
  <si>
    <t>尚未預訂</t>
  </si>
  <si>
    <t>預算上限 (JPY)</t>
  </si>
  <si>
    <t>剩餘預算 (JPY)</t>
  </si>
  <si>
    <t>每日重點</t>
  </si>
  <si>
    <t>日期</t>
  </si>
  <si>
    <t>星期</t>
  </si>
  <si>
    <t>主要區域</t>
  </si>
  <si>
    <t>今日主題／重點</t>
  </si>
  <si>
    <t>預估費用 (JPY)</t>
  </si>
  <si>
    <t>實際費用 (JPY)</t>
  </si>
  <si>
    <t>備註</t>
  </si>
  <si>
    <t>星期四</t>
  </si>
  <si>
    <t>博多</t>
  </si>
  <si>
    <t>抵達福岡・入住・博多晚餐</t>
  </si>
  <si>
    <t>住宿位於美野島；班機抵達時間待補</t>
  </si>
  <si>
    <t>星期五</t>
  </si>
  <si>
    <t>篠栗／博多</t>
  </si>
  <si>
    <t>南藏院繡球花祭・博多購物</t>
  </si>
  <si>
    <t>住宿至博多站約需預留步行／市區交通時間</t>
  </si>
  <si>
    <t>星期六</t>
  </si>
  <si>
    <t>糸島</t>
  </si>
  <si>
    <t>跟團一日遊</t>
  </si>
  <si>
    <t>已預訂租車；分店與保險待確認</t>
  </si>
  <si>
    <t>星期日</t>
  </si>
  <si>
    <t>太宰府／柳川</t>
  </si>
  <si>
    <t>太宰府天滿宮・柳川遊船與鰻魚飯</t>
  </si>
  <si>
    <t>建議由住宿先前往天神／藥院搭西鐵</t>
  </si>
  <si>
    <t>星期一</t>
  </si>
  <si>
    <t>天神／大名／藥院</t>
  </si>
  <si>
    <t>商圈、選物店與咖啡</t>
  </si>
  <si>
    <t>回程可由天神／藥院返回美野島住宿</t>
  </si>
  <si>
    <t>星期二</t>
  </si>
  <si>
    <t>博多／福岡機場</t>
  </si>
  <si>
    <t>最後採買・17:55 返台</t>
  </si>
  <si>
    <t>取行李後前往博多站筑紫口或直接搭計程車至機場</t>
  </si>
  <si>
    <t>提醒：6/26 南藏院繡球花祭為 6/20–6/28、09:00–17:00；6/28 太宰府＋柳川安排完整一日；6/30 17:55 為福岡起飛時間，建議 14:20 左右離開博多。</t>
  </si>
  <si>
    <t>參考連結</t>
  </si>
  <si>
    <t>網址</t>
  </si>
  <si>
    <t>Google Maps 收藏清單</t>
  </si>
  <si>
    <t>https://www.google.com/maps/@34.4119437,119.1949559,5.25z/data=!4m2!11m1!2sv_pThMLtEkPlnOMJG1rJS0XH7w0oSA?entry=ttu&amp;g_ep=EgoyMDI2MDYxMC4wIKXMDSoASAFQAw%3D%3D</t>
    <phoneticPr fontId="8" type="noConversion"/>
  </si>
  <si>
    <t>南藏院｜2026 繡球花祭</t>
  </si>
  <si>
    <t>https://nanzoin.net/event_guide/2026%EF%BC%88%E4%BB%A4%E5%92%8C8%EF%BC%89%E5%B9%B4%E3%81%AE%E3%82%A2%E3%82%B8%E3%82%B5%E3%82%A4%E7%A5%AD%E3%82%8A%E3%81%AB%E3%81%A4%E3%81%84%E3%81%A6%E3%81%AE%E3%81%94%E6%A1%88%E5%86%85/</t>
    <phoneticPr fontId="8" type="noConversion"/>
  </si>
  <si>
    <t>西鐵｜太宰府・柳川觀光套票</t>
  </si>
  <si>
    <t>https://www.nishitetsu.jp/train/digitalkippu/</t>
  </si>
  <si>
    <t>西鐵｜博多站筑紫口－福岡機場國際線</t>
  </si>
  <si>
    <t>https://www.nishitetsu.jp/bus/rosen/akeito/</t>
  </si>
  <si>
    <t>住宿地址｜美野島</t>
  </si>
  <si>
    <t>https://www.google.com/maps/search/?api=1&amp;query=1-4-32+Minoshima%2C+Hakata+Ward%2C+Fukuoka+812-0017</t>
  </si>
  <si>
    <t>每日行程細節｜可用篩選快速查看每天安排</t>
  </si>
  <si>
    <t>使用方式：行程已依區域與交通順序更新；餐廳可從 Google Maps 收藏清單插入，並用下拉選單追蹤預訂與確認狀態。</t>
  </si>
  <si>
    <t>時段</t>
  </si>
  <si>
    <t>開始時間</t>
  </si>
  <si>
    <t>結束時間</t>
  </si>
  <si>
    <t>區域</t>
  </si>
  <si>
    <t>類別</t>
  </si>
  <si>
    <t>行程／景點／餐廳</t>
  </si>
  <si>
    <t>出發地</t>
  </si>
  <si>
    <t>交通方式</t>
  </si>
  <si>
    <t>預訂狀態</t>
  </si>
  <si>
    <t>預估費用 JPY</t>
  </si>
  <si>
    <t>實際費用 JPY</t>
  </si>
  <si>
    <t>行程狀態</t>
  </si>
  <si>
    <t>備註／地圖連結</t>
  </si>
  <si>
    <t>早上</t>
  </si>
  <si>
    <t>台灣</t>
  </si>
  <si>
    <t>交通</t>
  </si>
  <si>
    <t>前往台灣出發機場</t>
  </si>
  <si>
    <t>住處</t>
  </si>
  <si>
    <t>大眾運輸／接送</t>
  </si>
  <si>
    <t>已預訂</t>
  </si>
  <si>
    <t>出發機場與交通方式待補</t>
  </si>
  <si>
    <t>中午</t>
  </si>
  <si>
    <t>台灣機場</t>
  </si>
  <si>
    <t>航班準備</t>
  </si>
  <si>
    <t>航空公司報到、托運、出境、午餐</t>
  </si>
  <si>
    <t>台灣出發機場</t>
  </si>
  <si>
    <t>步行</t>
  </si>
  <si>
    <t>已確認</t>
  </si>
  <si>
    <t>建議最晚起飛前 2.5–3 小時抵達機場</t>
  </si>
  <si>
    <t>下午</t>
  </si>
  <si>
    <t>台灣 → 福岡</t>
  </si>
  <si>
    <t>航班</t>
  </si>
  <si>
    <t>台灣起飛 → 福岡</t>
  </si>
  <si>
    <t>台灣機場（待填）</t>
  </si>
  <si>
    <t>飛機</t>
  </si>
  <si>
    <t>抵達時間與航班編號待補</t>
  </si>
  <si>
    <t>晚上</t>
  </si>
  <si>
    <t>福岡機場 → 博多</t>
  </si>
  <si>
    <t>交通／住宿</t>
  </si>
  <si>
    <t>入境、領行李、前往美野島住宿、辦理入住</t>
  </si>
  <si>
    <t>計程車</t>
  </si>
  <si>
    <t>未預訂</t>
  </si>
  <si>
    <t>住宿位於博多區美野島；攜帶行李建議搭計程車或機場巴士轉乘</t>
  </si>
  <si>
    <t>夜間</t>
  </si>
  <si>
    <t>餐飲／採買</t>
  </si>
  <si>
    <t>飯店附近晚餐、超商補給</t>
  </si>
  <si>
    <t>美野島住宿</t>
  </si>
  <si>
    <t>第一晚以飯店附近為主，不跨區</t>
  </si>
  <si>
    <t>篠栗／南藏院</t>
  </si>
  <si>
    <t>景點</t>
  </si>
  <si>
    <r>
      <rPr>
        <sz val="11"/>
        <rFont val="微軟正黑體"/>
        <family val="2"/>
        <charset val="136"/>
      </rPr>
      <t>南藏院臥佛＋</t>
    </r>
    <r>
      <rPr>
        <sz val="11"/>
        <rFont val="Calibri"/>
        <family val="2"/>
      </rPr>
      <t xml:space="preserve">2026 </t>
    </r>
    <r>
      <rPr>
        <sz val="11"/>
        <rFont val="微軟正黑體"/>
        <family val="2"/>
        <charset val="136"/>
      </rPr>
      <t>繡球花祭</t>
    </r>
    <r>
      <rPr>
        <sz val="11"/>
        <rFont val="Calibri"/>
        <family val="2"/>
      </rPr>
      <t>+</t>
    </r>
    <phoneticPr fontId="8" type="noConversion"/>
  </si>
  <si>
    <t>博多站</t>
  </si>
  <si>
    <t>JR 福北豐線</t>
  </si>
  <si>
    <t>祭典 6/20–6/28、09:00–17:00（16:30 最後入場）；城戶南藏院前站步行約 3 分鐘；穿著需遮肩與膝。</t>
  </si>
  <si>
    <t>購物／餐飲</t>
  </si>
  <si>
    <t>返回博多、午餐、JR 博多城／AMU Plaza／伴手禮</t>
  </si>
  <si>
    <t>城戶南藏院前站</t>
  </si>
  <si>
    <t>JR＋步行</t>
  </si>
  <si>
    <t>收藏店家可優先安排在博多站與祇園周邊</t>
  </si>
  <si>
    <t>餐飲</t>
  </si>
  <si>
    <t>博多晚餐（由收藏店家挑選）</t>
  </si>
  <si>
    <t>熱門餐廳建議提前訂位</t>
  </si>
  <si>
    <t>博多／中洲</t>
  </si>
  <si>
    <t>逛街／散步</t>
  </si>
  <si>
    <t>Canal City、櫛田神社周邊或中洲散步</t>
  </si>
  <si>
    <t>地鐵／步行</t>
  </si>
  <si>
    <t>雨天可只逛 Canal City</t>
  </si>
  <si>
    <t>博多站筑紫口</t>
  </si>
  <si>
    <t>租車</t>
  </si>
  <si>
    <t>租車報到、確認保險、ETC 與還車規則</t>
  </si>
  <si>
    <t>租車分店、免責補償與還車時間待確認</t>
  </si>
  <si>
    <t>全天</t>
  </si>
  <si>
    <t>自駕景點</t>
  </si>
  <si>
    <t>櫻井二見浦 → 海景午餐 → 芥屋大門／龍貓森林 → 咖啡 → 返回博多</t>
  </si>
  <si>
    <t>租車分店</t>
  </si>
  <si>
    <t>16:30 左右離開糸島，預留週六塞車、加油與還車時間</t>
  </si>
  <si>
    <t>還車後博多晚餐</t>
  </si>
  <si>
    <t>避免還車後再跨區移動</t>
  </si>
  <si>
    <t>太宰府</t>
  </si>
  <si>
    <t>西鐵前往太宰府；參道、天滿宮、梅枝餅</t>
  </si>
  <si>
    <t>福岡（天神）站／藥院站</t>
  </si>
  <si>
    <t>西鐵</t>
  </si>
  <si>
    <t>建議使用太宰府・柳川觀光套票，從天神或藥院啟用</t>
  </si>
  <si>
    <t>太宰府 → 柳川</t>
  </si>
  <si>
    <t>交通／景點</t>
  </si>
  <si>
    <t>轉乘前往柳川；報到後搭川下遊船</t>
  </si>
  <si>
    <t>太宰府站</t>
  </si>
  <si>
    <t>西鐵＋接駁</t>
  </si>
  <si>
    <t>套票含川下遊船；船程約 60–70 分鐘，週末可能候船。</t>
  </si>
  <si>
    <t>柳川</t>
  </si>
  <si>
    <t>餐飲／景點</t>
  </si>
  <si>
    <t>鰻魚蒸籠飯、御花、沖端散步</t>
  </si>
  <si>
    <t>遊船下船處</t>
  </si>
  <si>
    <t>鰻魚飯建議先訂位</t>
  </si>
  <si>
    <t>柳川 → 天神／藥院</t>
  </si>
  <si>
    <t>接駁返回柳川站，再搭西鐵回市區</t>
  </si>
  <si>
    <t>沖端</t>
  </si>
  <si>
    <t>接駁＋西鐵</t>
  </si>
  <si>
    <t>遊船為單程；免費接駁可能需要等候</t>
  </si>
  <si>
    <t>天神</t>
  </si>
  <si>
    <t>天神晚餐或屋台</t>
  </si>
  <si>
    <t>福岡（天神）站</t>
  </si>
  <si>
    <t>當天移動量較大，晚上以輕鬆行程為主</t>
  </si>
  <si>
    <t>購物</t>
  </si>
  <si>
    <t>天神地下街、Solaria、百貨</t>
  </si>
  <si>
    <t>公車／步行</t>
  </si>
  <si>
    <t>由美野島前往天神，建議搭市區公車；步行至博多站後轉地鐵也可。</t>
  </si>
  <si>
    <t>天神午餐（由收藏店家挑選）</t>
  </si>
  <si>
    <t>依店家營業日與訂位狀況安排</t>
  </si>
  <si>
    <t>大名／今泉</t>
  </si>
  <si>
    <t>服飾、選物店、街區散步</t>
  </si>
  <si>
    <t>由天神往南移動，避免折返</t>
  </si>
  <si>
    <t>藥院</t>
  </si>
  <si>
    <t>咖啡／購物</t>
  </si>
  <si>
    <t>咖啡、生活雜貨與選物店</t>
  </si>
  <si>
    <t>今泉</t>
  </si>
  <si>
    <t>部分獨立店家星期一可能休息，出發前再確認</t>
  </si>
  <si>
    <t>藥院／中洲</t>
  </si>
  <si>
    <t>餐飲／散步</t>
  </si>
  <si>
    <t>最後一晚主餐；視體力前往中洲河畔</t>
  </si>
  <si>
    <t>回飯店後整理行李與退稅商品</t>
  </si>
  <si>
    <t>退房並寄放行李（美野島住宿）</t>
  </si>
  <si>
    <t>確認飯店可寄放行李</t>
  </si>
  <si>
    <t>博多站最後購物、伴手禮、午餐</t>
  </si>
  <si>
    <t>步行／公車</t>
  </si>
  <si>
    <t>不安排近郊，避免錯過班機</t>
  </si>
  <si>
    <t>博多 → 福岡機場</t>
  </si>
  <si>
    <t>交通／航班</t>
  </si>
  <si>
    <t>返回美野島取行李 → 前往 FUK → 報到／托運 → 17:55 起飛</t>
  </si>
  <si>
    <t>直達巴士／計程車＋飛機</t>
  </si>
  <si>
    <t>住宿至博多站需另預留交通時間；行李多可直接搭計程車前往機場。</t>
  </si>
  <si>
    <t>旅行預算｜日圓與台幣換算</t>
  </si>
  <si>
    <t>預算設定</t>
  </si>
  <si>
    <t>金額</t>
  </si>
  <si>
    <t>預算 KPI</t>
  </si>
  <si>
    <t>總預算上限 (JPY)</t>
  </si>
  <si>
    <t>已使用比例</t>
  </si>
  <si>
    <t>匯率：1 JPY = TWD</t>
  </si>
  <si>
    <t>每日平均預算</t>
  </si>
  <si>
    <t>每日平均預估</t>
  </si>
  <si>
    <t>實際總費用</t>
  </si>
  <si>
    <t>實際剩餘</t>
  </si>
  <si>
    <t>預估總費用 (TWD)</t>
  </si>
  <si>
    <t>超支提醒</t>
  </si>
  <si>
    <t>換算台幣</t>
  </si>
  <si>
    <t>分類預算明細</t>
  </si>
  <si>
    <t>分類</t>
  </si>
  <si>
    <t>預算上限 JPY</t>
  </si>
  <si>
    <t>預估 JPY</t>
  </si>
  <si>
    <t>實際 JPY</t>
  </si>
  <si>
    <t>差額 JPY</t>
  </si>
  <si>
    <t>機票</t>
  </si>
  <si>
    <t>市內交通</t>
  </si>
  <si>
    <t>跨城市交通</t>
  </si>
  <si>
    <t>景點門票</t>
  </si>
  <si>
    <t>網路／保險</t>
  </si>
  <si>
    <t>伴手禮</t>
  </si>
  <si>
    <t>預備金</t>
  </si>
  <si>
    <t>福岡自由行｜行前準備與預訂清單</t>
  </si>
  <si>
    <t>事項</t>
  </si>
  <si>
    <t>截止日</t>
  </si>
  <si>
    <t>負責人</t>
  </si>
  <si>
    <t>狀態</t>
  </si>
  <si>
    <t>重要性</t>
  </si>
  <si>
    <t>備註／確認碼</t>
  </si>
  <si>
    <t>證件</t>
  </si>
  <si>
    <t>確認護照效期</t>
  </si>
  <si>
    <t>自己</t>
  </si>
  <si>
    <t>待處理</t>
  </si>
  <si>
    <t>高</t>
  </si>
  <si>
    <t>填入航班編號與機場</t>
  </si>
  <si>
    <t>去程 14:25；回程 17:55</t>
  </si>
  <si>
    <t>確認飯店與入住資訊</t>
  </si>
  <si>
    <t>https://maps.app.goo.gl/6Mi7RQXpAfigTH538</t>
  </si>
  <si>
    <t>確認福岡機場到飯店路線</t>
  </si>
  <si>
    <t>中</t>
  </si>
  <si>
    <t>https://reurl.cc/A9Q698</t>
  </si>
  <si>
    <t>網路</t>
  </si>
  <si>
    <t>準備 eSIM／SIM／Wi-Fi</t>
  </si>
  <si>
    <t>保險</t>
  </si>
  <si>
    <t>投保旅平險／不便險</t>
  </si>
  <si>
    <t>付款</t>
  </si>
  <si>
    <t>準備信用卡與日圓現金</t>
  </si>
  <si>
    <t>票券</t>
  </si>
  <si>
    <t>整理景點與交通票券 QR Code</t>
  </si>
  <si>
    <t>行李</t>
  </si>
  <si>
    <t>依天氣準備衣物與雨具</t>
  </si>
  <si>
    <t>電器</t>
  </si>
  <si>
    <t>充電器、行動電源、轉接頭</t>
  </si>
  <si>
    <t>資料</t>
  </si>
  <si>
    <t>備份護照、機票、住宿憑證</t>
  </si>
  <si>
    <t>返程</t>
  </si>
  <si>
    <t>預留抵達福岡機場時間</t>
  </si>
  <si>
    <t>17:55 起飛，建議至少提前 2.5–3 小時到機場</t>
  </si>
  <si>
    <t>住宿、緊急聯絡與重要資訊</t>
  </si>
  <si>
    <t>住宿資訊</t>
  </si>
  <si>
    <t>住宿日期</t>
  </si>
  <si>
    <t>飯店名稱</t>
  </si>
  <si>
    <t>地址</t>
  </si>
  <si>
    <t>電話</t>
  </si>
  <si>
    <t>入住時間</t>
  </si>
  <si>
    <t>退房時間</t>
  </si>
  <si>
    <t>訂房平台／編號</t>
  </si>
  <si>
    <t>地圖連結</t>
  </si>
  <si>
    <t>2026/06/25–06/30（5晚）</t>
  </si>
  <si>
    <r>
      <rPr>
        <sz val="11"/>
        <rFont val="Calibri"/>
        <family val="2"/>
        <charset val="136"/>
        <scheme val="minor"/>
      </rPr>
      <t>美野島住宿</t>
    </r>
    <phoneticPr fontId="8" type="noConversion"/>
  </si>
  <si>
    <t>〒812-0017 日本福岡県福岡市博多区美野島1丁目4-32</t>
  </si>
  <si>
    <t>緊急與重要聯絡</t>
  </si>
  <si>
    <t>名稱</t>
  </si>
  <si>
    <t>地址／網址</t>
  </si>
  <si>
    <t>可聯絡時間</t>
  </si>
  <si>
    <t>旅伴／家人</t>
  </si>
  <si>
    <t>傅曉莉</t>
  </si>
  <si>
    <t>+886 921466540</t>
    <phoneticPr fontId="8" type="noConversion"/>
  </si>
  <si>
    <t>https://share.google/wayYtapmJUg7LYXaJ</t>
  </si>
  <si>
    <t>航空公司</t>
  </si>
  <si>
    <t>美野島住宿（名稱待補）</t>
  </si>
  <si>
    <t>靠近博多站南側；攜帶行李時建議搭計程車或公車</t>
  </si>
  <si>
    <t>海外旅遊保險</t>
  </si>
  <si>
    <t>台北駐福岡經濟文化辦事處</t>
  </si>
  <si>
    <t>+81 92-734-2810</t>
  </si>
  <si>
    <t>https://maps.app.goo.gl/K5zDSZETakSbykHL7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</si>
</sst>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"/>
    <numFmt numFmtId="177" formatCode="yyyy/mm/dd\ hh:mm"/>
    <numFmt numFmtId="178" formatCode="#,##0&quot; ¥&quot;"/>
    <numFmt numFmtId="179" formatCode="0.000"/>
    <numFmt numFmtId="180" formatCode="#,##0&quot; 元&quot;"/>
    <numFmt numFmtId="181" formatCode="h:mm"/>
  </numFmts>
  <fonts count="2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243447"/>
      <name val="Carlito"/>
    </font>
    <font>
      <b/>
      <sz val="12"/>
      <color rgb="FF1F4E78"/>
      <name val="Carlito"/>
    </font>
    <font>
      <sz val="11"/>
      <color rgb="FF243447"/>
      <name val="Carlito"/>
    </font>
    <font>
      <b/>
      <sz val="11"/>
      <color rgb="FF1F4E78"/>
      <name val="Carlito"/>
    </font>
    <font>
      <sz val="11"/>
      <name val="Carlito"/>
    </font>
    <font>
      <sz val="9"/>
      <name val="細明體"/>
      <family val="3"/>
      <charset val="136"/>
    </font>
    <font>
      <sz val="11"/>
      <color theme="10"/>
      <name val="Carlito"/>
    </font>
    <font>
      <sz val="11"/>
      <name val="微軟正黑體"/>
      <family val="2"/>
      <charset val="136"/>
    </font>
    <font>
      <sz val="11"/>
      <name val="Calibri"/>
      <family val="2"/>
    </font>
    <font>
      <sz val="11"/>
      <name val="細明體"/>
      <family val="3"/>
      <charset val="136"/>
    </font>
    <font>
      <sz val="11"/>
      <color rgb="FF1F2937"/>
      <name val="Calibri"/>
      <family val="2"/>
    </font>
    <font>
      <sz val="11"/>
      <name val="Calibri"/>
      <family val="2"/>
      <charset val="136"/>
    </font>
    <font>
      <b/>
      <sz val="16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charset val="136"/>
      <scheme val="minor"/>
    </font>
    <font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F4FB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FAFBF7"/>
      </patternFill>
    </fill>
    <fill>
      <patternFill patternType="solid">
        <fgColor rgb="FFE9E4F3"/>
      </patternFill>
    </fill>
    <fill>
      <patternFill patternType="solid">
        <fgColor rgb="FF2A7F8E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8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/>
    <xf numFmtId="0" fontId="0" fillId="0" borderId="0" xfId="1" applyFont="1" applyAlignment="1">
      <alignment vertical="center"/>
    </xf>
    <xf numFmtId="176" fontId="0" fillId="0" borderId="0" xfId="1" applyNumberFormat="1" applyFont="1" applyAlignment="1">
      <alignment vertical="center"/>
    </xf>
    <xf numFmtId="177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 wrapText="1"/>
    </xf>
    <xf numFmtId="0" fontId="3" fillId="3" borderId="0" xfId="1" applyFont="1" applyFill="1"/>
    <xf numFmtId="0" fontId="4" fillId="4" borderId="0" xfId="1" applyFont="1" applyFill="1" applyAlignment="1">
      <alignment horizontal="center"/>
    </xf>
    <xf numFmtId="178" fontId="4" fillId="4" borderId="0" xfId="1" applyNumberFormat="1" applyFont="1" applyFill="1" applyAlignment="1">
      <alignment horizontal="center"/>
    </xf>
    <xf numFmtId="178" fontId="3" fillId="3" borderId="0" xfId="1" applyNumberFormat="1" applyFont="1" applyFill="1"/>
    <xf numFmtId="176" fontId="0" fillId="0" borderId="0" xfId="1" applyNumberFormat="1" applyFont="1"/>
    <xf numFmtId="178" fontId="0" fillId="0" borderId="0" xfId="1" applyNumberFormat="1" applyFont="1"/>
    <xf numFmtId="0" fontId="0" fillId="0" borderId="0" xfId="1" applyFont="1" applyAlignment="1">
      <alignment wrapText="1"/>
    </xf>
    <xf numFmtId="179" fontId="0" fillId="0" borderId="0" xfId="1" applyNumberFormat="1" applyFont="1"/>
    <xf numFmtId="180" fontId="0" fillId="0" borderId="0" xfId="1" applyNumberFormat="1" applyFont="1"/>
    <xf numFmtId="178" fontId="6" fillId="4" borderId="0" xfId="1" applyNumberFormat="1" applyFont="1" applyFill="1"/>
    <xf numFmtId="9" fontId="6" fillId="4" borderId="0" xfId="1" applyNumberFormat="1" applyFont="1" applyFill="1"/>
    <xf numFmtId="180" fontId="6" fillId="4" borderId="0" xfId="1" applyNumberFormat="1" applyFont="1" applyFill="1"/>
    <xf numFmtId="176" fontId="0" fillId="0" borderId="0" xfId="1" applyNumberFormat="1" applyFont="1" applyAlignment="1">
      <alignment wrapText="1"/>
    </xf>
    <xf numFmtId="0" fontId="9" fillId="0" borderId="0" xfId="2" applyAlignment="1">
      <alignment wrapText="1"/>
    </xf>
    <xf numFmtId="176" fontId="11" fillId="12" borderId="0" xfId="1" applyNumberFormat="1" applyFont="1" applyFill="1" applyAlignment="1">
      <alignment vertical="center"/>
    </xf>
    <xf numFmtId="0" fontId="11" fillId="12" borderId="0" xfId="1" applyFont="1" applyFill="1" applyAlignment="1">
      <alignment vertical="center"/>
    </xf>
    <xf numFmtId="20" fontId="11" fillId="12" borderId="0" xfId="1" applyNumberFormat="1" applyFont="1" applyFill="1" applyAlignment="1">
      <alignment vertical="center"/>
    </xf>
    <xf numFmtId="0" fontId="11" fillId="12" borderId="0" xfId="1" applyFont="1" applyFill="1" applyAlignment="1">
      <alignment vertical="center" wrapText="1"/>
    </xf>
    <xf numFmtId="178" fontId="11" fillId="12" borderId="0" xfId="1" applyNumberFormat="1" applyFont="1" applyFill="1" applyAlignment="1">
      <alignment vertical="center" wrapText="1"/>
    </xf>
    <xf numFmtId="0" fontId="11" fillId="7" borderId="0" xfId="0" applyNumberFormat="1" applyFont="1" applyFill="1" applyBorder="1" applyAlignment="1">
      <alignment vertical="center" wrapText="1"/>
    </xf>
    <xf numFmtId="0" fontId="11" fillId="8" borderId="0" xfId="0" applyNumberFormat="1" applyFont="1" applyFill="1" applyBorder="1" applyAlignment="1">
      <alignment vertical="center" wrapText="1"/>
    </xf>
    <xf numFmtId="0" fontId="10" fillId="8" borderId="0" xfId="0" applyNumberFormat="1" applyFont="1" applyFill="1" applyBorder="1" applyAlignment="1">
      <alignment vertical="center" wrapText="1"/>
    </xf>
    <xf numFmtId="0" fontId="11" fillId="9" borderId="0" xfId="0" applyNumberFormat="1" applyFont="1" applyFill="1" applyBorder="1" applyAlignment="1">
      <alignment vertical="center" wrapText="1"/>
    </xf>
    <xf numFmtId="0" fontId="11" fillId="10" borderId="0" xfId="0" applyNumberFormat="1" applyFont="1" applyFill="1" applyBorder="1" applyAlignment="1">
      <alignment vertical="center" wrapText="1"/>
    </xf>
    <xf numFmtId="0" fontId="12" fillId="10" borderId="0" xfId="0" applyNumberFormat="1" applyFont="1" applyFill="1" applyBorder="1" applyAlignment="1">
      <alignment vertical="center" wrapText="1"/>
    </xf>
    <xf numFmtId="0" fontId="11" fillId="12" borderId="0" xfId="0" applyNumberFormat="1" applyFont="1" applyFill="1" applyBorder="1" applyAlignment="1">
      <alignment vertical="center" wrapText="1"/>
    </xf>
    <xf numFmtId="176" fontId="11" fillId="7" borderId="0" xfId="0" applyNumberFormat="1" applyFont="1" applyFill="1" applyBorder="1" applyAlignment="1">
      <alignment horizontal="center" vertical="center" wrapText="1"/>
    </xf>
    <xf numFmtId="0" fontId="11" fillId="7" borderId="0" xfId="0" applyNumberFormat="1" applyFont="1" applyFill="1" applyBorder="1" applyAlignment="1">
      <alignment horizontal="center" vertical="center" wrapText="1"/>
    </xf>
    <xf numFmtId="181" fontId="11" fillId="7" borderId="0" xfId="0" applyNumberFormat="1" applyFont="1" applyFill="1" applyBorder="1" applyAlignment="1">
      <alignment horizontal="center" vertical="center" wrapText="1"/>
    </xf>
    <xf numFmtId="176" fontId="11" fillId="8" borderId="0" xfId="0" applyNumberFormat="1" applyFont="1" applyFill="1" applyBorder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181" fontId="11" fillId="8" borderId="0" xfId="0" applyNumberFormat="1" applyFont="1" applyFill="1" applyBorder="1" applyAlignment="1">
      <alignment horizontal="center" vertical="center" wrapText="1"/>
    </xf>
    <xf numFmtId="176" fontId="11" fillId="9" borderId="0" xfId="0" applyNumberFormat="1" applyFont="1" applyFill="1" applyBorder="1" applyAlignment="1">
      <alignment horizontal="center" vertical="center" wrapText="1"/>
    </xf>
    <xf numFmtId="0" fontId="11" fillId="9" borderId="0" xfId="0" applyNumberFormat="1" applyFont="1" applyFill="1" applyBorder="1" applyAlignment="1">
      <alignment horizontal="center" vertical="center" wrapText="1"/>
    </xf>
    <xf numFmtId="181" fontId="11" fillId="9" borderId="0" xfId="0" applyNumberFormat="1" applyFont="1" applyFill="1" applyBorder="1" applyAlignment="1">
      <alignment horizontal="center" vertical="center" wrapText="1"/>
    </xf>
    <xf numFmtId="176" fontId="11" fillId="10" borderId="0" xfId="0" applyNumberFormat="1" applyFont="1" applyFill="1" applyBorder="1" applyAlignment="1">
      <alignment horizontal="center" vertical="center" wrapText="1"/>
    </xf>
    <xf numFmtId="0" fontId="11" fillId="10" borderId="0" xfId="0" applyNumberFormat="1" applyFont="1" applyFill="1" applyBorder="1" applyAlignment="1">
      <alignment horizontal="center" vertical="center" wrapText="1"/>
    </xf>
    <xf numFmtId="181" fontId="11" fillId="10" borderId="0" xfId="0" applyNumberFormat="1" applyFont="1" applyFill="1" applyBorder="1" applyAlignment="1">
      <alignment horizontal="center" vertical="center" wrapText="1"/>
    </xf>
    <xf numFmtId="0" fontId="11" fillId="11" borderId="0" xfId="0" applyNumberFormat="1" applyFont="1" applyFill="1" applyBorder="1" applyAlignment="1">
      <alignment horizontal="center" vertical="center" wrapText="1"/>
    </xf>
    <xf numFmtId="176" fontId="11" fillId="12" borderId="0" xfId="0" applyNumberFormat="1" applyFont="1" applyFill="1" applyBorder="1" applyAlignment="1">
      <alignment horizontal="center" vertical="center" wrapText="1"/>
    </xf>
    <xf numFmtId="0" fontId="11" fillId="12" borderId="0" xfId="0" applyNumberFormat="1" applyFont="1" applyFill="1" applyBorder="1" applyAlignment="1">
      <alignment horizontal="center" vertical="center" wrapText="1"/>
    </xf>
    <xf numFmtId="181" fontId="11" fillId="12" borderId="0" xfId="0" applyNumberFormat="1" applyFont="1" applyFill="1" applyBorder="1" applyAlignment="1">
      <alignment horizontal="center" vertical="center" wrapText="1"/>
    </xf>
    <xf numFmtId="178" fontId="11" fillId="7" borderId="0" xfId="0" applyNumberFormat="1" applyFont="1" applyFill="1" applyBorder="1" applyAlignment="1">
      <alignment horizontal="center" vertical="center" wrapText="1"/>
    </xf>
    <xf numFmtId="178" fontId="11" fillId="8" borderId="0" xfId="0" applyNumberFormat="1" applyFont="1" applyFill="1" applyBorder="1" applyAlignment="1">
      <alignment horizontal="center" vertical="center" wrapText="1"/>
    </xf>
    <xf numFmtId="178" fontId="11" fillId="9" borderId="0" xfId="0" applyNumberFormat="1" applyFont="1" applyFill="1" applyBorder="1" applyAlignment="1">
      <alignment horizontal="center" vertical="center" wrapText="1"/>
    </xf>
    <xf numFmtId="178" fontId="11" fillId="10" borderId="0" xfId="0" applyNumberFormat="1" applyFont="1" applyFill="1" applyBorder="1" applyAlignment="1">
      <alignment horizontal="center" vertical="center" wrapText="1"/>
    </xf>
    <xf numFmtId="178" fontId="11" fillId="12" borderId="0" xfId="0" applyNumberFormat="1" applyFont="1" applyFill="1" applyBorder="1" applyAlignment="1">
      <alignment horizontal="center" vertical="center" wrapText="1"/>
    </xf>
    <xf numFmtId="176" fontId="13" fillId="13" borderId="0" xfId="0" applyNumberFormat="1" applyFont="1" applyFill="1" applyBorder="1" applyAlignment="1">
      <alignment horizontal="center" vertical="center" wrapText="1"/>
    </xf>
    <xf numFmtId="0" fontId="13" fillId="13" borderId="0" xfId="0" applyNumberFormat="1" applyFont="1" applyFill="1" applyBorder="1" applyAlignment="1">
      <alignment horizontal="center" vertical="center" wrapText="1"/>
    </xf>
    <xf numFmtId="181" fontId="13" fillId="13" borderId="0" xfId="0" applyNumberFormat="1" applyFont="1" applyFill="1" applyBorder="1" applyAlignment="1">
      <alignment horizontal="center" vertical="center" wrapText="1"/>
    </xf>
    <xf numFmtId="0" fontId="13" fillId="13" borderId="0" xfId="0" applyNumberFormat="1" applyFont="1" applyFill="1" applyBorder="1" applyAlignment="1">
      <alignment vertical="center" wrapText="1"/>
    </xf>
    <xf numFmtId="178" fontId="13" fillId="13" borderId="0" xfId="0" applyNumberFormat="1" applyFont="1" applyFill="1" applyBorder="1" applyAlignment="1">
      <alignment horizontal="center" vertical="center" wrapText="1"/>
    </xf>
    <xf numFmtId="0" fontId="2" fillId="14" borderId="0" xfId="0" applyNumberFormat="1" applyFont="1" applyFill="1" applyBorder="1" applyAlignment="1">
      <alignment horizontal="center" vertical="center" wrapText="1"/>
    </xf>
    <xf numFmtId="0" fontId="2" fillId="14" borderId="0" xfId="0" applyNumberFormat="1" applyFont="1" applyFill="1" applyBorder="1" applyAlignment="1">
      <alignment wrapText="1"/>
    </xf>
    <xf numFmtId="0" fontId="9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3" fillId="15" borderId="0" xfId="0" applyNumberFormat="1" applyFont="1" applyFill="1" applyBorder="1" applyAlignment="1">
      <alignment horizontal="center" vertical="center" wrapText="1"/>
    </xf>
    <xf numFmtId="0" fontId="9" fillId="0" borderId="0" xfId="2" applyNumberFormat="1" applyFill="1" applyBorder="1" applyAlignment="1">
      <alignment wrapText="1"/>
    </xf>
    <xf numFmtId="0" fontId="14" fillId="8" borderId="0" xfId="0" applyNumberFormat="1" applyFont="1" applyFill="1" applyBorder="1" applyAlignment="1">
      <alignment vertical="center" wrapText="1"/>
    </xf>
    <xf numFmtId="0" fontId="16" fillId="0" borderId="0" xfId="0" applyFont="1"/>
    <xf numFmtId="0" fontId="17" fillId="2" borderId="0" xfId="1" applyFont="1" applyFill="1" applyAlignment="1">
      <alignment horizontal="center" vertical="center" wrapText="1"/>
    </xf>
    <xf numFmtId="176" fontId="16" fillId="0" borderId="0" xfId="0" applyNumberFormat="1" applyFont="1" applyFill="1" applyBorder="1" applyAlignment="1">
      <alignment wrapText="1"/>
    </xf>
    <xf numFmtId="0" fontId="16" fillId="0" borderId="0" xfId="0" applyNumberFormat="1" applyFont="1" applyFill="1" applyBorder="1" applyAlignment="1">
      <alignment wrapText="1"/>
    </xf>
    <xf numFmtId="20" fontId="16" fillId="0" borderId="0" xfId="0" applyNumberFormat="1" applyFont="1" applyFill="1" applyBorder="1" applyAlignment="1">
      <alignment wrapText="1"/>
    </xf>
    <xf numFmtId="0" fontId="19" fillId="0" borderId="0" xfId="0" applyNumberFormat="1" applyFont="1" applyFill="1" applyBorder="1" applyAlignment="1">
      <alignment wrapText="1"/>
    </xf>
    <xf numFmtId="176" fontId="16" fillId="0" borderId="0" xfId="1" applyNumberFormat="1" applyFont="1"/>
    <xf numFmtId="0" fontId="16" fillId="0" borderId="0" xfId="1" applyFont="1" applyAlignment="1">
      <alignment wrapText="1"/>
    </xf>
    <xf numFmtId="20" fontId="16" fillId="0" borderId="0" xfId="1" applyNumberFormat="1" applyFont="1" applyAlignment="1">
      <alignment wrapText="1"/>
    </xf>
    <xf numFmtId="0" fontId="16" fillId="0" borderId="0" xfId="1" applyFont="1"/>
    <xf numFmtId="49" fontId="16" fillId="0" borderId="0" xfId="1" applyNumberFormat="1" applyFont="1" applyAlignment="1">
      <alignment wrapText="1"/>
    </xf>
    <xf numFmtId="0" fontId="19" fillId="0" borderId="0" xfId="2" applyFont="1" applyAlignment="1">
      <alignment wrapText="1"/>
    </xf>
    <xf numFmtId="49" fontId="16" fillId="0" borderId="0" xfId="0" applyNumberFormat="1" applyFont="1" applyFill="1" applyBorder="1" applyAlignment="1">
      <alignment wrapText="1"/>
    </xf>
    <xf numFmtId="0" fontId="19" fillId="0" borderId="0" xfId="2" applyFont="1"/>
    <xf numFmtId="0" fontId="1" fillId="2" borderId="0" xfId="1" applyFont="1" applyFill="1" applyAlignment="1">
      <alignment horizontal="center" vertical="center"/>
    </xf>
    <xf numFmtId="0" fontId="2" fillId="14" borderId="0" xfId="1" applyFont="1" applyFill="1" applyAlignment="1">
      <alignment horizontal="left" vertical="center"/>
    </xf>
    <xf numFmtId="0" fontId="3" fillId="5" borderId="0" xfId="0" applyNumberFormat="1" applyFont="1" applyFill="1" applyBorder="1" applyAlignment="1">
      <alignment vertical="center" wrapText="1"/>
    </xf>
    <xf numFmtId="0" fontId="5" fillId="6" borderId="0" xfId="1" applyFont="1" applyFill="1" applyAlignment="1">
      <alignment wrapText="1"/>
    </xf>
    <xf numFmtId="0" fontId="15" fillId="2" borderId="0" xfId="1" applyFont="1" applyFill="1" applyAlignment="1">
      <alignment horizontal="center" vertical="center"/>
    </xf>
    <xf numFmtId="0" fontId="17" fillId="14" borderId="0" xfId="1" applyFont="1" applyFill="1" applyAlignment="1">
      <alignment horizontal="left" vertical="center"/>
    </xf>
  </cellXfs>
  <cellStyles count="3">
    <cellStyle name="Normal" xfId="1" xr:uid="{00000000-0005-0000-0000-000000000000}"/>
    <cellStyle name="一般" xfId="0" builtinId="0"/>
    <cellStyle name="超連結" xfId="2" xr:uid="{00000000-0005-0000-0000-000002000000}"/>
  </cellStyles>
  <dxfs count="10">
    <dxf>
      <font>
        <b/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7</xdr:col>
      <xdr:colOff>1121069</xdr:colOff>
      <xdr:row>68</xdr:row>
      <xdr:rowOff>99646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kuokaItinerary" displayName="FukuokaItinerary" ref="A4:O31">
  <tableColumns count="15">
    <tableColumn id="1" xr3:uid="{00000000-0010-0000-0000-000001000000}" name="日期"/>
    <tableColumn id="2" xr3:uid="{00000000-0010-0000-0000-000002000000}" name="星期"/>
    <tableColumn id="3" xr3:uid="{00000000-0010-0000-0000-000003000000}" name="時段"/>
    <tableColumn id="4" xr3:uid="{00000000-0010-0000-0000-000004000000}" name="開始時間"/>
    <tableColumn id="5" xr3:uid="{00000000-0010-0000-0000-000005000000}" name="結束時間"/>
    <tableColumn id="6" xr3:uid="{00000000-0010-0000-0000-000006000000}" name="區域"/>
    <tableColumn id="7" xr3:uid="{00000000-0010-0000-0000-000007000000}" name="類別"/>
    <tableColumn id="8" xr3:uid="{00000000-0010-0000-0000-000008000000}" name="行程／景點／餐廳"/>
    <tableColumn id="9" xr3:uid="{00000000-0010-0000-0000-000009000000}" name="出發地"/>
    <tableColumn id="10" xr3:uid="{00000000-0010-0000-0000-00000A000000}" name="交通方式"/>
    <tableColumn id="11" xr3:uid="{00000000-0010-0000-0000-00000B000000}" name="預訂狀態"/>
    <tableColumn id="12" xr3:uid="{00000000-0010-0000-0000-00000C000000}" name="預估費用 JPY"/>
    <tableColumn id="13" xr3:uid="{00000000-0010-0000-0000-00000D000000}" name="實際費用 JPY"/>
    <tableColumn id="14" xr3:uid="{00000000-0010-0000-0000-00000E000000}" name="行程狀態"/>
    <tableColumn id="15" xr3:uid="{00000000-0010-0000-0000-00000F000000}" name="備註／地圖連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dgetTable" displayName="BudgetTable" ref="A11:F21">
  <tableColumns count="6">
    <tableColumn id="1" xr3:uid="{00000000-0010-0000-0100-000001000000}" name="分類"/>
    <tableColumn id="2" xr3:uid="{00000000-0010-0000-0100-000002000000}" name="預算上限 JPY"/>
    <tableColumn id="3" xr3:uid="{00000000-0010-0000-0100-000003000000}" name="預估 JPY"/>
    <tableColumn id="4" xr3:uid="{00000000-0010-0000-0100-000004000000}" name="實際 JPY"/>
    <tableColumn id="5" xr3:uid="{00000000-0010-0000-0100-000005000000}" name="差額 JPY"/>
    <tableColumn id="6" xr3:uid="{00000000-0010-0000-0100-000006000000}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TripChecklist" displayName="PreTripChecklist" ref="A4:G16">
  <tableColumns count="7">
    <tableColumn id="1" xr3:uid="{00000000-0010-0000-0200-000001000000}" name="分類"/>
    <tableColumn id="2" xr3:uid="{00000000-0010-0000-0200-000002000000}" name="事項"/>
    <tableColumn id="3" xr3:uid="{00000000-0010-0000-0200-000003000000}" name="截止日"/>
    <tableColumn id="4" xr3:uid="{00000000-0010-0000-0200-000004000000}" name="負責人"/>
    <tableColumn id="5" xr3:uid="{00000000-0010-0000-0200-000005000000}" name="狀態"/>
    <tableColumn id="6" xr3:uid="{00000000-0010-0000-0200-000006000000}" name="重要性"/>
    <tableColumn id="7" xr3:uid="{00000000-0010-0000-0200-000007000000}" name="備註／確認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maps/@34.4119437,119.1949559,5.25z/data=!4m2!11m1!2sv_pThMLtEkPlnOMJG1rJS0XH7w0oSA?entry=ttu&amp;g_ep=EgoyMDI2MDYxMC4wIKXMDSoASAFQAw%3D%3D" TargetMode="External"/><Relationship Id="rId1" Type="http://schemas.openxmlformats.org/officeDocument/2006/relationships/hyperlink" Target="https://nanzoin.net/event_guide/2026%EF%BC%88%E4%BB%A4%E5%92%8C8%EF%BC%89%E5%B9%B4%E3%81%AE%E3%82%A2%E3%82%B8%E3%82%B5%E3%82%A4%E7%A5%AD%E3%82%8A%E3%81%AB%E3%81%A4%E3%81%84%E3%81%A6%E3%81%AE%E3%81%94%E6%A1%88%E5%86%85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maps.app.goo.gl/K5zDSZETakSbykHL7" TargetMode="External"/><Relationship Id="rId1" Type="http://schemas.openxmlformats.org/officeDocument/2006/relationships/hyperlink" Target="https://www.google.com/search?q=%E5%8F%B0%E5%8C%97%E9%A7%90%E7%A6%8F%E5%B2%A1%E7%B6%93%E6%BF%9F%E6%96%87%E5%8C%96%E8%BE%A6%E4%BA%8B%E8%99%95&amp;oq=%E5%8F%B0%E5%8C%97%E9%A7%90%E7%A6%8F%E5%B2%A1%E7%B6%93%E6%BF%9F%E6%96%87%E5%8C%96%E8%BE%A6%E4%BA%8B%E8%99%95&amp;gs_lcrp=EgZjaHJvbWUqCggAEAAY4wIYgAQyCggAEAAY4wIYgAQyDQgBEC4YrwEYxwEYgAQyBwgCEAAY7wUyCggDEAAYgAQYogTSAQkyNTA5ajBqMTWoAgiwAgHxBdc8lBw89r8q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69" zoomScale="53" workbookViewId="0">
      <selection activeCell="B30" sqref="B30"/>
    </sheetView>
  </sheetViews>
  <sheetFormatPr defaultRowHeight="13.8"/>
  <cols>
    <col min="1" max="1" width="32" customWidth="1"/>
    <col min="2" max="2" width="70" customWidth="1"/>
    <col min="3" max="3" width="15" customWidth="1"/>
    <col min="4" max="4" width="24" customWidth="1"/>
    <col min="5" max="5" width="16" customWidth="1"/>
    <col min="6" max="7" width="18" customWidth="1"/>
    <col min="8" max="8" width="28" customWidth="1"/>
  </cols>
  <sheetData>
    <row r="1" spans="1:8" ht="17.850000000000001" customHeight="1">
      <c r="A1" s="81" t="s">
        <v>0</v>
      </c>
      <c r="B1" s="81"/>
      <c r="C1" s="81"/>
      <c r="D1" s="81"/>
      <c r="E1" s="81"/>
      <c r="F1" s="81"/>
      <c r="G1" s="81"/>
      <c r="H1" s="81"/>
    </row>
    <row r="2" spans="1:8" ht="17.850000000000001" customHeight="1">
      <c r="A2" s="81"/>
      <c r="B2" s="81"/>
      <c r="C2" s="81"/>
      <c r="D2" s="81"/>
      <c r="E2" s="81"/>
      <c r="F2" s="81"/>
      <c r="G2" s="81"/>
      <c r="H2" s="81"/>
    </row>
    <row r="4" spans="1:8">
      <c r="A4" s="82" t="s">
        <v>1</v>
      </c>
      <c r="B4" s="82"/>
      <c r="C4" s="82"/>
      <c r="D4" s="82"/>
      <c r="E4" s="82"/>
      <c r="F4" s="82"/>
      <c r="G4" s="82"/>
      <c r="H4" s="82"/>
    </row>
    <row r="5" spans="1:8">
      <c r="A5" s="1" t="s">
        <v>2</v>
      </c>
      <c r="B5" s="1" t="s">
        <v>3</v>
      </c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3</v>
      </c>
    </row>
    <row r="6" spans="1:8">
      <c r="A6" s="3" t="s">
        <v>4</v>
      </c>
      <c r="B6" s="4">
        <v>46198</v>
      </c>
      <c r="C6" s="4" t="s">
        <v>5</v>
      </c>
      <c r="D6" s="4">
        <v>46203</v>
      </c>
      <c r="E6" s="3" t="s">
        <v>6</v>
      </c>
      <c r="F6" s="6">
        <f>D6-B6+1</f>
        <v>6</v>
      </c>
      <c r="G6" s="6" t="s">
        <v>7</v>
      </c>
      <c r="H6" s="6">
        <f>F6-1</f>
        <v>5</v>
      </c>
    </row>
    <row r="7" spans="1:8">
      <c r="A7" s="3" t="s">
        <v>8</v>
      </c>
      <c r="B7" s="5">
        <v>46198.600694444445</v>
      </c>
      <c r="C7" s="5" t="s">
        <v>9</v>
      </c>
      <c r="D7" s="5"/>
      <c r="E7" s="5" t="s">
        <v>10</v>
      </c>
      <c r="F7" s="5">
        <v>46203.746527777781</v>
      </c>
      <c r="G7" s="5" t="s">
        <v>11</v>
      </c>
      <c r="H7" s="5"/>
    </row>
    <row r="8" spans="1:8">
      <c r="A8" s="3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>
        <v>1</v>
      </c>
    </row>
    <row r="10" spans="1:8">
      <c r="A10" s="82" t="s">
        <v>19</v>
      </c>
      <c r="B10" s="82"/>
      <c r="C10" s="82"/>
      <c r="D10" s="82"/>
      <c r="E10" s="82"/>
      <c r="F10" s="82"/>
      <c r="G10" s="82"/>
      <c r="H10" s="82"/>
    </row>
    <row r="11" spans="1:8" ht="15.6">
      <c r="A11" s="8" t="s">
        <v>20</v>
      </c>
      <c r="B11" s="9">
        <f>COUNTIF(每日行程!N5:N31,"已確認")</f>
        <v>11</v>
      </c>
      <c r="C11" s="8" t="s">
        <v>21</v>
      </c>
      <c r="D11" s="9">
        <f>COUNTIF(每日行程!N5:N31,"待確認")</f>
        <v>14</v>
      </c>
      <c r="E11" s="8" t="s">
        <v>22</v>
      </c>
      <c r="F11" s="10">
        <f>SUM(每日行程!L5:L31)</f>
        <v>0</v>
      </c>
      <c r="G11" s="11" t="s">
        <v>23</v>
      </c>
      <c r="H11" s="10">
        <f>SUM(每日行程!M5:M31)</f>
        <v>0</v>
      </c>
    </row>
    <row r="12" spans="1:8" ht="15.6">
      <c r="A12" s="8" t="s">
        <v>24</v>
      </c>
      <c r="B12" s="9">
        <f>COUNTIF(每日行程!K5:K31,"已預訂")</f>
        <v>6</v>
      </c>
      <c r="C12" s="8" t="s">
        <v>25</v>
      </c>
      <c r="D12" s="9">
        <f>COUNTIF(每日行程!K5:K31,"未預訂")</f>
        <v>19</v>
      </c>
      <c r="E12" s="8" t="s">
        <v>26</v>
      </c>
      <c r="F12" s="10">
        <f>預算!B5</f>
        <v>150000</v>
      </c>
      <c r="G12" s="11" t="s">
        <v>27</v>
      </c>
      <c r="H12" s="10">
        <f>F12-F11</f>
        <v>150000</v>
      </c>
    </row>
    <row r="14" spans="1:8">
      <c r="A14" s="82" t="s">
        <v>28</v>
      </c>
      <c r="B14" s="82"/>
      <c r="C14" s="82"/>
      <c r="D14" s="82"/>
      <c r="E14" s="82"/>
      <c r="F14" s="82"/>
      <c r="G14" s="82"/>
      <c r="H14" s="82"/>
    </row>
    <row r="15" spans="1:8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16</v>
      </c>
      <c r="F15" s="1" t="s">
        <v>33</v>
      </c>
      <c r="G15" s="1" t="s">
        <v>34</v>
      </c>
      <c r="H15" s="1" t="s">
        <v>35</v>
      </c>
    </row>
    <row r="16" spans="1:8">
      <c r="A16" s="12">
        <v>46198</v>
      </c>
      <c r="B16" s="2" t="s">
        <v>36</v>
      </c>
      <c r="C16" s="14" t="s">
        <v>37</v>
      </c>
      <c r="D16" s="14" t="s">
        <v>38</v>
      </c>
      <c r="E16" s="14"/>
      <c r="F16" s="13">
        <f>SUMIF(每日行程!$A$5:$A$31,A16,每日行程!$L$5:$L$31)</f>
        <v>0</v>
      </c>
      <c r="G16" s="13">
        <f>SUMIF(每日行程!$A$5:$A$31,A16,每日行程!$M$5:$M$31)</f>
        <v>0</v>
      </c>
      <c r="H16" s="2" t="s">
        <v>39</v>
      </c>
    </row>
    <row r="17" spans="1:8">
      <c r="A17" s="12">
        <v>46199</v>
      </c>
      <c r="B17" s="2" t="s">
        <v>40</v>
      </c>
      <c r="C17" s="14" t="s">
        <v>41</v>
      </c>
      <c r="D17" s="14" t="s">
        <v>42</v>
      </c>
      <c r="E17" s="14"/>
      <c r="F17" s="13">
        <f>SUMIF(每日行程!$A$5:$A$31,A17,每日行程!$L$5:$L$31)</f>
        <v>0</v>
      </c>
      <c r="G17" s="13">
        <f>SUMIF(每日行程!$A$5:$A$31,A17,每日行程!$M$5:$M$31)</f>
        <v>0</v>
      </c>
      <c r="H17" s="2" t="s">
        <v>43</v>
      </c>
    </row>
    <row r="18" spans="1:8">
      <c r="A18" s="12">
        <v>46200</v>
      </c>
      <c r="B18" s="2" t="s">
        <v>44</v>
      </c>
      <c r="C18" s="14" t="s">
        <v>45</v>
      </c>
      <c r="D18" s="14" t="s">
        <v>46</v>
      </c>
      <c r="E18" s="14"/>
      <c r="F18" s="13">
        <f>SUMIF(每日行程!$A$5:$A$31,A18,每日行程!$L$5:$L$31)</f>
        <v>0</v>
      </c>
      <c r="G18" s="13">
        <f>SUMIF(每日行程!$A$5:$A$31,A18,每日行程!$M$5:$M$31)</f>
        <v>0</v>
      </c>
      <c r="H18" s="2" t="s">
        <v>47</v>
      </c>
    </row>
    <row r="19" spans="1:8" ht="27.6">
      <c r="A19" s="12">
        <v>46201</v>
      </c>
      <c r="B19" s="2" t="s">
        <v>48</v>
      </c>
      <c r="C19" s="14" t="s">
        <v>49</v>
      </c>
      <c r="D19" s="14" t="s">
        <v>50</v>
      </c>
      <c r="E19" s="14"/>
      <c r="F19" s="13">
        <f>SUMIF(每日行程!$A$5:$A$31,A19,每日行程!$L$5:$L$31)</f>
        <v>0</v>
      </c>
      <c r="G19" s="13">
        <f>SUMIF(每日行程!$A$5:$A$31,A19,每日行程!$M$5:$M$31)</f>
        <v>0</v>
      </c>
      <c r="H19" s="2" t="s">
        <v>51</v>
      </c>
    </row>
    <row r="20" spans="1:8" ht="27.6">
      <c r="A20" s="12">
        <v>46202</v>
      </c>
      <c r="B20" s="2" t="s">
        <v>52</v>
      </c>
      <c r="C20" s="14" t="s">
        <v>53</v>
      </c>
      <c r="D20" s="14" t="s">
        <v>54</v>
      </c>
      <c r="E20" s="14"/>
      <c r="F20" s="13">
        <f>SUMIF(每日行程!$A$5:$A$31,A20,每日行程!$L$5:$L$31)</f>
        <v>0</v>
      </c>
      <c r="G20" s="13">
        <f>SUMIF(每日行程!$A$5:$A$31,A20,每日行程!$M$5:$M$31)</f>
        <v>0</v>
      </c>
      <c r="H20" s="2" t="s">
        <v>55</v>
      </c>
    </row>
    <row r="21" spans="1:8">
      <c r="A21" s="12">
        <v>46203</v>
      </c>
      <c r="B21" s="2" t="s">
        <v>56</v>
      </c>
      <c r="C21" s="14" t="s">
        <v>57</v>
      </c>
      <c r="D21" s="14" t="s">
        <v>58</v>
      </c>
      <c r="E21" s="14"/>
      <c r="F21" s="13">
        <f>SUMIF(每日行程!$A$5:$A$31,A21,每日行程!$L$5:$L$31)</f>
        <v>0</v>
      </c>
      <c r="G21" s="13">
        <f>SUMIF(每日行程!$A$5:$A$31,A21,每日行程!$M$5:$M$31)</f>
        <v>0</v>
      </c>
      <c r="H21" s="2" t="s">
        <v>59</v>
      </c>
    </row>
    <row r="23" spans="1:8" ht="33.6" customHeight="1">
      <c r="A23" s="83" t="s">
        <v>60</v>
      </c>
      <c r="B23" s="83"/>
      <c r="C23" s="83"/>
      <c r="D23" s="83"/>
      <c r="E23" s="83"/>
      <c r="F23" s="83"/>
      <c r="G23" s="83"/>
      <c r="H23" s="83"/>
    </row>
    <row r="27" spans="1:8">
      <c r="A27" s="60" t="s">
        <v>61</v>
      </c>
      <c r="B27" s="61" t="s">
        <v>62</v>
      </c>
    </row>
    <row r="28" spans="1:8" ht="27.15" customHeight="1">
      <c r="A28" s="62" t="s">
        <v>63</v>
      </c>
      <c r="B28" s="65" t="s">
        <v>64</v>
      </c>
    </row>
    <row r="29" spans="1:8" ht="27.15" customHeight="1">
      <c r="A29" s="63" t="s">
        <v>65</v>
      </c>
      <c r="B29" s="65" t="s">
        <v>66</v>
      </c>
    </row>
    <row r="30" spans="1:8" ht="27.15" customHeight="1">
      <c r="A30" s="63" t="s">
        <v>67</v>
      </c>
      <c r="B30" s="63" t="s">
        <v>68</v>
      </c>
    </row>
    <row r="31" spans="1:8" ht="27.15" customHeight="1">
      <c r="A31" s="63" t="s">
        <v>69</v>
      </c>
      <c r="B31" s="63" t="s">
        <v>70</v>
      </c>
    </row>
    <row r="32" spans="1:8" ht="27.15" customHeight="1">
      <c r="A32" s="63" t="s">
        <v>71</v>
      </c>
      <c r="B32" s="63" t="s">
        <v>72</v>
      </c>
    </row>
  </sheetData>
  <mergeCells count="5">
    <mergeCell ref="A1:H2"/>
    <mergeCell ref="A4:H4"/>
    <mergeCell ref="A10:H10"/>
    <mergeCell ref="A14:H14"/>
    <mergeCell ref="A23:H23"/>
  </mergeCells>
  <phoneticPr fontId="8" type="noConversion"/>
  <hyperlinks>
    <hyperlink ref="B29" r:id="rId1" xr:uid="{06EAE53F-01A4-4DE4-9224-6170919FE8DF}"/>
    <hyperlink ref="B28" r:id="rId2" xr:uid="{18DBBCF7-B8F3-4F63-BB16-7777637F8F68}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abSelected="1" workbookViewId="0">
      <selection activeCell="K5" sqref="K5"/>
    </sheetView>
  </sheetViews>
  <sheetFormatPr defaultRowHeight="13.8"/>
  <cols>
    <col min="1" max="1" width="13" customWidth="1"/>
    <col min="2" max="2" width="10" customWidth="1"/>
    <col min="3" max="5" width="9" customWidth="1"/>
    <col min="6" max="6" width="18" customWidth="1"/>
    <col min="7" max="7" width="15" customWidth="1"/>
    <col min="8" max="8" width="38" customWidth="1"/>
    <col min="9" max="9" width="21" customWidth="1"/>
    <col min="10" max="10" width="19" customWidth="1"/>
    <col min="11" max="11" width="12" customWidth="1"/>
    <col min="12" max="13" width="13" customWidth="1"/>
    <col min="14" max="14" width="12" customWidth="1"/>
    <col min="15" max="15" width="48" customWidth="1"/>
  </cols>
  <sheetData>
    <row r="1" spans="1:15">
      <c r="A1" s="81" t="s">
        <v>73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>
      <c r="A3" s="84" t="s">
        <v>74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21.75" customHeight="1">
      <c r="A4" s="1" t="s">
        <v>29</v>
      </c>
      <c r="B4" s="1" t="s">
        <v>30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86</v>
      </c>
      <c r="O4" s="1" t="s">
        <v>87</v>
      </c>
    </row>
    <row r="5" spans="1:15" ht="33.6" customHeight="1">
      <c r="A5" s="34">
        <v>46198</v>
      </c>
      <c r="B5" s="35" t="s">
        <v>36</v>
      </c>
      <c r="C5" s="35" t="s">
        <v>88</v>
      </c>
      <c r="D5" s="36">
        <v>46198.375</v>
      </c>
      <c r="E5" s="36">
        <v>46198.458333333336</v>
      </c>
      <c r="F5" s="35" t="s">
        <v>89</v>
      </c>
      <c r="G5" s="35" t="s">
        <v>90</v>
      </c>
      <c r="H5" s="27" t="s">
        <v>91</v>
      </c>
      <c r="I5" s="35" t="s">
        <v>92</v>
      </c>
      <c r="J5" s="35" t="s">
        <v>93</v>
      </c>
      <c r="K5" s="35" t="s">
        <v>94</v>
      </c>
      <c r="L5" s="50"/>
      <c r="M5" s="50"/>
      <c r="N5" s="35" t="s">
        <v>21</v>
      </c>
      <c r="O5" s="27" t="s">
        <v>95</v>
      </c>
    </row>
    <row r="6" spans="1:15" ht="33.6" customHeight="1">
      <c r="A6" s="34">
        <v>46198</v>
      </c>
      <c r="B6" s="35" t="s">
        <v>36</v>
      </c>
      <c r="C6" s="35" t="s">
        <v>96</v>
      </c>
      <c r="D6" s="36">
        <v>46198.479166666664</v>
      </c>
      <c r="E6" s="36">
        <v>46198.5625</v>
      </c>
      <c r="F6" s="35" t="s">
        <v>97</v>
      </c>
      <c r="G6" s="35" t="s">
        <v>98</v>
      </c>
      <c r="H6" s="27" t="s">
        <v>99</v>
      </c>
      <c r="I6" s="35" t="s">
        <v>100</v>
      </c>
      <c r="J6" s="35" t="s">
        <v>101</v>
      </c>
      <c r="K6" s="35" t="s">
        <v>94</v>
      </c>
      <c r="L6" s="50"/>
      <c r="M6" s="50"/>
      <c r="N6" s="35" t="s">
        <v>102</v>
      </c>
      <c r="O6" s="27" t="s">
        <v>103</v>
      </c>
    </row>
    <row r="7" spans="1:15" ht="33.6" customHeight="1">
      <c r="A7" s="34">
        <v>46198</v>
      </c>
      <c r="B7" s="35" t="s">
        <v>36</v>
      </c>
      <c r="C7" s="35" t="s">
        <v>104</v>
      </c>
      <c r="D7" s="36">
        <v>46198.600694444445</v>
      </c>
      <c r="E7" s="36"/>
      <c r="F7" s="35" t="s">
        <v>105</v>
      </c>
      <c r="G7" s="35" t="s">
        <v>106</v>
      </c>
      <c r="H7" s="27" t="s">
        <v>107</v>
      </c>
      <c r="I7" s="35" t="s">
        <v>108</v>
      </c>
      <c r="J7" s="35" t="s">
        <v>109</v>
      </c>
      <c r="K7" s="35" t="s">
        <v>94</v>
      </c>
      <c r="L7" s="50"/>
      <c r="M7" s="50"/>
      <c r="N7" s="35" t="s">
        <v>102</v>
      </c>
      <c r="O7" s="27" t="s">
        <v>110</v>
      </c>
    </row>
    <row r="8" spans="1:15" ht="33.6" customHeight="1">
      <c r="A8" s="34">
        <v>46198</v>
      </c>
      <c r="B8" s="35" t="s">
        <v>36</v>
      </c>
      <c r="C8" s="35" t="s">
        <v>111</v>
      </c>
      <c r="D8" s="36">
        <v>46198.729166666664</v>
      </c>
      <c r="E8" s="36">
        <v>46198.833333333336</v>
      </c>
      <c r="F8" s="35" t="s">
        <v>112</v>
      </c>
      <c r="G8" s="35" t="s">
        <v>113</v>
      </c>
      <c r="H8" s="27" t="s">
        <v>114</v>
      </c>
      <c r="I8" s="35" t="s">
        <v>15</v>
      </c>
      <c r="J8" s="35" t="s">
        <v>115</v>
      </c>
      <c r="K8" s="35" t="s">
        <v>116</v>
      </c>
      <c r="L8" s="50"/>
      <c r="M8" s="50"/>
      <c r="N8" s="35" t="s">
        <v>21</v>
      </c>
      <c r="O8" s="27" t="s">
        <v>117</v>
      </c>
    </row>
    <row r="9" spans="1:15" ht="33.6" customHeight="1">
      <c r="A9" s="34">
        <v>46198</v>
      </c>
      <c r="B9" s="35" t="s">
        <v>36</v>
      </c>
      <c r="C9" s="35" t="s">
        <v>118</v>
      </c>
      <c r="D9" s="36">
        <v>46198.833333333336</v>
      </c>
      <c r="E9" s="36">
        <v>46198.916666666664</v>
      </c>
      <c r="F9" s="35" t="s">
        <v>37</v>
      </c>
      <c r="G9" s="35" t="s">
        <v>119</v>
      </c>
      <c r="H9" s="27" t="s">
        <v>120</v>
      </c>
      <c r="I9" s="35" t="s">
        <v>121</v>
      </c>
      <c r="J9" s="35" t="s">
        <v>101</v>
      </c>
      <c r="K9" s="35" t="s">
        <v>116</v>
      </c>
      <c r="L9" s="50"/>
      <c r="M9" s="50"/>
      <c r="N9" s="35" t="s">
        <v>21</v>
      </c>
      <c r="O9" s="27" t="s">
        <v>122</v>
      </c>
    </row>
    <row r="10" spans="1:15" ht="54.45" customHeight="1">
      <c r="A10" s="37">
        <v>46199</v>
      </c>
      <c r="B10" s="38" t="s">
        <v>40</v>
      </c>
      <c r="C10" s="38" t="s">
        <v>88</v>
      </c>
      <c r="D10" s="39">
        <v>46199.347222222219</v>
      </c>
      <c r="E10" s="39">
        <v>46199.520833333336</v>
      </c>
      <c r="F10" s="38" t="s">
        <v>123</v>
      </c>
      <c r="G10" s="38" t="s">
        <v>124</v>
      </c>
      <c r="H10" s="66" t="s">
        <v>125</v>
      </c>
      <c r="I10" s="38" t="s">
        <v>126</v>
      </c>
      <c r="J10" s="38" t="s">
        <v>127</v>
      </c>
      <c r="K10" s="38" t="s">
        <v>116</v>
      </c>
      <c r="L10" s="51"/>
      <c r="M10" s="51"/>
      <c r="N10" s="38" t="s">
        <v>102</v>
      </c>
      <c r="O10" s="28" t="s">
        <v>128</v>
      </c>
    </row>
    <row r="11" spans="1:15" ht="33.6" customHeight="1">
      <c r="A11" s="37">
        <v>46199</v>
      </c>
      <c r="B11" s="38" t="s">
        <v>40</v>
      </c>
      <c r="C11" s="38" t="s">
        <v>104</v>
      </c>
      <c r="D11" s="39">
        <v>46199.520833333336</v>
      </c>
      <c r="E11" s="39">
        <v>46199.75</v>
      </c>
      <c r="F11" s="38" t="s">
        <v>37</v>
      </c>
      <c r="G11" s="38" t="s">
        <v>129</v>
      </c>
      <c r="H11" s="29" t="s">
        <v>130</v>
      </c>
      <c r="I11" s="38" t="s">
        <v>131</v>
      </c>
      <c r="J11" s="38" t="s">
        <v>132</v>
      </c>
      <c r="K11" s="38" t="s">
        <v>116</v>
      </c>
      <c r="L11" s="51"/>
      <c r="M11" s="51"/>
      <c r="N11" s="38" t="s">
        <v>102</v>
      </c>
      <c r="O11" s="28" t="s">
        <v>133</v>
      </c>
    </row>
    <row r="12" spans="1:15" ht="33.6" customHeight="1">
      <c r="A12" s="37">
        <v>46199</v>
      </c>
      <c r="B12" s="38" t="s">
        <v>40</v>
      </c>
      <c r="C12" s="38" t="s">
        <v>111</v>
      </c>
      <c r="D12" s="39">
        <v>46199.75</v>
      </c>
      <c r="E12" s="39">
        <v>46199.833333333336</v>
      </c>
      <c r="F12" s="38" t="s">
        <v>37</v>
      </c>
      <c r="G12" s="38" t="s">
        <v>134</v>
      </c>
      <c r="H12" s="28" t="s">
        <v>135</v>
      </c>
      <c r="I12" s="38" t="s">
        <v>126</v>
      </c>
      <c r="J12" s="38" t="s">
        <v>101</v>
      </c>
      <c r="K12" s="38" t="s">
        <v>116</v>
      </c>
      <c r="L12" s="51"/>
      <c r="M12" s="51"/>
      <c r="N12" s="38" t="s">
        <v>21</v>
      </c>
      <c r="O12" s="28" t="s">
        <v>136</v>
      </c>
    </row>
    <row r="13" spans="1:15" ht="33.6" customHeight="1">
      <c r="A13" s="37">
        <v>46199</v>
      </c>
      <c r="B13" s="38" t="s">
        <v>40</v>
      </c>
      <c r="C13" s="38" t="s">
        <v>118</v>
      </c>
      <c r="D13" s="39">
        <v>46199.833333333336</v>
      </c>
      <c r="E13" s="39">
        <v>46199.916666666664</v>
      </c>
      <c r="F13" s="38" t="s">
        <v>137</v>
      </c>
      <c r="G13" s="38" t="s">
        <v>138</v>
      </c>
      <c r="H13" s="28" t="s">
        <v>139</v>
      </c>
      <c r="I13" s="38" t="s">
        <v>126</v>
      </c>
      <c r="J13" s="38" t="s">
        <v>140</v>
      </c>
      <c r="K13" s="38" t="s">
        <v>116</v>
      </c>
      <c r="L13" s="51"/>
      <c r="M13" s="51"/>
      <c r="N13" s="38" t="s">
        <v>21</v>
      </c>
      <c r="O13" s="28" t="s">
        <v>141</v>
      </c>
    </row>
    <row r="14" spans="1:15" ht="33.6" customHeight="1">
      <c r="A14" s="40">
        <v>46200</v>
      </c>
      <c r="B14" s="41" t="s">
        <v>44</v>
      </c>
      <c r="C14" s="41" t="s">
        <v>88</v>
      </c>
      <c r="D14" s="42">
        <v>46200.368055555555</v>
      </c>
      <c r="E14" s="42">
        <v>46200.375</v>
      </c>
      <c r="F14" s="41" t="s">
        <v>142</v>
      </c>
      <c r="G14" s="41" t="s">
        <v>143</v>
      </c>
      <c r="H14" s="30" t="s">
        <v>144</v>
      </c>
      <c r="I14" s="41" t="s">
        <v>121</v>
      </c>
      <c r="J14" s="41" t="s">
        <v>101</v>
      </c>
      <c r="K14" s="41" t="s">
        <v>94</v>
      </c>
      <c r="L14" s="52"/>
      <c r="M14" s="52"/>
      <c r="N14" s="41" t="s">
        <v>21</v>
      </c>
      <c r="O14" s="30" t="s">
        <v>145</v>
      </c>
    </row>
    <row r="15" spans="1:15" ht="54.45" customHeight="1">
      <c r="A15" s="40">
        <v>46200</v>
      </c>
      <c r="B15" s="41" t="s">
        <v>44</v>
      </c>
      <c r="C15" s="41" t="s">
        <v>146</v>
      </c>
      <c r="D15" s="42">
        <v>46200.375</v>
      </c>
      <c r="E15" s="42">
        <v>46200.75</v>
      </c>
      <c r="F15" s="41" t="s">
        <v>45</v>
      </c>
      <c r="G15" s="41" t="s">
        <v>147</v>
      </c>
      <c r="H15" s="30" t="s">
        <v>148</v>
      </c>
      <c r="I15" s="41" t="s">
        <v>149</v>
      </c>
      <c r="J15" s="41" t="s">
        <v>143</v>
      </c>
      <c r="K15" s="41" t="s">
        <v>94</v>
      </c>
      <c r="L15" s="52"/>
      <c r="M15" s="52"/>
      <c r="N15" s="41" t="s">
        <v>102</v>
      </c>
      <c r="O15" s="30" t="s">
        <v>150</v>
      </c>
    </row>
    <row r="16" spans="1:15" ht="33.6" customHeight="1">
      <c r="A16" s="40">
        <v>46200</v>
      </c>
      <c r="B16" s="41" t="s">
        <v>44</v>
      </c>
      <c r="C16" s="41" t="s">
        <v>111</v>
      </c>
      <c r="D16" s="42">
        <v>46200.791666666664</v>
      </c>
      <c r="E16" s="42">
        <v>46200.875</v>
      </c>
      <c r="F16" s="41" t="s">
        <v>37</v>
      </c>
      <c r="G16" s="41" t="s">
        <v>134</v>
      </c>
      <c r="H16" s="30" t="s">
        <v>151</v>
      </c>
      <c r="I16" s="41" t="s">
        <v>149</v>
      </c>
      <c r="J16" s="41" t="s">
        <v>101</v>
      </c>
      <c r="K16" s="41" t="s">
        <v>116</v>
      </c>
      <c r="L16" s="52"/>
      <c r="M16" s="52"/>
      <c r="N16" s="41" t="s">
        <v>21</v>
      </c>
      <c r="O16" s="30" t="s">
        <v>152</v>
      </c>
    </row>
    <row r="17" spans="1:15" ht="33.6" customHeight="1">
      <c r="A17" s="43">
        <v>46201</v>
      </c>
      <c r="B17" s="44" t="s">
        <v>48</v>
      </c>
      <c r="C17" s="44" t="s">
        <v>88</v>
      </c>
      <c r="D17" s="45">
        <v>46201.322916666664</v>
      </c>
      <c r="E17" s="45">
        <v>46201.4375</v>
      </c>
      <c r="F17" s="44" t="s">
        <v>153</v>
      </c>
      <c r="G17" s="44" t="s">
        <v>124</v>
      </c>
      <c r="H17" s="32" t="s">
        <v>154</v>
      </c>
      <c r="I17" s="44" t="s">
        <v>155</v>
      </c>
      <c r="J17" s="44" t="s">
        <v>156</v>
      </c>
      <c r="K17" s="44" t="s">
        <v>116</v>
      </c>
      <c r="L17" s="53"/>
      <c r="M17" s="53"/>
      <c r="N17" s="44" t="s">
        <v>102</v>
      </c>
      <c r="O17" s="31" t="s">
        <v>157</v>
      </c>
    </row>
    <row r="18" spans="1:15" ht="54.45" customHeight="1">
      <c r="A18" s="43">
        <v>46201</v>
      </c>
      <c r="B18" s="44" t="s">
        <v>48</v>
      </c>
      <c r="C18" s="44" t="s">
        <v>96</v>
      </c>
      <c r="D18" s="45">
        <v>46201.4375</v>
      </c>
      <c r="E18" s="45">
        <v>46201.548611111109</v>
      </c>
      <c r="F18" s="44" t="s">
        <v>158</v>
      </c>
      <c r="G18" s="44" t="s">
        <v>159</v>
      </c>
      <c r="H18" s="31" t="s">
        <v>160</v>
      </c>
      <c r="I18" s="44" t="s">
        <v>161</v>
      </c>
      <c r="J18" s="44" t="s">
        <v>162</v>
      </c>
      <c r="K18" s="44" t="s">
        <v>116</v>
      </c>
      <c r="L18" s="53"/>
      <c r="M18" s="53"/>
      <c r="N18" s="44" t="s">
        <v>21</v>
      </c>
      <c r="O18" s="31" t="s">
        <v>163</v>
      </c>
    </row>
    <row r="19" spans="1:15" ht="33.6" customHeight="1">
      <c r="A19" s="43">
        <v>46201</v>
      </c>
      <c r="B19" s="44" t="s">
        <v>48</v>
      </c>
      <c r="C19" s="44" t="s">
        <v>104</v>
      </c>
      <c r="D19" s="45">
        <v>46201.555555555555</v>
      </c>
      <c r="E19" s="45">
        <v>46201.666666666664</v>
      </c>
      <c r="F19" s="44" t="s">
        <v>164</v>
      </c>
      <c r="G19" s="44" t="s">
        <v>165</v>
      </c>
      <c r="H19" s="31" t="s">
        <v>166</v>
      </c>
      <c r="I19" s="44" t="s">
        <v>167</v>
      </c>
      <c r="J19" s="44" t="s">
        <v>101</v>
      </c>
      <c r="K19" s="44" t="s">
        <v>116</v>
      </c>
      <c r="L19" s="53"/>
      <c r="M19" s="53"/>
      <c r="N19" s="44" t="s">
        <v>21</v>
      </c>
      <c r="O19" s="31" t="s">
        <v>168</v>
      </c>
    </row>
    <row r="20" spans="1:15" ht="33.6" customHeight="1">
      <c r="A20" s="43">
        <v>46201</v>
      </c>
      <c r="B20" s="44" t="s">
        <v>48</v>
      </c>
      <c r="C20" s="44" t="s">
        <v>111</v>
      </c>
      <c r="D20" s="45">
        <v>46201.666666666664</v>
      </c>
      <c r="E20" s="45">
        <v>46201.770833333336</v>
      </c>
      <c r="F20" s="44" t="s">
        <v>169</v>
      </c>
      <c r="G20" s="44" t="s">
        <v>90</v>
      </c>
      <c r="H20" s="31" t="s">
        <v>170</v>
      </c>
      <c r="I20" s="44" t="s">
        <v>171</v>
      </c>
      <c r="J20" s="44" t="s">
        <v>172</v>
      </c>
      <c r="K20" s="44" t="s">
        <v>116</v>
      </c>
      <c r="L20" s="53"/>
      <c r="M20" s="53"/>
      <c r="N20" s="44" t="s">
        <v>102</v>
      </c>
      <c r="O20" s="31" t="s">
        <v>173</v>
      </c>
    </row>
    <row r="21" spans="1:15" ht="33.6" customHeight="1">
      <c r="A21" s="43">
        <v>46201</v>
      </c>
      <c r="B21" s="44" t="s">
        <v>48</v>
      </c>
      <c r="C21" s="44" t="s">
        <v>118</v>
      </c>
      <c r="D21" s="45">
        <v>46201.770833333336</v>
      </c>
      <c r="E21" s="45">
        <v>46201.875</v>
      </c>
      <c r="F21" s="44" t="s">
        <v>174</v>
      </c>
      <c r="G21" s="44" t="s">
        <v>134</v>
      </c>
      <c r="H21" s="31" t="s">
        <v>175</v>
      </c>
      <c r="I21" s="44" t="s">
        <v>176</v>
      </c>
      <c r="J21" s="44" t="s">
        <v>101</v>
      </c>
      <c r="K21" s="44" t="s">
        <v>116</v>
      </c>
      <c r="L21" s="53"/>
      <c r="M21" s="53"/>
      <c r="N21" s="44" t="s">
        <v>21</v>
      </c>
      <c r="O21" s="31" t="s">
        <v>177</v>
      </c>
    </row>
    <row r="22" spans="1:15" ht="33.6" customHeight="1">
      <c r="A22" s="55">
        <v>46202</v>
      </c>
      <c r="B22" s="56" t="s">
        <v>52</v>
      </c>
      <c r="C22" s="56" t="s">
        <v>88</v>
      </c>
      <c r="D22" s="57">
        <v>46202.395833333336</v>
      </c>
      <c r="E22" s="57">
        <v>46202.520833333336</v>
      </c>
      <c r="F22" s="56" t="s">
        <v>174</v>
      </c>
      <c r="G22" s="56" t="s">
        <v>178</v>
      </c>
      <c r="H22" s="58" t="s">
        <v>179</v>
      </c>
      <c r="I22" s="56" t="s">
        <v>121</v>
      </c>
      <c r="J22" s="56" t="s">
        <v>180</v>
      </c>
      <c r="K22" s="64" t="s">
        <v>116</v>
      </c>
      <c r="L22" s="59"/>
      <c r="M22" s="59"/>
      <c r="N22" s="46" t="s">
        <v>102</v>
      </c>
      <c r="O22" s="58" t="s">
        <v>181</v>
      </c>
    </row>
    <row r="23" spans="1:15" ht="33.6" customHeight="1">
      <c r="A23" s="55">
        <v>46202</v>
      </c>
      <c r="B23" s="56" t="s">
        <v>52</v>
      </c>
      <c r="C23" s="56" t="s">
        <v>96</v>
      </c>
      <c r="D23" s="57">
        <v>46202.520833333336</v>
      </c>
      <c r="E23" s="57">
        <v>46202.583333333336</v>
      </c>
      <c r="F23" s="56" t="s">
        <v>174</v>
      </c>
      <c r="G23" s="56" t="s">
        <v>134</v>
      </c>
      <c r="H23" s="58" t="s">
        <v>182</v>
      </c>
      <c r="I23" s="56" t="s">
        <v>174</v>
      </c>
      <c r="J23" s="56" t="s">
        <v>101</v>
      </c>
      <c r="K23" s="64" t="s">
        <v>116</v>
      </c>
      <c r="L23" s="59"/>
      <c r="M23" s="59"/>
      <c r="N23" s="46" t="s">
        <v>21</v>
      </c>
      <c r="O23" s="58" t="s">
        <v>183</v>
      </c>
    </row>
    <row r="24" spans="1:15" ht="33.6" customHeight="1">
      <c r="A24" s="55">
        <v>46202</v>
      </c>
      <c r="B24" s="56" t="s">
        <v>52</v>
      </c>
      <c r="C24" s="56" t="s">
        <v>104</v>
      </c>
      <c r="D24" s="57">
        <v>46202.583333333336</v>
      </c>
      <c r="E24" s="57">
        <v>46202.6875</v>
      </c>
      <c r="F24" s="56" t="s">
        <v>184</v>
      </c>
      <c r="G24" s="56" t="s">
        <v>178</v>
      </c>
      <c r="H24" s="58" t="s">
        <v>185</v>
      </c>
      <c r="I24" s="56" t="s">
        <v>174</v>
      </c>
      <c r="J24" s="56" t="s">
        <v>101</v>
      </c>
      <c r="K24" s="64" t="s">
        <v>116</v>
      </c>
      <c r="L24" s="59"/>
      <c r="M24" s="59"/>
      <c r="N24" s="46" t="s">
        <v>102</v>
      </c>
      <c r="O24" s="58" t="s">
        <v>186</v>
      </c>
    </row>
    <row r="25" spans="1:15" ht="33.6" customHeight="1">
      <c r="A25" s="55">
        <v>46202</v>
      </c>
      <c r="B25" s="56" t="s">
        <v>52</v>
      </c>
      <c r="C25" s="56" t="s">
        <v>111</v>
      </c>
      <c r="D25" s="57">
        <v>46202.6875</v>
      </c>
      <c r="E25" s="57">
        <v>46202.770833333336</v>
      </c>
      <c r="F25" s="56" t="s">
        <v>187</v>
      </c>
      <c r="G25" s="56" t="s">
        <v>188</v>
      </c>
      <c r="H25" s="58" t="s">
        <v>189</v>
      </c>
      <c r="I25" s="56" t="s">
        <v>190</v>
      </c>
      <c r="J25" s="56" t="s">
        <v>101</v>
      </c>
      <c r="K25" s="64" t="s">
        <v>116</v>
      </c>
      <c r="L25" s="59"/>
      <c r="M25" s="59"/>
      <c r="N25" s="46" t="s">
        <v>21</v>
      </c>
      <c r="O25" s="58" t="s">
        <v>191</v>
      </c>
    </row>
    <row r="26" spans="1:15" ht="33.6" customHeight="1">
      <c r="A26" s="55">
        <v>46202</v>
      </c>
      <c r="B26" s="56" t="s">
        <v>52</v>
      </c>
      <c r="C26" s="56" t="s">
        <v>118</v>
      </c>
      <c r="D26" s="57">
        <v>46202.770833333336</v>
      </c>
      <c r="E26" s="57">
        <v>46202.875</v>
      </c>
      <c r="F26" s="56" t="s">
        <v>192</v>
      </c>
      <c r="G26" s="56" t="s">
        <v>193</v>
      </c>
      <c r="H26" s="58" t="s">
        <v>194</v>
      </c>
      <c r="I26" s="56" t="s">
        <v>187</v>
      </c>
      <c r="J26" s="56" t="s">
        <v>140</v>
      </c>
      <c r="K26" s="64" t="s">
        <v>116</v>
      </c>
      <c r="L26" s="59"/>
      <c r="M26" s="59"/>
      <c r="N26" s="46" t="s">
        <v>21</v>
      </c>
      <c r="O26" s="58" t="s">
        <v>195</v>
      </c>
    </row>
    <row r="27" spans="1:15" ht="33.6" customHeight="1">
      <c r="A27" s="47">
        <v>46203</v>
      </c>
      <c r="B27" s="48" t="s">
        <v>56</v>
      </c>
      <c r="C27" s="48" t="s">
        <v>88</v>
      </c>
      <c r="D27" s="49">
        <v>46203.375</v>
      </c>
      <c r="E27" s="49">
        <v>46203.395833333336</v>
      </c>
      <c r="F27" s="48" t="s">
        <v>37</v>
      </c>
      <c r="G27" s="48" t="s">
        <v>16</v>
      </c>
      <c r="H27" s="33" t="s">
        <v>196</v>
      </c>
      <c r="I27" s="48" t="s">
        <v>121</v>
      </c>
      <c r="J27" s="48" t="s">
        <v>101</v>
      </c>
      <c r="K27" s="48" t="s">
        <v>116</v>
      </c>
      <c r="L27" s="54"/>
      <c r="M27" s="54"/>
      <c r="N27" s="48" t="s">
        <v>21</v>
      </c>
      <c r="O27" s="33" t="s">
        <v>197</v>
      </c>
    </row>
    <row r="28" spans="1:15" ht="33.6" customHeight="1">
      <c r="A28" s="47">
        <v>46203</v>
      </c>
      <c r="B28" s="48" t="s">
        <v>56</v>
      </c>
      <c r="C28" s="48" t="s">
        <v>96</v>
      </c>
      <c r="D28" s="49">
        <v>46203.395833333336</v>
      </c>
      <c r="E28" s="49">
        <v>46203.5625</v>
      </c>
      <c r="F28" s="48" t="s">
        <v>37</v>
      </c>
      <c r="G28" s="48" t="s">
        <v>129</v>
      </c>
      <c r="H28" s="33" t="s">
        <v>198</v>
      </c>
      <c r="I28" s="48" t="s">
        <v>121</v>
      </c>
      <c r="J28" s="48" t="s">
        <v>199</v>
      </c>
      <c r="K28" s="48" t="s">
        <v>116</v>
      </c>
      <c r="L28" s="54"/>
      <c r="M28" s="54"/>
      <c r="N28" s="48" t="s">
        <v>102</v>
      </c>
      <c r="O28" s="33" t="s">
        <v>200</v>
      </c>
    </row>
    <row r="29" spans="1:15" ht="54.45" customHeight="1">
      <c r="A29" s="47">
        <v>46203</v>
      </c>
      <c r="B29" s="48" t="s">
        <v>56</v>
      </c>
      <c r="C29" s="48" t="s">
        <v>104</v>
      </c>
      <c r="D29" s="49">
        <v>46203.5625</v>
      </c>
      <c r="E29" s="49"/>
      <c r="F29" s="48" t="s">
        <v>201</v>
      </c>
      <c r="G29" s="48" t="s">
        <v>202</v>
      </c>
      <c r="H29" s="33" t="s">
        <v>203</v>
      </c>
      <c r="I29" s="48" t="s">
        <v>121</v>
      </c>
      <c r="J29" s="48" t="s">
        <v>204</v>
      </c>
      <c r="K29" s="48" t="s">
        <v>94</v>
      </c>
      <c r="L29" s="54"/>
      <c r="M29" s="54"/>
      <c r="N29" s="48" t="s">
        <v>102</v>
      </c>
      <c r="O29" s="33" t="s">
        <v>205</v>
      </c>
    </row>
    <row r="30" spans="1:15" ht="17.850000000000001" customHeight="1">
      <c r="A30" s="22"/>
      <c r="B30" s="23"/>
      <c r="C30" s="23"/>
      <c r="D30" s="24"/>
      <c r="E30" s="24"/>
      <c r="F30" s="25"/>
      <c r="G30" s="25"/>
      <c r="H30" s="25"/>
      <c r="I30" s="25"/>
      <c r="J30" s="25"/>
      <c r="K30" s="25"/>
      <c r="L30" s="26"/>
      <c r="M30" s="26"/>
      <c r="N30" s="25"/>
      <c r="O30" s="25"/>
    </row>
    <row r="31" spans="1:15" ht="17.850000000000001" customHeight="1">
      <c r="A31" s="22"/>
      <c r="B31" s="23"/>
      <c r="C31" s="23"/>
      <c r="D31" s="24"/>
      <c r="E31" s="24"/>
      <c r="F31" s="25"/>
      <c r="G31" s="25"/>
      <c r="H31" s="25"/>
      <c r="I31" s="25"/>
      <c r="J31" s="25"/>
      <c r="K31" s="25"/>
      <c r="L31" s="26"/>
      <c r="M31" s="26"/>
      <c r="N31" s="25"/>
      <c r="O31" s="25"/>
    </row>
  </sheetData>
  <mergeCells count="2">
    <mergeCell ref="A1:O2"/>
    <mergeCell ref="A3:O3"/>
  </mergeCells>
  <phoneticPr fontId="8" type="noConversion"/>
  <conditionalFormatting sqref="N5:N31">
    <cfRule type="expression" dxfId="9" priority="1">
      <formula>N5="已確認"</formula>
    </cfRule>
    <cfRule type="expression" dxfId="8" priority="2">
      <formula>N5="待確認"</formula>
    </cfRule>
    <cfRule type="expression" dxfId="7" priority="3">
      <formula>N5="取消"</formula>
    </cfRule>
  </conditionalFormatting>
  <conditionalFormatting sqref="K5:K31">
    <cfRule type="expression" dxfId="6" priority="4">
      <formula>K5="已預訂"</formula>
    </cfRule>
  </conditionalFormatting>
  <conditionalFormatting sqref="M5:M31">
    <cfRule type="dataBar" priority="37">
      <dataBar>
        <cfvo type="min"/>
        <cfvo type="max"/>
        <color rgb="FF5B9BD5"/>
      </dataBar>
    </cfRule>
  </conditionalFormatting>
  <conditionalFormatting sqref="M5:M31">
    <cfRule type="dataBar" priority="39">
      <dataBar>
        <cfvo type="min"/>
        <cfvo type="max"/>
        <color rgb="FF5B9BD5"/>
      </dataBar>
    </cfRule>
  </conditionalFormatting>
  <conditionalFormatting sqref="M5:M31">
    <cfRule type="dataBar" priority="4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{787D24A2-A6A8-1004-EB02-576ED6A9A828}</x14:id>
        </ext>
      </extLst>
    </cfRule>
  </conditionalFormatting>
  <dataValidations count="5">
    <dataValidation type="list" sqref="C5:C31" xr:uid="{00000000-0002-0000-0100-000000000000}">
      <formula1>"早上,中午,下午,晚上,夜間,自訂"</formula1>
    </dataValidation>
    <dataValidation type="list" sqref="G5:G31" xr:uid="{00000000-0002-0000-0100-000001000000}">
      <formula1>"景點,美食,購物,交通,住宿,交通／住宿,航班,自由活動"</formula1>
    </dataValidation>
    <dataValidation type="list" sqref="J5:J31" xr:uid="{00000000-0002-0000-0100-000002000000}">
      <formula1>"步行,地鐵,JR,西鐵,巴士,計程車,租車,飛機,其他"</formula1>
    </dataValidation>
    <dataValidation type="list" sqref="K5:K31" xr:uid="{00000000-0002-0000-0100-000003000000}">
      <formula1>"未預訂,已預訂,免預訂,現場購買"</formula1>
    </dataValidation>
    <dataValidation type="list" sqref="N5:N31" xr:uid="{00000000-0002-0000-0100-000004000000}">
      <formula1>"待確認,已確認,備選,取消"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7D24A2-A6A8-1004-EB02-576ED6A9A828}">
            <x14:dataBar>
              <x14:cfvo type="min"/>
              <x14:cfvo type="max"/>
              <x14:negativeFillColor auto="1"/>
              <x14:axisColor auto="1"/>
            </x14:dataBar>
          </x14:cfRule>
          <xm:sqref>M5:M31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B5" sqref="B5"/>
    </sheetView>
  </sheetViews>
  <sheetFormatPr defaultRowHeight="13.8"/>
  <cols>
    <col min="1" max="1" width="18" customWidth="1"/>
    <col min="2" max="5" width="16" customWidth="1"/>
    <col min="6" max="6" width="30" customWidth="1"/>
    <col min="7" max="8" width="18" customWidth="1"/>
  </cols>
  <sheetData>
    <row r="1" spans="1:8">
      <c r="A1" s="81" t="s">
        <v>206</v>
      </c>
      <c r="B1" s="81"/>
      <c r="C1" s="81"/>
      <c r="D1" s="81"/>
      <c r="E1" s="81"/>
      <c r="F1" s="81"/>
      <c r="G1" s="81"/>
      <c r="H1" s="81"/>
    </row>
    <row r="2" spans="1:8">
      <c r="A2" s="81"/>
      <c r="B2" s="81"/>
      <c r="C2" s="81"/>
      <c r="D2" s="81"/>
      <c r="E2" s="81"/>
      <c r="F2" s="81"/>
      <c r="G2" s="81"/>
      <c r="H2" s="81"/>
    </row>
    <row r="4" spans="1:8">
      <c r="A4" s="1" t="s">
        <v>207</v>
      </c>
      <c r="B4" s="1" t="s">
        <v>208</v>
      </c>
      <c r="D4" s="82" t="s">
        <v>209</v>
      </c>
      <c r="E4" s="82"/>
      <c r="F4" s="82"/>
      <c r="G4" s="82"/>
      <c r="H4" s="82"/>
    </row>
    <row r="5" spans="1:8">
      <c r="A5" s="8" t="s">
        <v>210</v>
      </c>
      <c r="B5" s="13">
        <v>150000</v>
      </c>
      <c r="D5" s="8" t="s">
        <v>27</v>
      </c>
      <c r="E5" s="17">
        <f>B5-B7</f>
        <v>150000</v>
      </c>
      <c r="G5" s="8" t="s">
        <v>211</v>
      </c>
      <c r="H5" s="18">
        <f>IF(B5=0,0,B7/B5)</f>
        <v>0</v>
      </c>
    </row>
    <row r="6" spans="1:8">
      <c r="A6" s="8" t="s">
        <v>212</v>
      </c>
      <c r="B6" s="15">
        <v>0.22</v>
      </c>
      <c r="D6" s="8" t="s">
        <v>213</v>
      </c>
      <c r="E6" s="17">
        <f>B5/6</f>
        <v>25000</v>
      </c>
      <c r="G6" s="8" t="s">
        <v>214</v>
      </c>
      <c r="H6" s="17">
        <f>B7/6</f>
        <v>0</v>
      </c>
    </row>
    <row r="7" spans="1:8">
      <c r="A7" s="8" t="s">
        <v>22</v>
      </c>
      <c r="B7" s="13">
        <f>SUM(C12:C21)</f>
        <v>0</v>
      </c>
      <c r="D7" s="8" t="s">
        <v>215</v>
      </c>
      <c r="E7" s="17">
        <f>SUM(D12:D21)</f>
        <v>0</v>
      </c>
      <c r="G7" s="8" t="s">
        <v>216</v>
      </c>
      <c r="H7" s="17">
        <f>B5-E7</f>
        <v>150000</v>
      </c>
    </row>
    <row r="8" spans="1:8">
      <c r="A8" s="8" t="s">
        <v>217</v>
      </c>
      <c r="B8" s="16">
        <f>B7*B6</f>
        <v>0</v>
      </c>
      <c r="D8" s="8" t="s">
        <v>218</v>
      </c>
      <c r="E8" s="17" t="str">
        <f>IF(B7&gt;B5,"預估已超支","預算內")</f>
        <v>預算內</v>
      </c>
      <c r="G8" s="8" t="s">
        <v>219</v>
      </c>
      <c r="H8" s="19">
        <f>E7*B6</f>
        <v>0</v>
      </c>
    </row>
    <row r="10" spans="1:8">
      <c r="A10" s="82" t="s">
        <v>220</v>
      </c>
      <c r="B10" s="82"/>
      <c r="C10" s="82"/>
      <c r="D10" s="82"/>
      <c r="E10" s="82"/>
      <c r="F10" s="82"/>
    </row>
    <row r="11" spans="1:8">
      <c r="A11" s="1" t="s">
        <v>221</v>
      </c>
      <c r="B11" s="1" t="s">
        <v>222</v>
      </c>
      <c r="C11" s="1" t="s">
        <v>223</v>
      </c>
      <c r="D11" s="1" t="s">
        <v>224</v>
      </c>
      <c r="E11" s="1" t="s">
        <v>225</v>
      </c>
      <c r="F11" s="1" t="s">
        <v>35</v>
      </c>
    </row>
    <row r="12" spans="1:8">
      <c r="A12" s="2" t="s">
        <v>226</v>
      </c>
      <c r="B12" s="13"/>
      <c r="C12" s="13"/>
      <c r="D12" s="13"/>
      <c r="E12" s="13">
        <f t="shared" ref="E12:E21" si="0">B12-D12</f>
        <v>0</v>
      </c>
      <c r="F12" s="2"/>
    </row>
    <row r="13" spans="1:8">
      <c r="A13" s="2" t="s">
        <v>16</v>
      </c>
      <c r="B13" s="13"/>
      <c r="C13" s="13"/>
      <c r="D13" s="13"/>
      <c r="E13" s="13">
        <f t="shared" si="0"/>
        <v>0</v>
      </c>
      <c r="F13" s="2"/>
    </row>
    <row r="14" spans="1:8">
      <c r="A14" s="2" t="s">
        <v>227</v>
      </c>
      <c r="B14" s="13"/>
      <c r="C14" s="13"/>
      <c r="D14" s="13"/>
      <c r="E14" s="13">
        <f t="shared" si="0"/>
        <v>0</v>
      </c>
      <c r="F14" s="2"/>
    </row>
    <row r="15" spans="1:8">
      <c r="A15" s="2" t="s">
        <v>228</v>
      </c>
      <c r="B15" s="13"/>
      <c r="C15" s="13"/>
      <c r="D15" s="13"/>
      <c r="E15" s="13">
        <f t="shared" si="0"/>
        <v>0</v>
      </c>
      <c r="F15" s="2"/>
    </row>
    <row r="16" spans="1:8">
      <c r="A16" s="2" t="s">
        <v>134</v>
      </c>
      <c r="B16" s="13"/>
      <c r="C16" s="13"/>
      <c r="D16" s="13"/>
      <c r="E16" s="13">
        <f t="shared" si="0"/>
        <v>0</v>
      </c>
      <c r="F16" s="2"/>
    </row>
    <row r="17" spans="1:6">
      <c r="A17" s="2" t="s">
        <v>229</v>
      </c>
      <c r="B17" s="13"/>
      <c r="C17" s="13"/>
      <c r="D17" s="13"/>
      <c r="E17" s="13">
        <f t="shared" si="0"/>
        <v>0</v>
      </c>
      <c r="F17" s="2"/>
    </row>
    <row r="18" spans="1:6">
      <c r="A18" s="2" t="s">
        <v>178</v>
      </c>
      <c r="B18" s="13"/>
      <c r="C18" s="13"/>
      <c r="D18" s="13"/>
      <c r="E18" s="13">
        <f t="shared" si="0"/>
        <v>0</v>
      </c>
      <c r="F18" s="2"/>
    </row>
    <row r="19" spans="1:6">
      <c r="A19" s="2" t="s">
        <v>230</v>
      </c>
      <c r="B19" s="13"/>
      <c r="C19" s="13"/>
      <c r="D19" s="13"/>
      <c r="E19" s="13">
        <f t="shared" si="0"/>
        <v>0</v>
      </c>
      <c r="F19" s="2"/>
    </row>
    <row r="20" spans="1:6">
      <c r="A20" s="2" t="s">
        <v>231</v>
      </c>
      <c r="B20" s="13"/>
      <c r="C20" s="13"/>
      <c r="D20" s="13"/>
      <c r="E20" s="13">
        <f t="shared" si="0"/>
        <v>0</v>
      </c>
      <c r="F20" s="2"/>
    </row>
    <row r="21" spans="1:6">
      <c r="A21" s="2" t="s">
        <v>232</v>
      </c>
      <c r="B21" s="13"/>
      <c r="C21" s="13"/>
      <c r="D21" s="13"/>
      <c r="E21" s="13">
        <f t="shared" si="0"/>
        <v>0</v>
      </c>
      <c r="F21" s="2"/>
    </row>
  </sheetData>
  <mergeCells count="3">
    <mergeCell ref="A1:H2"/>
    <mergeCell ref="D4:H4"/>
    <mergeCell ref="A10:F10"/>
  </mergeCells>
  <phoneticPr fontId="8" type="noConversion"/>
  <conditionalFormatting sqref="E8">
    <cfRule type="expression" dxfId="5" priority="1">
      <formula>E8="預估已超支"</formula>
    </cfRule>
    <cfRule type="expression" dxfId="4" priority="2">
      <formula>E8="預算內"</formula>
    </cfRule>
  </conditionalFormatting>
  <conditionalFormatting sqref="E12:E21">
    <cfRule type="cellIs" dxfId="3" priority="3" operator="lessThan">
      <formula>0</formula>
    </cfRule>
    <cfRule type="dataBar" priority="4">
      <dataBar>
        <cfvo type="min"/>
        <cfvo type="max"/>
        <color rgb="FF70AD47"/>
      </dataBar>
    </cfRule>
  </conditionalFormatting>
  <conditionalFormatting sqref="E12:E21">
    <cfRule type="dataBar" priority="5">
      <dataBar>
        <cfvo type="min"/>
        <cfvo type="max"/>
        <color rgb="FF70AD47"/>
      </dataBar>
    </cfRule>
  </conditionalFormatting>
  <conditionalFormatting sqref="E12:E21"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{1AC5D01F-D023-39DC-CA69-A110EC9E3E04}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C5D01F-D023-39DC-CA69-A110EC9E3E04}">
            <x14:dataBar>
              <x14:cfvo type="min"/>
              <x14:cfvo type="max"/>
              <x14:negativeFillColor auto="1"/>
              <x14:axisColor auto="1"/>
            </x14:dataBar>
          </x14:cfRule>
          <xm:sqref>E12:E21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C32" sqref="C32"/>
    </sheetView>
  </sheetViews>
  <sheetFormatPr defaultRowHeight="13.8"/>
  <cols>
    <col min="1" max="1" width="13" customWidth="1"/>
    <col min="2" max="2" width="28" customWidth="1"/>
    <col min="3" max="3" width="13" customWidth="1"/>
    <col min="4" max="5" width="12" customWidth="1"/>
    <col min="6" max="6" width="10" customWidth="1"/>
    <col min="7" max="7" width="38" customWidth="1"/>
  </cols>
  <sheetData>
    <row r="1" spans="1:7">
      <c r="A1" s="81" t="s">
        <v>233</v>
      </c>
      <c r="B1" s="81"/>
      <c r="C1" s="81"/>
      <c r="D1" s="81"/>
      <c r="E1" s="81"/>
      <c r="F1" s="81"/>
      <c r="G1" s="81"/>
    </row>
    <row r="2" spans="1:7">
      <c r="A2" s="81"/>
      <c r="B2" s="81"/>
      <c r="C2" s="81"/>
      <c r="D2" s="81"/>
      <c r="E2" s="81"/>
      <c r="F2" s="81"/>
      <c r="G2" s="81"/>
    </row>
    <row r="4" spans="1:7">
      <c r="A4" s="1" t="s">
        <v>221</v>
      </c>
      <c r="B4" s="1" t="s">
        <v>234</v>
      </c>
      <c r="C4" s="1" t="s">
        <v>235</v>
      </c>
      <c r="D4" s="1" t="s">
        <v>236</v>
      </c>
      <c r="E4" s="1" t="s">
        <v>237</v>
      </c>
      <c r="F4" s="1" t="s">
        <v>238</v>
      </c>
      <c r="G4" s="1" t="s">
        <v>239</v>
      </c>
    </row>
    <row r="5" spans="1:7" ht="16.649999999999999" customHeight="1">
      <c r="A5" s="2" t="s">
        <v>240</v>
      </c>
      <c r="B5" s="14" t="s">
        <v>241</v>
      </c>
      <c r="C5" s="20">
        <v>46191</v>
      </c>
      <c r="D5" s="14" t="s">
        <v>242</v>
      </c>
      <c r="E5" s="14" t="s">
        <v>243</v>
      </c>
      <c r="F5" s="14" t="s">
        <v>244</v>
      </c>
      <c r="G5" s="14"/>
    </row>
    <row r="6" spans="1:7" ht="16.649999999999999" customHeight="1">
      <c r="A6" s="2" t="s">
        <v>106</v>
      </c>
      <c r="B6" s="14" t="s">
        <v>245</v>
      </c>
      <c r="C6" s="20">
        <v>46191</v>
      </c>
      <c r="D6" s="14" t="s">
        <v>242</v>
      </c>
      <c r="E6" s="14" t="s">
        <v>243</v>
      </c>
      <c r="F6" s="14" t="s">
        <v>244</v>
      </c>
      <c r="G6" s="14" t="s">
        <v>246</v>
      </c>
    </row>
    <row r="7" spans="1:7" ht="16.649999999999999" customHeight="1">
      <c r="A7" s="2" t="s">
        <v>16</v>
      </c>
      <c r="B7" s="14" t="s">
        <v>247</v>
      </c>
      <c r="C7" s="20">
        <v>46191</v>
      </c>
      <c r="D7" s="14" t="s">
        <v>242</v>
      </c>
      <c r="E7" s="14" t="s">
        <v>243</v>
      </c>
      <c r="F7" s="14" t="s">
        <v>244</v>
      </c>
      <c r="G7" s="21" t="s">
        <v>248</v>
      </c>
    </row>
    <row r="8" spans="1:7" ht="16.649999999999999" customHeight="1">
      <c r="A8" s="2" t="s">
        <v>90</v>
      </c>
      <c r="B8" s="14" t="s">
        <v>249</v>
      </c>
      <c r="C8" s="20">
        <v>46196</v>
      </c>
      <c r="D8" s="14" t="s">
        <v>242</v>
      </c>
      <c r="E8" s="14" t="s">
        <v>243</v>
      </c>
      <c r="F8" s="14" t="s">
        <v>250</v>
      </c>
      <c r="G8" s="21" t="s">
        <v>251</v>
      </c>
    </row>
    <row r="9" spans="1:7" ht="16.649999999999999" customHeight="1">
      <c r="A9" s="2" t="s">
        <v>252</v>
      </c>
      <c r="B9" s="14" t="s">
        <v>253</v>
      </c>
      <c r="C9" s="20">
        <v>46195</v>
      </c>
      <c r="D9" s="14" t="s">
        <v>242</v>
      </c>
      <c r="E9" s="14" t="s">
        <v>243</v>
      </c>
      <c r="F9" s="14" t="s">
        <v>250</v>
      </c>
      <c r="G9" s="14"/>
    </row>
    <row r="10" spans="1:7" ht="16.649999999999999" customHeight="1">
      <c r="A10" s="2" t="s">
        <v>254</v>
      </c>
      <c r="B10" s="14" t="s">
        <v>255</v>
      </c>
      <c r="C10" s="20">
        <v>46195</v>
      </c>
      <c r="D10" s="14" t="s">
        <v>242</v>
      </c>
      <c r="E10" s="14" t="s">
        <v>243</v>
      </c>
      <c r="F10" s="14" t="s">
        <v>250</v>
      </c>
      <c r="G10" s="14"/>
    </row>
    <row r="11" spans="1:7" ht="16.649999999999999" customHeight="1">
      <c r="A11" s="2" t="s">
        <v>256</v>
      </c>
      <c r="B11" s="14" t="s">
        <v>257</v>
      </c>
      <c r="C11" s="20">
        <v>46197</v>
      </c>
      <c r="D11" s="14" t="s">
        <v>242</v>
      </c>
      <c r="E11" s="14" t="s">
        <v>243</v>
      </c>
      <c r="F11" s="14" t="s">
        <v>244</v>
      </c>
      <c r="G11" s="14">
        <v>150000</v>
      </c>
    </row>
    <row r="12" spans="1:7" ht="16.649999999999999" customHeight="1">
      <c r="A12" s="2" t="s">
        <v>258</v>
      </c>
      <c r="B12" s="14" t="s">
        <v>259</v>
      </c>
      <c r="C12" s="20">
        <v>46197</v>
      </c>
      <c r="D12" s="14" t="s">
        <v>242</v>
      </c>
      <c r="E12" s="14" t="s">
        <v>243</v>
      </c>
      <c r="F12" s="14" t="s">
        <v>250</v>
      </c>
      <c r="G12" s="14"/>
    </row>
    <row r="13" spans="1:7" ht="16.649999999999999" customHeight="1">
      <c r="A13" s="2" t="s">
        <v>260</v>
      </c>
      <c r="B13" s="14" t="s">
        <v>261</v>
      </c>
      <c r="C13" s="20">
        <v>46197</v>
      </c>
      <c r="D13" s="14" t="s">
        <v>242</v>
      </c>
      <c r="E13" s="14" t="s">
        <v>243</v>
      </c>
      <c r="F13" s="14" t="s">
        <v>250</v>
      </c>
      <c r="G13" s="14"/>
    </row>
    <row r="14" spans="1:7" ht="16.649999999999999" customHeight="1">
      <c r="A14" s="2" t="s">
        <v>262</v>
      </c>
      <c r="B14" s="14" t="s">
        <v>263</v>
      </c>
      <c r="C14" s="20">
        <v>46197</v>
      </c>
      <c r="D14" s="14" t="s">
        <v>242</v>
      </c>
      <c r="E14" s="14" t="s">
        <v>243</v>
      </c>
      <c r="F14" s="14" t="s">
        <v>250</v>
      </c>
      <c r="G14" s="14"/>
    </row>
    <row r="15" spans="1:7" ht="16.649999999999999" customHeight="1">
      <c r="A15" s="2" t="s">
        <v>264</v>
      </c>
      <c r="B15" s="14" t="s">
        <v>265</v>
      </c>
      <c r="C15" s="20">
        <v>46197</v>
      </c>
      <c r="D15" s="14" t="s">
        <v>242</v>
      </c>
      <c r="E15" s="14" t="s">
        <v>243</v>
      </c>
      <c r="F15" s="14" t="s">
        <v>244</v>
      </c>
      <c r="G15" s="14"/>
    </row>
    <row r="16" spans="1:7" ht="16.649999999999999" customHeight="1">
      <c r="A16" s="2" t="s">
        <v>266</v>
      </c>
      <c r="B16" s="14" t="s">
        <v>267</v>
      </c>
      <c r="C16" s="20">
        <v>46202</v>
      </c>
      <c r="D16" s="14" t="s">
        <v>242</v>
      </c>
      <c r="E16" s="14" t="s">
        <v>243</v>
      </c>
      <c r="F16" s="14" t="s">
        <v>244</v>
      </c>
      <c r="G16" s="14" t="s">
        <v>268</v>
      </c>
    </row>
  </sheetData>
  <mergeCells count="1">
    <mergeCell ref="A1:G2"/>
  </mergeCells>
  <phoneticPr fontId="8" type="noConversion"/>
  <conditionalFormatting sqref="E5:E16">
    <cfRule type="expression" dxfId="2" priority="1">
      <formula>E5="已完成"</formula>
    </cfRule>
    <cfRule type="expression" dxfId="1" priority="2">
      <formula>E5="待處理"</formula>
    </cfRule>
  </conditionalFormatting>
  <conditionalFormatting sqref="F5:F16">
    <cfRule type="expression" dxfId="0" priority="3">
      <formula>F5="高"</formula>
    </cfRule>
  </conditionalFormatting>
  <dataValidations count="2">
    <dataValidation type="list" sqref="E5:E16" xr:uid="{00000000-0002-0000-0300-000000000000}">
      <formula1>"待處理,進行中,已完成,不適用"</formula1>
    </dataValidation>
    <dataValidation type="list" sqref="F5:F16" xr:uid="{00000000-0002-0000-0300-000001000000}">
      <formula1>"高,中,低"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opLeftCell="A4" workbookViewId="0">
      <selection activeCell="C25" sqref="C25"/>
    </sheetView>
  </sheetViews>
  <sheetFormatPr defaultColWidth="8.69921875" defaultRowHeight="14.4"/>
  <cols>
    <col min="1" max="1" width="26.19921875" style="67" customWidth="1"/>
    <col min="2" max="2" width="24" style="67" customWidth="1"/>
    <col min="3" max="3" width="38" style="67" customWidth="1"/>
    <col min="4" max="4" width="22" style="67" customWidth="1"/>
    <col min="5" max="5" width="16" style="67" customWidth="1"/>
    <col min="6" max="6" width="36" style="67" customWidth="1"/>
    <col min="7" max="7" width="12" style="67" customWidth="1"/>
    <col min="8" max="8" width="48" style="67" customWidth="1"/>
    <col min="9" max="16384" width="8.69921875" style="67"/>
  </cols>
  <sheetData>
    <row r="1" spans="1:8">
      <c r="A1" s="85" t="s">
        <v>269</v>
      </c>
      <c r="B1" s="85"/>
      <c r="C1" s="85"/>
      <c r="D1" s="85"/>
      <c r="E1" s="85"/>
      <c r="F1" s="85"/>
      <c r="G1" s="85"/>
      <c r="H1" s="85"/>
    </row>
    <row r="2" spans="1:8">
      <c r="A2" s="85"/>
      <c r="B2" s="85"/>
      <c r="C2" s="85"/>
      <c r="D2" s="85"/>
      <c r="E2" s="85"/>
      <c r="F2" s="85"/>
      <c r="G2" s="85"/>
      <c r="H2" s="85"/>
    </row>
    <row r="4" spans="1:8">
      <c r="A4" s="86" t="s">
        <v>270</v>
      </c>
      <c r="B4" s="86"/>
      <c r="C4" s="86"/>
      <c r="D4" s="86"/>
      <c r="E4" s="86"/>
      <c r="F4" s="86"/>
      <c r="G4" s="86"/>
      <c r="H4" s="86"/>
    </row>
    <row r="5" spans="1:8" ht="28.8">
      <c r="A5" s="68" t="s">
        <v>271</v>
      </c>
      <c r="B5" s="68" t="s">
        <v>272</v>
      </c>
      <c r="C5" s="68" t="s">
        <v>273</v>
      </c>
      <c r="D5" s="68" t="s">
        <v>274</v>
      </c>
      <c r="E5" s="68" t="s">
        <v>275</v>
      </c>
      <c r="F5" s="68" t="s">
        <v>276</v>
      </c>
      <c r="G5" s="68" t="s">
        <v>277</v>
      </c>
      <c r="H5" s="68" t="s">
        <v>278</v>
      </c>
    </row>
    <row r="6" spans="1:8" ht="38.4" customHeight="1">
      <c r="A6" s="69" t="s">
        <v>279</v>
      </c>
      <c r="B6" s="70" t="s">
        <v>280</v>
      </c>
      <c r="C6" s="70" t="s">
        <v>281</v>
      </c>
      <c r="D6" s="70"/>
      <c r="E6" s="71"/>
      <c r="F6" s="71"/>
      <c r="G6" s="70"/>
      <c r="H6" s="72" t="s">
        <v>72</v>
      </c>
    </row>
    <row r="7" spans="1:8">
      <c r="A7" s="73"/>
      <c r="B7" s="74"/>
      <c r="C7" s="74"/>
      <c r="D7" s="74"/>
      <c r="E7" s="75"/>
      <c r="F7" s="75"/>
      <c r="G7" s="74"/>
      <c r="H7" s="74"/>
    </row>
    <row r="8" spans="1:8">
      <c r="A8" s="73"/>
      <c r="B8" s="74"/>
      <c r="C8" s="74"/>
      <c r="D8" s="74"/>
      <c r="E8" s="75"/>
      <c r="F8" s="75"/>
      <c r="G8" s="74"/>
      <c r="H8" s="74"/>
    </row>
    <row r="10" spans="1:8">
      <c r="A10" s="86" t="s">
        <v>282</v>
      </c>
      <c r="B10" s="86"/>
      <c r="C10" s="86"/>
      <c r="D10" s="86"/>
      <c r="E10" s="86"/>
      <c r="F10" s="86"/>
      <c r="G10" s="86"/>
      <c r="H10" s="86"/>
    </row>
    <row r="11" spans="1:8">
      <c r="A11" s="68" t="s">
        <v>79</v>
      </c>
      <c r="B11" s="68" t="s">
        <v>283</v>
      </c>
      <c r="C11" s="68" t="s">
        <v>274</v>
      </c>
      <c r="D11" s="68" t="s">
        <v>284</v>
      </c>
      <c r="E11" s="68" t="s">
        <v>285</v>
      </c>
      <c r="F11" s="68" t="s">
        <v>35</v>
      </c>
      <c r="G11" s="68"/>
      <c r="H11" s="68"/>
    </row>
    <row r="12" spans="1:8" ht="28.8">
      <c r="A12" s="76" t="s">
        <v>286</v>
      </c>
      <c r="B12" s="74" t="s">
        <v>287</v>
      </c>
      <c r="C12" s="77" t="s">
        <v>288</v>
      </c>
      <c r="D12" s="78" t="s">
        <v>289</v>
      </c>
      <c r="E12" s="74"/>
      <c r="F12" s="74"/>
      <c r="G12" s="74"/>
      <c r="H12" s="74"/>
    </row>
    <row r="13" spans="1:8">
      <c r="A13" s="76" t="s">
        <v>290</v>
      </c>
      <c r="B13" s="74"/>
      <c r="C13" s="77"/>
      <c r="D13" s="74"/>
      <c r="E13" s="74"/>
      <c r="F13" s="74"/>
      <c r="G13" s="74"/>
      <c r="H13" s="74"/>
    </row>
    <row r="14" spans="1:8" ht="49.95" customHeight="1">
      <c r="A14" s="70" t="s">
        <v>16</v>
      </c>
      <c r="B14" s="70" t="s">
        <v>291</v>
      </c>
      <c r="C14" s="79"/>
      <c r="D14" s="72" t="s">
        <v>281</v>
      </c>
      <c r="E14" s="70"/>
      <c r="F14" s="70" t="s">
        <v>292</v>
      </c>
      <c r="G14" s="74"/>
      <c r="H14" s="74"/>
    </row>
    <row r="15" spans="1:8">
      <c r="A15" s="76" t="s">
        <v>293</v>
      </c>
      <c r="B15" s="74"/>
      <c r="C15" s="77"/>
      <c r="D15" s="74"/>
      <c r="E15" s="74"/>
      <c r="F15" s="74"/>
      <c r="G15" s="74"/>
      <c r="H15" s="74"/>
    </row>
    <row r="16" spans="1:8" ht="28.8">
      <c r="A16" s="76" t="s">
        <v>294</v>
      </c>
      <c r="B16" s="74"/>
      <c r="C16" s="80" t="s">
        <v>295</v>
      </c>
      <c r="D16" s="78" t="s">
        <v>296</v>
      </c>
      <c r="E16" s="74"/>
      <c r="F16" s="74"/>
      <c r="G16" s="74"/>
      <c r="H16" s="74"/>
    </row>
  </sheetData>
  <mergeCells count="3">
    <mergeCell ref="A1:H2"/>
    <mergeCell ref="A4:H4"/>
    <mergeCell ref="A10:H10"/>
  </mergeCells>
  <phoneticPr fontId="8" type="noConversion"/>
  <hyperlinks>
    <hyperlink ref="C16" r:id="rId1" display="https://www.google.com/search?q=%E5%8F%B0%E5%8C%97%E9%A7%90%E7%A6%8F%E5%B2%A1%E7%B6%93%E6%BF%9F%E6%96%87%E5%8C%96%E8%BE%A6%E4%BA%8B%E8%99%95&amp;oq=%E5%8F%B0%E5%8C%97%E9%A7%90%E7%A6%8F%E5%B2%A1%E7%B6%93%E6%BF%9F%E6%96%87%E5%8C%96%E8%BE%A6%E4%BA%8B%E8%99%95&amp;gs_lcrp=EgZjaHJvbWUqCggAEAAY4wIYgAQyCggAEAAY4wIYgAQyDQgBEC4YrwEYxwEYgAQyBwgCEAAY7wUyCggDEAAYgAQYogTSAQkyNTA5ajBqMTWoAgiwAgHxBdc8lBw89r8q&amp;sourceid=chrome&amp;ie=UTF-8" xr:uid="{C5053690-9326-4D8C-833B-4D615DB75B6F}"/>
    <hyperlink ref="D16" r:id="rId2" xr:uid="{6B4056B3-611C-469C-A5FA-ED649E411EE1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行程總覽</vt:lpstr>
      <vt:lpstr>每日行程</vt:lpstr>
      <vt:lpstr>預算</vt:lpstr>
      <vt:lpstr>行前清單</vt:lpstr>
      <vt:lpstr>住宿與聯絡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益葳 林</cp:lastModifiedBy>
  <cp:revision/>
  <dcterms:created xsi:type="dcterms:W3CDTF">2026-06-21T07:53:10Z</dcterms:created>
  <dcterms:modified xsi:type="dcterms:W3CDTF">2026-06-24T05:40:16Z</dcterms:modified>
  <cp:category/>
  <cp:contentStatus/>
</cp:coreProperties>
</file>