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jojo7\github\scrapy_test\New folder\"/>
    </mc:Choice>
  </mc:AlternateContent>
  <xr:revisionPtr revIDLastSave="0" documentId="13_ncr:1_{C7DDE983-54E7-49E6-BB5B-F4C5A794F054}" xr6:coauthVersionLast="45" xr6:coauthVersionMax="45" xr10:uidLastSave="{00000000-0000-0000-0000-000000000000}"/>
  <bookViews>
    <workbookView xWindow="828" yWindow="-108" windowWidth="22320" windowHeight="13176" activeTab="4" xr2:uid="{00000000-000D-0000-FFFF-FFFF00000000}"/>
  </bookViews>
  <sheets>
    <sheet name="Source --&gt;" sheetId="3" r:id="rId1"/>
    <sheet name="Data" sheetId="1" r:id="rId2"/>
    <sheet name="Tasks --&gt;" sheetId="4" r:id="rId3"/>
    <sheet name="Task 1" sheetId="5" r:id="rId4"/>
    <sheet name="Task 2" sheetId="6" r:id="rId5"/>
    <sheet name="Task 3" sheetId="7" r:id="rId6"/>
    <sheet name="Task 4" sheetId="8" r:id="rId7"/>
  </sheets>
  <definedNames>
    <definedName name="_xlnm._FilterDatabase" localSheetId="1" hidden="1">Data!$B$3:$F$3</definedName>
  </definedNames>
  <calcPr calcId="181029"/>
  <pivotCaches>
    <pivotCache cacheId="20" r:id="rId8"/>
    <pivotCache cacheId="2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8" i="8" l="1"/>
  <c r="N108" i="8"/>
  <c r="M108" i="8"/>
  <c r="L108" i="8"/>
  <c r="K108" i="8"/>
  <c r="J108" i="8"/>
  <c r="I108" i="8"/>
  <c r="H108" i="8"/>
  <c r="G108" i="8"/>
  <c r="F108" i="8"/>
  <c r="E108" i="8"/>
  <c r="D108" i="8"/>
  <c r="C108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G5" i="1"/>
  <c r="H5" i="1" s="1"/>
  <c r="G6" i="1"/>
  <c r="H6" i="1" s="1"/>
  <c r="G7" i="1"/>
  <c r="H7" i="1"/>
  <c r="G8" i="1"/>
  <c r="H8" i="1"/>
  <c r="G9" i="1"/>
  <c r="H9" i="1"/>
  <c r="G10" i="1"/>
  <c r="H10" i="1" s="1"/>
  <c r="G11" i="1"/>
  <c r="H11" i="1" s="1"/>
  <c r="G12" i="1"/>
  <c r="H12" i="1" s="1"/>
  <c r="G13" i="1"/>
  <c r="H13" i="1"/>
  <c r="G14" i="1"/>
  <c r="H14" i="1"/>
  <c r="G15" i="1"/>
  <c r="H15" i="1"/>
  <c r="G16" i="1"/>
  <c r="H16" i="1" s="1"/>
  <c r="G17" i="1"/>
  <c r="H17" i="1" s="1"/>
  <c r="G18" i="1"/>
  <c r="H18" i="1" s="1"/>
  <c r="G19" i="1"/>
  <c r="H19" i="1"/>
  <c r="G20" i="1"/>
  <c r="H20" i="1"/>
  <c r="G21" i="1"/>
  <c r="H21" i="1"/>
  <c r="G22" i="1"/>
  <c r="H22" i="1" s="1"/>
  <c r="G23" i="1"/>
  <c r="H23" i="1" s="1"/>
  <c r="G24" i="1"/>
  <c r="H24" i="1" s="1"/>
  <c r="G25" i="1"/>
  <c r="H25" i="1"/>
  <c r="G26" i="1"/>
  <c r="H26" i="1"/>
  <c r="G27" i="1"/>
  <c r="H27" i="1"/>
  <c r="G28" i="1"/>
  <c r="H28" i="1" s="1"/>
  <c r="G29" i="1"/>
  <c r="H29" i="1" s="1"/>
  <c r="G30" i="1"/>
  <c r="H30" i="1" s="1"/>
  <c r="G31" i="1"/>
  <c r="H31" i="1"/>
  <c r="G32" i="1"/>
  <c r="H32" i="1"/>
  <c r="G33" i="1"/>
  <c r="H33" i="1"/>
  <c r="G34" i="1"/>
  <c r="H34" i="1" s="1"/>
  <c r="G35" i="1"/>
  <c r="H35" i="1" s="1"/>
  <c r="G36" i="1"/>
  <c r="H36" i="1" s="1"/>
  <c r="G37" i="1"/>
  <c r="H37" i="1"/>
  <c r="G38" i="1"/>
  <c r="H38" i="1"/>
  <c r="G39" i="1"/>
  <c r="H39" i="1"/>
  <c r="G40" i="1"/>
  <c r="H40" i="1" s="1"/>
  <c r="G41" i="1"/>
  <c r="H41" i="1" s="1"/>
  <c r="G42" i="1"/>
  <c r="H42" i="1" s="1"/>
  <c r="G43" i="1"/>
  <c r="H43" i="1"/>
  <c r="G44" i="1"/>
  <c r="H44" i="1"/>
  <c r="G45" i="1"/>
  <c r="H45" i="1"/>
  <c r="G46" i="1"/>
  <c r="H46" i="1" s="1"/>
  <c r="G47" i="1"/>
  <c r="H47" i="1" s="1"/>
  <c r="G48" i="1"/>
  <c r="H48" i="1" s="1"/>
  <c r="G49" i="1"/>
  <c r="H49" i="1"/>
  <c r="G50" i="1"/>
  <c r="H50" i="1"/>
  <c r="G51" i="1"/>
  <c r="H51" i="1"/>
  <c r="G52" i="1"/>
  <c r="H52" i="1" s="1"/>
  <c r="G53" i="1"/>
  <c r="H53" i="1" s="1"/>
  <c r="G54" i="1"/>
  <c r="H54" i="1" s="1"/>
  <c r="G55" i="1"/>
  <c r="H55" i="1"/>
  <c r="G56" i="1"/>
  <c r="H56" i="1"/>
  <c r="G57" i="1"/>
  <c r="H57" i="1"/>
  <c r="G58" i="1"/>
  <c r="H58" i="1" s="1"/>
  <c r="G59" i="1"/>
  <c r="H59" i="1" s="1"/>
  <c r="G60" i="1"/>
  <c r="H60" i="1" s="1"/>
  <c r="G61" i="1"/>
  <c r="H61" i="1"/>
  <c r="G62" i="1"/>
  <c r="H62" i="1"/>
  <c r="G63" i="1"/>
  <c r="H63" i="1"/>
  <c r="G64" i="1"/>
  <c r="H64" i="1" s="1"/>
  <c r="G65" i="1"/>
  <c r="H65" i="1"/>
  <c r="G66" i="1"/>
  <c r="H66" i="1" s="1"/>
  <c r="G67" i="1"/>
  <c r="H67" i="1"/>
  <c r="G68" i="1"/>
  <c r="H68" i="1"/>
  <c r="G69" i="1"/>
  <c r="H69" i="1"/>
  <c r="G70" i="1"/>
  <c r="H70" i="1" s="1"/>
  <c r="G71" i="1"/>
  <c r="H71" i="1"/>
  <c r="G72" i="1"/>
  <c r="H72" i="1" s="1"/>
  <c r="G73" i="1"/>
  <c r="H73" i="1"/>
  <c r="G74" i="1"/>
  <c r="H74" i="1"/>
  <c r="G75" i="1"/>
  <c r="H75" i="1"/>
  <c r="G76" i="1"/>
  <c r="H76" i="1" s="1"/>
  <c r="G77" i="1"/>
  <c r="H77" i="1"/>
  <c r="G78" i="1"/>
  <c r="H78" i="1" s="1"/>
  <c r="G79" i="1"/>
  <c r="H79" i="1"/>
  <c r="G80" i="1"/>
  <c r="H80" i="1"/>
  <c r="G81" i="1"/>
  <c r="H81" i="1"/>
  <c r="G82" i="1"/>
  <c r="H82" i="1" s="1"/>
  <c r="G83" i="1"/>
  <c r="H83" i="1"/>
  <c r="G84" i="1"/>
  <c r="H84" i="1" s="1"/>
  <c r="G85" i="1"/>
  <c r="H85" i="1"/>
  <c r="G86" i="1"/>
  <c r="H86" i="1"/>
  <c r="G87" i="1"/>
  <c r="H87" i="1"/>
  <c r="G88" i="1"/>
  <c r="H88" i="1" s="1"/>
  <c r="G89" i="1"/>
  <c r="H89" i="1"/>
  <c r="G90" i="1"/>
  <c r="H90" i="1" s="1"/>
  <c r="G91" i="1"/>
  <c r="H91" i="1"/>
  <c r="G92" i="1"/>
  <c r="H92" i="1"/>
  <c r="G93" i="1"/>
  <c r="H93" i="1"/>
  <c r="G94" i="1"/>
  <c r="H94" i="1" s="1"/>
  <c r="G95" i="1"/>
  <c r="H95" i="1"/>
  <c r="G96" i="1"/>
  <c r="H96" i="1" s="1"/>
  <c r="G97" i="1"/>
  <c r="H97" i="1"/>
  <c r="G98" i="1"/>
  <c r="H98" i="1"/>
  <c r="G99" i="1"/>
  <c r="H99" i="1"/>
  <c r="G100" i="1"/>
  <c r="H100" i="1" s="1"/>
  <c r="G101" i="1"/>
  <c r="H101" i="1"/>
  <c r="G102" i="1"/>
  <c r="H102" i="1" s="1"/>
  <c r="G103" i="1"/>
  <c r="H103" i="1"/>
  <c r="G104" i="1"/>
  <c r="H104" i="1"/>
  <c r="G105" i="1"/>
  <c r="H105" i="1"/>
  <c r="G106" i="1"/>
  <c r="H106" i="1" s="1"/>
  <c r="G107" i="1"/>
  <c r="H107" i="1"/>
  <c r="G108" i="1"/>
  <c r="H108" i="1" s="1"/>
  <c r="G109" i="1"/>
  <c r="H109" i="1"/>
  <c r="G110" i="1"/>
  <c r="H110" i="1"/>
  <c r="G111" i="1"/>
  <c r="H111" i="1"/>
  <c r="G112" i="1"/>
  <c r="H112" i="1" s="1"/>
  <c r="G113" i="1"/>
  <c r="H113" i="1"/>
  <c r="G114" i="1"/>
  <c r="H114" i="1" s="1"/>
  <c r="G115" i="1"/>
  <c r="H115" i="1"/>
  <c r="G116" i="1"/>
  <c r="H116" i="1"/>
  <c r="G117" i="1"/>
  <c r="H117" i="1"/>
  <c r="G118" i="1"/>
  <c r="H118" i="1" s="1"/>
  <c r="G119" i="1"/>
  <c r="H119" i="1"/>
  <c r="G120" i="1"/>
  <c r="H120" i="1" s="1"/>
  <c r="G121" i="1"/>
  <c r="H121" i="1"/>
  <c r="G122" i="1"/>
  <c r="H122" i="1"/>
  <c r="G123" i="1"/>
  <c r="H123" i="1"/>
  <c r="G124" i="1"/>
  <c r="H124" i="1" s="1"/>
  <c r="G125" i="1"/>
  <c r="H125" i="1"/>
  <c r="G126" i="1"/>
  <c r="H126" i="1" s="1"/>
  <c r="G127" i="1"/>
  <c r="H127" i="1"/>
  <c r="G128" i="1"/>
  <c r="H128" i="1"/>
  <c r="G129" i="1"/>
  <c r="H129" i="1"/>
  <c r="G130" i="1"/>
  <c r="H130" i="1" s="1"/>
  <c r="G131" i="1"/>
  <c r="H131" i="1"/>
  <c r="G132" i="1"/>
  <c r="H132" i="1" s="1"/>
  <c r="G133" i="1"/>
  <c r="H133" i="1"/>
  <c r="G134" i="1"/>
  <c r="H134" i="1"/>
  <c r="G135" i="1"/>
  <c r="H135" i="1"/>
  <c r="G136" i="1"/>
  <c r="H136" i="1" s="1"/>
  <c r="G137" i="1"/>
  <c r="H137" i="1"/>
  <c r="G138" i="1"/>
  <c r="H138" i="1" s="1"/>
  <c r="G139" i="1"/>
  <c r="H139" i="1"/>
  <c r="G140" i="1"/>
  <c r="H140" i="1"/>
  <c r="G141" i="1"/>
  <c r="H141" i="1"/>
  <c r="G142" i="1"/>
  <c r="H142" i="1" s="1"/>
  <c r="G143" i="1"/>
  <c r="H143" i="1"/>
  <c r="G144" i="1"/>
  <c r="H144" i="1" s="1"/>
  <c r="G145" i="1"/>
  <c r="H145" i="1"/>
  <c r="G146" i="1"/>
  <c r="H146" i="1"/>
  <c r="G147" i="1"/>
  <c r="H147" i="1"/>
  <c r="G148" i="1"/>
  <c r="H148" i="1" s="1"/>
  <c r="G149" i="1"/>
  <c r="H149" i="1"/>
  <c r="G150" i="1"/>
  <c r="H150" i="1" s="1"/>
  <c r="G151" i="1"/>
  <c r="H151" i="1"/>
  <c r="G152" i="1"/>
  <c r="H152" i="1"/>
  <c r="G153" i="1"/>
  <c r="H153" i="1"/>
  <c r="G154" i="1"/>
  <c r="H154" i="1" s="1"/>
  <c r="G155" i="1"/>
  <c r="H155" i="1"/>
  <c r="G156" i="1"/>
  <c r="H156" i="1" s="1"/>
  <c r="G157" i="1"/>
  <c r="H157" i="1"/>
  <c r="G158" i="1"/>
  <c r="H158" i="1"/>
  <c r="G159" i="1"/>
  <c r="H159" i="1"/>
  <c r="G160" i="1"/>
  <c r="H160" i="1" s="1"/>
  <c r="G161" i="1"/>
  <c r="H161" i="1"/>
  <c r="G162" i="1"/>
  <c r="H162" i="1" s="1"/>
  <c r="G163" i="1"/>
  <c r="H163" i="1"/>
  <c r="G164" i="1"/>
  <c r="H164" i="1"/>
  <c r="G165" i="1"/>
  <c r="H165" i="1"/>
  <c r="G166" i="1"/>
  <c r="H166" i="1" s="1"/>
  <c r="G167" i="1"/>
  <c r="H167" i="1" s="1"/>
  <c r="G168" i="1"/>
  <c r="H168" i="1" s="1"/>
  <c r="G169" i="1"/>
  <c r="H169" i="1"/>
  <c r="G170" i="1"/>
  <c r="H170" i="1"/>
  <c r="G171" i="1"/>
  <c r="H171" i="1"/>
  <c r="G172" i="1"/>
  <c r="H172" i="1" s="1"/>
  <c r="G173" i="1"/>
  <c r="H173" i="1" s="1"/>
  <c r="G174" i="1"/>
  <c r="H174" i="1" s="1"/>
  <c r="G175" i="1"/>
  <c r="H175" i="1"/>
  <c r="G176" i="1"/>
  <c r="H176" i="1"/>
  <c r="G177" i="1"/>
  <c r="H177" i="1"/>
  <c r="G178" i="1"/>
  <c r="H178" i="1" s="1"/>
  <c r="G179" i="1"/>
  <c r="H179" i="1" s="1"/>
  <c r="G180" i="1"/>
  <c r="H180" i="1" s="1"/>
  <c r="G181" i="1"/>
  <c r="H181" i="1"/>
  <c r="G182" i="1"/>
  <c r="H182" i="1"/>
  <c r="G183" i="1"/>
  <c r="H183" i="1"/>
  <c r="G184" i="1"/>
  <c r="H184" i="1" s="1"/>
  <c r="G185" i="1"/>
  <c r="H185" i="1" s="1"/>
  <c r="G186" i="1"/>
  <c r="H186" i="1" s="1"/>
  <c r="G187" i="1"/>
  <c r="H187" i="1"/>
  <c r="G188" i="1"/>
  <c r="H188" i="1"/>
  <c r="G189" i="1"/>
  <c r="H189" i="1"/>
  <c r="G190" i="1"/>
  <c r="H190" i="1" s="1"/>
  <c r="G191" i="1"/>
  <c r="H191" i="1" s="1"/>
  <c r="G192" i="1"/>
  <c r="H192" i="1" s="1"/>
  <c r="G193" i="1"/>
  <c r="H193" i="1"/>
  <c r="G194" i="1"/>
  <c r="H194" i="1"/>
  <c r="G195" i="1"/>
  <c r="H195" i="1"/>
  <c r="H4" i="1"/>
  <c r="G4" i="1"/>
  <c r="C17" i="7"/>
  <c r="D17" i="7"/>
  <c r="E17" i="7"/>
  <c r="F17" i="7"/>
  <c r="G17" i="7"/>
  <c r="H17" i="7"/>
  <c r="I17" i="7"/>
  <c r="J17" i="7"/>
  <c r="K17" i="7"/>
  <c r="L17" i="7"/>
  <c r="M17" i="7"/>
  <c r="N17" i="7"/>
  <c r="C18" i="7"/>
  <c r="D18" i="7"/>
  <c r="E18" i="7"/>
  <c r="F18" i="7"/>
  <c r="G18" i="7"/>
  <c r="H18" i="7"/>
  <c r="I18" i="7"/>
  <c r="J18" i="7"/>
  <c r="K18" i="7"/>
  <c r="L18" i="7"/>
  <c r="M18" i="7"/>
  <c r="N18" i="7"/>
  <c r="D16" i="7"/>
  <c r="E16" i="7"/>
  <c r="F16" i="7"/>
  <c r="G16" i="7"/>
  <c r="H16" i="7"/>
  <c r="I16" i="7"/>
  <c r="J16" i="7"/>
  <c r="K16" i="7"/>
  <c r="L16" i="7"/>
  <c r="M16" i="7"/>
  <c r="N16" i="7"/>
  <c r="C16" i="7"/>
  <c r="D15" i="7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D8" i="7"/>
  <c r="E8" i="7"/>
  <c r="F8" i="7"/>
  <c r="G8" i="7"/>
  <c r="H8" i="7"/>
  <c r="I8" i="7"/>
  <c r="J8" i="7"/>
  <c r="K8" i="7"/>
  <c r="L8" i="7"/>
  <c r="M8" i="7"/>
  <c r="M11" i="7" s="1"/>
  <c r="N8" i="7"/>
  <c r="N11" i="7" s="1"/>
  <c r="D9" i="7"/>
  <c r="E9" i="7"/>
  <c r="F9" i="7"/>
  <c r="G9" i="7"/>
  <c r="H9" i="7"/>
  <c r="I9" i="7"/>
  <c r="J9" i="7"/>
  <c r="K9" i="7"/>
  <c r="L9" i="7"/>
  <c r="M9" i="7"/>
  <c r="N9" i="7"/>
  <c r="D10" i="7"/>
  <c r="D11" i="7" s="1"/>
  <c r="E10" i="7"/>
  <c r="F10" i="7"/>
  <c r="F11" i="7" s="1"/>
  <c r="G10" i="7"/>
  <c r="G11" i="7" s="1"/>
  <c r="H10" i="7"/>
  <c r="H11" i="7" s="1"/>
  <c r="I10" i="7"/>
  <c r="I11" i="7" s="1"/>
  <c r="J10" i="7"/>
  <c r="J11" i="7" s="1"/>
  <c r="K10" i="7"/>
  <c r="K11" i="7" s="1"/>
  <c r="L10" i="7"/>
  <c r="L11" i="7" s="1"/>
  <c r="M10" i="7"/>
  <c r="N10" i="7"/>
  <c r="C10" i="7"/>
  <c r="C9" i="7"/>
  <c r="C8" i="7"/>
  <c r="E11" i="7"/>
  <c r="D7" i="7"/>
  <c r="E7" i="7" s="1"/>
  <c r="F7" i="7" s="1"/>
  <c r="G7" i="7" s="1"/>
  <c r="H7" i="7" s="1"/>
  <c r="I7" i="7" s="1"/>
  <c r="J7" i="7" s="1"/>
  <c r="K7" i="7" s="1"/>
  <c r="L7" i="7" s="1"/>
  <c r="M7" i="7" s="1"/>
  <c r="N7" i="7" s="1"/>
  <c r="D9" i="6"/>
  <c r="E9" i="6"/>
  <c r="F9" i="6"/>
  <c r="G9" i="6"/>
  <c r="H9" i="6"/>
  <c r="I9" i="6"/>
  <c r="J9" i="6"/>
  <c r="K9" i="6"/>
  <c r="L9" i="6"/>
  <c r="M9" i="6"/>
  <c r="N9" i="6"/>
  <c r="C9" i="6"/>
  <c r="D8" i="6"/>
  <c r="E8" i="6"/>
  <c r="F8" i="6"/>
  <c r="G8" i="6"/>
  <c r="H8" i="6"/>
  <c r="I8" i="6"/>
  <c r="J8" i="6"/>
  <c r="K8" i="6"/>
  <c r="L8" i="6"/>
  <c r="M8" i="6"/>
  <c r="N8" i="6"/>
  <c r="C8" i="6"/>
  <c r="D7" i="6"/>
  <c r="E7" i="6"/>
  <c r="F7" i="6"/>
  <c r="G7" i="6"/>
  <c r="H7" i="6"/>
  <c r="I7" i="6"/>
  <c r="J7" i="6"/>
  <c r="K7" i="6"/>
  <c r="L7" i="6"/>
  <c r="M7" i="6"/>
  <c r="N7" i="6"/>
  <c r="C7" i="6"/>
  <c r="E6" i="6"/>
  <c r="F6" i="6" s="1"/>
  <c r="G6" i="6" s="1"/>
  <c r="H6" i="6" s="1"/>
  <c r="I6" i="6" s="1"/>
  <c r="J6" i="6" s="1"/>
  <c r="K6" i="6" s="1"/>
  <c r="L6" i="6" s="1"/>
  <c r="M6" i="6" s="1"/>
  <c r="N6" i="6" s="1"/>
  <c r="D6" i="6"/>
  <c r="C9" i="5"/>
  <c r="C8" i="5"/>
  <c r="C7" i="5"/>
  <c r="C11" i="7" l="1"/>
</calcChain>
</file>

<file path=xl/sharedStrings.xml><?xml version="1.0" encoding="utf-8"?>
<sst xmlns="http://schemas.openxmlformats.org/spreadsheetml/2006/main" count="588" uniqueCount="67">
  <si>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</si>
  <si>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</si>
  <si>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</si>
  <si>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</si>
  <si>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</si>
  <si>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</si>
  <si>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</si>
  <si>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</si>
  <si>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</si>
  <si>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</si>
  <si>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</si>
  <si>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</si>
  <si>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</si>
  <si>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</si>
  <si>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</si>
  <si>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</si>
  <si>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</si>
  <si>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</si>
  <si>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</si>
  <si>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</si>
  <si>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</si>
  <si>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</si>
  <si>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</si>
  <si>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</si>
  <si>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</si>
  <si>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</si>
  <si>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</si>
  <si>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</si>
  <si>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</si>
  <si>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Please provide a monthly breakdown of Revenues by type of client and calculate the percentage incidence that each client has on the company's Revenues.</t>
  </si>
  <si>
    <t>Data</t>
  </si>
  <si>
    <t>Please calculate the company's annual Revenues and Cogs. Then, provide the company's Gross Profit which is equal to Revenues minus Cogs.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</si>
  <si>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</si>
  <si>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</si>
  <si>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</si>
  <si>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</si>
  <si>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</si>
  <si>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Rev</t>
  </si>
  <si>
    <t>COGS</t>
  </si>
  <si>
    <t>GP</t>
  </si>
  <si>
    <t>My answer</t>
  </si>
  <si>
    <t>COGs</t>
  </si>
  <si>
    <t>Gross profit</t>
  </si>
  <si>
    <t>Total Rev</t>
  </si>
  <si>
    <t>%</t>
  </si>
  <si>
    <t>For chart data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</si>
  <si>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</si>
  <si>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</si>
  <si>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</si>
  <si>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</si>
  <si>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</si>
  <si>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</si>
  <si>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</si>
  <si>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</si>
  <si>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</si>
  <si>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</si>
  <si>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</si>
  <si>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</si>
  <si>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Revenue ($ 000')</t>
  </si>
  <si>
    <t>Client Name</t>
  </si>
  <si>
    <t>FY 2015</t>
  </si>
  <si>
    <t>Total</t>
  </si>
  <si>
    <t xml:space="preserve"> Cogs ($ 000')</t>
  </si>
  <si>
    <t>GP margin%</t>
  </si>
  <si>
    <t>- Gross profit ($ 000')</t>
  </si>
  <si>
    <t>(全部)</t>
  </si>
  <si>
    <t>- GP margin%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</si>
</sst>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  <numFmt numFmtId="171" formatCode="mmm\ /\ yy"/>
    <numFmt numFmtId="172" formatCode="0.0%"/>
  </numFmts>
  <fonts count="14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9"/>
      <color rgb="FFFFFFFF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59999389629810485"/>
        <bgColor theme="8" tint="0.59999389629810485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/>
    <xf numFmtId="166" fontId="1" fillId="2" borderId="0" xfId="1" applyNumberFormat="1" applyFont="1" applyFill="1"/>
    <xf numFmtId="0" fontId="5" fillId="2" borderId="0" xfId="0" applyFont="1" applyFill="1"/>
    <xf numFmtId="166" fontId="5" fillId="2" borderId="0" xfId="1" applyNumberFormat="1" applyFont="1" applyFill="1"/>
    <xf numFmtId="164" fontId="5" fillId="2" borderId="0" xfId="0" applyNumberFormat="1" applyFont="1" applyFill="1"/>
    <xf numFmtId="9" fontId="5" fillId="2" borderId="0" xfId="0" applyNumberFormat="1" applyFont="1" applyFill="1"/>
    <xf numFmtId="9" fontId="5" fillId="2" borderId="0" xfId="2" applyFont="1" applyFill="1"/>
    <xf numFmtId="10" fontId="6" fillId="2" borderId="0" xfId="0" applyNumberFormat="1" applyFont="1" applyFill="1"/>
    <xf numFmtId="0" fontId="6" fillId="2" borderId="0" xfId="0" applyFont="1" applyFill="1"/>
    <xf numFmtId="166" fontId="1" fillId="2" borderId="0" xfId="0" applyNumberFormat="1" applyFont="1" applyFill="1"/>
    <xf numFmtId="0" fontId="1" fillId="2" borderId="0" xfId="0" applyFont="1" applyFill="1" applyAlignment="1"/>
    <xf numFmtId="0" fontId="8" fillId="4" borderId="0" xfId="0" applyFont="1" applyFill="1" applyAlignment="1">
      <alignment horizontal="centerContinuous"/>
    </xf>
    <xf numFmtId="0" fontId="1" fillId="3" borderId="2" xfId="0" applyFont="1" applyFill="1" applyBorder="1" applyAlignment="1">
      <alignment horizontal="right"/>
    </xf>
    <xf numFmtId="3" fontId="1" fillId="2" borderId="3" xfId="0" applyNumberFormat="1" applyFont="1" applyFill="1" applyBorder="1"/>
    <xf numFmtId="0" fontId="1" fillId="3" borderId="4" xfId="0" applyFont="1" applyFill="1" applyBorder="1" applyAlignment="1">
      <alignment horizontal="right"/>
    </xf>
    <xf numFmtId="3" fontId="1" fillId="2" borderId="5" xfId="0" applyNumberFormat="1" applyFont="1" applyFill="1" applyBorder="1"/>
    <xf numFmtId="171" fontId="1" fillId="2" borderId="0" xfId="0" applyNumberFormat="1" applyFont="1" applyFill="1"/>
    <xf numFmtId="0" fontId="9" fillId="3" borderId="6" xfId="0" applyFont="1" applyFill="1" applyBorder="1" applyAlignment="1">
      <alignment horizontal="right"/>
    </xf>
    <xf numFmtId="3" fontId="9" fillId="2" borderId="7" xfId="0" applyNumberFormat="1" applyFont="1" applyFill="1" applyBorder="1"/>
    <xf numFmtId="0" fontId="1" fillId="2" borderId="2" xfId="0" applyFont="1" applyFill="1" applyBorder="1"/>
    <xf numFmtId="171" fontId="8" fillId="4" borderId="8" xfId="0" applyNumberFormat="1" applyFont="1" applyFill="1" applyBorder="1"/>
    <xf numFmtId="171" fontId="8" fillId="4" borderId="3" xfId="0" applyNumberFormat="1" applyFont="1" applyFill="1" applyBorder="1"/>
    <xf numFmtId="0" fontId="1" fillId="3" borderId="9" xfId="0" applyFont="1" applyFill="1" applyBorder="1" applyAlignment="1">
      <alignment horizontal="right"/>
    </xf>
    <xf numFmtId="3" fontId="1" fillId="2" borderId="0" xfId="0" applyNumberFormat="1" applyFont="1" applyFill="1" applyBorder="1"/>
    <xf numFmtId="3" fontId="1" fillId="2" borderId="10" xfId="0" applyNumberFormat="1" applyFont="1" applyFill="1" applyBorder="1"/>
    <xf numFmtId="3" fontId="9" fillId="2" borderId="11" xfId="0" applyNumberFormat="1" applyFont="1" applyFill="1" applyBorder="1"/>
    <xf numFmtId="0" fontId="7" fillId="4" borderId="2" xfId="0" applyFont="1" applyFill="1" applyBorder="1"/>
    <xf numFmtId="171" fontId="10" fillId="4" borderId="8" xfId="0" applyNumberFormat="1" applyFont="1" applyFill="1" applyBorder="1"/>
    <xf numFmtId="171" fontId="10" fillId="4" borderId="3" xfId="0" applyNumberFormat="1" applyFont="1" applyFill="1" applyBorder="1"/>
    <xf numFmtId="0" fontId="7" fillId="4" borderId="9" xfId="0" applyFont="1" applyFill="1" applyBorder="1" applyAlignment="1">
      <alignment horizontal="right"/>
    </xf>
    <xf numFmtId="9" fontId="7" fillId="4" borderId="0" xfId="0" applyNumberFormat="1" applyFont="1" applyFill="1" applyBorder="1"/>
    <xf numFmtId="0" fontId="11" fillId="2" borderId="0" xfId="0" applyFont="1" applyFill="1"/>
    <xf numFmtId="0" fontId="12" fillId="2" borderId="0" xfId="0" applyFont="1" applyFill="1"/>
    <xf numFmtId="0" fontId="11" fillId="0" borderId="0" xfId="0" applyFont="1"/>
    <xf numFmtId="3" fontId="11" fillId="0" borderId="0" xfId="0" pivotButton="1" applyNumberFormat="1" applyFont="1"/>
    <xf numFmtId="3" fontId="11" fillId="0" borderId="0" xfId="0" applyNumberFormat="1" applyFont="1"/>
    <xf numFmtId="3" fontId="11" fillId="0" borderId="0" xfId="0" applyNumberFormat="1" applyFont="1" applyAlignment="1">
      <alignment horizontal="left"/>
    </xf>
    <xf numFmtId="3" fontId="13" fillId="5" borderId="12" xfId="0" applyNumberFormat="1" applyFont="1" applyFill="1" applyBorder="1"/>
    <xf numFmtId="3" fontId="13" fillId="5" borderId="13" xfId="0" applyNumberFormat="1" applyFont="1" applyFill="1" applyBorder="1"/>
    <xf numFmtId="3" fontId="11" fillId="6" borderId="14" xfId="0" applyNumberFormat="1" applyFont="1" applyFill="1" applyBorder="1" applyAlignment="1">
      <alignment horizontal="left"/>
    </xf>
    <xf numFmtId="3" fontId="11" fillId="6" borderId="14" xfId="0" applyNumberFormat="1" applyFont="1" applyFill="1" applyBorder="1"/>
    <xf numFmtId="3" fontId="13" fillId="5" borderId="15" xfId="0" applyNumberFormat="1" applyFont="1" applyFill="1" applyBorder="1" applyAlignment="1">
      <alignment horizontal="left"/>
    </xf>
    <xf numFmtId="3" fontId="13" fillId="5" borderId="15" xfId="0" applyNumberFormat="1" applyFont="1" applyFill="1" applyBorder="1"/>
    <xf numFmtId="172" fontId="1" fillId="2" borderId="0" xfId="0" applyNumberFormat="1" applyFont="1" applyFill="1"/>
    <xf numFmtId="172" fontId="11" fillId="0" borderId="0" xfId="0" applyNumberFormat="1" applyFont="1"/>
    <xf numFmtId="172" fontId="11" fillId="6" borderId="14" xfId="0" applyNumberFormat="1" applyFont="1" applyFill="1" applyBorder="1"/>
    <xf numFmtId="172" fontId="13" fillId="5" borderId="15" xfId="0" applyNumberFormat="1" applyFont="1" applyFill="1" applyBorder="1"/>
  </cellXfs>
  <cellStyles count="3">
    <cellStyle name="一般" xfId="0" builtinId="0"/>
    <cellStyle name="千分位" xfId="1" builtinId="3"/>
    <cellStyle name="百分比" xfId="2" builtinId="5"/>
  </cellStyles>
  <dxfs count="800"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2" formatCode="0.0%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2" formatCode="0.0%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2" formatCode="0.0%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2" formatCode="0.0%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2" formatCode="0.0%"/>
    </dxf>
    <dxf>
      <numFmt numFmtId="13" formatCode="0%"/>
    </dxf>
    <dxf>
      <numFmt numFmtId="172" formatCode="0.0%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167" formatCode="#,##0.0"/>
    </dxf>
    <dxf>
      <numFmt numFmtId="167" formatCode="#,##0.0"/>
    </dxf>
    <dxf>
      <numFmt numFmtId="167" formatCode="#,##0.0"/>
    </dxf>
    <dxf>
      <numFmt numFmtId="167" formatCode="#,##0.0"/>
    </dxf>
    <dxf>
      <numFmt numFmtId="167" formatCode="#,##0.0"/>
    </dxf>
    <dxf>
      <numFmt numFmtId="167" formatCode="#,##0.0"/>
    </dxf>
    <dxf>
      <numFmt numFmtId="167" formatCode="#,##0.0"/>
    </dxf>
    <dxf>
      <numFmt numFmtId="167" formatCode="#,##0.0"/>
    </dxf>
    <dxf>
      <numFmt numFmtId="167" formatCode="#,##0.0"/>
    </dxf>
    <dxf>
      <numFmt numFmtId="167" formatCode="#,##0.0"/>
    </dxf>
    <dxf>
      <numFmt numFmtId="3" formatCode="#,##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#,##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Development of Revenues and Cogs in FY15</a:t>
            </a:r>
          </a:p>
        </c:rich>
      </c:tx>
      <c:layout>
        <c:manualLayout>
          <c:xMode val="edge"/>
          <c:yMode val="edge"/>
          <c:x val="2.1777777777777788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'Task 2'!$B$7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'Task 2'!$C$6:$N$6</c:f>
              <c:numCache>
                <c:formatCode>mmm\ /\ 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2'!$C$7:$N$7</c:f>
              <c:numCache>
                <c:formatCode>#,##0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2-4BCD-9345-730A21DBBBF1}"/>
            </c:ext>
          </c:extLst>
        </c:ser>
        <c:ser>
          <c:idx val="1"/>
          <c:order val="1"/>
          <c:tx>
            <c:strRef>
              <c:f>'Task 2'!$B$8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'Task 2'!$C$6:$N$6</c:f>
              <c:numCache>
                <c:formatCode>mmm\ /\ 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2'!$C$8:$N$8</c:f>
              <c:numCache>
                <c:formatCode>#,##0</c:formatCode>
                <c:ptCount val="12"/>
                <c:pt idx="0">
                  <c:v>-19552.48</c:v>
                </c:pt>
                <c:pt idx="1">
                  <c:v>-21978.051040000002</c:v>
                </c:pt>
                <c:pt idx="2">
                  <c:v>-21729.517854352005</c:v>
                </c:pt>
                <c:pt idx="3">
                  <c:v>-21278.12091516213</c:v>
                </c:pt>
                <c:pt idx="4">
                  <c:v>-19416.40747015956</c:v>
                </c:pt>
                <c:pt idx="5">
                  <c:v>-21432.956402718137</c:v>
                </c:pt>
                <c:pt idx="6">
                  <c:v>-22417.63459304985</c:v>
                </c:pt>
                <c:pt idx="7">
                  <c:v>-23460.956474254621</c:v>
                </c:pt>
                <c:pt idx="8">
                  <c:v>-25981.448685404252</c:v>
                </c:pt>
                <c:pt idx="9">
                  <c:v>-23984.946065250533</c:v>
                </c:pt>
                <c:pt idx="10">
                  <c:v>-23879.021934772212</c:v>
                </c:pt>
                <c:pt idx="11">
                  <c:v>-27313.274908148269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2-4BCD-9345-730A21DB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53551"/>
        <c:axId val="1623580175"/>
      </c:areaChart>
      <c:dateAx>
        <c:axId val="1403753551"/>
        <c:scaling>
          <c:orientation val="minMax"/>
        </c:scaling>
        <c:delete val="0"/>
        <c:axPos val="b"/>
        <c:numFmt formatCode="mmm\ /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3580175"/>
        <c:crosses val="autoZero"/>
        <c:auto val="1"/>
        <c:lblOffset val="100"/>
        <c:baseTimeUnit val="months"/>
      </c:dateAx>
      <c:valAx>
        <c:axId val="16235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</a:t>
                </a:r>
                <a:r>
                  <a:rPr lang="ja-JP"/>
                  <a:t> </a:t>
                </a:r>
                <a:r>
                  <a:rPr lang="en-US"/>
                  <a:t>Thousand USD$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37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Percentage</a:t>
            </a:r>
            <a:r>
              <a:rPr lang="en-US" altLang="ja-JP" baseline="0"/>
              <a:t> of total </a:t>
            </a:r>
            <a:r>
              <a:rPr lang="en-US" altLang="ja-JP"/>
              <a:t>Revenues by different type</a:t>
            </a:r>
            <a:r>
              <a:rPr lang="en-US" altLang="ja-JP" baseline="0"/>
              <a:t> </a:t>
            </a:r>
            <a:r>
              <a:rPr lang="en-US" altLang="ja-JP"/>
              <a:t>clients had throughout the FY2015</a:t>
            </a:r>
            <a:endParaRPr lang="ja-JP"/>
          </a:p>
        </c:rich>
      </c:tx>
      <c:layout>
        <c:manualLayout>
          <c:xMode val="edge"/>
          <c:yMode val="edge"/>
          <c:x val="2.5451559934318555E-2"/>
          <c:y val="4.0229885057471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3'!$B$16</c:f>
              <c:strCache>
                <c:ptCount val="1"/>
                <c:pt idx="0">
                  <c:v>Supermarkets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3'!$C$15:$N$15</c:f>
              <c:numCache>
                <c:formatCode>mmm\ /\ 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3'!$C$16:$N$16</c:f>
              <c:numCache>
                <c:formatCode>0%</c:formatCode>
                <c:ptCount val="12"/>
                <c:pt idx="0">
                  <c:v>0.61899999999999999</c:v>
                </c:pt>
                <c:pt idx="1">
                  <c:v>0.55900000000000005</c:v>
                </c:pt>
                <c:pt idx="2">
                  <c:v>0.59899999999999998</c:v>
                </c:pt>
                <c:pt idx="3">
                  <c:v>0.52900000000000003</c:v>
                </c:pt>
                <c:pt idx="4">
                  <c:v>0.51600000000000001</c:v>
                </c:pt>
                <c:pt idx="5">
                  <c:v>0.56600000000000006</c:v>
                </c:pt>
                <c:pt idx="6">
                  <c:v>0.60392156862745094</c:v>
                </c:pt>
                <c:pt idx="7">
                  <c:v>0.66600000000000004</c:v>
                </c:pt>
                <c:pt idx="8">
                  <c:v>0.57600000000000007</c:v>
                </c:pt>
                <c:pt idx="9">
                  <c:v>0.53599999999999992</c:v>
                </c:pt>
                <c:pt idx="10">
                  <c:v>0.55599999999999994</c:v>
                </c:pt>
                <c:pt idx="11">
                  <c:v>0.48099999999999993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E26-90DC-EDB60491FF13}"/>
            </c:ext>
          </c:extLst>
        </c:ser>
        <c:ser>
          <c:idx val="1"/>
          <c:order val="1"/>
          <c:tx>
            <c:strRef>
              <c:f>'Task 3'!$B$17</c:f>
              <c:strCache>
                <c:ptCount val="1"/>
                <c:pt idx="0">
                  <c:v>Fast Food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3'!$C$15:$N$15</c:f>
              <c:numCache>
                <c:formatCode>mmm\ /\ 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3'!$C$17:$N$17</c:f>
              <c:numCache>
                <c:formatCode>0%</c:formatCode>
                <c:ptCount val="12"/>
                <c:pt idx="0">
                  <c:v>0.113</c:v>
                </c:pt>
                <c:pt idx="1">
                  <c:v>0.13300000000000001</c:v>
                </c:pt>
                <c:pt idx="2">
                  <c:v>0.11299999999999999</c:v>
                </c:pt>
                <c:pt idx="3">
                  <c:v>0.16300000000000001</c:v>
                </c:pt>
                <c:pt idx="4">
                  <c:v>0.16600000000000001</c:v>
                </c:pt>
                <c:pt idx="5">
                  <c:v>0.156</c:v>
                </c:pt>
                <c:pt idx="6">
                  <c:v>0.1235294117647059</c:v>
                </c:pt>
                <c:pt idx="7">
                  <c:v>0.11599999999999999</c:v>
                </c:pt>
                <c:pt idx="8">
                  <c:v>0.17599999999999999</c:v>
                </c:pt>
                <c:pt idx="9">
                  <c:v>0.19700000000000001</c:v>
                </c:pt>
                <c:pt idx="10">
                  <c:v>0.217</c:v>
                </c:pt>
                <c:pt idx="11">
                  <c:v>0.22699999999999995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7-4E26-90DC-EDB60491FF13}"/>
            </c:ext>
          </c:extLst>
        </c:ser>
        <c:ser>
          <c:idx val="2"/>
          <c:order val="2"/>
          <c:tx>
            <c:strRef>
              <c:f>'Task 3'!$B$18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3'!$C$15:$N$15</c:f>
              <c:numCache>
                <c:formatCode>mmm\ /\ 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3'!$C$18:$N$18</c:f>
              <c:numCache>
                <c:formatCode>0%</c:formatCode>
                <c:ptCount val="12"/>
                <c:pt idx="0">
                  <c:v>0.26800000000000002</c:v>
                </c:pt>
                <c:pt idx="1">
                  <c:v>0.308</c:v>
                </c:pt>
                <c:pt idx="2">
                  <c:v>0.28799999999999998</c:v>
                </c:pt>
                <c:pt idx="3">
                  <c:v>0.308</c:v>
                </c:pt>
                <c:pt idx="4">
                  <c:v>0.318</c:v>
                </c:pt>
                <c:pt idx="5">
                  <c:v>0.27800000000000002</c:v>
                </c:pt>
                <c:pt idx="6">
                  <c:v>0.27254901960784311</c:v>
                </c:pt>
                <c:pt idx="7">
                  <c:v>0.218</c:v>
                </c:pt>
                <c:pt idx="8">
                  <c:v>0.24799999999999997</c:v>
                </c:pt>
                <c:pt idx="9">
                  <c:v>0.26700000000000007</c:v>
                </c:pt>
                <c:pt idx="10">
                  <c:v>0.22700000000000001</c:v>
                </c:pt>
                <c:pt idx="11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7-4E26-90DC-EDB60491FF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22661327"/>
        <c:axId val="1625340223"/>
      </c:barChart>
      <c:dateAx>
        <c:axId val="1622661327"/>
        <c:scaling>
          <c:orientation val="minMax"/>
        </c:scaling>
        <c:delete val="0"/>
        <c:axPos val="b"/>
        <c:numFmt formatCode="mmm\ /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5340223"/>
        <c:crosses val="autoZero"/>
        <c:auto val="1"/>
        <c:lblOffset val="100"/>
        <c:baseTimeUnit val="months"/>
      </c:dateAx>
      <c:valAx>
        <c:axId val="1625340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266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GP margin (%) - Kaufland V.S. Aldi</a:t>
            </a:r>
            <a:endParaRPr lang="ja-JP"/>
          </a:p>
        </c:rich>
      </c:tx>
      <c:layout>
        <c:manualLayout>
          <c:xMode val="edge"/>
          <c:yMode val="edge"/>
          <c:x val="1.586351127915176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4'!$B$92</c:f>
              <c:strCache>
                <c:ptCount val="1"/>
                <c:pt idx="0">
                  <c:v>Aldi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4'!$C$91:$O$91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'Task 4'!$C$92:$O$92</c:f>
              <c:numCache>
                <c:formatCode>0.0%</c:formatCode>
                <c:ptCount val="13"/>
                <c:pt idx="0">
                  <c:v>0.46500000000000002</c:v>
                </c:pt>
                <c:pt idx="1">
                  <c:v>0.44359999999999999</c:v>
                </c:pt>
                <c:pt idx="2">
                  <c:v>0.42134399999999994</c:v>
                </c:pt>
                <c:pt idx="3">
                  <c:v>0.40977087999999995</c:v>
                </c:pt>
                <c:pt idx="4">
                  <c:v>0.39796629759999991</c:v>
                </c:pt>
                <c:pt idx="5">
                  <c:v>0.41000697164799993</c:v>
                </c:pt>
                <c:pt idx="6">
                  <c:v>0.38640725051391994</c:v>
                </c:pt>
                <c:pt idx="7">
                  <c:v>0.36186354053447667</c:v>
                </c:pt>
                <c:pt idx="8">
                  <c:v>0.38100763431844237</c:v>
                </c:pt>
                <c:pt idx="9">
                  <c:v>0.44359999999999999</c:v>
                </c:pt>
                <c:pt idx="10">
                  <c:v>0.39796629759999991</c:v>
                </c:pt>
                <c:pt idx="11">
                  <c:v>0.3363380821558557</c:v>
                </c:pt>
                <c:pt idx="12">
                  <c:v>0.39793332059135189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D-489B-9012-5260800F074B}"/>
            </c:ext>
          </c:extLst>
        </c:ser>
        <c:ser>
          <c:idx val="1"/>
          <c:order val="1"/>
          <c:tx>
            <c:strRef>
              <c:f>'Task 4'!$B$99</c:f>
              <c:strCache>
                <c:ptCount val="1"/>
                <c:pt idx="0">
                  <c:v>Kaufland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4'!$C$91:$O$91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'Task 4'!$C$99:$O$99</c:f>
              <c:numCache>
                <c:formatCode>0.0%</c:formatCode>
                <c:ptCount val="13"/>
                <c:pt idx="0">
                  <c:v>0.45099999999999996</c:v>
                </c:pt>
                <c:pt idx="1">
                  <c:v>0.39609999999999984</c:v>
                </c:pt>
                <c:pt idx="2">
                  <c:v>0.41421699999999989</c:v>
                </c:pt>
                <c:pt idx="3">
                  <c:v>0.43179048999999997</c:v>
                </c:pt>
                <c:pt idx="4">
                  <c:v>0.44315468019999987</c:v>
                </c:pt>
                <c:pt idx="5">
                  <c:v>0.42088086740799996</c:v>
                </c:pt>
                <c:pt idx="6">
                  <c:v>0.41508967608207997</c:v>
                </c:pt>
                <c:pt idx="7">
                  <c:v>0.40339146960372152</c:v>
                </c:pt>
                <c:pt idx="8">
                  <c:v>0.41532364021164714</c:v>
                </c:pt>
                <c:pt idx="9">
                  <c:v>0.3960999999999999</c:v>
                </c:pt>
                <c:pt idx="10">
                  <c:v>0.44315468019999993</c:v>
                </c:pt>
                <c:pt idx="11">
                  <c:v>0.3914592989957959</c:v>
                </c:pt>
                <c:pt idx="12">
                  <c:v>0.4184592832333629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D-489B-9012-5260800F07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979484431"/>
        <c:axId val="1625331487"/>
      </c:barChart>
      <c:catAx>
        <c:axId val="19794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5331487"/>
        <c:crosses val="autoZero"/>
        <c:auto val="1"/>
        <c:lblAlgn val="ctr"/>
        <c:lblOffset val="100"/>
        <c:noMultiLvlLbl val="0"/>
      </c:catAx>
      <c:valAx>
        <c:axId val="1625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94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10</xdr:row>
      <xdr:rowOff>15240</xdr:rowOff>
    </xdr:from>
    <xdr:to>
      <xdr:col>8</xdr:col>
      <xdr:colOff>30480</xdr:colOff>
      <xdr:row>29</xdr:row>
      <xdr:rowOff>7620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3E96774-4922-476A-99C2-D656AD004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19</xdr:row>
      <xdr:rowOff>0</xdr:rowOff>
    </xdr:from>
    <xdr:to>
      <xdr:col>13</xdr:col>
      <xdr:colOff>205740</xdr:colOff>
      <xdr:row>34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5047FA-1F9A-423E-8996-D45899BB8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108</xdr:row>
      <xdr:rowOff>137160</xdr:rowOff>
    </xdr:from>
    <xdr:to>
      <xdr:col>15</xdr:col>
      <xdr:colOff>60960</xdr:colOff>
      <xdr:row>127</xdr:row>
      <xdr:rowOff>129540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CEB80C-3C34-48D4-A9B5-71430F02E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_Cheng Keng" refreshedDate="43843.779417245372" createdVersion="6" refreshedVersion="6" minRefreshableVersion="3" recordCount="192" xr:uid="{97794D05-04E8-430B-96F8-B2CE36CA0F44}">
  <cacheSource type="worksheet">
    <worksheetSource ref="B3:F195" sheet="Data"/>
  </cacheSource>
  <cacheFields count="6">
    <cacheField name="Period" numFmtId="165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5" base="0">
        <rangePr groupBy="days" startDate="2015-01-01T00:00:00" endDate="2015-12-02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5"/>
        </groupItems>
      </fieldGroup>
    </cacheField>
    <cacheField name="Type of client" numFmtId="0">
      <sharedItems/>
    </cacheField>
    <cacheField name="Client name" numFmtId="0">
      <sharedItems count="16">
        <s v="Kaufland"/>
        <s v="Aldi"/>
        <s v="Plus"/>
        <s v="Metro"/>
        <s v="Carrefour"/>
        <s v="Esselunga"/>
        <s v="Billa"/>
        <s v="Costco"/>
        <s v="McDonald's "/>
        <s v="Burger King"/>
        <s v="KFC"/>
        <s v="Subway"/>
        <s v="Restaurants"/>
        <s v="Small retailers"/>
        <s v="Hotels"/>
        <s v="Other"/>
      </sharedItems>
    </cacheField>
    <cacheField name="Revenue ($ 000')" numFmtId="166">
      <sharedItems containsSemiMixedTypes="0" containsString="0" containsNumber="1" minValue="418.68226399999998" maxValue="6869.2020654216976"/>
    </cacheField>
    <cacheField name="Cogs ($ 000')" numFmtId="166">
      <sharedItems containsSemiMixedTypes="0" containsString="0" containsNumber="1" minValue="241.277397249302" maxValue="4098.2245492463198"/>
    </cacheField>
    <cacheField name="月" numFmtId="0" databaseField="0">
      <fieldGroup base="0">
        <rangePr groupBy="months" startDate="2015-01-01T00:00:00" endDate="2015-12-02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_Cheng Keng" refreshedDate="43843.779628935183" createdVersion="6" refreshedVersion="6" minRefreshableVersion="3" recordCount="192" xr:uid="{67DAA293-41D3-467A-8B83-4020AA07A9DC}">
  <cacheSource type="worksheet">
    <worksheetSource ref="B3:H195" sheet="Data"/>
  </cacheSource>
  <cacheFields count="8">
    <cacheField name="Period" numFmtId="165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7" base="0">
        <rangePr groupBy="days" startDate="2015-01-01T00:00:00" endDate="2015-12-02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5"/>
        </groupItems>
      </fieldGroup>
    </cacheField>
    <cacheField name="Type of client" numFmtId="0">
      <sharedItems/>
    </cacheField>
    <cacheField name="Client name" numFmtId="0">
      <sharedItems count="16">
        <s v="Kaufland"/>
        <s v="Aldi"/>
        <s v="Plus"/>
        <s v="Metro"/>
        <s v="Carrefour"/>
        <s v="Esselunga"/>
        <s v="Billa"/>
        <s v="Costco"/>
        <s v="McDonald's "/>
        <s v="Burger King"/>
        <s v="KFC"/>
        <s v="Subway"/>
        <s v="Restaurants"/>
        <s v="Small retailers"/>
        <s v="Hotels"/>
        <s v="Other"/>
      </sharedItems>
    </cacheField>
    <cacheField name="Revenue ($ 000')" numFmtId="166">
      <sharedItems containsSemiMixedTypes="0" containsString="0" containsNumber="1" minValue="418.68226399999998" maxValue="6869.2020654216976"/>
    </cacheField>
    <cacheField name="Cogs ($ 000')" numFmtId="166">
      <sharedItems containsSemiMixedTypes="0" containsString="0" containsNumber="1" minValue="241.277397249302" maxValue="4098.2245492463198"/>
    </cacheField>
    <cacheField name="Gross profit" numFmtId="166">
      <sharedItems containsSemiMixedTypes="0" containsString="0" containsNumber="1" minValue="156.29965427585307" maxValue="3653.9712" count="192">
        <n v="2110.6799999999998"/>
        <n v="1209"/>
        <n v="1434.8799999999999"/>
        <n v="918"/>
        <n v="1306.3999999999996"/>
        <n v="1726.4"/>
        <n v="1716"/>
        <n v="1548.9599999999998"/>
        <n v="699.19999999999993"/>
        <n v="171.60000000000002"/>
        <n v="341.99999999999994"/>
        <n v="864"/>
        <n v="1924"/>
        <n v="2598.4"/>
        <n v="487.2"/>
        <n v="1390.8"/>
        <n v="1690.5547999999994"/>
        <n v="878.32799999999997"/>
        <n v="1965.8636799999997"/>
        <n v="1305.3480000000002"/>
        <n v="435.01920000000001"/>
        <n v="1758.8032000000001"/>
        <n v="1926.4299999999998"/>
        <n v="1636.4180799999995"/>
        <n v="914.49599999999987"/>
        <n v="332.178"/>
        <n v="762.76199999999983"/>
        <n v="533.71999999999991"/>
        <n v="1190.6399999999999"/>
        <n v="3653.9712"/>
        <n v="1023.5896"/>
        <n v="2013.8271999999999"/>
        <n v="2089.7413336799996"/>
        <n v="1180.9429631999999"/>
        <n v="2330.6576634880003"/>
        <n v="1253.7759203200001"/>
        <n v="539.68923008000002"/>
        <n v="1700.2002124799999"/>
        <n v="1809.4035959999997"/>
        <n v="1296.4704121600003"/>
        <n v="1068.7352367999999"/>
        <n v="161.40398120000003"/>
        <n v="548.89194359999988"/>
        <n v="303.83818079999998"/>
        <n v="1137.6090879999999"/>
        <n v="2758.8189798399999"/>
        <n v="741.10697584000002"/>
        <n v="2469.1964281600003"/>
        <n v="2474.2531198782322"/>
        <n v="1285.4430551423998"/>
        <n v="2027.7820337381374"/>
        <n v="1002.9347372795521"/>
        <n v="740.462275542528"/>
        <n v="1460.830827298304"/>
        <n v="871.86507586640005"/>
        <n v="553.27788591398394"/>
        <n v="994.99543908687997"/>
        <n v="316.64109581412004"/>
        <n v="888.11618193452"/>
        <n v="664.39997502031997"/>
        <n v="2050.3742966784002"/>
        <n v="2142.6389717483517"/>
        <n v="695.76398122739192"/>
        <n v="2378.5001326683519"/>
        <n v="2344.5636062143763"/>
        <n v="681.6331246699051"/>
        <n v="1881.4551037676711"/>
        <n v="905.43064671363618"/>
        <n v="694.71303654138944"/>
        <n v="1210.212346309956"/>
        <n v="770.38284608957667"/>
        <n v="849.77775769984714"/>
        <n v="819.06780864313191"/>
        <n v="156.29965427585307"/>
        <n v="1123.1752282217387"/>
        <n v="582.77697138654582"/>
        <n v="1608.5305363922994"/>
        <n v="1881.6353507026402"/>
        <n v="1032.630639774545"/>
        <n v="2103.331872437328"/>
        <n v="2725.4107500900341"/>
        <n v="1419.3379779882964"/>
        <n v="1994.1912195889222"/>
        <n v="288.16535659069802"/>
        <n v="1133.8239496759352"/>
        <n v="1426.965283514658"/>
        <n v="832.76435879148846"/>
        <n v="754.45910658933701"/>
        <n v="675.60225468672593"/>
        <n v="304.68106564317634"/>
        <n v="986.36699538940707"/>
        <n v="639.60838817193201"/>
        <n v="1274.8233466221313"/>
        <n v="1578.8889265241385"/>
        <n v="1075.750888605126"/>
        <n v="2182.5694088098585"/>
        <n v="2396.8042185454542"/>
        <n v="1685.4287357827434"/>
        <n v="2410.6226199610614"/>
        <n v="733.63215069343585"/>
        <n v="1506.0334331929139"/>
        <n v="1489.5366547515246"/>
        <n v="857.95721563502116"/>
        <n v="590.54252800618599"/>
        <n v="544.03954254254677"/>
        <n v="184.98874129912377"/>
        <n v="787.57251628754534"/>
        <n v="628.35463497015178"/>
        <n v="800.90976823321648"/>
        <n v="1641.3995283038012"/>
        <n v="1300.2003002131403"/>
        <n v="2396.0536720042883"/>
        <n v="2770.9775161753778"/>
        <n v="1954.1775000316316"/>
        <n v="2880.572161853484"/>
        <n v="1246.6749247785006"/>
        <n v="906.43609745306503"/>
        <n v="1531.7753803288601"/>
        <n v="918.64634945002251"/>
        <n v="586.88776383547804"/>
        <n v="542.59680626816623"/>
        <n v="186.37744882529552"/>
        <n v="845.03238673934334"/>
        <n v="448.37916416501093"/>
        <n v="583.47300761621204"/>
        <n v="1441.3752238246327"/>
        <n v="1377.8712310075125"/>
        <n v="1520.3192767368009"/>
        <n v="1971.7597306090934"/>
        <n v="1735.7590144405476"/>
        <n v="2613.8027139285045"/>
        <n v="2130.8343420312854"/>
        <n v="1166.4471137025726"/>
        <n v="1209.8518766985037"/>
        <n v="1000.7684552124299"/>
        <n v="643.57342997441083"/>
        <n v="932.65804594777887"/>
        <n v="407.19276120209611"/>
        <n v="1078.4139946488601"/>
        <n v="883.24052260939357"/>
        <n v="1196.5940098175988"/>
        <n v="1552.9737757925152"/>
        <n v="1731.4256493494854"/>
        <n v="1718.0627504425199"/>
        <n v="2049.7395512976909"/>
        <n v="2000.7023564799756"/>
        <n v="3354.3511176601232"/>
        <n v="1613.3137396984919"/>
        <n v="1028.1621848468403"/>
        <n v="823.1070470245179"/>
        <n v="525.9071793912708"/>
        <n v="595.16883445910412"/>
        <n v="1253.9640107661144"/>
        <n v="477.8859551119416"/>
        <n v="1245.0623997405341"/>
        <n v="1128.7147829917926"/>
        <n v="1430.6669240312294"/>
        <n v="2160.3141765759774"/>
        <n v="1912.5597909861522"/>
        <n v="1890.6926867814475"/>
        <n v="2807.4285651737428"/>
        <n v="2085.8482482709792"/>
        <n v="2018.2165946005314"/>
        <n v="1840.5867443484051"/>
        <n v="1294.0101117806328"/>
        <n v="790.43623267290627"/>
        <n v="472.48577416347683"/>
        <n v="610.524793106689"/>
        <n v="1173.0761671588139"/>
        <n v="816.68252861959195"/>
        <n v="1149.9981257400118"/>
        <n v="976.96074321176025"/>
        <n v="1795.946421259584"/>
        <n v="1408.1929838674557"/>
        <n v="1236.4931144084387"/>
        <n v="1220.3393678147449"/>
        <n v="2335.4191366742698"/>
        <n v="1601.8834255671645"/>
        <n v="2551.1837963280468"/>
        <n v="2303.4811027308488"/>
        <n v="783.93244535306826"/>
        <n v="369.93779737227061"/>
        <n v="293.97263609413477"/>
        <n v="324.06416679766619"/>
        <n v="796.08135735851602"/>
        <n v="958.39190874923406"/>
        <n v="1628.5722084970421"/>
        <n v="1176.0481490383152"/>
        <n v="2491.3443616392879"/>
        <n v="1697.3382179901876"/>
        <n v="1895.0241246988792"/>
        <n v="1613.9235530297806"/>
      </sharedItems>
    </cacheField>
    <cacheField name="GP margin%" numFmtId="172">
      <sharedItems containsSemiMixedTypes="0" containsString="0" containsNumber="1" minValue="0.3363380821558557" maxValue="0.65"/>
    </cacheField>
    <cacheField name="月" numFmtId="0" databaseField="0">
      <fieldGroup base="0">
        <rangePr groupBy="months" startDate="2015-01-01T00:00:00" endDate="2015-12-02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s v="Supermarkets"/>
    <x v="0"/>
    <n v="4680"/>
    <n v="2569.3200000000002"/>
  </r>
  <r>
    <x v="0"/>
    <s v="Supermarkets"/>
    <x v="1"/>
    <n v="2600"/>
    <n v="1391"/>
  </r>
  <r>
    <x v="0"/>
    <s v="Supermarkets"/>
    <x v="2"/>
    <n v="3040"/>
    <n v="1605.1200000000001"/>
  </r>
  <r>
    <x v="0"/>
    <s v="Supermarkets"/>
    <x v="3"/>
    <n v="1800"/>
    <n v="882"/>
  </r>
  <r>
    <x v="0"/>
    <s v="Supermarkets"/>
    <x v="4"/>
    <n v="2839.9999999999995"/>
    <n v="1533.6"/>
  </r>
  <r>
    <x v="0"/>
    <s v="Supermarkets"/>
    <x v="5"/>
    <n v="3320"/>
    <n v="1593.6"/>
  </r>
  <r>
    <x v="0"/>
    <s v="Supermarkets"/>
    <x v="6"/>
    <n v="3120"/>
    <n v="1404"/>
  </r>
  <r>
    <x v="0"/>
    <s v="Supermarkets"/>
    <x v="7"/>
    <n v="3360"/>
    <n v="1811.0400000000002"/>
  </r>
  <r>
    <x v="0"/>
    <s v="Fast Food"/>
    <x v="8"/>
    <n v="1520"/>
    <n v="820.80000000000007"/>
  </r>
  <r>
    <x v="0"/>
    <s v="Fast Food"/>
    <x v="9"/>
    <n v="440"/>
    <n v="268.39999999999998"/>
  </r>
  <r>
    <x v="0"/>
    <s v="Fast Food"/>
    <x v="10"/>
    <n v="760"/>
    <n v="418.00000000000006"/>
  </r>
  <r>
    <x v="0"/>
    <s v="Fast Food"/>
    <x v="11"/>
    <n v="1800"/>
    <n v="936"/>
  </r>
  <r>
    <x v="0"/>
    <s v="Other"/>
    <x v="12"/>
    <n v="2960"/>
    <n v="1036"/>
  </r>
  <r>
    <x v="0"/>
    <s v="Other"/>
    <x v="13"/>
    <n v="4640"/>
    <n v="2041.6"/>
  </r>
  <r>
    <x v="0"/>
    <s v="Other"/>
    <x v="14"/>
    <n v="840"/>
    <n v="352.8"/>
  </r>
  <r>
    <x v="0"/>
    <s v="Other"/>
    <x v="15"/>
    <n v="2280"/>
    <n v="889.2"/>
  </r>
  <r>
    <x v="1"/>
    <s v="Supermarkets"/>
    <x v="0"/>
    <n v="4268"/>
    <n v="2577.4452000000006"/>
  </r>
  <r>
    <x v="1"/>
    <s v="Supermarkets"/>
    <x v="1"/>
    <n v="1980"/>
    <n v="1101.672"/>
  </r>
  <r>
    <x v="1"/>
    <s v="Supermarkets"/>
    <x v="2"/>
    <n v="3783.9999999999995"/>
    <n v="1818.1363199999998"/>
  </r>
  <r>
    <x v="1"/>
    <s v="Supermarkets"/>
    <x v="3"/>
    <n v="2420"/>
    <n v="1114.6519999999998"/>
  </r>
  <r>
    <x v="1"/>
    <s v="Supermarkets"/>
    <x v="4"/>
    <n v="924"/>
    <n v="488.98079999999999"/>
  </r>
  <r>
    <x v="1"/>
    <s v="Supermarkets"/>
    <x v="5"/>
    <n v="3652"/>
    <n v="1893.1967999999999"/>
  </r>
  <r>
    <x v="1"/>
    <s v="Supermarkets"/>
    <x v="6"/>
    <n v="3652"/>
    <n v="1725.5700000000002"/>
  </r>
  <r>
    <x v="1"/>
    <s v="Supermarkets"/>
    <x v="7"/>
    <n v="3916"/>
    <n v="2279.5819200000005"/>
  </r>
  <r>
    <x v="1"/>
    <s v="Fast Food"/>
    <x v="8"/>
    <n v="2112"/>
    <n v="1197.5040000000001"/>
  </r>
  <r>
    <x v="1"/>
    <s v="Fast Food"/>
    <x v="9"/>
    <n v="924"/>
    <n v="591.822"/>
  </r>
  <r>
    <x v="1"/>
    <s v="Fast Food"/>
    <x v="10"/>
    <n v="1716"/>
    <n v="953.23800000000017"/>
  </r>
  <r>
    <x v="1"/>
    <s v="Fast Food"/>
    <x v="11"/>
    <n v="1100"/>
    <n v="566.28000000000009"/>
  </r>
  <r>
    <x v="1"/>
    <s v="Other"/>
    <x v="12"/>
    <n v="1936"/>
    <n v="745.36"/>
  </r>
  <r>
    <x v="1"/>
    <s v="Other"/>
    <x v="13"/>
    <n v="6424"/>
    <n v="2770.0288"/>
  </r>
  <r>
    <x v="1"/>
    <s v="Other"/>
    <x v="14"/>
    <n v="1804"/>
    <n v="780.41039999999998"/>
  </r>
  <r>
    <x v="1"/>
    <s v="Other"/>
    <x v="15"/>
    <n v="3388"/>
    <n v="1374.1728000000001"/>
  </r>
  <r>
    <x v="2"/>
    <s v="Supermarkets"/>
    <x v="0"/>
    <n v="5045.04"/>
    <n v="2955.2986663200004"/>
  </r>
  <r>
    <x v="2"/>
    <s v="Supermarkets"/>
    <x v="1"/>
    <n v="2802.8"/>
    <n v="1621.8570368000003"/>
  </r>
  <r>
    <x v="2"/>
    <s v="Supermarkets"/>
    <x v="2"/>
    <n v="4570.72"/>
    <n v="2240.062336512"/>
  </r>
  <r>
    <x v="2"/>
    <s v="Supermarkets"/>
    <x v="3"/>
    <n v="2285.36"/>
    <n v="1031.5840796800001"/>
  </r>
  <r>
    <x v="2"/>
    <s v="Supermarkets"/>
    <x v="4"/>
    <n v="1121.1199999999999"/>
    <n v="581.43076991999988"/>
  </r>
  <r>
    <x v="2"/>
    <s v="Supermarkets"/>
    <x v="5"/>
    <n v="3492.72"/>
    <n v="1792.5197875199999"/>
  </r>
  <r>
    <x v="2"/>
    <s v="Supermarkets"/>
    <x v="6"/>
    <n v="3492.72"/>
    <n v="1683.3164040000001"/>
  </r>
  <r>
    <x v="2"/>
    <s v="Supermarkets"/>
    <x v="7"/>
    <n v="3018.4000000000005"/>
    <n v="1721.9295878400003"/>
  </r>
  <r>
    <x v="2"/>
    <s v="Fast Food"/>
    <x v="8"/>
    <n v="2500.96"/>
    <n v="1432.2247632000001"/>
  </r>
  <r>
    <x v="2"/>
    <s v="Fast Food"/>
    <x v="9"/>
    <n v="474.32"/>
    <n v="312.91601879999996"/>
  </r>
  <r>
    <x v="2"/>
    <s v="Fast Food"/>
    <x v="10"/>
    <n v="1250.48"/>
    <n v="701.58805640000014"/>
  </r>
  <r>
    <x v="2"/>
    <s v="Fast Food"/>
    <x v="11"/>
    <n v="646.79999999999995"/>
    <n v="342.96181919999998"/>
  </r>
  <r>
    <x v="2"/>
    <s v="Other"/>
    <x v="12"/>
    <n v="1897.28"/>
    <n v="759.67091200000004"/>
  </r>
  <r>
    <x v="2"/>
    <s v="Other"/>
    <x v="13"/>
    <n v="5001.92"/>
    <n v="2243.1010201600002"/>
  </r>
  <r>
    <x v="2"/>
    <s v="Other"/>
    <x v="14"/>
    <n v="1336.72"/>
    <n v="595.61302416000001"/>
  </r>
  <r>
    <x v="2"/>
    <s v="Other"/>
    <x v="15"/>
    <n v="4182.6400000000003"/>
    <n v="1713.4435718400002"/>
  </r>
  <r>
    <x v="3"/>
    <s v="Supermarkets"/>
    <x v="0"/>
    <n v="5730.2168000000011"/>
    <n v="3255.9636801217689"/>
  </r>
  <r>
    <x v="3"/>
    <s v="Supermarkets"/>
    <x v="1"/>
    <n v="3136.98"/>
    <n v="1851.5369448576002"/>
  </r>
  <r>
    <x v="3"/>
    <s v="Supermarkets"/>
    <x v="2"/>
    <n v="4015.3343999999997"/>
    <n v="1987.5523662618623"/>
  </r>
  <r>
    <x v="3"/>
    <s v="Supermarkets"/>
    <x v="3"/>
    <n v="1798.5352"/>
    <n v="795.60046272044792"/>
  </r>
  <r>
    <x v="3"/>
    <s v="Supermarkets"/>
    <x v="4"/>
    <n v="1505.7503999999999"/>
    <n v="765.28812445747189"/>
  </r>
  <r>
    <x v="3"/>
    <s v="Supermarkets"/>
    <x v="5"/>
    <n v="2969.6743999999999"/>
    <n v="1508.8435727016958"/>
  </r>
  <r>
    <x v="3"/>
    <s v="Supermarkets"/>
    <x v="6"/>
    <n v="1714.8824000000002"/>
    <n v="843.01732413360014"/>
  </r>
  <r>
    <x v="3"/>
    <s v="Supermarkets"/>
    <x v="7"/>
    <n v="1254.7919999999999"/>
    <n v="701.51411408601598"/>
  </r>
  <r>
    <x v="3"/>
    <s v="Fast Food"/>
    <x v="8"/>
    <n v="2425.9312"/>
    <n v="1430.93576091312"/>
  </r>
  <r>
    <x v="3"/>
    <s v="Fast Food"/>
    <x v="9"/>
    <n v="878.35440000000006"/>
    <n v="561.71330418588002"/>
  </r>
  <r>
    <x v="3"/>
    <s v="Fast Food"/>
    <x v="10"/>
    <n v="2049.4936000000002"/>
    <n v="1161.3774180654802"/>
  </r>
  <r>
    <x v="3"/>
    <s v="Fast Food"/>
    <x v="11"/>
    <n v="1463.9240000000002"/>
    <n v="799.52402497968023"/>
  </r>
  <r>
    <x v="3"/>
    <s v="Other"/>
    <x v="12"/>
    <n v="3513.4176000000002"/>
    <n v="1463.0433033216002"/>
  </r>
  <r>
    <x v="3"/>
    <s v="Other"/>
    <x v="13"/>
    <n v="4015.3343999999997"/>
    <n v="1872.6954282516479"/>
  </r>
  <r>
    <x v="3"/>
    <s v="Other"/>
    <x v="14"/>
    <n v="1296.6183999999998"/>
    <n v="600.85441877260791"/>
  </r>
  <r>
    <x v="3"/>
    <s v="Other"/>
    <x v="15"/>
    <n v="4057.1608000000001"/>
    <n v="1678.6606673316483"/>
  </r>
  <r>
    <x v="4"/>
    <s v="Supermarkets"/>
    <x v="0"/>
    <n v="5290.6213360000002"/>
    <n v="2946.0577297856239"/>
  </r>
  <r>
    <x v="4"/>
    <s v="Supermarkets"/>
    <x v="1"/>
    <n v="1712.7910799999997"/>
    <n v="1031.1579553300946"/>
  </r>
  <r>
    <x v="4"/>
    <s v="Supermarkets"/>
    <x v="2"/>
    <n v="3653.9543039999999"/>
    <n v="1772.4992002323288"/>
  </r>
  <r>
    <x v="4"/>
    <s v="Supermarkets"/>
    <x v="3"/>
    <n v="1636.6670319999998"/>
    <n v="731.23638528636366"/>
  </r>
  <r>
    <x v="4"/>
    <s v="Supermarkets"/>
    <x v="4"/>
    <n v="1370.2328639999998"/>
    <n v="675.51982745861039"/>
  </r>
  <r>
    <x v="4"/>
    <s v="Supermarkets"/>
    <x v="5"/>
    <n v="2512.0935840000002"/>
    <n v="1301.8812376900441"/>
  </r>
  <r>
    <x v="4"/>
    <s v="Supermarkets"/>
    <x v="6"/>
    <n v="1560.5429840000002"/>
    <n v="790.16013791042349"/>
  </r>
  <r>
    <x v="4"/>
    <s v="Supermarkets"/>
    <x v="7"/>
    <n v="1903.1012000000003"/>
    <n v="1053.3234423001531"/>
  </r>
  <r>
    <x v="4"/>
    <s v="Fast Food"/>
    <x v="8"/>
    <n v="1941.1632239999999"/>
    <n v="1122.095415356868"/>
  </r>
  <r>
    <x v="4"/>
    <s v="Fast Food"/>
    <x v="9"/>
    <n v="418.68226399999998"/>
    <n v="262.3826097241469"/>
  </r>
  <r>
    <x v="4"/>
    <s v="Fast Food"/>
    <x v="10"/>
    <n v="2626.2796560000006"/>
    <n v="1503.1044277782619"/>
  </r>
  <r>
    <x v="4"/>
    <s v="Fast Food"/>
    <x v="11"/>
    <n v="1332.17084"/>
    <n v="749.39386861345417"/>
  </r>
  <r>
    <x v="4"/>
    <s v="Other"/>
    <x v="12"/>
    <n v="2816.5897760000003"/>
    <n v="1208.0592396077009"/>
  </r>
  <r>
    <x v="4"/>
    <s v="Other"/>
    <x v="13"/>
    <n v="3653.9543039999999"/>
    <n v="1772.3189532973597"/>
  </r>
  <r>
    <x v="4"/>
    <s v="Other"/>
    <x v="14"/>
    <n v="1941.1632239999999"/>
    <n v="908.53258422545491"/>
  </r>
  <r>
    <x v="4"/>
    <s v="Other"/>
    <x v="15"/>
    <n v="3692.0163280000002"/>
    <n v="1588.6844555626722"/>
  </r>
  <r>
    <x v="5"/>
    <s v="Supermarkets"/>
    <x v="0"/>
    <n v="6475.49214312"/>
    <n v="3750.081393029966"/>
  </r>
  <r>
    <x v="5"/>
    <s v="Supermarkets"/>
    <x v="1"/>
    <n v="3461.7410828000006"/>
    <n v="2042.4031048117042"/>
  </r>
  <r>
    <x v="5"/>
    <s v="Supermarkets"/>
    <x v="2"/>
    <n v="3909.7311052800001"/>
    <n v="1915.5398856910779"/>
  </r>
  <r>
    <x v="5"/>
    <s v="Supermarkets"/>
    <x v="3"/>
    <n v="529.44275384000002"/>
    <n v="241.277397249302"/>
  </r>
  <r>
    <x v="5"/>
    <s v="Supermarkets"/>
    <x v="4"/>
    <n v="2280.6764780800004"/>
    <n v="1146.8525284040652"/>
  </r>
  <r>
    <x v="5"/>
    <s v="Supermarkets"/>
    <x v="5"/>
    <n v="3095.20379168"/>
    <n v="1668.238508165342"/>
  </r>
  <r>
    <x v="5"/>
    <s v="Supermarkets"/>
    <x v="6"/>
    <n v="1669.78099288"/>
    <n v="837.01663408851152"/>
  </r>
  <r>
    <x v="5"/>
    <s v="Supermarkets"/>
    <x v="7"/>
    <n v="1629.0546271999999"/>
    <n v="874.5955206106629"/>
  </r>
  <r>
    <x v="5"/>
    <s v="Fast Food"/>
    <x v="8"/>
    <n v="1669.78099288"/>
    <n v="994.17873819327406"/>
  </r>
  <r>
    <x v="5"/>
    <s v="Fast Food"/>
    <x v="9"/>
    <n v="855.25367928000003"/>
    <n v="550.57261363682369"/>
  </r>
  <r>
    <x v="5"/>
    <s v="Fast Food"/>
    <x v="10"/>
    <n v="2402.8555751199997"/>
    <n v="1416.4885797305926"/>
  </r>
  <r>
    <x v="5"/>
    <s v="Fast Food"/>
    <x v="11"/>
    <n v="1425.4227988000002"/>
    <n v="785.81441062806823"/>
  </r>
  <r>
    <x v="5"/>
    <s v="Other"/>
    <x v="12"/>
    <n v="2199.2237467200002"/>
    <n v="924.4004000978689"/>
  </r>
  <r>
    <x v="5"/>
    <s v="Other"/>
    <x v="13"/>
    <n v="3095.20379168"/>
    <n v="1516.3148651558615"/>
  </r>
  <r>
    <x v="5"/>
    <s v="Other"/>
    <x v="14"/>
    <n v="2077.04464968"/>
    <n v="1001.2937610748741"/>
  </r>
  <r>
    <x v="5"/>
    <s v="Other"/>
    <x v="15"/>
    <n v="3950.4574709600001"/>
    <n v="1767.8880621501416"/>
  </r>
  <r>
    <x v="6"/>
    <s v="Supermarkets"/>
    <x v="0"/>
    <n v="5774.1841261104009"/>
    <n v="3377.3799075649467"/>
  </r>
  <r>
    <x v="6"/>
    <s v="Supermarkets"/>
    <x v="1"/>
    <n v="4361.7937643280002"/>
    <n v="2676.3650285452568"/>
  </r>
  <r>
    <x v="6"/>
    <s v="Supermarkets"/>
    <x v="2"/>
    <n v="4818.7435872576007"/>
    <n v="2408.1209672965392"/>
  </r>
  <r>
    <x v="6"/>
    <s v="Supermarkets"/>
    <x v="3"/>
    <n v="1370.8494687888001"/>
    <n v="637.21731809536425"/>
  </r>
  <r>
    <x v="6"/>
    <s v="Supermarkets"/>
    <x v="4"/>
    <n v="3157.1078675136005"/>
    <n v="1651.0744343206866"/>
  </r>
  <r>
    <x v="6"/>
    <s v="Supermarkets"/>
    <x v="5"/>
    <n v="3157.1078675136005"/>
    <n v="1667.5712127620759"/>
  </r>
  <r>
    <x v="6"/>
    <s v="Supermarkets"/>
    <x v="6"/>
    <n v="1703.1766127376002"/>
    <n v="845.21939710257902"/>
  </r>
  <r>
    <x v="6"/>
    <s v="Supermarkets"/>
    <x v="7"/>
    <n v="1246.2267898079999"/>
    <n v="655.68426180181393"/>
  </r>
  <r>
    <x v="6"/>
    <s v="Fast Food"/>
    <x v="8"/>
    <n v="1287.7676828016001"/>
    <n v="743.72814025905336"/>
  </r>
  <r>
    <x v="6"/>
    <s v="Fast Food"/>
    <x v="9"/>
    <n v="456.94982292960003"/>
    <n v="271.96108163047626"/>
  </r>
  <r>
    <x v="6"/>
    <s v="Fast Food"/>
    <x v="10"/>
    <n v="2035.5037566864003"/>
    <n v="1247.9312403988549"/>
  </r>
  <r>
    <x v="6"/>
    <s v="Fast Food"/>
    <x v="11"/>
    <n v="1453.9312547760003"/>
    <n v="825.57661980584851"/>
  </r>
  <r>
    <x v="6"/>
    <s v="Other"/>
    <x v="12"/>
    <n v="1412.3903617824001"/>
    <n v="611.4805935491836"/>
  </r>
  <r>
    <x v="6"/>
    <s v="Other"/>
    <x v="13"/>
    <n v="3157.1078675136005"/>
    <n v="1515.7083392097993"/>
  </r>
  <r>
    <x v="6"/>
    <s v="Other"/>
    <x v="14"/>
    <n v="2533.9944726096001"/>
    <n v="1233.7941723964598"/>
  </r>
  <r>
    <x v="6"/>
    <s v="Other"/>
    <x v="15"/>
    <n v="4444.8755503152006"/>
    <n v="2048.8218783109123"/>
  </r>
  <r>
    <x v="7"/>
    <s v="Supermarkets"/>
    <x v="0"/>
    <n v="6869.2020654216976"/>
    <n v="4098.2245492463198"/>
  </r>
  <r>
    <x v="7"/>
    <s v="Supermarkets"/>
    <x v="1"/>
    <n v="5400.3160891680009"/>
    <n v="3446.1385891363693"/>
  </r>
  <r>
    <x v="7"/>
    <s v="Supermarkets"/>
    <x v="2"/>
    <n v="5875.5439050147861"/>
    <n v="2994.9717431613021"/>
  </r>
  <r>
    <x v="7"/>
    <s v="Supermarkets"/>
    <x v="3"/>
    <n v="2289.7340218072322"/>
    <n v="1043.0590970287317"/>
  </r>
  <r>
    <x v="7"/>
    <s v="Supermarkets"/>
    <x v="4"/>
    <n v="1987.3163208138244"/>
    <n v="1080.8802233607594"/>
  </r>
  <r>
    <x v="7"/>
    <s v="Supermarkets"/>
    <x v="5"/>
    <n v="3283.3921822141447"/>
    <n v="1751.6168018852845"/>
  </r>
  <r>
    <x v="7"/>
    <s v="Supermarkets"/>
    <x v="6"/>
    <n v="1771.3036772471044"/>
    <n v="852.65732779708185"/>
  </r>
  <r>
    <x v="7"/>
    <s v="Supermarkets"/>
    <x v="7"/>
    <n v="1296.0758614003203"/>
    <n v="709.18809756484222"/>
  </r>
  <r>
    <x v="7"/>
    <s v="Fast Food"/>
    <x v="8"/>
    <n v="1339.2783901136643"/>
    <n v="796.68158384549804"/>
  </r>
  <r>
    <x v="7"/>
    <s v="Fast Food"/>
    <x v="9"/>
    <n v="475.22781584678404"/>
    <n v="288.85036702148852"/>
  </r>
  <r>
    <x v="7"/>
    <s v="Fast Food"/>
    <x v="10"/>
    <n v="2116.9239069538562"/>
    <n v="1271.8915202145129"/>
  </r>
  <r>
    <x v="7"/>
    <s v="Fast Food"/>
    <x v="11"/>
    <n v="1080.0632178336002"/>
    <n v="631.68405366858929"/>
  </r>
  <r>
    <x v="7"/>
    <s v="Other"/>
    <x v="12"/>
    <n v="1036.8606891202562"/>
    <n v="453.38768150404417"/>
  </r>
  <r>
    <x v="7"/>
    <s v="Other"/>
    <x v="13"/>
    <n v="2851.3668950807046"/>
    <n v="1409.9916712560719"/>
  </r>
  <r>
    <x v="7"/>
    <s v="Other"/>
    <x v="14"/>
    <n v="2635.3542515139843"/>
    <n v="1257.4830205064718"/>
  </r>
  <r>
    <x v="7"/>
    <s v="Other"/>
    <x v="15"/>
    <n v="2894.5694237940488"/>
    <n v="1374.2501470572479"/>
  </r>
  <r>
    <x v="8"/>
    <s v="Supermarkets"/>
    <x v="0"/>
    <n v="4747.525880309373"/>
    <n v="2775.7661497002796"/>
  </r>
  <r>
    <x v="8"/>
    <s v="Supermarkets"/>
    <x v="1"/>
    <n v="4555.7066528221258"/>
    <n v="2819.9476383815781"/>
  </r>
  <r>
    <x v="8"/>
    <s v="Supermarkets"/>
    <x v="2"/>
    <n v="5562.7575971301749"/>
    <n v="2948.9548832016703"/>
  </r>
  <r>
    <x v="8"/>
    <s v="Supermarkets"/>
    <x v="3"/>
    <n v="3980.2489703603837"/>
    <n v="1849.4146283290984"/>
  </r>
  <r>
    <x v="8"/>
    <s v="Supermarkets"/>
    <x v="4"/>
    <n v="2685.4691848214638"/>
    <n v="1519.0220711188913"/>
  </r>
  <r>
    <x v="8"/>
    <s v="Supermarkets"/>
    <x v="5"/>
    <n v="2685.4691848214638"/>
    <n v="1475.6173081229601"/>
  </r>
  <r>
    <x v="8"/>
    <s v="Supermarkets"/>
    <x v="6"/>
    <n v="1966.147081744286"/>
    <n v="965.37862653185607"/>
  </r>
  <r>
    <x v="8"/>
    <s v="Supermarkets"/>
    <x v="7"/>
    <n v="1438.6442061543555"/>
    <n v="795.07077617994469"/>
  </r>
  <r>
    <x v="8"/>
    <s v="Fast Food"/>
    <x v="8"/>
    <n v="2445.6951504624044"/>
    <n v="1513.0371045146255"/>
  </r>
  <r>
    <x v="8"/>
    <s v="Fast Food"/>
    <x v="9"/>
    <n v="1007.0509443080489"/>
    <n v="599.85818310595278"/>
  </r>
  <r>
    <x v="8"/>
    <s v="Fast Food"/>
    <x v="10"/>
    <n v="2829.3336054368992"/>
    <n v="1750.9196107880391"/>
  </r>
  <r>
    <x v="8"/>
    <s v="Fast Food"/>
    <x v="11"/>
    <n v="2157.9663092315332"/>
    <n v="1274.7257866221396"/>
  </r>
  <r>
    <x v="8"/>
    <s v="Other"/>
    <x v="12"/>
    <n v="2110.0115023597214"/>
    <n v="913.41749254212255"/>
  </r>
  <r>
    <x v="8"/>
    <s v="Other"/>
    <x v="13"/>
    <n v="3165.0172535395823"/>
    <n v="1612.0434777470671"/>
  </r>
  <r>
    <x v="8"/>
    <s v="Other"/>
    <x v="14"/>
    <n v="3404.7912878986413"/>
    <n v="1673.3656385491558"/>
  </r>
  <r>
    <x v="8"/>
    <s v="Other"/>
    <x v="15"/>
    <n v="3212.9720604113941"/>
    <n v="1494.9093099688741"/>
  </r>
  <r>
    <x v="9"/>
    <s v="Supermarkets"/>
    <x v="0"/>
    <n v="5174.8032095372164"/>
    <n v="3125.0636582395255"/>
  </r>
  <r>
    <x v="9"/>
    <s v="Supermarkets"/>
    <x v="1"/>
    <n v="4510.1495862939037"/>
    <n v="2509.4472298139281"/>
  </r>
  <r>
    <x v="9"/>
    <s v="Supermarkets"/>
    <x v="2"/>
    <n v="6456.6351972207485"/>
    <n v="3102.2840795606253"/>
  </r>
  <r>
    <x v="9"/>
    <s v="Supermarkets"/>
    <x v="3"/>
    <n v="2990.941304594905"/>
    <n v="1377.6275648964131"/>
  </r>
  <r>
    <x v="9"/>
    <s v="Supermarkets"/>
    <x v="4"/>
    <n v="2183.8619049423119"/>
    <n v="1155.6997200954715"/>
  </r>
  <r>
    <x v="9"/>
    <s v="Supermarkets"/>
    <x v="5"/>
    <n v="1709.1093169113742"/>
    <n v="886.00226988685631"/>
  </r>
  <r>
    <x v="9"/>
    <s v="Supermarkets"/>
    <x v="6"/>
    <n v="996.9804348649684"/>
    <n v="471.0732554736976"/>
  </r>
  <r>
    <x v="9"/>
    <s v="Supermarkets"/>
    <x v="7"/>
    <n v="1424.2577640928118"/>
    <n v="829.08892963370772"/>
  </r>
  <r>
    <x v="9"/>
    <s v="Fast Food"/>
    <x v="8"/>
    <n v="2895.9907869887174"/>
    <n v="1642.0267762226031"/>
  </r>
  <r>
    <x v="9"/>
    <s v="Fast Food"/>
    <x v="9"/>
    <n v="1329.3072464866245"/>
    <n v="851.42129137468294"/>
  </r>
  <r>
    <x v="9"/>
    <s v="Fast Food"/>
    <x v="10"/>
    <n v="2801.0402693825299"/>
    <n v="1555.9778696419958"/>
  </r>
  <r>
    <x v="9"/>
    <s v="Fast Food"/>
    <x v="11"/>
    <n v="2326.2876813515927"/>
    <n v="1197.5728983598001"/>
  </r>
  <r>
    <x v="9"/>
    <s v="Other"/>
    <x v="12"/>
    <n v="2326.2876813515927"/>
    <n v="895.62075732036317"/>
  </r>
  <r>
    <x v="9"/>
    <s v="Other"/>
    <x v="13"/>
    <n v="3798.0207042474985"/>
    <n v="1637.7065276715214"/>
  </r>
  <r>
    <x v="9"/>
    <s v="Other"/>
    <x v="14"/>
    <n v="3370.7433750196546"/>
    <n v="1458.1835840335025"/>
  </r>
  <r>
    <x v="9"/>
    <s v="Other"/>
    <x v="15"/>
    <n v="3180.8423398072805"/>
    <n v="1290.149653025833"/>
  </r>
  <r>
    <x v="10"/>
    <s v="Supermarkets"/>
    <x v="0"/>
    <n v="6335.0985346848274"/>
    <n v="3527.6699695110847"/>
  </r>
  <r>
    <x v="10"/>
    <s v="Supermarkets"/>
    <x v="1"/>
    <n v="5241.2685718615476"/>
    <n v="3155.4203235905684"/>
  </r>
  <r>
    <x v="10"/>
    <s v="Supermarkets"/>
    <x v="2"/>
    <n v="3919.5573667834178"/>
    <n v="1901.3407721828864"/>
  </r>
  <r>
    <x v="10"/>
    <s v="Supermarkets"/>
    <x v="3"/>
    <n v="3327.0661369208083"/>
    <n v="1486.4793925724032"/>
  </r>
  <r>
    <x v="10"/>
    <s v="Supermarkets"/>
    <x v="4"/>
    <n v="2552.2699132543189"/>
    <n v="1258.2598014736861"/>
  </r>
  <r>
    <x v="10"/>
    <s v="Supermarkets"/>
    <x v="5"/>
    <n v="1640.7449442349191"/>
    <n v="850.30871156201283"/>
  </r>
  <r>
    <x v="10"/>
    <s v="Supermarkets"/>
    <x v="6"/>
    <n v="957.10121747036965"/>
    <n v="484.61544330689281"/>
  </r>
  <r>
    <x v="10"/>
    <s v="Supermarkets"/>
    <x v="7"/>
    <n v="1367.2874535290991"/>
    <n v="756.76266042241014"/>
  </r>
  <r>
    <x v="10"/>
    <s v="Fast Food"/>
    <x v="8"/>
    <n v="2780.1511555091688"/>
    <n v="1607.0749883503549"/>
  </r>
  <r>
    <x v="10"/>
    <s v="Fast Food"/>
    <x v="9"/>
    <n v="2187.6599256465588"/>
    <n v="1370.9773970269669"/>
  </r>
  <r>
    <x v="10"/>
    <s v="Fast Food"/>
    <x v="10"/>
    <n v="2688.9986586072287"/>
    <n v="1539.0005328672169"/>
  </r>
  <r>
    <x v="10"/>
    <s v="Fast Food"/>
    <x v="11"/>
    <n v="2233.2361740975293"/>
    <n v="1256.2754308857691"/>
  </r>
  <r>
    <x v="10"/>
    <s v="Other"/>
    <x v="12"/>
    <n v="3144.7611431169285"/>
    <n v="1348.8147218573445"/>
  </r>
  <r>
    <x v="10"/>
    <s v="Other"/>
    <x v="13"/>
    <n v="2734.5749070581983"/>
    <n v="1326.3819231907426"/>
  </r>
  <r>
    <x v="10"/>
    <s v="Other"/>
    <x v="14"/>
    <n v="2324.3886709994686"/>
    <n v="1087.8955565910298"/>
  </r>
  <r>
    <x v="10"/>
    <s v="Other"/>
    <x v="15"/>
    <n v="2142.0836771955892"/>
    <n v="921.74430938084436"/>
  </r>
  <r>
    <x v="11"/>
    <s v="Supermarkets"/>
    <x v="0"/>
    <n v="5965.9309222319716"/>
    <n v="3630.5117855577018"/>
  </r>
  <r>
    <x v="11"/>
    <s v="Supermarkets"/>
    <x v="1"/>
    <n v="4762.7179631263634"/>
    <n v="3160.8345375591989"/>
  </r>
  <r>
    <x v="11"/>
    <s v="Supermarkets"/>
    <x v="2"/>
    <n v="5314.1905693831004"/>
    <n v="2763.0067730550536"/>
  </r>
  <r>
    <x v="11"/>
    <s v="Supermarkets"/>
    <x v="3"/>
    <n v="4161.1114835735598"/>
    <n v="1857.630380842711"/>
  </r>
  <r>
    <x v="11"/>
    <s v="Supermarkets"/>
    <x v="4"/>
    <n v="1804.8194386584114"/>
    <n v="1020.8869933053431"/>
  </r>
  <r>
    <x v="11"/>
    <s v="Supermarkets"/>
    <x v="5"/>
    <n v="802.1419727370718"/>
    <n v="432.20417536480119"/>
  </r>
  <r>
    <x v="11"/>
    <s v="Supermarkets"/>
    <x v="6"/>
    <n v="551.47260625673675"/>
    <n v="257.49997016260198"/>
  </r>
  <r>
    <x v="11"/>
    <s v="Supermarkets"/>
    <x v="7"/>
    <n v="752.00809944100467"/>
    <n v="427.94393264333848"/>
  </r>
  <r>
    <x v="11"/>
    <s v="Fast Food"/>
    <x v="8"/>
    <n v="2055.4888051387466"/>
    <n v="1259.4074477802305"/>
  </r>
  <r>
    <x v="11"/>
    <s v="Fast Food"/>
    <x v="9"/>
    <n v="2406.425918211215"/>
    <n v="1448.034009461981"/>
  </r>
  <r>
    <x v="11"/>
    <s v="Fast Food"/>
    <x v="10"/>
    <n v="3960.5759903892917"/>
    <n v="2332.0037818922497"/>
  </r>
  <r>
    <x v="11"/>
    <s v="Fast Food"/>
    <x v="11"/>
    <n v="2957.898524467952"/>
    <n v="1781.8503754296369"/>
  </r>
  <r>
    <x v="11"/>
    <s v="Other"/>
    <x v="12"/>
    <n v="4461.9147233499616"/>
    <n v="1970.5703617106738"/>
  </r>
  <r>
    <x v="11"/>
    <s v="Other"/>
    <x v="13"/>
    <n v="3459.2372574286223"/>
    <n v="1761.8990394384348"/>
  </r>
  <r>
    <x v="11"/>
    <s v="Other"/>
    <x v="14"/>
    <n v="3559.5050040207557"/>
    <n v="1664.4808793218765"/>
  </r>
  <r>
    <x v="11"/>
    <s v="Other"/>
    <x v="15"/>
    <n v="3158.4340176522201"/>
    <n v="1544.51046462243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s v="Supermarkets"/>
    <x v="0"/>
    <n v="4680"/>
    <n v="2569.3200000000002"/>
    <x v="0"/>
    <n v="0.45099999999999996"/>
  </r>
  <r>
    <x v="0"/>
    <s v="Supermarkets"/>
    <x v="1"/>
    <n v="2600"/>
    <n v="1391"/>
    <x v="1"/>
    <n v="0.46500000000000002"/>
  </r>
  <r>
    <x v="0"/>
    <s v="Supermarkets"/>
    <x v="2"/>
    <n v="3040"/>
    <n v="1605.1200000000001"/>
    <x v="2"/>
    <n v="0.47199999999999998"/>
  </r>
  <r>
    <x v="0"/>
    <s v="Supermarkets"/>
    <x v="3"/>
    <n v="1800"/>
    <n v="882"/>
    <x v="3"/>
    <n v="0.51"/>
  </r>
  <r>
    <x v="0"/>
    <s v="Supermarkets"/>
    <x v="4"/>
    <n v="2839.9999999999995"/>
    <n v="1533.6"/>
    <x v="4"/>
    <n v="0.45999999999999996"/>
  </r>
  <r>
    <x v="0"/>
    <s v="Supermarkets"/>
    <x v="5"/>
    <n v="3320"/>
    <n v="1593.6"/>
    <x v="5"/>
    <n v="0.52"/>
  </r>
  <r>
    <x v="0"/>
    <s v="Supermarkets"/>
    <x v="6"/>
    <n v="3120"/>
    <n v="1404"/>
    <x v="6"/>
    <n v="0.55000000000000004"/>
  </r>
  <r>
    <x v="0"/>
    <s v="Supermarkets"/>
    <x v="7"/>
    <n v="3360"/>
    <n v="1811.0400000000002"/>
    <x v="7"/>
    <n v="0.46099999999999997"/>
  </r>
  <r>
    <x v="0"/>
    <s v="Fast Food"/>
    <x v="8"/>
    <n v="1520"/>
    <n v="820.80000000000007"/>
    <x v="8"/>
    <n v="0.45999999999999996"/>
  </r>
  <r>
    <x v="0"/>
    <s v="Fast Food"/>
    <x v="9"/>
    <n v="440"/>
    <n v="268.39999999999998"/>
    <x v="9"/>
    <n v="0.39000000000000007"/>
  </r>
  <r>
    <x v="0"/>
    <s v="Fast Food"/>
    <x v="10"/>
    <n v="760"/>
    <n v="418.00000000000006"/>
    <x v="10"/>
    <n v="0.4499999999999999"/>
  </r>
  <r>
    <x v="0"/>
    <s v="Fast Food"/>
    <x v="11"/>
    <n v="1800"/>
    <n v="936"/>
    <x v="11"/>
    <n v="0.48"/>
  </r>
  <r>
    <x v="0"/>
    <s v="Other"/>
    <x v="12"/>
    <n v="2960"/>
    <n v="1036"/>
    <x v="12"/>
    <n v="0.65"/>
  </r>
  <r>
    <x v="0"/>
    <s v="Other"/>
    <x v="13"/>
    <n v="4640"/>
    <n v="2041.6"/>
    <x v="13"/>
    <n v="0.56000000000000005"/>
  </r>
  <r>
    <x v="0"/>
    <s v="Other"/>
    <x v="14"/>
    <n v="840"/>
    <n v="352.8"/>
    <x v="14"/>
    <n v="0.57999999999999996"/>
  </r>
  <r>
    <x v="0"/>
    <s v="Other"/>
    <x v="15"/>
    <n v="2280"/>
    <n v="889.2"/>
    <x v="15"/>
    <n v="0.61"/>
  </r>
  <r>
    <x v="1"/>
    <s v="Supermarkets"/>
    <x v="0"/>
    <n v="4268"/>
    <n v="2577.4452000000006"/>
    <x v="16"/>
    <n v="0.39609999999999984"/>
  </r>
  <r>
    <x v="1"/>
    <s v="Supermarkets"/>
    <x v="1"/>
    <n v="1980"/>
    <n v="1101.672"/>
    <x v="17"/>
    <n v="0.44359999999999999"/>
  </r>
  <r>
    <x v="1"/>
    <s v="Supermarkets"/>
    <x v="2"/>
    <n v="3783.9999999999995"/>
    <n v="1818.1363199999998"/>
    <x v="18"/>
    <n v="0.51951999999999998"/>
  </r>
  <r>
    <x v="1"/>
    <s v="Supermarkets"/>
    <x v="3"/>
    <n v="2420"/>
    <n v="1114.6519999999998"/>
    <x v="19"/>
    <n v="0.5394000000000001"/>
  </r>
  <r>
    <x v="1"/>
    <s v="Supermarkets"/>
    <x v="4"/>
    <n v="924"/>
    <n v="488.98079999999999"/>
    <x v="20"/>
    <n v="0.4708"/>
  </r>
  <r>
    <x v="1"/>
    <s v="Supermarkets"/>
    <x v="5"/>
    <n v="3652"/>
    <n v="1893.1967999999999"/>
    <x v="21"/>
    <n v="0.48160000000000003"/>
  </r>
  <r>
    <x v="1"/>
    <s v="Supermarkets"/>
    <x v="6"/>
    <n v="3652"/>
    <n v="1725.5700000000002"/>
    <x v="22"/>
    <n v="0.52749999999999997"/>
  </r>
  <r>
    <x v="1"/>
    <s v="Supermarkets"/>
    <x v="7"/>
    <n v="3916"/>
    <n v="2279.5819200000005"/>
    <x v="23"/>
    <n v="0.41787999999999986"/>
  </r>
  <r>
    <x v="1"/>
    <s v="Fast Food"/>
    <x v="8"/>
    <n v="2112"/>
    <n v="1197.5040000000001"/>
    <x v="24"/>
    <n v="0.43299999999999994"/>
  </r>
  <r>
    <x v="1"/>
    <s v="Fast Food"/>
    <x v="9"/>
    <n v="924"/>
    <n v="591.822"/>
    <x v="25"/>
    <n v="0.35949999999999999"/>
  </r>
  <r>
    <x v="1"/>
    <s v="Fast Food"/>
    <x v="10"/>
    <n v="1716"/>
    <n v="953.23800000000017"/>
    <x v="26"/>
    <n v="0.4444999999999999"/>
  </r>
  <r>
    <x v="1"/>
    <s v="Fast Food"/>
    <x v="11"/>
    <n v="1100"/>
    <n v="566.28000000000009"/>
    <x v="27"/>
    <n v="0.48519999999999991"/>
  </r>
  <r>
    <x v="1"/>
    <s v="Other"/>
    <x v="12"/>
    <n v="1936"/>
    <n v="745.36"/>
    <x v="28"/>
    <n v="0.61499999999999988"/>
  </r>
  <r>
    <x v="1"/>
    <s v="Other"/>
    <x v="13"/>
    <n v="6424"/>
    <n v="2770.0288"/>
    <x v="29"/>
    <n v="0.56879999999999997"/>
  </r>
  <r>
    <x v="1"/>
    <s v="Other"/>
    <x v="14"/>
    <n v="1804"/>
    <n v="780.41039999999998"/>
    <x v="30"/>
    <n v="0.56740000000000002"/>
  </r>
  <r>
    <x v="1"/>
    <s v="Other"/>
    <x v="15"/>
    <n v="3388"/>
    <n v="1374.1728000000001"/>
    <x v="31"/>
    <n v="0.59440000000000004"/>
  </r>
  <r>
    <x v="2"/>
    <s v="Supermarkets"/>
    <x v="0"/>
    <n v="5045.04"/>
    <n v="2955.2986663200004"/>
    <x v="32"/>
    <n v="0.41421699999999989"/>
  </r>
  <r>
    <x v="2"/>
    <s v="Supermarkets"/>
    <x v="1"/>
    <n v="2802.8"/>
    <n v="1621.8570368000003"/>
    <x v="33"/>
    <n v="0.42134399999999994"/>
  </r>
  <r>
    <x v="2"/>
    <s v="Supermarkets"/>
    <x v="2"/>
    <n v="4570.72"/>
    <n v="2240.062336512"/>
    <x v="34"/>
    <n v="0.50991039999999999"/>
  </r>
  <r>
    <x v="2"/>
    <s v="Supermarkets"/>
    <x v="3"/>
    <n v="2285.36"/>
    <n v="1031.5840796800001"/>
    <x v="35"/>
    <n v="0.54861199999999999"/>
  </r>
  <r>
    <x v="2"/>
    <s v="Supermarkets"/>
    <x v="4"/>
    <n v="1121.1199999999999"/>
    <n v="581.43076991999988"/>
    <x v="36"/>
    <n v="0.48138400000000003"/>
  </r>
  <r>
    <x v="2"/>
    <s v="Supermarkets"/>
    <x v="5"/>
    <n v="3492.72"/>
    <n v="1792.5197875199999"/>
    <x v="37"/>
    <n v="0.48678399999999999"/>
  </r>
  <r>
    <x v="2"/>
    <s v="Supermarkets"/>
    <x v="6"/>
    <n v="3492.72"/>
    <n v="1683.3164040000001"/>
    <x v="38"/>
    <n v="0.5180499999999999"/>
  </r>
  <r>
    <x v="2"/>
    <s v="Supermarkets"/>
    <x v="7"/>
    <n v="3018.4000000000005"/>
    <n v="1721.9295878400003"/>
    <x v="39"/>
    <n v="0.42952240000000003"/>
  </r>
  <r>
    <x v="2"/>
    <s v="Fast Food"/>
    <x v="8"/>
    <n v="2500.96"/>
    <n v="1432.2247632000001"/>
    <x v="40"/>
    <n v="0.42732999999999999"/>
  </r>
  <r>
    <x v="2"/>
    <s v="Fast Food"/>
    <x v="9"/>
    <n v="474.32"/>
    <n v="312.91601879999996"/>
    <x v="41"/>
    <n v="0.34028500000000006"/>
  </r>
  <r>
    <x v="2"/>
    <s v="Fast Food"/>
    <x v="10"/>
    <n v="1250.48"/>
    <n v="701.58805640000014"/>
    <x v="42"/>
    <n v="0.43894499999999992"/>
  </r>
  <r>
    <x v="2"/>
    <s v="Fast Food"/>
    <x v="11"/>
    <n v="646.79999999999995"/>
    <n v="342.96181919999998"/>
    <x v="43"/>
    <n v="0.46975600000000001"/>
  </r>
  <r>
    <x v="2"/>
    <s v="Other"/>
    <x v="12"/>
    <n v="1897.28"/>
    <n v="759.67091200000004"/>
    <x v="44"/>
    <n v="0.59960000000000002"/>
  </r>
  <r>
    <x v="2"/>
    <s v="Other"/>
    <x v="13"/>
    <n v="5001.92"/>
    <n v="2243.1010201600002"/>
    <x v="45"/>
    <n v="0.55155199999999993"/>
  </r>
  <r>
    <x v="2"/>
    <s v="Other"/>
    <x v="14"/>
    <n v="1336.72"/>
    <n v="595.61302416000001"/>
    <x v="46"/>
    <n v="0.55442199999999997"/>
  </r>
  <r>
    <x v="2"/>
    <s v="Other"/>
    <x v="15"/>
    <n v="4182.6400000000003"/>
    <n v="1713.4435718400002"/>
    <x v="47"/>
    <n v="0.59034399999999998"/>
  </r>
  <r>
    <x v="3"/>
    <s v="Supermarkets"/>
    <x v="0"/>
    <n v="5730.2168000000011"/>
    <n v="3255.9636801217689"/>
    <x v="48"/>
    <n v="0.43179048999999997"/>
  </r>
  <r>
    <x v="3"/>
    <s v="Supermarkets"/>
    <x v="1"/>
    <n v="3136.98"/>
    <n v="1851.5369448576002"/>
    <x v="49"/>
    <n v="0.40977087999999995"/>
  </r>
  <r>
    <x v="3"/>
    <s v="Supermarkets"/>
    <x v="2"/>
    <n v="4015.3343999999997"/>
    <n v="1987.5523662618623"/>
    <x v="50"/>
    <n v="0.505009504"/>
  </r>
  <r>
    <x v="3"/>
    <s v="Supermarkets"/>
    <x v="3"/>
    <n v="1798.5352"/>
    <n v="795.60046272044792"/>
    <x v="51"/>
    <n v="0.55763976000000004"/>
  </r>
  <r>
    <x v="3"/>
    <s v="Supermarkets"/>
    <x v="4"/>
    <n v="1505.7503999999999"/>
    <n v="765.28812445747189"/>
    <x v="52"/>
    <n v="0.49175632000000002"/>
  </r>
  <r>
    <x v="3"/>
    <s v="Supermarkets"/>
    <x v="5"/>
    <n v="2969.6743999999999"/>
    <n v="1508.8435727016958"/>
    <x v="53"/>
    <n v="0.49191616000000005"/>
  </r>
  <r>
    <x v="3"/>
    <s v="Supermarkets"/>
    <x v="6"/>
    <n v="1714.8824000000002"/>
    <n v="843.01732413360014"/>
    <x v="54"/>
    <n v="0.50841099999999995"/>
  </r>
  <r>
    <x v="3"/>
    <s v="Supermarkets"/>
    <x v="7"/>
    <n v="1254.7919999999999"/>
    <n v="701.51411408601598"/>
    <x v="55"/>
    <n v="0.44093195199999996"/>
  </r>
  <r>
    <x v="3"/>
    <s v="Fast Food"/>
    <x v="8"/>
    <n v="2425.9312"/>
    <n v="1430.93576091312"/>
    <x v="56"/>
    <n v="0.41014990000000001"/>
  </r>
  <r>
    <x v="3"/>
    <s v="Fast Food"/>
    <x v="9"/>
    <n v="878.35440000000006"/>
    <n v="561.71330418588002"/>
    <x v="57"/>
    <n v="0.36049355"/>
  </r>
  <r>
    <x v="3"/>
    <s v="Fast Food"/>
    <x v="10"/>
    <n v="2049.4936000000002"/>
    <n v="1161.3774180654802"/>
    <x v="58"/>
    <n v="0.43333444999999993"/>
  </r>
  <r>
    <x v="3"/>
    <s v="Fast Food"/>
    <x v="11"/>
    <n v="1463.9240000000002"/>
    <n v="799.52402497968023"/>
    <x v="59"/>
    <n v="0.45384867999999989"/>
  </r>
  <r>
    <x v="3"/>
    <s v="Other"/>
    <x v="12"/>
    <n v="3513.4176000000002"/>
    <n v="1463.0433033216002"/>
    <x v="60"/>
    <n v="0.58358399999999999"/>
  </r>
  <r>
    <x v="3"/>
    <s v="Other"/>
    <x v="13"/>
    <n v="4015.3343999999997"/>
    <n v="1872.6954282516479"/>
    <x v="61"/>
    <n v="0.53361407999999999"/>
  </r>
  <r>
    <x v="3"/>
    <s v="Other"/>
    <x v="14"/>
    <n v="1296.6183999999998"/>
    <n v="600.85441877260791"/>
    <x v="62"/>
    <n v="0.53659888"/>
  </r>
  <r>
    <x v="3"/>
    <s v="Other"/>
    <x v="15"/>
    <n v="4057.1608000000001"/>
    <n v="1678.6606673316483"/>
    <x v="63"/>
    <n v="0.58624743999999995"/>
  </r>
  <r>
    <x v="4"/>
    <s v="Supermarkets"/>
    <x v="0"/>
    <n v="5290.6213360000002"/>
    <n v="2946.0577297856239"/>
    <x v="64"/>
    <n v="0.44315468019999987"/>
  </r>
  <r>
    <x v="4"/>
    <s v="Supermarkets"/>
    <x v="1"/>
    <n v="1712.7910799999997"/>
    <n v="1031.1579553300946"/>
    <x v="65"/>
    <n v="0.39796629759999991"/>
  </r>
  <r>
    <x v="4"/>
    <s v="Supermarkets"/>
    <x v="2"/>
    <n v="3653.9543039999999"/>
    <n v="1772.4992002323288"/>
    <x v="66"/>
    <n v="0.51490931392000006"/>
  </r>
  <r>
    <x v="4"/>
    <s v="Supermarkets"/>
    <x v="3"/>
    <n v="1636.6670319999998"/>
    <n v="731.23638528636366"/>
    <x v="67"/>
    <n v="0.55321615759999998"/>
  </r>
  <r>
    <x v="4"/>
    <s v="Supermarkets"/>
    <x v="4"/>
    <n v="1370.2328639999998"/>
    <n v="675.51982745861039"/>
    <x v="68"/>
    <n v="0.50700363040000007"/>
  </r>
  <r>
    <x v="4"/>
    <s v="Supermarkets"/>
    <x v="5"/>
    <n v="2512.0935840000002"/>
    <n v="1301.8812376900441"/>
    <x v="69"/>
    <n v="0.48175448320000008"/>
  </r>
  <r>
    <x v="4"/>
    <s v="Supermarkets"/>
    <x v="6"/>
    <n v="1560.5429840000002"/>
    <n v="790.16013791042349"/>
    <x v="70"/>
    <n v="0.4936633299999999"/>
  </r>
  <r>
    <x v="4"/>
    <s v="Supermarkets"/>
    <x v="7"/>
    <n v="1903.1012000000003"/>
    <n v="1053.3234423001531"/>
    <x v="71"/>
    <n v="0.44652263248000001"/>
  </r>
  <r>
    <x v="4"/>
    <s v="Fast Food"/>
    <x v="8"/>
    <n v="1941.1632239999999"/>
    <n v="1122.095415356868"/>
    <x v="72"/>
    <n v="0.42194690199999996"/>
  </r>
  <r>
    <x v="4"/>
    <s v="Fast Food"/>
    <x v="9"/>
    <n v="418.68226399999998"/>
    <n v="262.3826097241469"/>
    <x v="73"/>
    <n v="0.37331329199999996"/>
  </r>
  <r>
    <x v="4"/>
    <s v="Fast Food"/>
    <x v="10"/>
    <n v="2626.2796560000006"/>
    <n v="1503.1044277782619"/>
    <x v="74"/>
    <n v="0.42766779449999992"/>
  </r>
  <r>
    <x v="4"/>
    <s v="Fast Food"/>
    <x v="11"/>
    <n v="1332.17084"/>
    <n v="749.39386861345417"/>
    <x v="75"/>
    <n v="0.43746414039999992"/>
  </r>
  <r>
    <x v="4"/>
    <s v="Other"/>
    <x v="12"/>
    <n v="2816.5897760000003"/>
    <n v="1208.0592396077009"/>
    <x v="76"/>
    <n v="0.57109151999999985"/>
  </r>
  <r>
    <x v="4"/>
    <s v="Other"/>
    <x v="13"/>
    <n v="3653.9543039999999"/>
    <n v="1772.3189532973597"/>
    <x v="77"/>
    <n v="0.51495864319999995"/>
  </r>
  <r>
    <x v="4"/>
    <s v="Other"/>
    <x v="14"/>
    <n v="1941.1632239999999"/>
    <n v="908.53258422545491"/>
    <x v="78"/>
    <n v="0.53196486880000005"/>
  </r>
  <r>
    <x v="4"/>
    <s v="Other"/>
    <x v="15"/>
    <n v="3692.0163280000002"/>
    <n v="1588.6844555626722"/>
    <x v="79"/>
    <n v="0.56969733759999985"/>
  </r>
  <r>
    <x v="5"/>
    <s v="Supermarkets"/>
    <x v="0"/>
    <n v="6475.49214312"/>
    <n v="3750.081393029966"/>
    <x v="80"/>
    <n v="0.42088086740799996"/>
  </r>
  <r>
    <x v="5"/>
    <s v="Supermarkets"/>
    <x v="1"/>
    <n v="3461.7410828000006"/>
    <n v="2042.4031048117042"/>
    <x v="81"/>
    <n v="0.41000697164799993"/>
  </r>
  <r>
    <x v="5"/>
    <s v="Supermarkets"/>
    <x v="2"/>
    <n v="3909.7311052800001"/>
    <n v="1915.5398856910779"/>
    <x v="82"/>
    <n v="0.51005840705920003"/>
  </r>
  <r>
    <x v="5"/>
    <s v="Supermarkets"/>
    <x v="3"/>
    <n v="529.44275384000002"/>
    <n v="241.277397249302"/>
    <x v="83"/>
    <n v="0.54428048075200008"/>
  </r>
  <r>
    <x v="5"/>
    <s v="Supermarkets"/>
    <x v="4"/>
    <n v="2280.6764780800004"/>
    <n v="1146.8525284040652"/>
    <x v="84"/>
    <n v="0.49714370300800004"/>
  </r>
  <r>
    <x v="5"/>
    <s v="Supermarkets"/>
    <x v="5"/>
    <n v="3095.20379168"/>
    <n v="1668.238508165342"/>
    <x v="85"/>
    <n v="0.46102466252800001"/>
  </r>
  <r>
    <x v="5"/>
    <s v="Supermarkets"/>
    <x v="6"/>
    <n v="1669.78099288"/>
    <n v="837.01663408851152"/>
    <x v="86"/>
    <n v="0.49872669669999992"/>
  </r>
  <r>
    <x v="5"/>
    <s v="Supermarkets"/>
    <x v="7"/>
    <n v="1629.0546271999999"/>
    <n v="874.5955206106629"/>
    <x v="87"/>
    <n v="0.46312695350560007"/>
  </r>
  <r>
    <x v="5"/>
    <s v="Fast Food"/>
    <x v="8"/>
    <n v="1669.78099288"/>
    <n v="994.17873819327406"/>
    <x v="88"/>
    <n v="0.40460530905999992"/>
  </r>
  <r>
    <x v="5"/>
    <s v="Fast Food"/>
    <x v="9"/>
    <n v="855.25367928000003"/>
    <n v="550.57261363682369"/>
    <x v="89"/>
    <n v="0.35624642492000008"/>
  </r>
  <r>
    <x v="5"/>
    <s v="Fast Food"/>
    <x v="10"/>
    <n v="2402.8555751199997"/>
    <n v="1416.4885797305926"/>
    <x v="90"/>
    <n v="0.41049782833499987"/>
  </r>
  <r>
    <x v="5"/>
    <s v="Fast Food"/>
    <x v="11"/>
    <n v="1425.4227988000002"/>
    <n v="785.81441062806823"/>
    <x v="91"/>
    <n v="0.44871485759199986"/>
  </r>
  <r>
    <x v="5"/>
    <s v="Other"/>
    <x v="12"/>
    <n v="2199.2237467200002"/>
    <n v="924.4004000978689"/>
    <x v="92"/>
    <n v="0.57966968959999987"/>
  </r>
  <r>
    <x v="5"/>
    <s v="Other"/>
    <x v="13"/>
    <n v="3095.20379168"/>
    <n v="1516.3148651558615"/>
    <x v="93"/>
    <n v="0.51010822963199998"/>
  </r>
  <r>
    <x v="5"/>
    <s v="Other"/>
    <x v="14"/>
    <n v="2077.04464968"/>
    <n v="1001.2937610748741"/>
    <x v="94"/>
    <n v="0.51792381486399997"/>
  </r>
  <r>
    <x v="5"/>
    <s v="Other"/>
    <x v="15"/>
    <n v="3950.4574709600001"/>
    <n v="1767.8880621501416"/>
    <x v="95"/>
    <n v="0.55248523110399983"/>
  </r>
  <r>
    <x v="6"/>
    <s v="Supermarkets"/>
    <x v="0"/>
    <n v="5774.1841261104009"/>
    <n v="3377.3799075649467"/>
    <x v="96"/>
    <n v="0.41508967608207997"/>
  </r>
  <r>
    <x v="6"/>
    <s v="Supermarkets"/>
    <x v="1"/>
    <n v="4361.7937643280002"/>
    <n v="2676.3650285452568"/>
    <x v="97"/>
    <n v="0.38640725051391994"/>
  </r>
  <r>
    <x v="6"/>
    <s v="Supermarkets"/>
    <x v="2"/>
    <n v="4818.7435872576007"/>
    <n v="2408.1209672965392"/>
    <x v="98"/>
    <n v="0.50025957520038389"/>
  </r>
  <r>
    <x v="6"/>
    <s v="Supermarkets"/>
    <x v="3"/>
    <n v="1370.8494687888001"/>
    <n v="637.21731809536425"/>
    <x v="99"/>
    <n v="0.5351660903670401"/>
  </r>
  <r>
    <x v="6"/>
    <s v="Supermarkets"/>
    <x v="4"/>
    <n v="3157.1078675136005"/>
    <n v="1651.0744343206866"/>
    <x v="100"/>
    <n v="0.47702945112832007"/>
  </r>
  <r>
    <x v="6"/>
    <s v="Supermarkets"/>
    <x v="5"/>
    <n v="3157.1078675136005"/>
    <n v="1667.5712127620759"/>
    <x v="101"/>
    <n v="0.47180416927744007"/>
  </r>
  <r>
    <x v="6"/>
    <s v="Supermarkets"/>
    <x v="6"/>
    <n v="1703.1766127376002"/>
    <n v="845.21939710257902"/>
    <x v="102"/>
    <n v="0.5037394297329999"/>
  </r>
  <r>
    <x v="6"/>
    <s v="Supermarkets"/>
    <x v="7"/>
    <n v="1246.2267898079999"/>
    <n v="655.68426180181393"/>
    <x v="103"/>
    <n v="0.4738644144354881"/>
  </r>
  <r>
    <x v="6"/>
    <s v="Fast Food"/>
    <x v="8"/>
    <n v="1287.7676828016001"/>
    <n v="743.72814025905336"/>
    <x v="104"/>
    <n v="0.42246714978819994"/>
  </r>
  <r>
    <x v="6"/>
    <s v="Fast Food"/>
    <x v="9"/>
    <n v="456.94982292960003"/>
    <n v="271.96108163047626"/>
    <x v="105"/>
    <n v="0.4048338176675999"/>
  </r>
  <r>
    <x v="6"/>
    <s v="Fast Food"/>
    <x v="10"/>
    <n v="2035.5037566864003"/>
    <n v="1247.9312403988549"/>
    <x v="106"/>
    <n v="0.38691774146839986"/>
  </r>
  <r>
    <x v="6"/>
    <s v="Fast Food"/>
    <x v="11"/>
    <n v="1453.9312547760003"/>
    <n v="825.57661980584851"/>
    <x v="107"/>
    <n v="0.43217630331975987"/>
  </r>
  <r>
    <x v="6"/>
    <s v="Other"/>
    <x v="12"/>
    <n v="1412.3903617824001"/>
    <n v="611.4805935491836"/>
    <x v="108"/>
    <n v="0.56705978028799986"/>
  </r>
  <r>
    <x v="6"/>
    <s v="Other"/>
    <x v="13"/>
    <n v="3157.1078675136005"/>
    <n v="1515.7083392097993"/>
    <x v="109"/>
    <n v="0.51990606503935999"/>
  </r>
  <r>
    <x v="6"/>
    <s v="Other"/>
    <x v="14"/>
    <n v="2533.9944726096001"/>
    <n v="1233.7941723964598"/>
    <x v="110"/>
    <n v="0.51310305301263992"/>
  </r>
  <r>
    <x v="6"/>
    <s v="Other"/>
    <x v="15"/>
    <n v="4444.8755503152006"/>
    <n v="2048.8218783109123"/>
    <x v="111"/>
    <n v="0.53905978803711985"/>
  </r>
  <r>
    <x v="7"/>
    <s v="Supermarkets"/>
    <x v="0"/>
    <n v="6869.2020654216976"/>
    <n v="4098.2245492463198"/>
    <x v="112"/>
    <n v="0.40339146960372152"/>
  </r>
  <r>
    <x v="7"/>
    <s v="Supermarkets"/>
    <x v="1"/>
    <n v="5400.3160891680009"/>
    <n v="3446.1385891363693"/>
    <x v="113"/>
    <n v="0.36186354053447667"/>
  </r>
  <r>
    <x v="7"/>
    <s v="Supermarkets"/>
    <x v="2"/>
    <n v="5875.5439050147861"/>
    <n v="2994.9717431613021"/>
    <x v="114"/>
    <n v="0.49026476670439156"/>
  </r>
  <r>
    <x v="7"/>
    <s v="Supermarkets"/>
    <x v="3"/>
    <n v="2289.7340218072322"/>
    <n v="1043.0590970287317"/>
    <x v="115"/>
    <n v="0.54446276855969933"/>
  </r>
  <r>
    <x v="7"/>
    <s v="Supermarkets"/>
    <x v="4"/>
    <n v="1987.3163208138244"/>
    <n v="1080.8802233607594"/>
    <x v="116"/>
    <n v="0.45611062917345291"/>
  </r>
  <r>
    <x v="7"/>
    <s v="Supermarkets"/>
    <x v="5"/>
    <n v="3283.3921822141447"/>
    <n v="1751.6168018852845"/>
    <x v="117"/>
    <n v="0.46652221097021451"/>
  </r>
  <r>
    <x v="7"/>
    <s v="Supermarkets"/>
    <x v="6"/>
    <n v="1771.3036772471044"/>
    <n v="852.65732779708185"/>
    <x v="118"/>
    <n v="0.51862724684100991"/>
  </r>
  <r>
    <x v="7"/>
    <s v="Supermarkets"/>
    <x v="7"/>
    <n v="1296.0758614003203"/>
    <n v="709.18809756484222"/>
    <x v="119"/>
    <n v="0.45281899101290757"/>
  </r>
  <r>
    <x v="7"/>
    <s v="Fast Food"/>
    <x v="8"/>
    <n v="1339.2783901136643"/>
    <n v="796.68158384549804"/>
    <x v="120"/>
    <n v="0.40514116428184593"/>
  </r>
  <r>
    <x v="7"/>
    <s v="Fast Food"/>
    <x v="9"/>
    <n v="475.22781584678404"/>
    <n v="288.85036702148852"/>
    <x v="121"/>
    <n v="0.39218547949092397"/>
  </r>
  <r>
    <x v="7"/>
    <s v="Fast Food"/>
    <x v="10"/>
    <n v="2116.9239069538562"/>
    <n v="1271.8915202145129"/>
    <x v="122"/>
    <n v="0.39917938663903191"/>
  </r>
  <r>
    <x v="7"/>
    <s v="Fast Food"/>
    <x v="11"/>
    <n v="1080.0632178336002"/>
    <n v="631.68405366858929"/>
    <x v="123"/>
    <n v="0.41514159241935261"/>
  </r>
  <r>
    <x v="7"/>
    <s v="Other"/>
    <x v="12"/>
    <n v="1036.8606891202562"/>
    <n v="453.38768150404417"/>
    <x v="124"/>
    <n v="0.56273037809087989"/>
  </r>
  <r>
    <x v="7"/>
    <s v="Other"/>
    <x v="13"/>
    <n v="2851.3668950807046"/>
    <n v="1409.9916712560719"/>
    <x v="125"/>
    <n v="0.50550324699054072"/>
  </r>
  <r>
    <x v="7"/>
    <s v="Other"/>
    <x v="14"/>
    <n v="2635.3542515139843"/>
    <n v="1257.4830205064718"/>
    <x v="126"/>
    <n v="0.5228409919523872"/>
  </r>
  <r>
    <x v="7"/>
    <s v="Other"/>
    <x v="15"/>
    <n v="2894.5694237940488"/>
    <n v="1374.2501470572479"/>
    <x v="127"/>
    <n v="0.52523158167823336"/>
  </r>
  <r>
    <x v="8"/>
    <s v="Supermarkets"/>
    <x v="0"/>
    <n v="4747.525880309373"/>
    <n v="2775.7661497002796"/>
    <x v="128"/>
    <n v="0.41532364021164714"/>
  </r>
  <r>
    <x v="8"/>
    <s v="Supermarkets"/>
    <x v="1"/>
    <n v="4555.7066528221258"/>
    <n v="2819.9476383815781"/>
    <x v="129"/>
    <n v="0.38100763431844237"/>
  </r>
  <r>
    <x v="8"/>
    <s v="Supermarkets"/>
    <x v="2"/>
    <n v="5562.7575971301749"/>
    <n v="2948.9548832016703"/>
    <x v="130"/>
    <n v="0.4698753573725673"/>
  </r>
  <r>
    <x v="8"/>
    <s v="Supermarkets"/>
    <x v="3"/>
    <n v="3980.2489703603837"/>
    <n v="1849.4146283290984"/>
    <x v="131"/>
    <n v="0.53535202393089321"/>
  </r>
  <r>
    <x v="8"/>
    <s v="Supermarkets"/>
    <x v="4"/>
    <n v="2685.4691848214638"/>
    <n v="1519.0220711188913"/>
    <x v="132"/>
    <n v="0.43435505434039101"/>
  </r>
  <r>
    <x v="8"/>
    <s v="Supermarkets"/>
    <x v="5"/>
    <n v="2685.4691848214638"/>
    <n v="1475.6173081229601"/>
    <x v="133"/>
    <n v="0.45051787729932097"/>
  </r>
  <r>
    <x v="8"/>
    <s v="Supermarkets"/>
    <x v="6"/>
    <n v="1966.147081744286"/>
    <n v="965.37862653185607"/>
    <x v="134"/>
    <n v="0.50899979177783017"/>
  </r>
  <r>
    <x v="8"/>
    <s v="Supermarkets"/>
    <x v="7"/>
    <n v="1438.6442061543555"/>
    <n v="795.07077617994469"/>
    <x v="135"/>
    <n v="0.4473471809230366"/>
  </r>
  <r>
    <x v="8"/>
    <s v="Fast Food"/>
    <x v="8"/>
    <n v="2445.6951504624044"/>
    <n v="1513.0371045146255"/>
    <x v="136"/>
    <n v="0.38134681085311978"/>
  </r>
  <r>
    <x v="8"/>
    <s v="Fast Food"/>
    <x v="9"/>
    <n v="1007.0509443080489"/>
    <n v="599.85818310595278"/>
    <x v="137"/>
    <n v="0.40434176990110549"/>
  </r>
  <r>
    <x v="8"/>
    <s v="Fast Food"/>
    <x v="10"/>
    <n v="2829.3336054368992"/>
    <n v="1750.9196107880391"/>
    <x v="138"/>
    <n v="0.38115476823820282"/>
  </r>
  <r>
    <x v="8"/>
    <s v="Fast Food"/>
    <x v="11"/>
    <n v="2157.9663092315332"/>
    <n v="1274.7257866221396"/>
    <x v="139"/>
    <n v="0.40929300834354621"/>
  </r>
  <r>
    <x v="8"/>
    <s v="Other"/>
    <x v="12"/>
    <n v="2110.0115023597214"/>
    <n v="913.41749254212255"/>
    <x v="140"/>
    <n v="0.56710307430997109"/>
  </r>
  <r>
    <x v="8"/>
    <s v="Other"/>
    <x v="13"/>
    <n v="3165.0172535395823"/>
    <n v="1612.0434777470671"/>
    <x v="141"/>
    <n v="0.49066834440025697"/>
  </r>
  <r>
    <x v="8"/>
    <s v="Other"/>
    <x v="14"/>
    <n v="3404.7912878986413"/>
    <n v="1673.3656385491558"/>
    <x v="142"/>
    <n v="0.50852622171095885"/>
  </r>
  <r>
    <x v="8"/>
    <s v="Other"/>
    <x v="15"/>
    <n v="3212.9720604113941"/>
    <n v="1494.9093099688741"/>
    <x v="143"/>
    <n v="0.53472695004466875"/>
  </r>
  <r>
    <x v="9"/>
    <s v="Supermarkets"/>
    <x v="0"/>
    <n v="5174.8032095372164"/>
    <n v="3125.0636582395255"/>
    <x v="144"/>
    <n v="0.3960999999999999"/>
  </r>
  <r>
    <x v="9"/>
    <s v="Supermarkets"/>
    <x v="1"/>
    <n v="4510.1495862939037"/>
    <n v="2509.4472298139281"/>
    <x v="145"/>
    <n v="0.44359999999999999"/>
  </r>
  <r>
    <x v="9"/>
    <s v="Supermarkets"/>
    <x v="2"/>
    <n v="6456.6351972207485"/>
    <n v="3102.2840795606253"/>
    <x v="146"/>
    <n v="0.51951999999999998"/>
  </r>
  <r>
    <x v="9"/>
    <s v="Supermarkets"/>
    <x v="3"/>
    <n v="2990.941304594905"/>
    <n v="1377.6275648964131"/>
    <x v="147"/>
    <n v="0.53939999999999999"/>
  </r>
  <r>
    <x v="9"/>
    <s v="Supermarkets"/>
    <x v="4"/>
    <n v="2183.8619049423119"/>
    <n v="1155.6997200954715"/>
    <x v="148"/>
    <n v="0.47079999999999994"/>
  </r>
  <r>
    <x v="9"/>
    <s v="Supermarkets"/>
    <x v="5"/>
    <n v="1709.1093169113742"/>
    <n v="886.00226988685631"/>
    <x v="149"/>
    <n v="0.48160000000000003"/>
  </r>
  <r>
    <x v="9"/>
    <s v="Supermarkets"/>
    <x v="6"/>
    <n v="996.9804348649684"/>
    <n v="471.0732554736976"/>
    <x v="150"/>
    <n v="0.52749999999999997"/>
  </r>
  <r>
    <x v="9"/>
    <s v="Supermarkets"/>
    <x v="7"/>
    <n v="1424.2577640928118"/>
    <n v="829.08892963370772"/>
    <x v="151"/>
    <n v="0.41787999999999992"/>
  </r>
  <r>
    <x v="9"/>
    <s v="Fast Food"/>
    <x v="8"/>
    <n v="2895.9907869887174"/>
    <n v="1642.0267762226031"/>
    <x v="152"/>
    <n v="0.43299999999999988"/>
  </r>
  <r>
    <x v="9"/>
    <s v="Fast Food"/>
    <x v="9"/>
    <n v="1329.3072464866245"/>
    <n v="851.42129137468294"/>
    <x v="153"/>
    <n v="0.35950000000000004"/>
  </r>
  <r>
    <x v="9"/>
    <s v="Fast Food"/>
    <x v="10"/>
    <n v="2801.0402693825299"/>
    <n v="1555.9778696419958"/>
    <x v="154"/>
    <n v="0.44449999999999984"/>
  </r>
  <r>
    <x v="9"/>
    <s v="Fast Food"/>
    <x v="11"/>
    <n v="2326.2876813515927"/>
    <n v="1197.5728983598001"/>
    <x v="155"/>
    <n v="0.48519999999999991"/>
  </r>
  <r>
    <x v="9"/>
    <s v="Other"/>
    <x v="12"/>
    <n v="2326.2876813515927"/>
    <n v="895.62075732036317"/>
    <x v="156"/>
    <n v="0.61499999999999999"/>
  </r>
  <r>
    <x v="9"/>
    <s v="Other"/>
    <x v="13"/>
    <n v="3798.0207042474985"/>
    <n v="1637.7065276715214"/>
    <x v="157"/>
    <n v="0.56880000000000008"/>
  </r>
  <r>
    <x v="9"/>
    <s v="Other"/>
    <x v="14"/>
    <n v="3370.7433750196546"/>
    <n v="1458.1835840335025"/>
    <x v="158"/>
    <n v="0.56740000000000002"/>
  </r>
  <r>
    <x v="9"/>
    <s v="Other"/>
    <x v="15"/>
    <n v="3180.8423398072805"/>
    <n v="1290.149653025833"/>
    <x v="159"/>
    <n v="0.59440000000000004"/>
  </r>
  <r>
    <x v="10"/>
    <s v="Supermarkets"/>
    <x v="0"/>
    <n v="6335.0985346848274"/>
    <n v="3527.6699695110847"/>
    <x v="160"/>
    <n v="0.44315468019999993"/>
  </r>
  <r>
    <x v="10"/>
    <s v="Supermarkets"/>
    <x v="1"/>
    <n v="5241.2685718615476"/>
    <n v="3155.4203235905684"/>
    <x v="161"/>
    <n v="0.39796629759999991"/>
  </r>
  <r>
    <x v="10"/>
    <s v="Supermarkets"/>
    <x v="2"/>
    <n v="3919.5573667834178"/>
    <n v="1901.3407721828864"/>
    <x v="162"/>
    <n v="0.51490931391999994"/>
  </r>
  <r>
    <x v="10"/>
    <s v="Supermarkets"/>
    <x v="3"/>
    <n v="3327.0661369208083"/>
    <n v="1486.4793925724032"/>
    <x v="163"/>
    <n v="0.55321615759999998"/>
  </r>
  <r>
    <x v="10"/>
    <s v="Supermarkets"/>
    <x v="4"/>
    <n v="2552.2699132543189"/>
    <n v="1258.2598014736861"/>
    <x v="164"/>
    <n v="0.50700363039999996"/>
  </r>
  <r>
    <x v="10"/>
    <s v="Supermarkets"/>
    <x v="5"/>
    <n v="1640.7449442349191"/>
    <n v="850.30871156201283"/>
    <x v="165"/>
    <n v="0.48175448319999997"/>
  </r>
  <r>
    <x v="10"/>
    <s v="Supermarkets"/>
    <x v="6"/>
    <n v="957.10121747036965"/>
    <n v="484.61544330689281"/>
    <x v="166"/>
    <n v="0.49366332999999996"/>
  </r>
  <r>
    <x v="10"/>
    <s v="Supermarkets"/>
    <x v="7"/>
    <n v="1367.2874535290991"/>
    <n v="756.76266042241014"/>
    <x v="167"/>
    <n v="0.44652263248000001"/>
  </r>
  <r>
    <x v="10"/>
    <s v="Fast Food"/>
    <x v="8"/>
    <n v="2780.1511555091688"/>
    <n v="1607.0749883503549"/>
    <x v="168"/>
    <n v="0.42194690199999996"/>
  </r>
  <r>
    <x v="10"/>
    <s v="Fast Food"/>
    <x v="9"/>
    <n v="2187.6599256465588"/>
    <n v="1370.9773970269669"/>
    <x v="169"/>
    <n v="0.37331329199999991"/>
  </r>
  <r>
    <x v="10"/>
    <s v="Fast Food"/>
    <x v="10"/>
    <n v="2688.9986586072287"/>
    <n v="1539.0005328672169"/>
    <x v="170"/>
    <n v="0.42766779449999998"/>
  </r>
  <r>
    <x v="10"/>
    <s v="Fast Food"/>
    <x v="11"/>
    <n v="2233.2361740975293"/>
    <n v="1256.2754308857691"/>
    <x v="171"/>
    <n v="0.43746414039999992"/>
  </r>
  <r>
    <x v="10"/>
    <s v="Other"/>
    <x v="12"/>
    <n v="3144.7611431169285"/>
    <n v="1348.8147218573445"/>
    <x v="172"/>
    <n v="0.57109151999999996"/>
  </r>
  <r>
    <x v="10"/>
    <s v="Other"/>
    <x v="13"/>
    <n v="2734.5749070581983"/>
    <n v="1326.3819231907426"/>
    <x v="173"/>
    <n v="0.51495864319999995"/>
  </r>
  <r>
    <x v="10"/>
    <s v="Other"/>
    <x v="14"/>
    <n v="2324.3886709994686"/>
    <n v="1087.8955565910298"/>
    <x v="174"/>
    <n v="0.53196486880000005"/>
  </r>
  <r>
    <x v="10"/>
    <s v="Other"/>
    <x v="15"/>
    <n v="2142.0836771955892"/>
    <n v="921.74430938084436"/>
    <x v="175"/>
    <n v="0.56969733759999996"/>
  </r>
  <r>
    <x v="11"/>
    <s v="Supermarkets"/>
    <x v="0"/>
    <n v="5965.9309222319716"/>
    <n v="3630.5117855577018"/>
    <x v="176"/>
    <n v="0.3914592989957959"/>
  </r>
  <r>
    <x v="11"/>
    <s v="Supermarkets"/>
    <x v="1"/>
    <n v="4762.7179631263634"/>
    <n v="3160.8345375591989"/>
    <x v="177"/>
    <n v="0.3363380821558557"/>
  </r>
  <r>
    <x v="11"/>
    <s v="Supermarkets"/>
    <x v="2"/>
    <n v="5314.1905693831004"/>
    <n v="2763.0067730550536"/>
    <x v="178"/>
    <n v="0.48007006203847935"/>
  </r>
  <r>
    <x v="11"/>
    <s v="Supermarkets"/>
    <x v="3"/>
    <n v="4161.1114835735598"/>
    <n v="1857.630380842711"/>
    <x v="179"/>
    <n v="0.55357351318850523"/>
  </r>
  <r>
    <x v="11"/>
    <s v="Supermarkets"/>
    <x v="4"/>
    <n v="1804.8194386584114"/>
    <n v="1020.8869933053431"/>
    <x v="180"/>
    <n v="0.43435505434039101"/>
  </r>
  <r>
    <x v="11"/>
    <s v="Supermarkets"/>
    <x v="5"/>
    <n v="802.1419727370718"/>
    <n v="432.20417536480119"/>
    <x v="181"/>
    <n v="0.46118743307991661"/>
  </r>
  <r>
    <x v="11"/>
    <s v="Supermarkets"/>
    <x v="6"/>
    <n v="551.47260625673675"/>
    <n v="257.49997016260198"/>
    <x v="182"/>
    <n v="0.5330684294357797"/>
  </r>
  <r>
    <x v="11"/>
    <s v="Supermarkets"/>
    <x v="7"/>
    <n v="752.00809944100467"/>
    <n v="427.94393264333848"/>
    <x v="183"/>
    <n v="0.43093175065342382"/>
  </r>
  <r>
    <x v="11"/>
    <s v="Fast Food"/>
    <x v="8"/>
    <n v="2055.4888051387466"/>
    <n v="1259.4074477802305"/>
    <x v="184"/>
    <n v="0.38729539921030126"/>
  </r>
  <r>
    <x v="11"/>
    <s v="Fast Food"/>
    <x v="9"/>
    <n v="2406.425918211215"/>
    <n v="1448.034009461981"/>
    <x v="185"/>
    <n v="0.39826362469601478"/>
  </r>
  <r>
    <x v="11"/>
    <s v="Fast Food"/>
    <x v="10"/>
    <n v="3960.5759903892917"/>
    <n v="2332.0037818922497"/>
    <x v="186"/>
    <n v="0.41119579890625124"/>
  </r>
  <r>
    <x v="11"/>
    <s v="Fast Food"/>
    <x v="11"/>
    <n v="2957.898524467952"/>
    <n v="1781.8503754296369"/>
    <x v="187"/>
    <n v="0.39759584019193328"/>
  </r>
  <r>
    <x v="11"/>
    <s v="Other"/>
    <x v="12"/>
    <n v="4461.9147233499616"/>
    <n v="1970.5703617106738"/>
    <x v="188"/>
    <n v="0.55835768187178869"/>
  </r>
  <r>
    <x v="11"/>
    <s v="Other"/>
    <x v="13"/>
    <n v="3459.2372574286223"/>
    <n v="1761.8990394384348"/>
    <x v="189"/>
    <n v="0.49066834440025692"/>
  </r>
  <r>
    <x v="11"/>
    <s v="Other"/>
    <x v="14"/>
    <n v="3559.5050040207557"/>
    <n v="1664.4808793218765"/>
    <x v="190"/>
    <n v="0.53238417211333955"/>
  </r>
  <r>
    <x v="11"/>
    <s v="Other"/>
    <x v="15"/>
    <n v="3158.4340176522201"/>
    <n v="1544.5104646224395"/>
    <x v="191"/>
    <n v="0.510988529128580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663E0-483C-4494-8F4F-E236E5D56EF6}" name="樞紐分析表9" cacheId="20" applyNumberFormats="0" applyBorderFormats="0" applyFontFormats="0" applyPatternFormats="0" applyAlignmentFormats="0" applyWidthHeightFormats="1" dataCaption="數值" grandTotalCaption="Total" updatedVersion="6" minRefreshableVersion="3" useAutoFormatting="1" itemPrintTitles="1" createdVersion="6" indent="0" outline="1" outlineData="1" multipleFieldFilters="0" rowHeaderCaption="Client Name" colHeaderCaption="FY 2015">
  <location ref="B30:O48" firstHeaderRow="1" firstDataRow="2" firstDataCol="1"/>
  <pivotFields count="6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dataField="1" numFmtId="166" showAll="0"/>
    <pivotField numFmtId="166" showAll="0"/>
    <pivotField axis="axisCol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 Revenue ($ 000')" fld="3" baseField="0" baseItem="0" numFmtId="3"/>
  </dataFields>
  <formats count="31">
    <format dxfId="623">
      <pivotArea outline="0" collapsedLevelsAreSubtotals="1" fieldPosition="0"/>
    </format>
    <format dxfId="624">
      <pivotArea type="all" dataOnly="0" outline="0" fieldPosition="0"/>
    </format>
    <format dxfId="625">
      <pivotArea outline="0" collapsedLevelsAreSubtotals="1" fieldPosition="0"/>
    </format>
    <format dxfId="626">
      <pivotArea type="origin" dataOnly="0" labelOnly="1" outline="0" fieldPosition="0"/>
    </format>
    <format dxfId="627">
      <pivotArea field="5" type="button" dataOnly="0" labelOnly="1" outline="0" axis="axisCol" fieldPosition="0"/>
    </format>
    <format dxfId="628">
      <pivotArea type="topRight" dataOnly="0" labelOnly="1" outline="0" fieldPosition="0"/>
    </format>
    <format dxfId="629">
      <pivotArea field="2" type="button" dataOnly="0" labelOnly="1" outline="0" axis="axisRow" fieldPosition="0"/>
    </format>
    <format dxfId="630">
      <pivotArea dataOnly="0" labelOnly="1" fieldPosition="0">
        <references count="1">
          <reference field="2" count="0"/>
        </references>
      </pivotArea>
    </format>
    <format dxfId="631">
      <pivotArea dataOnly="0" labelOnly="1" grandRow="1" outline="0" fieldPosition="0"/>
    </format>
    <format dxfId="632">
      <pivotArea dataOnly="0" labelOnly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33">
      <pivotArea dataOnly="0" labelOnly="1" grandCol="1" outline="0" fieldPosition="0"/>
    </format>
    <format dxfId="634">
      <pivotArea type="all" dataOnly="0" outline="0" fieldPosition="0"/>
    </format>
    <format dxfId="635">
      <pivotArea outline="0" collapsedLevelsAreSubtotals="1" fieldPosition="0"/>
    </format>
    <format dxfId="636">
      <pivotArea type="origin" dataOnly="0" labelOnly="1" outline="0" fieldPosition="0"/>
    </format>
    <format dxfId="637">
      <pivotArea field="5" type="button" dataOnly="0" labelOnly="1" outline="0" axis="axisCol" fieldPosition="0"/>
    </format>
    <format dxfId="638">
      <pivotArea type="topRight" dataOnly="0" labelOnly="1" outline="0" fieldPosition="0"/>
    </format>
    <format dxfId="639">
      <pivotArea field="2" type="button" dataOnly="0" labelOnly="1" outline="0" axis="axisRow" fieldPosition="0"/>
    </format>
    <format dxfId="640">
      <pivotArea dataOnly="0" labelOnly="1" fieldPosition="0">
        <references count="1">
          <reference field="2" count="0"/>
        </references>
      </pivotArea>
    </format>
    <format dxfId="641">
      <pivotArea dataOnly="0" labelOnly="1" grandRow="1" outline="0" fieldPosition="0"/>
    </format>
    <format dxfId="642">
      <pivotArea dataOnly="0" labelOnly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43">
      <pivotArea dataOnly="0" labelOnly="1" grandCol="1" outline="0" fieldPosition="0"/>
    </format>
    <format dxfId="644">
      <pivotArea type="all" dataOnly="0" outline="0" fieldPosition="0"/>
    </format>
    <format dxfId="645">
      <pivotArea outline="0" collapsedLevelsAreSubtotals="1" fieldPosition="0"/>
    </format>
    <format dxfId="646">
      <pivotArea type="origin" dataOnly="0" labelOnly="1" outline="0" fieldPosition="0"/>
    </format>
    <format dxfId="647">
      <pivotArea field="5" type="button" dataOnly="0" labelOnly="1" outline="0" axis="axisCol" fieldPosition="0"/>
    </format>
    <format dxfId="648">
      <pivotArea type="topRight" dataOnly="0" labelOnly="1" outline="0" fieldPosition="0"/>
    </format>
    <format dxfId="649">
      <pivotArea field="2" type="button" dataOnly="0" labelOnly="1" outline="0" axis="axisRow" fieldPosition="0"/>
    </format>
    <format dxfId="650">
      <pivotArea dataOnly="0" labelOnly="1" fieldPosition="0">
        <references count="1">
          <reference field="2" count="0"/>
        </references>
      </pivotArea>
    </format>
    <format dxfId="651">
      <pivotArea dataOnly="0" labelOnly="1" grandRow="1" outline="0" fieldPosition="0"/>
    </format>
    <format dxfId="652">
      <pivotArea dataOnly="0" labelOnly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53">
      <pivotArea dataOnly="0" labelOnly="1" grandCol="1" outline="0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B4081-5CBA-47AF-9B84-B0949A11FA77}" name="樞紐分析表7" cacheId="24" applyNumberFormats="0" applyBorderFormats="0" applyFontFormats="0" applyPatternFormats="0" applyAlignmentFormats="0" applyWidthHeightFormats="1" dataCaption="數值" grandTotalCaption="Total" updatedVersion="6" minRefreshableVersion="3" useAutoFormatting="1" itemPrintTitles="1" createdVersion="6" indent="0" outline="1" outlineData="1" multipleFieldFilters="0" rowHeaderCaption="Client Name" colHeaderCaption="FY 2015">
  <location ref="B10:O28" firstHeaderRow="1" firstDataRow="2" firstDataCol="1" rowPageCount="1" colPageCount="1"/>
  <pivotFields count="8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numFmtId="166" showAll="0"/>
    <pivotField numFmtId="166" showAll="0"/>
    <pivotField axis="axisPage" numFmtId="166" showAll="0">
      <items count="193">
        <item x="73"/>
        <item x="41"/>
        <item x="9"/>
        <item x="105"/>
        <item x="121"/>
        <item x="83"/>
        <item x="182"/>
        <item x="43"/>
        <item x="89"/>
        <item x="57"/>
        <item x="183"/>
        <item x="25"/>
        <item x="10"/>
        <item x="181"/>
        <item x="137"/>
        <item x="20"/>
        <item x="123"/>
        <item x="166"/>
        <item x="153"/>
        <item x="14"/>
        <item x="150"/>
        <item x="27"/>
        <item x="36"/>
        <item x="120"/>
        <item x="104"/>
        <item x="42"/>
        <item x="55"/>
        <item x="75"/>
        <item x="124"/>
        <item x="119"/>
        <item x="103"/>
        <item x="151"/>
        <item x="167"/>
        <item x="107"/>
        <item x="91"/>
        <item x="135"/>
        <item x="59"/>
        <item x="88"/>
        <item x="65"/>
        <item x="68"/>
        <item x="62"/>
        <item x="8"/>
        <item x="99"/>
        <item x="52"/>
        <item x="46"/>
        <item x="87"/>
        <item x="26"/>
        <item x="70"/>
        <item x="180"/>
        <item x="106"/>
        <item x="165"/>
        <item x="184"/>
        <item x="108"/>
        <item x="169"/>
        <item x="72"/>
        <item x="149"/>
        <item x="86"/>
        <item x="122"/>
        <item x="71"/>
        <item x="102"/>
        <item x="11"/>
        <item x="54"/>
        <item x="17"/>
        <item x="139"/>
        <item x="58"/>
        <item x="67"/>
        <item x="116"/>
        <item x="24"/>
        <item x="3"/>
        <item x="118"/>
        <item x="136"/>
        <item x="185"/>
        <item x="171"/>
        <item x="90"/>
        <item x="56"/>
        <item x="134"/>
        <item x="51"/>
        <item x="30"/>
        <item x="148"/>
        <item x="78"/>
        <item x="40"/>
        <item x="94"/>
        <item x="138"/>
        <item x="74"/>
        <item x="155"/>
        <item x="84"/>
        <item x="44"/>
        <item x="170"/>
        <item x="132"/>
        <item x="168"/>
        <item x="187"/>
        <item x="33"/>
        <item x="28"/>
        <item x="140"/>
        <item x="1"/>
        <item x="133"/>
        <item x="69"/>
        <item x="175"/>
        <item x="174"/>
        <item x="154"/>
        <item x="115"/>
        <item x="35"/>
        <item x="152"/>
        <item x="92"/>
        <item x="49"/>
        <item x="164"/>
        <item x="39"/>
        <item x="110"/>
        <item x="19"/>
        <item x="4"/>
        <item x="126"/>
        <item x="15"/>
        <item x="173"/>
        <item x="81"/>
        <item x="85"/>
        <item x="156"/>
        <item x="2"/>
        <item x="125"/>
        <item x="53"/>
        <item x="101"/>
        <item x="100"/>
        <item x="127"/>
        <item x="117"/>
        <item x="7"/>
        <item x="141"/>
        <item x="93"/>
        <item x="177"/>
        <item x="76"/>
        <item x="147"/>
        <item x="191"/>
        <item x="186"/>
        <item x="23"/>
        <item x="109"/>
        <item x="97"/>
        <item x="16"/>
        <item x="189"/>
        <item x="37"/>
        <item x="6"/>
        <item x="143"/>
        <item x="5"/>
        <item x="142"/>
        <item x="129"/>
        <item x="21"/>
        <item x="172"/>
        <item x="38"/>
        <item x="163"/>
        <item x="66"/>
        <item x="77"/>
        <item x="159"/>
        <item x="190"/>
        <item x="158"/>
        <item x="12"/>
        <item x="22"/>
        <item x="113"/>
        <item x="18"/>
        <item x="128"/>
        <item x="82"/>
        <item x="145"/>
        <item x="31"/>
        <item x="162"/>
        <item x="50"/>
        <item x="144"/>
        <item x="60"/>
        <item x="161"/>
        <item x="32"/>
        <item x="79"/>
        <item x="0"/>
        <item x="131"/>
        <item x="61"/>
        <item x="157"/>
        <item x="95"/>
        <item x="179"/>
        <item x="34"/>
        <item x="176"/>
        <item x="64"/>
        <item x="63"/>
        <item x="111"/>
        <item x="96"/>
        <item x="98"/>
        <item x="47"/>
        <item x="48"/>
        <item x="188"/>
        <item x="178"/>
        <item x="13"/>
        <item x="130"/>
        <item x="80"/>
        <item x="45"/>
        <item x="112"/>
        <item x="160"/>
        <item x="114"/>
        <item x="146"/>
        <item x="29"/>
        <item t="default"/>
      </items>
    </pivotField>
    <pivotField dataField="1" numFmtId="172" showAll="0"/>
    <pivotField axis="axisCol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5" hier="-1"/>
  </pageFields>
  <dataFields count="1">
    <dataField name="- GP margin%" fld="6" baseField="2" baseItem="9" numFmtId="172"/>
  </dataFields>
  <formats count="31">
    <format dxfId="799">
      <pivotArea outline="0" collapsedLevelsAreSubtotals="1" fieldPosition="0"/>
    </format>
    <format dxfId="798">
      <pivotArea type="all" dataOnly="0" outline="0" fieldPosition="0"/>
    </format>
    <format dxfId="797">
      <pivotArea outline="0" collapsedLevelsAreSubtotals="1" fieldPosition="0"/>
    </format>
    <format dxfId="796">
      <pivotArea type="origin" dataOnly="0" labelOnly="1" outline="0" fieldPosition="0"/>
    </format>
    <format dxfId="795">
      <pivotArea field="7" type="button" dataOnly="0" labelOnly="1" outline="0" axis="axisCol" fieldPosition="0"/>
    </format>
    <format dxfId="794">
      <pivotArea type="topRight" dataOnly="0" labelOnly="1" outline="0" fieldPosition="0"/>
    </format>
    <format dxfId="793">
      <pivotArea field="2" type="button" dataOnly="0" labelOnly="1" outline="0" axis="axisRow" fieldPosition="0"/>
    </format>
    <format dxfId="792">
      <pivotArea dataOnly="0" labelOnly="1" fieldPosition="0">
        <references count="1">
          <reference field="2" count="0"/>
        </references>
      </pivotArea>
    </format>
    <format dxfId="791">
      <pivotArea dataOnly="0" labelOnly="1" grandRow="1" outline="0" fieldPosition="0"/>
    </format>
    <format dxfId="790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89">
      <pivotArea dataOnly="0" labelOnly="1" grandCol="1" outline="0" fieldPosition="0"/>
    </format>
    <format dxfId="788">
      <pivotArea type="all" dataOnly="0" outline="0" fieldPosition="0"/>
    </format>
    <format dxfId="787">
      <pivotArea outline="0" collapsedLevelsAreSubtotals="1" fieldPosition="0"/>
    </format>
    <format dxfId="786">
      <pivotArea type="origin" dataOnly="0" labelOnly="1" outline="0" fieldPosition="0"/>
    </format>
    <format dxfId="785">
      <pivotArea field="7" type="button" dataOnly="0" labelOnly="1" outline="0" axis="axisCol" fieldPosition="0"/>
    </format>
    <format dxfId="784">
      <pivotArea type="topRight" dataOnly="0" labelOnly="1" outline="0" fieldPosition="0"/>
    </format>
    <format dxfId="783">
      <pivotArea field="2" type="button" dataOnly="0" labelOnly="1" outline="0" axis="axisRow" fieldPosition="0"/>
    </format>
    <format dxfId="782">
      <pivotArea dataOnly="0" labelOnly="1" fieldPosition="0">
        <references count="1">
          <reference field="2" count="0"/>
        </references>
      </pivotArea>
    </format>
    <format dxfId="781">
      <pivotArea dataOnly="0" labelOnly="1" grandRow="1" outline="0" fieldPosition="0"/>
    </format>
    <format dxfId="780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79">
      <pivotArea dataOnly="0" labelOnly="1" grandCol="1" outline="0" fieldPosition="0"/>
    </format>
    <format dxfId="756">
      <pivotArea type="all" dataOnly="0" outline="0" fieldPosition="0"/>
    </format>
    <format dxfId="723">
      <pivotArea type="origin" dataOnly="0" labelOnly="1" outline="0" fieldPosition="0"/>
    </format>
    <format dxfId="722">
      <pivotArea field="7" type="button" dataOnly="0" labelOnly="1" outline="0" axis="axisCol" fieldPosition="0"/>
    </format>
    <format dxfId="721">
      <pivotArea type="topRight" dataOnly="0" labelOnly="1" outline="0" fieldPosition="0"/>
    </format>
    <format dxfId="720">
      <pivotArea field="2" type="button" dataOnly="0" labelOnly="1" outline="0" axis="axisRow" fieldPosition="0"/>
    </format>
    <format dxfId="719">
      <pivotArea dataOnly="0" labelOnly="1" fieldPosition="0">
        <references count="1">
          <reference field="2" count="0"/>
        </references>
      </pivotArea>
    </format>
    <format dxfId="718">
      <pivotArea dataOnly="0" labelOnly="1" grandRow="1" outline="0" fieldPosition="0"/>
    </format>
    <format dxfId="717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16">
      <pivotArea dataOnly="0" labelOnly="1" grandCol="1" outline="0" fieldPosition="0"/>
    </format>
    <format dxfId="156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6"/>
  <sheetViews>
    <sheetView workbookViewId="0">
      <selection activeCell="H10" sqref="H10"/>
    </sheetView>
  </sheetViews>
  <sheetFormatPr defaultColWidth="9.109375" defaultRowHeight="13.8" x14ac:dyDescent="0.25"/>
  <cols>
    <col min="1" max="1" width="2" style="7" customWidth="1"/>
    <col min="2" max="2" width="9.109375" style="7"/>
    <col min="3" max="6" width="16.44140625" style="7" bestFit="1" customWidth="1"/>
    <col min="7" max="7" width="7" style="7" customWidth="1"/>
    <col min="8" max="14" width="16.44140625" style="7" bestFit="1" customWidth="1"/>
    <col min="15" max="16384" width="9.109375" style="7"/>
  </cols>
  <sheetData>
    <row r="1" spans="1:14" x14ac:dyDescent="0.25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25">
      <c r="A3" s="1"/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A4" s="1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1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5">
      <c r="A6" s="1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5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1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7.799999999999997" x14ac:dyDescent="0.65">
      <c r="A10" s="1"/>
      <c r="C10" s="9"/>
      <c r="D10" s="9"/>
      <c r="E10" s="9"/>
      <c r="F10" s="9"/>
      <c r="G10" s="9"/>
      <c r="H10" s="12" t="s">
        <v>36</v>
      </c>
      <c r="I10" s="9"/>
      <c r="J10" s="9"/>
      <c r="K10" s="9"/>
      <c r="L10" s="9"/>
      <c r="M10" s="9"/>
      <c r="N10" s="9"/>
    </row>
    <row r="11" spans="1:14" x14ac:dyDescent="0.25">
      <c r="A11" s="1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1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5">
      <c r="A13" s="1"/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5">
      <c r="A14" s="1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1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1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1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1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1" spans="1:14" x14ac:dyDescent="0.25">
      <c r="A21" s="1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x14ac:dyDescent="0.25">
      <c r="A22" s="1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</row>
    <row r="23" spans="1:14" x14ac:dyDescent="0.25">
      <c r="A23" s="1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</row>
    <row r="24" spans="1:14" x14ac:dyDescent="0.25">
      <c r="A24" s="1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</row>
    <row r="25" spans="1:14" x14ac:dyDescent="0.25">
      <c r="A25" s="1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</row>
    <row r="26" spans="1:14" x14ac:dyDescent="0.25">
      <c r="A26" s="1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x14ac:dyDescent="0.25">
      <c r="A27" s="1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</row>
    <row r="28" spans="1:14" x14ac:dyDescent="0.25">
      <c r="A28" s="1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</row>
    <row r="29" spans="1:14" x14ac:dyDescent="0.25">
      <c r="A29" s="1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</row>
    <row r="30" spans="1:14" x14ac:dyDescent="0.25">
      <c r="A30" s="1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</row>
    <row r="31" spans="1:14" x14ac:dyDescent="0.25">
      <c r="A31" s="1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</row>
    <row r="32" spans="1:14" x14ac:dyDescent="0.25">
      <c r="A32" s="1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</row>
    <row r="33" spans="1:14" x14ac:dyDescent="0.25">
      <c r="A33" s="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</row>
    <row r="34" spans="1:14" x14ac:dyDescent="0.25">
      <c r="A34" s="1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</row>
    <row r="35" spans="1:14" x14ac:dyDescent="0.25">
      <c r="A35" s="1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</row>
    <row r="36" spans="1:14" x14ac:dyDescent="0.25">
      <c r="A36" s="1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95"/>
  <sheetViews>
    <sheetView topLeftCell="A3" workbookViewId="0">
      <selection activeCell="G10" sqref="G10"/>
    </sheetView>
  </sheetViews>
  <sheetFormatPr defaultColWidth="9.109375" defaultRowHeight="11.4" x14ac:dyDescent="0.2"/>
  <cols>
    <col min="1" max="1" width="2" style="1" customWidth="1"/>
    <col min="2" max="8" width="14.6640625" style="1" customWidth="1"/>
    <col min="9" max="9" width="11.6640625" style="1" customWidth="1"/>
    <col min="10" max="16384" width="9.109375" style="1"/>
  </cols>
  <sheetData>
    <row r="1" spans="2:13" ht="15.6" x14ac:dyDescent="0.3">
      <c r="B1" s="2" t="s">
        <v>30</v>
      </c>
    </row>
    <row r="3" spans="2:13" ht="12.6" thickBot="1" x14ac:dyDescent="0.3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  <c r="G3" s="1" t="s">
        <v>42</v>
      </c>
      <c r="H3" s="1" t="s">
        <v>63</v>
      </c>
    </row>
    <row r="4" spans="2:13" x14ac:dyDescent="0.2">
      <c r="B4" s="4">
        <v>42005</v>
      </c>
      <c r="C4" s="1" t="s">
        <v>18</v>
      </c>
      <c r="D4" s="1" t="s">
        <v>2</v>
      </c>
      <c r="E4" s="6">
        <v>4680</v>
      </c>
      <c r="F4" s="14">
        <v>2569.3200000000002</v>
      </c>
      <c r="G4" s="14">
        <f>E4-F4</f>
        <v>2110.6799999999998</v>
      </c>
      <c r="H4" s="48">
        <f>G4/E4</f>
        <v>0.45099999999999996</v>
      </c>
      <c r="M4" s="5"/>
    </row>
    <row r="5" spans="2:13" x14ac:dyDescent="0.2">
      <c r="B5" s="4">
        <v>42005</v>
      </c>
      <c r="C5" s="1" t="s">
        <v>18</v>
      </c>
      <c r="D5" s="1" t="s">
        <v>3</v>
      </c>
      <c r="E5" s="6">
        <v>2600</v>
      </c>
      <c r="F5" s="14">
        <v>1391</v>
      </c>
      <c r="G5" s="14">
        <f t="shared" ref="G5:G68" si="0">E5-F5</f>
        <v>1209</v>
      </c>
      <c r="H5" s="48">
        <f t="shared" ref="H5:H68" si="1">G5/E5</f>
        <v>0.46500000000000002</v>
      </c>
      <c r="M5" s="5"/>
    </row>
    <row r="6" spans="2:13" x14ac:dyDescent="0.2">
      <c r="B6" s="4">
        <v>42005</v>
      </c>
      <c r="C6" s="1" t="s">
        <v>18</v>
      </c>
      <c r="D6" s="1" t="s">
        <v>4</v>
      </c>
      <c r="E6" s="6">
        <v>3040</v>
      </c>
      <c r="F6" s="14">
        <v>1605.1200000000001</v>
      </c>
      <c r="G6" s="14">
        <f t="shared" si="0"/>
        <v>1434.8799999999999</v>
      </c>
      <c r="H6" s="48">
        <f t="shared" si="1"/>
        <v>0.47199999999999998</v>
      </c>
      <c r="M6" s="5"/>
    </row>
    <row r="7" spans="2:13" x14ac:dyDescent="0.2">
      <c r="B7" s="4">
        <v>42005</v>
      </c>
      <c r="C7" s="1" t="s">
        <v>18</v>
      </c>
      <c r="D7" s="1" t="s">
        <v>5</v>
      </c>
      <c r="E7" s="6">
        <v>1800</v>
      </c>
      <c r="F7" s="14">
        <v>882</v>
      </c>
      <c r="G7" s="14">
        <f t="shared" si="0"/>
        <v>918</v>
      </c>
      <c r="H7" s="48">
        <f t="shared" si="1"/>
        <v>0.51</v>
      </c>
      <c r="M7" s="5"/>
    </row>
    <row r="8" spans="2:13" x14ac:dyDescent="0.2">
      <c r="B8" s="4">
        <v>42005</v>
      </c>
      <c r="C8" s="1" t="s">
        <v>18</v>
      </c>
      <c r="D8" s="1" t="s">
        <v>6</v>
      </c>
      <c r="E8" s="6">
        <v>2839.9999999999995</v>
      </c>
      <c r="F8" s="14">
        <v>1533.6</v>
      </c>
      <c r="G8" s="14">
        <f t="shared" si="0"/>
        <v>1306.3999999999996</v>
      </c>
      <c r="H8" s="48">
        <f t="shared" si="1"/>
        <v>0.45999999999999996</v>
      </c>
      <c r="M8" s="5"/>
    </row>
    <row r="9" spans="2:13" x14ac:dyDescent="0.2">
      <c r="B9" s="4">
        <v>42005</v>
      </c>
      <c r="C9" s="1" t="s">
        <v>18</v>
      </c>
      <c r="D9" s="1" t="s">
        <v>7</v>
      </c>
      <c r="E9" s="6">
        <v>3320</v>
      </c>
      <c r="F9" s="14">
        <v>1593.6</v>
      </c>
      <c r="G9" s="14">
        <f t="shared" si="0"/>
        <v>1726.4</v>
      </c>
      <c r="H9" s="48">
        <f t="shared" si="1"/>
        <v>0.52</v>
      </c>
      <c r="M9" s="5"/>
    </row>
    <row r="10" spans="2:13" x14ac:dyDescent="0.2">
      <c r="B10" s="4">
        <v>42005</v>
      </c>
      <c r="C10" s="1" t="s">
        <v>18</v>
      </c>
      <c r="D10" s="1" t="s">
        <v>8</v>
      </c>
      <c r="E10" s="6">
        <v>3120</v>
      </c>
      <c r="F10" s="14">
        <v>1404</v>
      </c>
      <c r="G10" s="14">
        <f t="shared" si="0"/>
        <v>1716</v>
      </c>
      <c r="H10" s="48">
        <f t="shared" si="1"/>
        <v>0.55000000000000004</v>
      </c>
      <c r="M10" s="5"/>
    </row>
    <row r="11" spans="2:13" x14ac:dyDescent="0.2">
      <c r="B11" s="4">
        <v>42005</v>
      </c>
      <c r="C11" s="1" t="s">
        <v>18</v>
      </c>
      <c r="D11" s="1" t="s">
        <v>9</v>
      </c>
      <c r="E11" s="6">
        <v>3360</v>
      </c>
      <c r="F11" s="14">
        <v>1811.0400000000002</v>
      </c>
      <c r="G11" s="14">
        <f t="shared" si="0"/>
        <v>1548.9599999999998</v>
      </c>
      <c r="H11" s="48">
        <f t="shared" si="1"/>
        <v>0.46099999999999997</v>
      </c>
      <c r="M11" s="5"/>
    </row>
    <row r="12" spans="2:13" x14ac:dyDescent="0.2">
      <c r="B12" s="4">
        <v>42005</v>
      </c>
      <c r="C12" s="1" t="s">
        <v>19</v>
      </c>
      <c r="D12" s="1" t="s">
        <v>10</v>
      </c>
      <c r="E12" s="6">
        <v>1520</v>
      </c>
      <c r="F12" s="14">
        <v>820.80000000000007</v>
      </c>
      <c r="G12" s="14">
        <f t="shared" si="0"/>
        <v>699.19999999999993</v>
      </c>
      <c r="H12" s="48">
        <f t="shared" si="1"/>
        <v>0.45999999999999996</v>
      </c>
    </row>
    <row r="13" spans="2:13" x14ac:dyDescent="0.2">
      <c r="B13" s="4">
        <v>42005</v>
      </c>
      <c r="C13" s="1" t="s">
        <v>19</v>
      </c>
      <c r="D13" s="1" t="s">
        <v>11</v>
      </c>
      <c r="E13" s="6">
        <v>440</v>
      </c>
      <c r="F13" s="14">
        <v>268.39999999999998</v>
      </c>
      <c r="G13" s="14">
        <f t="shared" si="0"/>
        <v>171.60000000000002</v>
      </c>
      <c r="H13" s="48">
        <f t="shared" si="1"/>
        <v>0.39000000000000007</v>
      </c>
      <c r="M13" s="5"/>
    </row>
    <row r="14" spans="2:13" x14ac:dyDescent="0.2">
      <c r="B14" s="4">
        <v>42005</v>
      </c>
      <c r="C14" s="1" t="s">
        <v>19</v>
      </c>
      <c r="D14" s="1" t="s">
        <v>12</v>
      </c>
      <c r="E14" s="6">
        <v>760</v>
      </c>
      <c r="F14" s="14">
        <v>418.00000000000006</v>
      </c>
      <c r="G14" s="14">
        <f t="shared" si="0"/>
        <v>341.99999999999994</v>
      </c>
      <c r="H14" s="48">
        <f t="shared" si="1"/>
        <v>0.4499999999999999</v>
      </c>
      <c r="M14" s="5"/>
    </row>
    <row r="15" spans="2:13" x14ac:dyDescent="0.2">
      <c r="B15" s="4">
        <v>42005</v>
      </c>
      <c r="C15" s="1" t="s">
        <v>19</v>
      </c>
      <c r="D15" s="1" t="s">
        <v>13</v>
      </c>
      <c r="E15" s="6">
        <v>1800</v>
      </c>
      <c r="F15" s="14">
        <v>936</v>
      </c>
      <c r="G15" s="14">
        <f t="shared" si="0"/>
        <v>864</v>
      </c>
      <c r="H15" s="48">
        <f t="shared" si="1"/>
        <v>0.48</v>
      </c>
      <c r="M15" s="5"/>
    </row>
    <row r="16" spans="2:13" x14ac:dyDescent="0.2">
      <c r="B16" s="4">
        <v>42005</v>
      </c>
      <c r="C16" s="1" t="s">
        <v>20</v>
      </c>
      <c r="D16" s="1" t="s">
        <v>15</v>
      </c>
      <c r="E16" s="6">
        <v>2960</v>
      </c>
      <c r="F16" s="14">
        <v>1036</v>
      </c>
      <c r="G16" s="14">
        <f t="shared" si="0"/>
        <v>1924</v>
      </c>
      <c r="H16" s="48">
        <f t="shared" si="1"/>
        <v>0.65</v>
      </c>
      <c r="M16" s="5"/>
    </row>
    <row r="17" spans="2:15" x14ac:dyDescent="0.2">
      <c r="B17" s="4">
        <v>42005</v>
      </c>
      <c r="C17" s="1" t="s">
        <v>20</v>
      </c>
      <c r="D17" s="1" t="s">
        <v>16</v>
      </c>
      <c r="E17" s="6">
        <v>4640</v>
      </c>
      <c r="F17" s="14">
        <v>2041.6</v>
      </c>
      <c r="G17" s="14">
        <f t="shared" si="0"/>
        <v>2598.4</v>
      </c>
      <c r="H17" s="48">
        <f t="shared" si="1"/>
        <v>0.56000000000000005</v>
      </c>
    </row>
    <row r="18" spans="2:15" x14ac:dyDescent="0.2">
      <c r="B18" s="4">
        <v>42005</v>
      </c>
      <c r="C18" s="1" t="s">
        <v>20</v>
      </c>
      <c r="D18" s="1" t="s">
        <v>17</v>
      </c>
      <c r="E18" s="6">
        <v>840</v>
      </c>
      <c r="F18" s="14">
        <v>352.8</v>
      </c>
      <c r="G18" s="14">
        <f t="shared" si="0"/>
        <v>487.2</v>
      </c>
      <c r="H18" s="48">
        <f t="shared" si="1"/>
        <v>0.57999999999999996</v>
      </c>
      <c r="M18" s="5"/>
    </row>
    <row r="19" spans="2:15" x14ac:dyDescent="0.2">
      <c r="B19" s="4">
        <v>42005</v>
      </c>
      <c r="C19" s="1" t="s">
        <v>20</v>
      </c>
      <c r="D19" s="1" t="s">
        <v>20</v>
      </c>
      <c r="E19" s="6">
        <v>2280</v>
      </c>
      <c r="F19" s="14">
        <v>889.2</v>
      </c>
      <c r="G19" s="14">
        <f t="shared" si="0"/>
        <v>1390.8</v>
      </c>
      <c r="H19" s="48">
        <f t="shared" si="1"/>
        <v>0.61</v>
      </c>
      <c r="M19" s="5"/>
    </row>
    <row r="20" spans="2:15" ht="14.4" x14ac:dyDescent="0.3">
      <c r="B20" s="4">
        <v>42036</v>
      </c>
      <c r="C20" s="1" t="s">
        <v>18</v>
      </c>
      <c r="D20" s="1" t="s">
        <v>2</v>
      </c>
      <c r="E20" s="6">
        <v>4268</v>
      </c>
      <c r="F20" s="14">
        <v>2577.4452000000006</v>
      </c>
      <c r="G20" s="14">
        <f t="shared" si="0"/>
        <v>1690.5547999999994</v>
      </c>
      <c r="H20" s="48">
        <f t="shared" si="1"/>
        <v>0.39609999999999984</v>
      </c>
      <c r="M20" s="5"/>
      <c r="O20"/>
    </row>
    <row r="21" spans="2:15" x14ac:dyDescent="0.2">
      <c r="B21" s="4">
        <v>42036</v>
      </c>
      <c r="C21" s="1" t="s">
        <v>18</v>
      </c>
      <c r="D21" s="1" t="s">
        <v>3</v>
      </c>
      <c r="E21" s="6">
        <v>1980</v>
      </c>
      <c r="F21" s="14">
        <v>1101.672</v>
      </c>
      <c r="G21" s="14">
        <f t="shared" si="0"/>
        <v>878.32799999999997</v>
      </c>
      <c r="H21" s="48">
        <f t="shared" si="1"/>
        <v>0.44359999999999999</v>
      </c>
      <c r="M21" s="5"/>
    </row>
    <row r="22" spans="2:15" x14ac:dyDescent="0.2">
      <c r="B22" s="4">
        <v>42036</v>
      </c>
      <c r="C22" s="1" t="s">
        <v>18</v>
      </c>
      <c r="D22" s="1" t="s">
        <v>4</v>
      </c>
      <c r="E22" s="6">
        <v>3783.9999999999995</v>
      </c>
      <c r="F22" s="14">
        <v>1818.1363199999998</v>
      </c>
      <c r="G22" s="14">
        <f t="shared" si="0"/>
        <v>1965.8636799999997</v>
      </c>
      <c r="H22" s="48">
        <f t="shared" si="1"/>
        <v>0.51951999999999998</v>
      </c>
    </row>
    <row r="23" spans="2:15" x14ac:dyDescent="0.2">
      <c r="B23" s="4">
        <v>42036</v>
      </c>
      <c r="C23" s="1" t="s">
        <v>18</v>
      </c>
      <c r="D23" s="1" t="s">
        <v>5</v>
      </c>
      <c r="E23" s="6">
        <v>2420</v>
      </c>
      <c r="F23" s="14">
        <v>1114.6519999999998</v>
      </c>
      <c r="G23" s="14">
        <f t="shared" si="0"/>
        <v>1305.3480000000002</v>
      </c>
      <c r="H23" s="48">
        <f t="shared" si="1"/>
        <v>0.5394000000000001</v>
      </c>
    </row>
    <row r="24" spans="2:15" x14ac:dyDescent="0.2">
      <c r="B24" s="4">
        <v>42036</v>
      </c>
      <c r="C24" s="1" t="s">
        <v>18</v>
      </c>
      <c r="D24" s="1" t="s">
        <v>6</v>
      </c>
      <c r="E24" s="6">
        <v>924</v>
      </c>
      <c r="F24" s="14">
        <v>488.98079999999999</v>
      </c>
      <c r="G24" s="14">
        <f t="shared" si="0"/>
        <v>435.01920000000001</v>
      </c>
      <c r="H24" s="48">
        <f t="shared" si="1"/>
        <v>0.4708</v>
      </c>
    </row>
    <row r="25" spans="2:15" x14ac:dyDescent="0.2">
      <c r="B25" s="4">
        <v>42036</v>
      </c>
      <c r="C25" s="1" t="s">
        <v>18</v>
      </c>
      <c r="D25" s="1" t="s">
        <v>7</v>
      </c>
      <c r="E25" s="6">
        <v>3652</v>
      </c>
      <c r="F25" s="14">
        <v>1893.1967999999999</v>
      </c>
      <c r="G25" s="14">
        <f t="shared" si="0"/>
        <v>1758.8032000000001</v>
      </c>
      <c r="H25" s="48">
        <f t="shared" si="1"/>
        <v>0.48160000000000003</v>
      </c>
    </row>
    <row r="26" spans="2:15" x14ac:dyDescent="0.2">
      <c r="B26" s="4">
        <v>42036</v>
      </c>
      <c r="C26" s="1" t="s">
        <v>18</v>
      </c>
      <c r="D26" s="1" t="s">
        <v>8</v>
      </c>
      <c r="E26" s="6">
        <v>3652</v>
      </c>
      <c r="F26" s="14">
        <v>1725.5700000000002</v>
      </c>
      <c r="G26" s="14">
        <f t="shared" si="0"/>
        <v>1926.4299999999998</v>
      </c>
      <c r="H26" s="48">
        <f t="shared" si="1"/>
        <v>0.52749999999999997</v>
      </c>
    </row>
    <row r="27" spans="2:15" x14ac:dyDescent="0.2">
      <c r="B27" s="4">
        <v>42036</v>
      </c>
      <c r="C27" s="1" t="s">
        <v>18</v>
      </c>
      <c r="D27" s="1" t="s">
        <v>9</v>
      </c>
      <c r="E27" s="6">
        <v>3916</v>
      </c>
      <c r="F27" s="14">
        <v>2279.5819200000005</v>
      </c>
      <c r="G27" s="14">
        <f t="shared" si="0"/>
        <v>1636.4180799999995</v>
      </c>
      <c r="H27" s="48">
        <f t="shared" si="1"/>
        <v>0.41787999999999986</v>
      </c>
    </row>
    <row r="28" spans="2:15" x14ac:dyDescent="0.2">
      <c r="B28" s="4">
        <v>42036</v>
      </c>
      <c r="C28" s="1" t="s">
        <v>19</v>
      </c>
      <c r="D28" s="1" t="s">
        <v>10</v>
      </c>
      <c r="E28" s="6">
        <v>2112</v>
      </c>
      <c r="F28" s="14">
        <v>1197.5040000000001</v>
      </c>
      <c r="G28" s="14">
        <f t="shared" si="0"/>
        <v>914.49599999999987</v>
      </c>
      <c r="H28" s="48">
        <f t="shared" si="1"/>
        <v>0.43299999999999994</v>
      </c>
    </row>
    <row r="29" spans="2:15" x14ac:dyDescent="0.2">
      <c r="B29" s="4">
        <v>42036</v>
      </c>
      <c r="C29" s="1" t="s">
        <v>19</v>
      </c>
      <c r="D29" s="1" t="s">
        <v>11</v>
      </c>
      <c r="E29" s="6">
        <v>924</v>
      </c>
      <c r="F29" s="14">
        <v>591.822</v>
      </c>
      <c r="G29" s="14">
        <f t="shared" si="0"/>
        <v>332.178</v>
      </c>
      <c r="H29" s="48">
        <f t="shared" si="1"/>
        <v>0.35949999999999999</v>
      </c>
    </row>
    <row r="30" spans="2:15" x14ac:dyDescent="0.2">
      <c r="B30" s="4">
        <v>42036</v>
      </c>
      <c r="C30" s="1" t="s">
        <v>19</v>
      </c>
      <c r="D30" s="1" t="s">
        <v>12</v>
      </c>
      <c r="E30" s="6">
        <v>1716</v>
      </c>
      <c r="F30" s="14">
        <v>953.23800000000017</v>
      </c>
      <c r="G30" s="14">
        <f t="shared" si="0"/>
        <v>762.76199999999983</v>
      </c>
      <c r="H30" s="48">
        <f t="shared" si="1"/>
        <v>0.4444999999999999</v>
      </c>
    </row>
    <row r="31" spans="2:15" x14ac:dyDescent="0.2">
      <c r="B31" s="4">
        <v>42036</v>
      </c>
      <c r="C31" s="1" t="s">
        <v>19</v>
      </c>
      <c r="D31" s="1" t="s">
        <v>13</v>
      </c>
      <c r="E31" s="6">
        <v>1100</v>
      </c>
      <c r="F31" s="14">
        <v>566.28000000000009</v>
      </c>
      <c r="G31" s="14">
        <f t="shared" si="0"/>
        <v>533.71999999999991</v>
      </c>
      <c r="H31" s="48">
        <f t="shared" si="1"/>
        <v>0.48519999999999991</v>
      </c>
    </row>
    <row r="32" spans="2:15" x14ac:dyDescent="0.2">
      <c r="B32" s="4">
        <v>42036</v>
      </c>
      <c r="C32" s="1" t="s">
        <v>20</v>
      </c>
      <c r="D32" s="1" t="s">
        <v>15</v>
      </c>
      <c r="E32" s="6">
        <v>1936</v>
      </c>
      <c r="F32" s="14">
        <v>745.36</v>
      </c>
      <c r="G32" s="14">
        <f t="shared" si="0"/>
        <v>1190.6399999999999</v>
      </c>
      <c r="H32" s="48">
        <f t="shared" si="1"/>
        <v>0.61499999999999988</v>
      </c>
    </row>
    <row r="33" spans="2:8" x14ac:dyDescent="0.2">
      <c r="B33" s="4">
        <v>42036</v>
      </c>
      <c r="C33" s="1" t="s">
        <v>20</v>
      </c>
      <c r="D33" s="1" t="s">
        <v>16</v>
      </c>
      <c r="E33" s="6">
        <v>6424</v>
      </c>
      <c r="F33" s="14">
        <v>2770.0288</v>
      </c>
      <c r="G33" s="14">
        <f t="shared" si="0"/>
        <v>3653.9712</v>
      </c>
      <c r="H33" s="48">
        <f t="shared" si="1"/>
        <v>0.56879999999999997</v>
      </c>
    </row>
    <row r="34" spans="2:8" x14ac:dyDescent="0.2">
      <c r="B34" s="4">
        <v>42036</v>
      </c>
      <c r="C34" s="1" t="s">
        <v>20</v>
      </c>
      <c r="D34" s="1" t="s">
        <v>17</v>
      </c>
      <c r="E34" s="6">
        <v>1804</v>
      </c>
      <c r="F34" s="14">
        <v>780.41039999999998</v>
      </c>
      <c r="G34" s="14">
        <f t="shared" si="0"/>
        <v>1023.5896</v>
      </c>
      <c r="H34" s="48">
        <f t="shared" si="1"/>
        <v>0.56740000000000002</v>
      </c>
    </row>
    <row r="35" spans="2:8" x14ac:dyDescent="0.2">
      <c r="B35" s="4">
        <v>42036</v>
      </c>
      <c r="C35" s="1" t="s">
        <v>20</v>
      </c>
      <c r="D35" s="1" t="s">
        <v>20</v>
      </c>
      <c r="E35" s="6">
        <v>3388</v>
      </c>
      <c r="F35" s="14">
        <v>1374.1728000000001</v>
      </c>
      <c r="G35" s="14">
        <f t="shared" si="0"/>
        <v>2013.8271999999999</v>
      </c>
      <c r="H35" s="48">
        <f t="shared" si="1"/>
        <v>0.59440000000000004</v>
      </c>
    </row>
    <row r="36" spans="2:8" x14ac:dyDescent="0.2">
      <c r="B36" s="4">
        <v>42064</v>
      </c>
      <c r="C36" s="1" t="s">
        <v>18</v>
      </c>
      <c r="D36" s="1" t="s">
        <v>2</v>
      </c>
      <c r="E36" s="6">
        <v>5045.04</v>
      </c>
      <c r="F36" s="14">
        <v>2955.2986663200004</v>
      </c>
      <c r="G36" s="14">
        <f t="shared" si="0"/>
        <v>2089.7413336799996</v>
      </c>
      <c r="H36" s="48">
        <f t="shared" si="1"/>
        <v>0.41421699999999989</v>
      </c>
    </row>
    <row r="37" spans="2:8" x14ac:dyDescent="0.2">
      <c r="B37" s="4">
        <v>42064</v>
      </c>
      <c r="C37" s="1" t="s">
        <v>18</v>
      </c>
      <c r="D37" s="1" t="s">
        <v>3</v>
      </c>
      <c r="E37" s="6">
        <v>2802.8</v>
      </c>
      <c r="F37" s="14">
        <v>1621.8570368000003</v>
      </c>
      <c r="G37" s="14">
        <f t="shared" si="0"/>
        <v>1180.9429631999999</v>
      </c>
      <c r="H37" s="48">
        <f t="shared" si="1"/>
        <v>0.42134399999999994</v>
      </c>
    </row>
    <row r="38" spans="2:8" x14ac:dyDescent="0.2">
      <c r="B38" s="4">
        <v>42064</v>
      </c>
      <c r="C38" s="1" t="s">
        <v>18</v>
      </c>
      <c r="D38" s="1" t="s">
        <v>4</v>
      </c>
      <c r="E38" s="6">
        <v>4570.72</v>
      </c>
      <c r="F38" s="14">
        <v>2240.062336512</v>
      </c>
      <c r="G38" s="14">
        <f t="shared" si="0"/>
        <v>2330.6576634880003</v>
      </c>
      <c r="H38" s="48">
        <f t="shared" si="1"/>
        <v>0.50991039999999999</v>
      </c>
    </row>
    <row r="39" spans="2:8" x14ac:dyDescent="0.2">
      <c r="B39" s="4">
        <v>42064</v>
      </c>
      <c r="C39" s="1" t="s">
        <v>18</v>
      </c>
      <c r="D39" s="1" t="s">
        <v>5</v>
      </c>
      <c r="E39" s="6">
        <v>2285.36</v>
      </c>
      <c r="F39" s="14">
        <v>1031.5840796800001</v>
      </c>
      <c r="G39" s="14">
        <f t="shared" si="0"/>
        <v>1253.7759203200001</v>
      </c>
      <c r="H39" s="48">
        <f t="shared" si="1"/>
        <v>0.54861199999999999</v>
      </c>
    </row>
    <row r="40" spans="2:8" x14ac:dyDescent="0.2">
      <c r="B40" s="4">
        <v>42064</v>
      </c>
      <c r="C40" s="1" t="s">
        <v>18</v>
      </c>
      <c r="D40" s="1" t="s">
        <v>6</v>
      </c>
      <c r="E40" s="6">
        <v>1121.1199999999999</v>
      </c>
      <c r="F40" s="14">
        <v>581.43076991999988</v>
      </c>
      <c r="G40" s="14">
        <f t="shared" si="0"/>
        <v>539.68923008000002</v>
      </c>
      <c r="H40" s="48">
        <f t="shared" si="1"/>
        <v>0.48138400000000003</v>
      </c>
    </row>
    <row r="41" spans="2:8" x14ac:dyDescent="0.2">
      <c r="B41" s="4">
        <v>42064</v>
      </c>
      <c r="C41" s="1" t="s">
        <v>18</v>
      </c>
      <c r="D41" s="1" t="s">
        <v>7</v>
      </c>
      <c r="E41" s="6">
        <v>3492.72</v>
      </c>
      <c r="F41" s="14">
        <v>1792.5197875199999</v>
      </c>
      <c r="G41" s="14">
        <f t="shared" si="0"/>
        <v>1700.2002124799999</v>
      </c>
      <c r="H41" s="48">
        <f t="shared" si="1"/>
        <v>0.48678399999999999</v>
      </c>
    </row>
    <row r="42" spans="2:8" x14ac:dyDescent="0.2">
      <c r="B42" s="4">
        <v>42064</v>
      </c>
      <c r="C42" s="1" t="s">
        <v>18</v>
      </c>
      <c r="D42" s="1" t="s">
        <v>8</v>
      </c>
      <c r="E42" s="6">
        <v>3492.72</v>
      </c>
      <c r="F42" s="14">
        <v>1683.3164040000001</v>
      </c>
      <c r="G42" s="14">
        <f t="shared" si="0"/>
        <v>1809.4035959999997</v>
      </c>
      <c r="H42" s="48">
        <f t="shared" si="1"/>
        <v>0.5180499999999999</v>
      </c>
    </row>
    <row r="43" spans="2:8" x14ac:dyDescent="0.2">
      <c r="B43" s="4">
        <v>42064</v>
      </c>
      <c r="C43" s="1" t="s">
        <v>18</v>
      </c>
      <c r="D43" s="1" t="s">
        <v>9</v>
      </c>
      <c r="E43" s="6">
        <v>3018.4000000000005</v>
      </c>
      <c r="F43" s="14">
        <v>1721.9295878400003</v>
      </c>
      <c r="G43" s="14">
        <f t="shared" si="0"/>
        <v>1296.4704121600003</v>
      </c>
      <c r="H43" s="48">
        <f t="shared" si="1"/>
        <v>0.42952240000000003</v>
      </c>
    </row>
    <row r="44" spans="2:8" x14ac:dyDescent="0.2">
      <c r="B44" s="4">
        <v>42064</v>
      </c>
      <c r="C44" s="1" t="s">
        <v>19</v>
      </c>
      <c r="D44" s="1" t="s">
        <v>10</v>
      </c>
      <c r="E44" s="6">
        <v>2500.96</v>
      </c>
      <c r="F44" s="14">
        <v>1432.2247632000001</v>
      </c>
      <c r="G44" s="14">
        <f t="shared" si="0"/>
        <v>1068.7352367999999</v>
      </c>
      <c r="H44" s="48">
        <f t="shared" si="1"/>
        <v>0.42732999999999999</v>
      </c>
    </row>
    <row r="45" spans="2:8" x14ac:dyDescent="0.2">
      <c r="B45" s="4">
        <v>42064</v>
      </c>
      <c r="C45" s="1" t="s">
        <v>19</v>
      </c>
      <c r="D45" s="1" t="s">
        <v>11</v>
      </c>
      <c r="E45" s="6">
        <v>474.32</v>
      </c>
      <c r="F45" s="14">
        <v>312.91601879999996</v>
      </c>
      <c r="G45" s="14">
        <f t="shared" si="0"/>
        <v>161.40398120000003</v>
      </c>
      <c r="H45" s="48">
        <f t="shared" si="1"/>
        <v>0.34028500000000006</v>
      </c>
    </row>
    <row r="46" spans="2:8" x14ac:dyDescent="0.2">
      <c r="B46" s="4">
        <v>42064</v>
      </c>
      <c r="C46" s="1" t="s">
        <v>19</v>
      </c>
      <c r="D46" s="1" t="s">
        <v>12</v>
      </c>
      <c r="E46" s="6">
        <v>1250.48</v>
      </c>
      <c r="F46" s="14">
        <v>701.58805640000014</v>
      </c>
      <c r="G46" s="14">
        <f t="shared" si="0"/>
        <v>548.89194359999988</v>
      </c>
      <c r="H46" s="48">
        <f t="shared" si="1"/>
        <v>0.43894499999999992</v>
      </c>
    </row>
    <row r="47" spans="2:8" x14ac:dyDescent="0.2">
      <c r="B47" s="4">
        <v>42064</v>
      </c>
      <c r="C47" s="1" t="s">
        <v>19</v>
      </c>
      <c r="D47" s="1" t="s">
        <v>13</v>
      </c>
      <c r="E47" s="6">
        <v>646.79999999999995</v>
      </c>
      <c r="F47" s="14">
        <v>342.96181919999998</v>
      </c>
      <c r="G47" s="14">
        <f t="shared" si="0"/>
        <v>303.83818079999998</v>
      </c>
      <c r="H47" s="48">
        <f t="shared" si="1"/>
        <v>0.46975600000000001</v>
      </c>
    </row>
    <row r="48" spans="2:8" x14ac:dyDescent="0.2">
      <c r="B48" s="4">
        <v>42064</v>
      </c>
      <c r="C48" s="1" t="s">
        <v>20</v>
      </c>
      <c r="D48" s="1" t="s">
        <v>15</v>
      </c>
      <c r="E48" s="6">
        <v>1897.28</v>
      </c>
      <c r="F48" s="14">
        <v>759.67091200000004</v>
      </c>
      <c r="G48" s="14">
        <f t="shared" si="0"/>
        <v>1137.6090879999999</v>
      </c>
      <c r="H48" s="48">
        <f t="shared" si="1"/>
        <v>0.59960000000000002</v>
      </c>
    </row>
    <row r="49" spans="2:8" x14ac:dyDescent="0.2">
      <c r="B49" s="4">
        <v>42064</v>
      </c>
      <c r="C49" s="1" t="s">
        <v>20</v>
      </c>
      <c r="D49" s="1" t="s">
        <v>16</v>
      </c>
      <c r="E49" s="6">
        <v>5001.92</v>
      </c>
      <c r="F49" s="14">
        <v>2243.1010201600002</v>
      </c>
      <c r="G49" s="14">
        <f t="shared" si="0"/>
        <v>2758.8189798399999</v>
      </c>
      <c r="H49" s="48">
        <f t="shared" si="1"/>
        <v>0.55155199999999993</v>
      </c>
    </row>
    <row r="50" spans="2:8" x14ac:dyDescent="0.2">
      <c r="B50" s="4">
        <v>42064</v>
      </c>
      <c r="C50" s="1" t="s">
        <v>20</v>
      </c>
      <c r="D50" s="1" t="s">
        <v>17</v>
      </c>
      <c r="E50" s="6">
        <v>1336.72</v>
      </c>
      <c r="F50" s="14">
        <v>595.61302416000001</v>
      </c>
      <c r="G50" s="14">
        <f t="shared" si="0"/>
        <v>741.10697584000002</v>
      </c>
      <c r="H50" s="48">
        <f t="shared" si="1"/>
        <v>0.55442199999999997</v>
      </c>
    </row>
    <row r="51" spans="2:8" x14ac:dyDescent="0.2">
      <c r="B51" s="4">
        <v>42064</v>
      </c>
      <c r="C51" s="1" t="s">
        <v>20</v>
      </c>
      <c r="D51" s="1" t="s">
        <v>20</v>
      </c>
      <c r="E51" s="6">
        <v>4182.6400000000003</v>
      </c>
      <c r="F51" s="14">
        <v>1713.4435718400002</v>
      </c>
      <c r="G51" s="14">
        <f t="shared" si="0"/>
        <v>2469.1964281600003</v>
      </c>
      <c r="H51" s="48">
        <f t="shared" si="1"/>
        <v>0.59034399999999998</v>
      </c>
    </row>
    <row r="52" spans="2:8" x14ac:dyDescent="0.2">
      <c r="B52" s="4">
        <v>42095</v>
      </c>
      <c r="C52" s="1" t="s">
        <v>18</v>
      </c>
      <c r="D52" s="1" t="s">
        <v>2</v>
      </c>
      <c r="E52" s="6">
        <v>5730.2168000000011</v>
      </c>
      <c r="F52" s="14">
        <v>3255.9636801217689</v>
      </c>
      <c r="G52" s="14">
        <f t="shared" si="0"/>
        <v>2474.2531198782322</v>
      </c>
      <c r="H52" s="48">
        <f t="shared" si="1"/>
        <v>0.43179048999999997</v>
      </c>
    </row>
    <row r="53" spans="2:8" x14ac:dyDescent="0.2">
      <c r="B53" s="4">
        <v>42095</v>
      </c>
      <c r="C53" s="1" t="s">
        <v>18</v>
      </c>
      <c r="D53" s="1" t="s">
        <v>3</v>
      </c>
      <c r="E53" s="6">
        <v>3136.98</v>
      </c>
      <c r="F53" s="14">
        <v>1851.5369448576002</v>
      </c>
      <c r="G53" s="14">
        <f t="shared" si="0"/>
        <v>1285.4430551423998</v>
      </c>
      <c r="H53" s="48">
        <f t="shared" si="1"/>
        <v>0.40977087999999995</v>
      </c>
    </row>
    <row r="54" spans="2:8" x14ac:dyDescent="0.2">
      <c r="B54" s="4">
        <v>42095</v>
      </c>
      <c r="C54" s="1" t="s">
        <v>18</v>
      </c>
      <c r="D54" s="1" t="s">
        <v>4</v>
      </c>
      <c r="E54" s="6">
        <v>4015.3343999999997</v>
      </c>
      <c r="F54" s="14">
        <v>1987.5523662618623</v>
      </c>
      <c r="G54" s="14">
        <f t="shared" si="0"/>
        <v>2027.7820337381374</v>
      </c>
      <c r="H54" s="48">
        <f t="shared" si="1"/>
        <v>0.505009504</v>
      </c>
    </row>
    <row r="55" spans="2:8" x14ac:dyDescent="0.2">
      <c r="B55" s="4">
        <v>42095</v>
      </c>
      <c r="C55" s="1" t="s">
        <v>18</v>
      </c>
      <c r="D55" s="1" t="s">
        <v>5</v>
      </c>
      <c r="E55" s="6">
        <v>1798.5352</v>
      </c>
      <c r="F55" s="14">
        <v>795.60046272044792</v>
      </c>
      <c r="G55" s="14">
        <f t="shared" si="0"/>
        <v>1002.9347372795521</v>
      </c>
      <c r="H55" s="48">
        <f t="shared" si="1"/>
        <v>0.55763976000000004</v>
      </c>
    </row>
    <row r="56" spans="2:8" x14ac:dyDescent="0.2">
      <c r="B56" s="4">
        <v>42095</v>
      </c>
      <c r="C56" s="1" t="s">
        <v>18</v>
      </c>
      <c r="D56" s="1" t="s">
        <v>6</v>
      </c>
      <c r="E56" s="6">
        <v>1505.7503999999999</v>
      </c>
      <c r="F56" s="14">
        <v>765.28812445747189</v>
      </c>
      <c r="G56" s="14">
        <f t="shared" si="0"/>
        <v>740.462275542528</v>
      </c>
      <c r="H56" s="48">
        <f t="shared" si="1"/>
        <v>0.49175632000000002</v>
      </c>
    </row>
    <row r="57" spans="2:8" x14ac:dyDescent="0.2">
      <c r="B57" s="4">
        <v>42095</v>
      </c>
      <c r="C57" s="1" t="s">
        <v>18</v>
      </c>
      <c r="D57" s="1" t="s">
        <v>7</v>
      </c>
      <c r="E57" s="6">
        <v>2969.6743999999999</v>
      </c>
      <c r="F57" s="14">
        <v>1508.8435727016958</v>
      </c>
      <c r="G57" s="14">
        <f t="shared" si="0"/>
        <v>1460.830827298304</v>
      </c>
      <c r="H57" s="48">
        <f t="shared" si="1"/>
        <v>0.49191616000000005</v>
      </c>
    </row>
    <row r="58" spans="2:8" x14ac:dyDescent="0.2">
      <c r="B58" s="4">
        <v>42095</v>
      </c>
      <c r="C58" s="1" t="s">
        <v>18</v>
      </c>
      <c r="D58" s="1" t="s">
        <v>8</v>
      </c>
      <c r="E58" s="6">
        <v>1714.8824000000002</v>
      </c>
      <c r="F58" s="14">
        <v>843.01732413360014</v>
      </c>
      <c r="G58" s="14">
        <f t="shared" si="0"/>
        <v>871.86507586640005</v>
      </c>
      <c r="H58" s="48">
        <f t="shared" si="1"/>
        <v>0.50841099999999995</v>
      </c>
    </row>
    <row r="59" spans="2:8" x14ac:dyDescent="0.2">
      <c r="B59" s="4">
        <v>42095</v>
      </c>
      <c r="C59" s="1" t="s">
        <v>18</v>
      </c>
      <c r="D59" s="1" t="s">
        <v>9</v>
      </c>
      <c r="E59" s="6">
        <v>1254.7919999999999</v>
      </c>
      <c r="F59" s="14">
        <v>701.51411408601598</v>
      </c>
      <c r="G59" s="14">
        <f t="shared" si="0"/>
        <v>553.27788591398394</v>
      </c>
      <c r="H59" s="48">
        <f t="shared" si="1"/>
        <v>0.44093195199999996</v>
      </c>
    </row>
    <row r="60" spans="2:8" x14ac:dyDescent="0.2">
      <c r="B60" s="4">
        <v>42095</v>
      </c>
      <c r="C60" s="1" t="s">
        <v>19</v>
      </c>
      <c r="D60" s="1" t="s">
        <v>10</v>
      </c>
      <c r="E60" s="6">
        <v>2425.9312</v>
      </c>
      <c r="F60" s="14">
        <v>1430.93576091312</v>
      </c>
      <c r="G60" s="14">
        <f t="shared" si="0"/>
        <v>994.99543908687997</v>
      </c>
      <c r="H60" s="48">
        <f t="shared" si="1"/>
        <v>0.41014990000000001</v>
      </c>
    </row>
    <row r="61" spans="2:8" x14ac:dyDescent="0.2">
      <c r="B61" s="4">
        <v>42095</v>
      </c>
      <c r="C61" s="1" t="s">
        <v>19</v>
      </c>
      <c r="D61" s="1" t="s">
        <v>11</v>
      </c>
      <c r="E61" s="6">
        <v>878.35440000000006</v>
      </c>
      <c r="F61" s="14">
        <v>561.71330418588002</v>
      </c>
      <c r="G61" s="14">
        <f t="shared" si="0"/>
        <v>316.64109581412004</v>
      </c>
      <c r="H61" s="48">
        <f t="shared" si="1"/>
        <v>0.36049355</v>
      </c>
    </row>
    <row r="62" spans="2:8" x14ac:dyDescent="0.2">
      <c r="B62" s="4">
        <v>42095</v>
      </c>
      <c r="C62" s="1" t="s">
        <v>19</v>
      </c>
      <c r="D62" s="1" t="s">
        <v>12</v>
      </c>
      <c r="E62" s="6">
        <v>2049.4936000000002</v>
      </c>
      <c r="F62" s="14">
        <v>1161.3774180654802</v>
      </c>
      <c r="G62" s="14">
        <f t="shared" si="0"/>
        <v>888.11618193452</v>
      </c>
      <c r="H62" s="48">
        <f t="shared" si="1"/>
        <v>0.43333444999999993</v>
      </c>
    </row>
    <row r="63" spans="2:8" x14ac:dyDescent="0.2">
      <c r="B63" s="4">
        <v>42095</v>
      </c>
      <c r="C63" s="1" t="s">
        <v>19</v>
      </c>
      <c r="D63" s="1" t="s">
        <v>13</v>
      </c>
      <c r="E63" s="6">
        <v>1463.9240000000002</v>
      </c>
      <c r="F63" s="14">
        <v>799.52402497968023</v>
      </c>
      <c r="G63" s="14">
        <f t="shared" si="0"/>
        <v>664.39997502031997</v>
      </c>
      <c r="H63" s="48">
        <f t="shared" si="1"/>
        <v>0.45384867999999989</v>
      </c>
    </row>
    <row r="64" spans="2:8" x14ac:dyDescent="0.2">
      <c r="B64" s="4">
        <v>42095</v>
      </c>
      <c r="C64" s="1" t="s">
        <v>20</v>
      </c>
      <c r="D64" s="1" t="s">
        <v>15</v>
      </c>
      <c r="E64" s="6">
        <v>3513.4176000000002</v>
      </c>
      <c r="F64" s="14">
        <v>1463.0433033216002</v>
      </c>
      <c r="G64" s="14">
        <f t="shared" si="0"/>
        <v>2050.3742966784002</v>
      </c>
      <c r="H64" s="48">
        <f t="shared" si="1"/>
        <v>0.58358399999999999</v>
      </c>
    </row>
    <row r="65" spans="2:8" x14ac:dyDescent="0.2">
      <c r="B65" s="4">
        <v>42095</v>
      </c>
      <c r="C65" s="1" t="s">
        <v>20</v>
      </c>
      <c r="D65" s="1" t="s">
        <v>16</v>
      </c>
      <c r="E65" s="6">
        <v>4015.3343999999997</v>
      </c>
      <c r="F65" s="14">
        <v>1872.6954282516479</v>
      </c>
      <c r="G65" s="14">
        <f t="shared" si="0"/>
        <v>2142.6389717483517</v>
      </c>
      <c r="H65" s="48">
        <f t="shared" si="1"/>
        <v>0.53361407999999999</v>
      </c>
    </row>
    <row r="66" spans="2:8" x14ac:dyDescent="0.2">
      <c r="B66" s="4">
        <v>42095</v>
      </c>
      <c r="C66" s="1" t="s">
        <v>20</v>
      </c>
      <c r="D66" s="1" t="s">
        <v>17</v>
      </c>
      <c r="E66" s="6">
        <v>1296.6183999999998</v>
      </c>
      <c r="F66" s="14">
        <v>600.85441877260791</v>
      </c>
      <c r="G66" s="14">
        <f t="shared" si="0"/>
        <v>695.76398122739192</v>
      </c>
      <c r="H66" s="48">
        <f t="shared" si="1"/>
        <v>0.53659888</v>
      </c>
    </row>
    <row r="67" spans="2:8" x14ac:dyDescent="0.2">
      <c r="B67" s="4">
        <v>42095</v>
      </c>
      <c r="C67" s="1" t="s">
        <v>20</v>
      </c>
      <c r="D67" s="1" t="s">
        <v>20</v>
      </c>
      <c r="E67" s="6">
        <v>4057.1608000000001</v>
      </c>
      <c r="F67" s="14">
        <v>1678.6606673316483</v>
      </c>
      <c r="G67" s="14">
        <f t="shared" si="0"/>
        <v>2378.5001326683519</v>
      </c>
      <c r="H67" s="48">
        <f t="shared" si="1"/>
        <v>0.58624743999999995</v>
      </c>
    </row>
    <row r="68" spans="2:8" x14ac:dyDescent="0.2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  <c r="G68" s="14">
        <f t="shared" si="0"/>
        <v>2344.5636062143763</v>
      </c>
      <c r="H68" s="48">
        <f t="shared" si="1"/>
        <v>0.44315468019999987</v>
      </c>
    </row>
    <row r="69" spans="2:8" x14ac:dyDescent="0.2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  <c r="G69" s="14">
        <f t="shared" ref="G69:G132" si="2">E69-F69</f>
        <v>681.6331246699051</v>
      </c>
      <c r="H69" s="48">
        <f t="shared" ref="H69:H132" si="3">G69/E69</f>
        <v>0.39796629759999991</v>
      </c>
    </row>
    <row r="70" spans="2:8" x14ac:dyDescent="0.2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  <c r="G70" s="14">
        <f t="shared" si="2"/>
        <v>1881.4551037676711</v>
      </c>
      <c r="H70" s="48">
        <f t="shared" si="3"/>
        <v>0.51490931392000006</v>
      </c>
    </row>
    <row r="71" spans="2:8" x14ac:dyDescent="0.2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  <c r="G71" s="14">
        <f t="shared" si="2"/>
        <v>905.43064671363618</v>
      </c>
      <c r="H71" s="48">
        <f t="shared" si="3"/>
        <v>0.55321615759999998</v>
      </c>
    </row>
    <row r="72" spans="2:8" x14ac:dyDescent="0.2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  <c r="G72" s="14">
        <f t="shared" si="2"/>
        <v>694.71303654138944</v>
      </c>
      <c r="H72" s="48">
        <f t="shared" si="3"/>
        <v>0.50700363040000007</v>
      </c>
    </row>
    <row r="73" spans="2:8" x14ac:dyDescent="0.2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  <c r="G73" s="14">
        <f t="shared" si="2"/>
        <v>1210.212346309956</v>
      </c>
      <c r="H73" s="48">
        <f t="shared" si="3"/>
        <v>0.48175448320000008</v>
      </c>
    </row>
    <row r="74" spans="2:8" x14ac:dyDescent="0.2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  <c r="G74" s="14">
        <f t="shared" si="2"/>
        <v>770.38284608957667</v>
      </c>
      <c r="H74" s="48">
        <f t="shared" si="3"/>
        <v>0.4936633299999999</v>
      </c>
    </row>
    <row r="75" spans="2:8" x14ac:dyDescent="0.2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  <c r="G75" s="14">
        <f t="shared" si="2"/>
        <v>849.77775769984714</v>
      </c>
      <c r="H75" s="48">
        <f t="shared" si="3"/>
        <v>0.44652263248000001</v>
      </c>
    </row>
    <row r="76" spans="2:8" x14ac:dyDescent="0.2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  <c r="G76" s="14">
        <f t="shared" si="2"/>
        <v>819.06780864313191</v>
      </c>
      <c r="H76" s="48">
        <f t="shared" si="3"/>
        <v>0.42194690199999996</v>
      </c>
    </row>
    <row r="77" spans="2:8" x14ac:dyDescent="0.2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  <c r="G77" s="14">
        <f t="shared" si="2"/>
        <v>156.29965427585307</v>
      </c>
      <c r="H77" s="48">
        <f t="shared" si="3"/>
        <v>0.37331329199999996</v>
      </c>
    </row>
    <row r="78" spans="2:8" x14ac:dyDescent="0.2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  <c r="G78" s="14">
        <f t="shared" si="2"/>
        <v>1123.1752282217387</v>
      </c>
      <c r="H78" s="48">
        <f t="shared" si="3"/>
        <v>0.42766779449999992</v>
      </c>
    </row>
    <row r="79" spans="2:8" x14ac:dyDescent="0.2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  <c r="G79" s="14">
        <f t="shared" si="2"/>
        <v>582.77697138654582</v>
      </c>
      <c r="H79" s="48">
        <f t="shared" si="3"/>
        <v>0.43746414039999992</v>
      </c>
    </row>
    <row r="80" spans="2:8" x14ac:dyDescent="0.2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  <c r="G80" s="14">
        <f t="shared" si="2"/>
        <v>1608.5305363922994</v>
      </c>
      <c r="H80" s="48">
        <f t="shared" si="3"/>
        <v>0.57109151999999985</v>
      </c>
    </row>
    <row r="81" spans="2:8" x14ac:dyDescent="0.2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  <c r="G81" s="14">
        <f t="shared" si="2"/>
        <v>1881.6353507026402</v>
      </c>
      <c r="H81" s="48">
        <f t="shared" si="3"/>
        <v>0.51495864319999995</v>
      </c>
    </row>
    <row r="82" spans="2:8" x14ac:dyDescent="0.2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  <c r="G82" s="14">
        <f t="shared" si="2"/>
        <v>1032.630639774545</v>
      </c>
      <c r="H82" s="48">
        <f t="shared" si="3"/>
        <v>0.53196486880000005</v>
      </c>
    </row>
    <row r="83" spans="2:8" x14ac:dyDescent="0.2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  <c r="G83" s="14">
        <f t="shared" si="2"/>
        <v>2103.331872437328</v>
      </c>
      <c r="H83" s="48">
        <f t="shared" si="3"/>
        <v>0.56969733759999985</v>
      </c>
    </row>
    <row r="84" spans="2:8" x14ac:dyDescent="0.2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  <c r="G84" s="14">
        <f t="shared" si="2"/>
        <v>2725.4107500900341</v>
      </c>
      <c r="H84" s="48">
        <f t="shared" si="3"/>
        <v>0.42088086740799996</v>
      </c>
    </row>
    <row r="85" spans="2:8" x14ac:dyDescent="0.2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  <c r="G85" s="14">
        <f t="shared" si="2"/>
        <v>1419.3379779882964</v>
      </c>
      <c r="H85" s="48">
        <f t="shared" si="3"/>
        <v>0.41000697164799993</v>
      </c>
    </row>
    <row r="86" spans="2:8" x14ac:dyDescent="0.2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  <c r="G86" s="14">
        <f t="shared" si="2"/>
        <v>1994.1912195889222</v>
      </c>
      <c r="H86" s="48">
        <f t="shared" si="3"/>
        <v>0.51005840705920003</v>
      </c>
    </row>
    <row r="87" spans="2:8" x14ac:dyDescent="0.2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  <c r="G87" s="14">
        <f t="shared" si="2"/>
        <v>288.16535659069802</v>
      </c>
      <c r="H87" s="48">
        <f t="shared" si="3"/>
        <v>0.54428048075200008</v>
      </c>
    </row>
    <row r="88" spans="2:8" x14ac:dyDescent="0.2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  <c r="G88" s="14">
        <f t="shared" si="2"/>
        <v>1133.8239496759352</v>
      </c>
      <c r="H88" s="48">
        <f t="shared" si="3"/>
        <v>0.49714370300800004</v>
      </c>
    </row>
    <row r="89" spans="2:8" x14ac:dyDescent="0.2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  <c r="G89" s="14">
        <f t="shared" si="2"/>
        <v>1426.965283514658</v>
      </c>
      <c r="H89" s="48">
        <f t="shared" si="3"/>
        <v>0.46102466252800001</v>
      </c>
    </row>
    <row r="90" spans="2:8" x14ac:dyDescent="0.2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  <c r="G90" s="14">
        <f t="shared" si="2"/>
        <v>832.76435879148846</v>
      </c>
      <c r="H90" s="48">
        <f t="shared" si="3"/>
        <v>0.49872669669999992</v>
      </c>
    </row>
    <row r="91" spans="2:8" x14ac:dyDescent="0.2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  <c r="G91" s="14">
        <f t="shared" si="2"/>
        <v>754.45910658933701</v>
      </c>
      <c r="H91" s="48">
        <f t="shared" si="3"/>
        <v>0.46312695350560007</v>
      </c>
    </row>
    <row r="92" spans="2:8" x14ac:dyDescent="0.2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  <c r="G92" s="14">
        <f t="shared" si="2"/>
        <v>675.60225468672593</v>
      </c>
      <c r="H92" s="48">
        <f t="shared" si="3"/>
        <v>0.40460530905999992</v>
      </c>
    </row>
    <row r="93" spans="2:8" x14ac:dyDescent="0.2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  <c r="G93" s="14">
        <f t="shared" si="2"/>
        <v>304.68106564317634</v>
      </c>
      <c r="H93" s="48">
        <f t="shared" si="3"/>
        <v>0.35624642492000008</v>
      </c>
    </row>
    <row r="94" spans="2:8" x14ac:dyDescent="0.2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  <c r="G94" s="14">
        <f t="shared" si="2"/>
        <v>986.36699538940707</v>
      </c>
      <c r="H94" s="48">
        <f t="shared" si="3"/>
        <v>0.41049782833499987</v>
      </c>
    </row>
    <row r="95" spans="2:8" x14ac:dyDescent="0.2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  <c r="G95" s="14">
        <f t="shared" si="2"/>
        <v>639.60838817193201</v>
      </c>
      <c r="H95" s="48">
        <f t="shared" si="3"/>
        <v>0.44871485759199986</v>
      </c>
    </row>
    <row r="96" spans="2:8" x14ac:dyDescent="0.2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  <c r="G96" s="14">
        <f t="shared" si="2"/>
        <v>1274.8233466221313</v>
      </c>
      <c r="H96" s="48">
        <f t="shared" si="3"/>
        <v>0.57966968959999987</v>
      </c>
    </row>
    <row r="97" spans="2:8" x14ac:dyDescent="0.2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  <c r="G97" s="14">
        <f t="shared" si="2"/>
        <v>1578.8889265241385</v>
      </c>
      <c r="H97" s="48">
        <f t="shared" si="3"/>
        <v>0.51010822963199998</v>
      </c>
    </row>
    <row r="98" spans="2:8" x14ac:dyDescent="0.2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  <c r="G98" s="14">
        <f t="shared" si="2"/>
        <v>1075.750888605126</v>
      </c>
      <c r="H98" s="48">
        <f t="shared" si="3"/>
        <v>0.51792381486399997</v>
      </c>
    </row>
    <row r="99" spans="2:8" x14ac:dyDescent="0.2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  <c r="G99" s="14">
        <f t="shared" si="2"/>
        <v>2182.5694088098585</v>
      </c>
      <c r="H99" s="48">
        <f t="shared" si="3"/>
        <v>0.55248523110399983</v>
      </c>
    </row>
    <row r="100" spans="2:8" x14ac:dyDescent="0.2">
      <c r="B100" s="4">
        <v>42186</v>
      </c>
      <c r="C100" s="1" t="s">
        <v>18</v>
      </c>
      <c r="D100" s="1" t="s">
        <v>2</v>
      </c>
      <c r="E100" s="6">
        <v>5774.1841261104009</v>
      </c>
      <c r="F100" s="14">
        <v>3377.3799075649467</v>
      </c>
      <c r="G100" s="14">
        <f t="shared" si="2"/>
        <v>2396.8042185454542</v>
      </c>
      <c r="H100" s="48">
        <f t="shared" si="3"/>
        <v>0.41508967608207997</v>
      </c>
    </row>
    <row r="101" spans="2:8" x14ac:dyDescent="0.2">
      <c r="B101" s="4">
        <v>42186</v>
      </c>
      <c r="C101" s="1" t="s">
        <v>18</v>
      </c>
      <c r="D101" s="1" t="s">
        <v>3</v>
      </c>
      <c r="E101" s="6">
        <v>4361.7937643280002</v>
      </c>
      <c r="F101" s="14">
        <v>2676.3650285452568</v>
      </c>
      <c r="G101" s="14">
        <f t="shared" si="2"/>
        <v>1685.4287357827434</v>
      </c>
      <c r="H101" s="48">
        <f t="shared" si="3"/>
        <v>0.38640725051391994</v>
      </c>
    </row>
    <row r="102" spans="2:8" x14ac:dyDescent="0.2">
      <c r="B102" s="4">
        <v>42186</v>
      </c>
      <c r="C102" s="1" t="s">
        <v>18</v>
      </c>
      <c r="D102" s="1" t="s">
        <v>4</v>
      </c>
      <c r="E102" s="6">
        <v>4818.7435872576007</v>
      </c>
      <c r="F102" s="14">
        <v>2408.1209672965392</v>
      </c>
      <c r="G102" s="14">
        <f t="shared" si="2"/>
        <v>2410.6226199610614</v>
      </c>
      <c r="H102" s="48">
        <f t="shared" si="3"/>
        <v>0.50025957520038389</v>
      </c>
    </row>
    <row r="103" spans="2:8" x14ac:dyDescent="0.2">
      <c r="B103" s="4">
        <v>42186</v>
      </c>
      <c r="C103" s="1" t="s">
        <v>18</v>
      </c>
      <c r="D103" s="1" t="s">
        <v>5</v>
      </c>
      <c r="E103" s="6">
        <v>1370.8494687888001</v>
      </c>
      <c r="F103" s="14">
        <v>637.21731809536425</v>
      </c>
      <c r="G103" s="14">
        <f t="shared" si="2"/>
        <v>733.63215069343585</v>
      </c>
      <c r="H103" s="48">
        <f t="shared" si="3"/>
        <v>0.5351660903670401</v>
      </c>
    </row>
    <row r="104" spans="2:8" x14ac:dyDescent="0.2">
      <c r="B104" s="4">
        <v>42186</v>
      </c>
      <c r="C104" s="1" t="s">
        <v>18</v>
      </c>
      <c r="D104" s="1" t="s">
        <v>6</v>
      </c>
      <c r="E104" s="6">
        <v>3157.1078675136005</v>
      </c>
      <c r="F104" s="14">
        <v>1651.0744343206866</v>
      </c>
      <c r="G104" s="14">
        <f t="shared" si="2"/>
        <v>1506.0334331929139</v>
      </c>
      <c r="H104" s="48">
        <f t="shared" si="3"/>
        <v>0.47702945112832007</v>
      </c>
    </row>
    <row r="105" spans="2:8" x14ac:dyDescent="0.2">
      <c r="B105" s="4">
        <v>42186</v>
      </c>
      <c r="C105" s="1" t="s">
        <v>18</v>
      </c>
      <c r="D105" s="1" t="s">
        <v>7</v>
      </c>
      <c r="E105" s="6">
        <v>3157.1078675136005</v>
      </c>
      <c r="F105" s="14">
        <v>1667.5712127620759</v>
      </c>
      <c r="G105" s="14">
        <f t="shared" si="2"/>
        <v>1489.5366547515246</v>
      </c>
      <c r="H105" s="48">
        <f t="shared" si="3"/>
        <v>0.47180416927744007</v>
      </c>
    </row>
    <row r="106" spans="2:8" x14ac:dyDescent="0.2">
      <c r="B106" s="4">
        <v>42186</v>
      </c>
      <c r="C106" s="1" t="s">
        <v>18</v>
      </c>
      <c r="D106" s="1" t="s">
        <v>8</v>
      </c>
      <c r="E106" s="6">
        <v>1703.1766127376002</v>
      </c>
      <c r="F106" s="14">
        <v>845.21939710257902</v>
      </c>
      <c r="G106" s="14">
        <f t="shared" si="2"/>
        <v>857.95721563502116</v>
      </c>
      <c r="H106" s="48">
        <f t="shared" si="3"/>
        <v>0.5037394297329999</v>
      </c>
    </row>
    <row r="107" spans="2:8" x14ac:dyDescent="0.2">
      <c r="B107" s="4">
        <v>42186</v>
      </c>
      <c r="C107" s="1" t="s">
        <v>18</v>
      </c>
      <c r="D107" s="1" t="s">
        <v>9</v>
      </c>
      <c r="E107" s="6">
        <v>1246.2267898079999</v>
      </c>
      <c r="F107" s="14">
        <v>655.68426180181393</v>
      </c>
      <c r="G107" s="14">
        <f t="shared" si="2"/>
        <v>590.54252800618599</v>
      </c>
      <c r="H107" s="48">
        <f t="shared" si="3"/>
        <v>0.4738644144354881</v>
      </c>
    </row>
    <row r="108" spans="2:8" x14ac:dyDescent="0.2">
      <c r="B108" s="4">
        <v>42186</v>
      </c>
      <c r="C108" s="1" t="s">
        <v>19</v>
      </c>
      <c r="D108" s="1" t="s">
        <v>10</v>
      </c>
      <c r="E108" s="6">
        <v>1287.7676828016001</v>
      </c>
      <c r="F108" s="14">
        <v>743.72814025905336</v>
      </c>
      <c r="G108" s="14">
        <f t="shared" si="2"/>
        <v>544.03954254254677</v>
      </c>
      <c r="H108" s="48">
        <f t="shared" si="3"/>
        <v>0.42246714978819994</v>
      </c>
    </row>
    <row r="109" spans="2:8" x14ac:dyDescent="0.2">
      <c r="B109" s="4">
        <v>42186</v>
      </c>
      <c r="C109" s="1" t="s">
        <v>19</v>
      </c>
      <c r="D109" s="1" t="s">
        <v>11</v>
      </c>
      <c r="E109" s="6">
        <v>456.94982292960003</v>
      </c>
      <c r="F109" s="14">
        <v>271.96108163047626</v>
      </c>
      <c r="G109" s="14">
        <f t="shared" si="2"/>
        <v>184.98874129912377</v>
      </c>
      <c r="H109" s="48">
        <f t="shared" si="3"/>
        <v>0.4048338176675999</v>
      </c>
    </row>
    <row r="110" spans="2:8" x14ac:dyDescent="0.2">
      <c r="B110" s="4">
        <v>42186</v>
      </c>
      <c r="C110" s="1" t="s">
        <v>19</v>
      </c>
      <c r="D110" s="1" t="s">
        <v>12</v>
      </c>
      <c r="E110" s="6">
        <v>2035.5037566864003</v>
      </c>
      <c r="F110" s="14">
        <v>1247.9312403988549</v>
      </c>
      <c r="G110" s="14">
        <f t="shared" si="2"/>
        <v>787.57251628754534</v>
      </c>
      <c r="H110" s="48">
        <f t="shared" si="3"/>
        <v>0.38691774146839986</v>
      </c>
    </row>
    <row r="111" spans="2:8" x14ac:dyDescent="0.2">
      <c r="B111" s="4">
        <v>42186</v>
      </c>
      <c r="C111" s="1" t="s">
        <v>19</v>
      </c>
      <c r="D111" s="1" t="s">
        <v>13</v>
      </c>
      <c r="E111" s="6">
        <v>1453.9312547760003</v>
      </c>
      <c r="F111" s="14">
        <v>825.57661980584851</v>
      </c>
      <c r="G111" s="14">
        <f t="shared" si="2"/>
        <v>628.35463497015178</v>
      </c>
      <c r="H111" s="48">
        <f t="shared" si="3"/>
        <v>0.43217630331975987</v>
      </c>
    </row>
    <row r="112" spans="2:8" x14ac:dyDescent="0.2">
      <c r="B112" s="4">
        <v>42186</v>
      </c>
      <c r="C112" s="1" t="s">
        <v>20</v>
      </c>
      <c r="D112" s="1" t="s">
        <v>15</v>
      </c>
      <c r="E112" s="6">
        <v>1412.3903617824001</v>
      </c>
      <c r="F112" s="14">
        <v>611.4805935491836</v>
      </c>
      <c r="G112" s="14">
        <f t="shared" si="2"/>
        <v>800.90976823321648</v>
      </c>
      <c r="H112" s="48">
        <f t="shared" si="3"/>
        <v>0.56705978028799986</v>
      </c>
    </row>
    <row r="113" spans="2:8" x14ac:dyDescent="0.2">
      <c r="B113" s="4">
        <v>42186</v>
      </c>
      <c r="C113" s="1" t="s">
        <v>20</v>
      </c>
      <c r="D113" s="1" t="s">
        <v>16</v>
      </c>
      <c r="E113" s="6">
        <v>3157.1078675136005</v>
      </c>
      <c r="F113" s="14">
        <v>1515.7083392097993</v>
      </c>
      <c r="G113" s="14">
        <f t="shared" si="2"/>
        <v>1641.3995283038012</v>
      </c>
      <c r="H113" s="48">
        <f t="shared" si="3"/>
        <v>0.51990606503935999</v>
      </c>
    </row>
    <row r="114" spans="2:8" x14ac:dyDescent="0.2">
      <c r="B114" s="4">
        <v>42186</v>
      </c>
      <c r="C114" s="1" t="s">
        <v>20</v>
      </c>
      <c r="D114" s="1" t="s">
        <v>17</v>
      </c>
      <c r="E114" s="6">
        <v>2533.9944726096001</v>
      </c>
      <c r="F114" s="14">
        <v>1233.7941723964598</v>
      </c>
      <c r="G114" s="14">
        <f t="shared" si="2"/>
        <v>1300.2003002131403</v>
      </c>
      <c r="H114" s="48">
        <f t="shared" si="3"/>
        <v>0.51310305301263992</v>
      </c>
    </row>
    <row r="115" spans="2:8" x14ac:dyDescent="0.2">
      <c r="B115" s="4">
        <v>42186</v>
      </c>
      <c r="C115" s="1" t="s">
        <v>20</v>
      </c>
      <c r="D115" s="1" t="s">
        <v>20</v>
      </c>
      <c r="E115" s="6">
        <v>4444.8755503152006</v>
      </c>
      <c r="F115" s="14">
        <v>2048.8218783109123</v>
      </c>
      <c r="G115" s="14">
        <f t="shared" si="2"/>
        <v>2396.0536720042883</v>
      </c>
      <c r="H115" s="48">
        <f t="shared" si="3"/>
        <v>0.53905978803711985</v>
      </c>
    </row>
    <row r="116" spans="2:8" x14ac:dyDescent="0.2">
      <c r="B116" s="4">
        <v>42217</v>
      </c>
      <c r="C116" s="1" t="s">
        <v>18</v>
      </c>
      <c r="D116" s="1" t="s">
        <v>2</v>
      </c>
      <c r="E116" s="6">
        <v>6869.2020654216976</v>
      </c>
      <c r="F116" s="14">
        <v>4098.2245492463198</v>
      </c>
      <c r="G116" s="14">
        <f t="shared" si="2"/>
        <v>2770.9775161753778</v>
      </c>
      <c r="H116" s="48">
        <f t="shared" si="3"/>
        <v>0.40339146960372152</v>
      </c>
    </row>
    <row r="117" spans="2:8" x14ac:dyDescent="0.2">
      <c r="B117" s="4">
        <v>42217</v>
      </c>
      <c r="C117" s="1" t="s">
        <v>18</v>
      </c>
      <c r="D117" s="1" t="s">
        <v>3</v>
      </c>
      <c r="E117" s="6">
        <v>5400.3160891680009</v>
      </c>
      <c r="F117" s="14">
        <v>3446.1385891363693</v>
      </c>
      <c r="G117" s="14">
        <f t="shared" si="2"/>
        <v>1954.1775000316316</v>
      </c>
      <c r="H117" s="48">
        <f t="shared" si="3"/>
        <v>0.36186354053447667</v>
      </c>
    </row>
    <row r="118" spans="2:8" x14ac:dyDescent="0.2">
      <c r="B118" s="4">
        <v>42217</v>
      </c>
      <c r="C118" s="1" t="s">
        <v>18</v>
      </c>
      <c r="D118" s="1" t="s">
        <v>4</v>
      </c>
      <c r="E118" s="6">
        <v>5875.5439050147861</v>
      </c>
      <c r="F118" s="14">
        <v>2994.9717431613021</v>
      </c>
      <c r="G118" s="14">
        <f t="shared" si="2"/>
        <v>2880.572161853484</v>
      </c>
      <c r="H118" s="48">
        <f t="shared" si="3"/>
        <v>0.49026476670439156</v>
      </c>
    </row>
    <row r="119" spans="2:8" x14ac:dyDescent="0.2">
      <c r="B119" s="4">
        <v>42217</v>
      </c>
      <c r="C119" s="1" t="s">
        <v>18</v>
      </c>
      <c r="D119" s="1" t="s">
        <v>5</v>
      </c>
      <c r="E119" s="6">
        <v>2289.7340218072322</v>
      </c>
      <c r="F119" s="14">
        <v>1043.0590970287317</v>
      </c>
      <c r="G119" s="14">
        <f t="shared" si="2"/>
        <v>1246.6749247785006</v>
      </c>
      <c r="H119" s="48">
        <f t="shared" si="3"/>
        <v>0.54446276855969933</v>
      </c>
    </row>
    <row r="120" spans="2:8" x14ac:dyDescent="0.2">
      <c r="B120" s="4">
        <v>42217</v>
      </c>
      <c r="C120" s="1" t="s">
        <v>18</v>
      </c>
      <c r="D120" s="1" t="s">
        <v>6</v>
      </c>
      <c r="E120" s="6">
        <v>1987.3163208138244</v>
      </c>
      <c r="F120" s="14">
        <v>1080.8802233607594</v>
      </c>
      <c r="G120" s="14">
        <f t="shared" si="2"/>
        <v>906.43609745306503</v>
      </c>
      <c r="H120" s="48">
        <f t="shared" si="3"/>
        <v>0.45611062917345291</v>
      </c>
    </row>
    <row r="121" spans="2:8" x14ac:dyDescent="0.2">
      <c r="B121" s="4">
        <v>42217</v>
      </c>
      <c r="C121" s="1" t="s">
        <v>18</v>
      </c>
      <c r="D121" s="1" t="s">
        <v>7</v>
      </c>
      <c r="E121" s="6">
        <v>3283.3921822141447</v>
      </c>
      <c r="F121" s="14">
        <v>1751.6168018852845</v>
      </c>
      <c r="G121" s="14">
        <f t="shared" si="2"/>
        <v>1531.7753803288601</v>
      </c>
      <c r="H121" s="48">
        <f t="shared" si="3"/>
        <v>0.46652221097021451</v>
      </c>
    </row>
    <row r="122" spans="2:8" x14ac:dyDescent="0.2">
      <c r="B122" s="4">
        <v>42217</v>
      </c>
      <c r="C122" s="1" t="s">
        <v>18</v>
      </c>
      <c r="D122" s="1" t="s">
        <v>8</v>
      </c>
      <c r="E122" s="6">
        <v>1771.3036772471044</v>
      </c>
      <c r="F122" s="14">
        <v>852.65732779708185</v>
      </c>
      <c r="G122" s="14">
        <f t="shared" si="2"/>
        <v>918.64634945002251</v>
      </c>
      <c r="H122" s="48">
        <f t="shared" si="3"/>
        <v>0.51862724684100991</v>
      </c>
    </row>
    <row r="123" spans="2:8" x14ac:dyDescent="0.2">
      <c r="B123" s="4">
        <v>42217</v>
      </c>
      <c r="C123" s="1" t="s">
        <v>18</v>
      </c>
      <c r="D123" s="1" t="s">
        <v>9</v>
      </c>
      <c r="E123" s="6">
        <v>1296.0758614003203</v>
      </c>
      <c r="F123" s="14">
        <v>709.18809756484222</v>
      </c>
      <c r="G123" s="14">
        <f t="shared" si="2"/>
        <v>586.88776383547804</v>
      </c>
      <c r="H123" s="48">
        <f t="shared" si="3"/>
        <v>0.45281899101290757</v>
      </c>
    </row>
    <row r="124" spans="2:8" x14ac:dyDescent="0.2">
      <c r="B124" s="4">
        <v>42217</v>
      </c>
      <c r="C124" s="1" t="s">
        <v>19</v>
      </c>
      <c r="D124" s="1" t="s">
        <v>10</v>
      </c>
      <c r="E124" s="6">
        <v>1339.2783901136643</v>
      </c>
      <c r="F124" s="14">
        <v>796.68158384549804</v>
      </c>
      <c r="G124" s="14">
        <f t="shared" si="2"/>
        <v>542.59680626816623</v>
      </c>
      <c r="H124" s="48">
        <f t="shared" si="3"/>
        <v>0.40514116428184593</v>
      </c>
    </row>
    <row r="125" spans="2:8" x14ac:dyDescent="0.2">
      <c r="B125" s="4">
        <v>42217</v>
      </c>
      <c r="C125" s="1" t="s">
        <v>19</v>
      </c>
      <c r="D125" s="1" t="s">
        <v>11</v>
      </c>
      <c r="E125" s="6">
        <v>475.22781584678404</v>
      </c>
      <c r="F125" s="14">
        <v>288.85036702148852</v>
      </c>
      <c r="G125" s="14">
        <f t="shared" si="2"/>
        <v>186.37744882529552</v>
      </c>
      <c r="H125" s="48">
        <f t="shared" si="3"/>
        <v>0.39218547949092397</v>
      </c>
    </row>
    <row r="126" spans="2:8" x14ac:dyDescent="0.2">
      <c r="B126" s="4">
        <v>42217</v>
      </c>
      <c r="C126" s="1" t="s">
        <v>19</v>
      </c>
      <c r="D126" s="1" t="s">
        <v>12</v>
      </c>
      <c r="E126" s="6">
        <v>2116.9239069538562</v>
      </c>
      <c r="F126" s="14">
        <v>1271.8915202145129</v>
      </c>
      <c r="G126" s="14">
        <f t="shared" si="2"/>
        <v>845.03238673934334</v>
      </c>
      <c r="H126" s="48">
        <f t="shared" si="3"/>
        <v>0.39917938663903191</v>
      </c>
    </row>
    <row r="127" spans="2:8" x14ac:dyDescent="0.2">
      <c r="B127" s="4">
        <v>42217</v>
      </c>
      <c r="C127" s="1" t="s">
        <v>19</v>
      </c>
      <c r="D127" s="1" t="s">
        <v>13</v>
      </c>
      <c r="E127" s="6">
        <v>1080.0632178336002</v>
      </c>
      <c r="F127" s="14">
        <v>631.68405366858929</v>
      </c>
      <c r="G127" s="14">
        <f t="shared" si="2"/>
        <v>448.37916416501093</v>
      </c>
      <c r="H127" s="48">
        <f t="shared" si="3"/>
        <v>0.41514159241935261</v>
      </c>
    </row>
    <row r="128" spans="2:8" x14ac:dyDescent="0.2">
      <c r="B128" s="4">
        <v>42217</v>
      </c>
      <c r="C128" s="1" t="s">
        <v>20</v>
      </c>
      <c r="D128" s="1" t="s">
        <v>15</v>
      </c>
      <c r="E128" s="6">
        <v>1036.8606891202562</v>
      </c>
      <c r="F128" s="14">
        <v>453.38768150404417</v>
      </c>
      <c r="G128" s="14">
        <f t="shared" si="2"/>
        <v>583.47300761621204</v>
      </c>
      <c r="H128" s="48">
        <f t="shared" si="3"/>
        <v>0.56273037809087989</v>
      </c>
    </row>
    <row r="129" spans="2:8" x14ac:dyDescent="0.2">
      <c r="B129" s="4">
        <v>42217</v>
      </c>
      <c r="C129" s="1" t="s">
        <v>20</v>
      </c>
      <c r="D129" s="1" t="s">
        <v>16</v>
      </c>
      <c r="E129" s="6">
        <v>2851.3668950807046</v>
      </c>
      <c r="F129" s="14">
        <v>1409.9916712560719</v>
      </c>
      <c r="G129" s="14">
        <f t="shared" si="2"/>
        <v>1441.3752238246327</v>
      </c>
      <c r="H129" s="48">
        <f t="shared" si="3"/>
        <v>0.50550324699054072</v>
      </c>
    </row>
    <row r="130" spans="2:8" x14ac:dyDescent="0.2">
      <c r="B130" s="4">
        <v>42217</v>
      </c>
      <c r="C130" s="1" t="s">
        <v>20</v>
      </c>
      <c r="D130" s="1" t="s">
        <v>17</v>
      </c>
      <c r="E130" s="6">
        <v>2635.3542515139843</v>
      </c>
      <c r="F130" s="14">
        <v>1257.4830205064718</v>
      </c>
      <c r="G130" s="14">
        <f t="shared" si="2"/>
        <v>1377.8712310075125</v>
      </c>
      <c r="H130" s="48">
        <f t="shared" si="3"/>
        <v>0.5228409919523872</v>
      </c>
    </row>
    <row r="131" spans="2:8" x14ac:dyDescent="0.2">
      <c r="B131" s="4">
        <v>42217</v>
      </c>
      <c r="C131" s="1" t="s">
        <v>20</v>
      </c>
      <c r="D131" s="1" t="s">
        <v>20</v>
      </c>
      <c r="E131" s="6">
        <v>2894.5694237940488</v>
      </c>
      <c r="F131" s="14">
        <v>1374.2501470572479</v>
      </c>
      <c r="G131" s="14">
        <f t="shared" si="2"/>
        <v>1520.3192767368009</v>
      </c>
      <c r="H131" s="48">
        <f t="shared" si="3"/>
        <v>0.52523158167823336</v>
      </c>
    </row>
    <row r="132" spans="2:8" x14ac:dyDescent="0.2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  <c r="G132" s="14">
        <f t="shared" si="2"/>
        <v>1971.7597306090934</v>
      </c>
      <c r="H132" s="48">
        <f t="shared" si="3"/>
        <v>0.41532364021164714</v>
      </c>
    </row>
    <row r="133" spans="2:8" x14ac:dyDescent="0.2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  <c r="G133" s="14">
        <f t="shared" ref="G133:G195" si="4">E133-F133</f>
        <v>1735.7590144405476</v>
      </c>
      <c r="H133" s="48">
        <f t="shared" ref="H133:H195" si="5">G133/E133</f>
        <v>0.38100763431844237</v>
      </c>
    </row>
    <row r="134" spans="2:8" x14ac:dyDescent="0.2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  <c r="G134" s="14">
        <f t="shared" si="4"/>
        <v>2613.8027139285045</v>
      </c>
      <c r="H134" s="48">
        <f t="shared" si="5"/>
        <v>0.4698753573725673</v>
      </c>
    </row>
    <row r="135" spans="2:8" x14ac:dyDescent="0.2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  <c r="G135" s="14">
        <f t="shared" si="4"/>
        <v>2130.8343420312854</v>
      </c>
      <c r="H135" s="48">
        <f t="shared" si="5"/>
        <v>0.53535202393089321</v>
      </c>
    </row>
    <row r="136" spans="2:8" x14ac:dyDescent="0.2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  <c r="G136" s="14">
        <f t="shared" si="4"/>
        <v>1166.4471137025726</v>
      </c>
      <c r="H136" s="48">
        <f t="shared" si="5"/>
        <v>0.43435505434039101</v>
      </c>
    </row>
    <row r="137" spans="2:8" x14ac:dyDescent="0.2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  <c r="G137" s="14">
        <f t="shared" si="4"/>
        <v>1209.8518766985037</v>
      </c>
      <c r="H137" s="48">
        <f t="shared" si="5"/>
        <v>0.45051787729932097</v>
      </c>
    </row>
    <row r="138" spans="2:8" x14ac:dyDescent="0.2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  <c r="G138" s="14">
        <f t="shared" si="4"/>
        <v>1000.7684552124299</v>
      </c>
      <c r="H138" s="48">
        <f t="shared" si="5"/>
        <v>0.50899979177783017</v>
      </c>
    </row>
    <row r="139" spans="2:8" x14ac:dyDescent="0.2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  <c r="G139" s="14">
        <f t="shared" si="4"/>
        <v>643.57342997441083</v>
      </c>
      <c r="H139" s="48">
        <f t="shared" si="5"/>
        <v>0.4473471809230366</v>
      </c>
    </row>
    <row r="140" spans="2:8" x14ac:dyDescent="0.2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  <c r="G140" s="14">
        <f t="shared" si="4"/>
        <v>932.65804594777887</v>
      </c>
      <c r="H140" s="48">
        <f t="shared" si="5"/>
        <v>0.38134681085311978</v>
      </c>
    </row>
    <row r="141" spans="2:8" x14ac:dyDescent="0.2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  <c r="G141" s="14">
        <f t="shared" si="4"/>
        <v>407.19276120209611</v>
      </c>
      <c r="H141" s="48">
        <f t="shared" si="5"/>
        <v>0.40434176990110549</v>
      </c>
    </row>
    <row r="142" spans="2:8" x14ac:dyDescent="0.2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  <c r="G142" s="14">
        <f t="shared" si="4"/>
        <v>1078.4139946488601</v>
      </c>
      <c r="H142" s="48">
        <f t="shared" si="5"/>
        <v>0.38115476823820282</v>
      </c>
    </row>
    <row r="143" spans="2:8" x14ac:dyDescent="0.2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  <c r="G143" s="14">
        <f t="shared" si="4"/>
        <v>883.24052260939357</v>
      </c>
      <c r="H143" s="48">
        <f t="shared" si="5"/>
        <v>0.40929300834354621</v>
      </c>
    </row>
    <row r="144" spans="2:8" x14ac:dyDescent="0.2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  <c r="G144" s="14">
        <f t="shared" si="4"/>
        <v>1196.5940098175988</v>
      </c>
      <c r="H144" s="48">
        <f t="shared" si="5"/>
        <v>0.56710307430997109</v>
      </c>
    </row>
    <row r="145" spans="2:8" x14ac:dyDescent="0.2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  <c r="G145" s="14">
        <f t="shared" si="4"/>
        <v>1552.9737757925152</v>
      </c>
      <c r="H145" s="48">
        <f t="shared" si="5"/>
        <v>0.49066834440025697</v>
      </c>
    </row>
    <row r="146" spans="2:8" x14ac:dyDescent="0.2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  <c r="G146" s="14">
        <f t="shared" si="4"/>
        <v>1731.4256493494854</v>
      </c>
      <c r="H146" s="48">
        <f t="shared" si="5"/>
        <v>0.50852622171095885</v>
      </c>
    </row>
    <row r="147" spans="2:8" x14ac:dyDescent="0.2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  <c r="G147" s="14">
        <f t="shared" si="4"/>
        <v>1718.0627504425199</v>
      </c>
      <c r="H147" s="48">
        <f t="shared" si="5"/>
        <v>0.53472695004466875</v>
      </c>
    </row>
    <row r="148" spans="2:8" x14ac:dyDescent="0.2">
      <c r="B148" s="4">
        <v>42278</v>
      </c>
      <c r="C148" s="1" t="s">
        <v>18</v>
      </c>
      <c r="D148" s="1" t="s">
        <v>2</v>
      </c>
      <c r="E148" s="6">
        <v>5174.8032095372164</v>
      </c>
      <c r="F148" s="14">
        <v>3125.0636582395255</v>
      </c>
      <c r="G148" s="14">
        <f t="shared" si="4"/>
        <v>2049.7395512976909</v>
      </c>
      <c r="H148" s="48">
        <f t="shared" si="5"/>
        <v>0.3960999999999999</v>
      </c>
    </row>
    <row r="149" spans="2:8" x14ac:dyDescent="0.2">
      <c r="B149" s="4">
        <v>42278</v>
      </c>
      <c r="C149" s="1" t="s">
        <v>18</v>
      </c>
      <c r="D149" s="1" t="s">
        <v>3</v>
      </c>
      <c r="E149" s="6">
        <v>4510.1495862939037</v>
      </c>
      <c r="F149" s="14">
        <v>2509.4472298139281</v>
      </c>
      <c r="G149" s="14">
        <f t="shared" si="4"/>
        <v>2000.7023564799756</v>
      </c>
      <c r="H149" s="48">
        <f t="shared" si="5"/>
        <v>0.44359999999999999</v>
      </c>
    </row>
    <row r="150" spans="2:8" x14ac:dyDescent="0.2">
      <c r="B150" s="4">
        <v>42278</v>
      </c>
      <c r="C150" s="1" t="s">
        <v>18</v>
      </c>
      <c r="D150" s="1" t="s">
        <v>4</v>
      </c>
      <c r="E150" s="6">
        <v>6456.6351972207485</v>
      </c>
      <c r="F150" s="14">
        <v>3102.2840795606253</v>
      </c>
      <c r="G150" s="14">
        <f t="shared" si="4"/>
        <v>3354.3511176601232</v>
      </c>
      <c r="H150" s="48">
        <f t="shared" si="5"/>
        <v>0.51951999999999998</v>
      </c>
    </row>
    <row r="151" spans="2:8" x14ac:dyDescent="0.2">
      <c r="B151" s="4">
        <v>42278</v>
      </c>
      <c r="C151" s="1" t="s">
        <v>18</v>
      </c>
      <c r="D151" s="1" t="s">
        <v>5</v>
      </c>
      <c r="E151" s="6">
        <v>2990.941304594905</v>
      </c>
      <c r="F151" s="14">
        <v>1377.6275648964131</v>
      </c>
      <c r="G151" s="14">
        <f t="shared" si="4"/>
        <v>1613.3137396984919</v>
      </c>
      <c r="H151" s="48">
        <f t="shared" si="5"/>
        <v>0.53939999999999999</v>
      </c>
    </row>
    <row r="152" spans="2:8" x14ac:dyDescent="0.2">
      <c r="B152" s="4">
        <v>42278</v>
      </c>
      <c r="C152" s="1" t="s">
        <v>18</v>
      </c>
      <c r="D152" s="1" t="s">
        <v>6</v>
      </c>
      <c r="E152" s="6">
        <v>2183.8619049423119</v>
      </c>
      <c r="F152" s="14">
        <v>1155.6997200954715</v>
      </c>
      <c r="G152" s="14">
        <f t="shared" si="4"/>
        <v>1028.1621848468403</v>
      </c>
      <c r="H152" s="48">
        <f t="shared" si="5"/>
        <v>0.47079999999999994</v>
      </c>
    </row>
    <row r="153" spans="2:8" x14ac:dyDescent="0.2">
      <c r="B153" s="4">
        <v>42278</v>
      </c>
      <c r="C153" s="1" t="s">
        <v>18</v>
      </c>
      <c r="D153" s="1" t="s">
        <v>7</v>
      </c>
      <c r="E153" s="6">
        <v>1709.1093169113742</v>
      </c>
      <c r="F153" s="14">
        <v>886.00226988685631</v>
      </c>
      <c r="G153" s="14">
        <f t="shared" si="4"/>
        <v>823.1070470245179</v>
      </c>
      <c r="H153" s="48">
        <f t="shared" si="5"/>
        <v>0.48160000000000003</v>
      </c>
    </row>
    <row r="154" spans="2:8" x14ac:dyDescent="0.2">
      <c r="B154" s="4">
        <v>42278</v>
      </c>
      <c r="C154" s="1" t="s">
        <v>18</v>
      </c>
      <c r="D154" s="1" t="s">
        <v>8</v>
      </c>
      <c r="E154" s="6">
        <v>996.9804348649684</v>
      </c>
      <c r="F154" s="14">
        <v>471.0732554736976</v>
      </c>
      <c r="G154" s="14">
        <f t="shared" si="4"/>
        <v>525.9071793912708</v>
      </c>
      <c r="H154" s="48">
        <f t="shared" si="5"/>
        <v>0.52749999999999997</v>
      </c>
    </row>
    <row r="155" spans="2:8" x14ac:dyDescent="0.2">
      <c r="B155" s="4">
        <v>42278</v>
      </c>
      <c r="C155" s="1" t="s">
        <v>18</v>
      </c>
      <c r="D155" s="1" t="s">
        <v>9</v>
      </c>
      <c r="E155" s="6">
        <v>1424.2577640928118</v>
      </c>
      <c r="F155" s="14">
        <v>829.08892963370772</v>
      </c>
      <c r="G155" s="14">
        <f t="shared" si="4"/>
        <v>595.16883445910412</v>
      </c>
      <c r="H155" s="48">
        <f t="shared" si="5"/>
        <v>0.41787999999999992</v>
      </c>
    </row>
    <row r="156" spans="2:8" x14ac:dyDescent="0.2">
      <c r="B156" s="4">
        <v>42278</v>
      </c>
      <c r="C156" s="1" t="s">
        <v>19</v>
      </c>
      <c r="D156" s="1" t="s">
        <v>10</v>
      </c>
      <c r="E156" s="6">
        <v>2895.9907869887174</v>
      </c>
      <c r="F156" s="14">
        <v>1642.0267762226031</v>
      </c>
      <c r="G156" s="14">
        <f t="shared" si="4"/>
        <v>1253.9640107661144</v>
      </c>
      <c r="H156" s="48">
        <f t="shared" si="5"/>
        <v>0.43299999999999988</v>
      </c>
    </row>
    <row r="157" spans="2:8" x14ac:dyDescent="0.2">
      <c r="B157" s="4">
        <v>42278</v>
      </c>
      <c r="C157" s="1" t="s">
        <v>19</v>
      </c>
      <c r="D157" s="1" t="s">
        <v>11</v>
      </c>
      <c r="E157" s="6">
        <v>1329.3072464866245</v>
      </c>
      <c r="F157" s="14">
        <v>851.42129137468294</v>
      </c>
      <c r="G157" s="14">
        <f t="shared" si="4"/>
        <v>477.8859551119416</v>
      </c>
      <c r="H157" s="48">
        <f t="shared" si="5"/>
        <v>0.35950000000000004</v>
      </c>
    </row>
    <row r="158" spans="2:8" x14ac:dyDescent="0.2">
      <c r="B158" s="4">
        <v>42278</v>
      </c>
      <c r="C158" s="1" t="s">
        <v>19</v>
      </c>
      <c r="D158" s="1" t="s">
        <v>12</v>
      </c>
      <c r="E158" s="6">
        <v>2801.0402693825299</v>
      </c>
      <c r="F158" s="14">
        <v>1555.9778696419958</v>
      </c>
      <c r="G158" s="14">
        <f t="shared" si="4"/>
        <v>1245.0623997405341</v>
      </c>
      <c r="H158" s="48">
        <f t="shared" si="5"/>
        <v>0.44449999999999984</v>
      </c>
    </row>
    <row r="159" spans="2:8" x14ac:dyDescent="0.2">
      <c r="B159" s="4">
        <v>42278</v>
      </c>
      <c r="C159" s="1" t="s">
        <v>19</v>
      </c>
      <c r="D159" s="1" t="s">
        <v>13</v>
      </c>
      <c r="E159" s="6">
        <v>2326.2876813515927</v>
      </c>
      <c r="F159" s="14">
        <v>1197.5728983598001</v>
      </c>
      <c r="G159" s="14">
        <f t="shared" si="4"/>
        <v>1128.7147829917926</v>
      </c>
      <c r="H159" s="48">
        <f t="shared" si="5"/>
        <v>0.48519999999999991</v>
      </c>
    </row>
    <row r="160" spans="2:8" x14ac:dyDescent="0.2">
      <c r="B160" s="4">
        <v>42278</v>
      </c>
      <c r="C160" s="1" t="s">
        <v>20</v>
      </c>
      <c r="D160" s="1" t="s">
        <v>15</v>
      </c>
      <c r="E160" s="6">
        <v>2326.2876813515927</v>
      </c>
      <c r="F160" s="14">
        <v>895.62075732036317</v>
      </c>
      <c r="G160" s="14">
        <f t="shared" si="4"/>
        <v>1430.6669240312294</v>
      </c>
      <c r="H160" s="48">
        <f t="shared" si="5"/>
        <v>0.61499999999999999</v>
      </c>
    </row>
    <row r="161" spans="2:8" x14ac:dyDescent="0.2">
      <c r="B161" s="4">
        <v>42278</v>
      </c>
      <c r="C161" s="1" t="s">
        <v>20</v>
      </c>
      <c r="D161" s="1" t="s">
        <v>16</v>
      </c>
      <c r="E161" s="6">
        <v>3798.0207042474985</v>
      </c>
      <c r="F161" s="14">
        <v>1637.7065276715214</v>
      </c>
      <c r="G161" s="14">
        <f t="shared" si="4"/>
        <v>2160.3141765759774</v>
      </c>
      <c r="H161" s="48">
        <f t="shared" si="5"/>
        <v>0.56880000000000008</v>
      </c>
    </row>
    <row r="162" spans="2:8" x14ac:dyDescent="0.2">
      <c r="B162" s="4">
        <v>42278</v>
      </c>
      <c r="C162" s="1" t="s">
        <v>20</v>
      </c>
      <c r="D162" s="1" t="s">
        <v>17</v>
      </c>
      <c r="E162" s="6">
        <v>3370.7433750196546</v>
      </c>
      <c r="F162" s="14">
        <v>1458.1835840335025</v>
      </c>
      <c r="G162" s="14">
        <f t="shared" si="4"/>
        <v>1912.5597909861522</v>
      </c>
      <c r="H162" s="48">
        <f t="shared" si="5"/>
        <v>0.56740000000000002</v>
      </c>
    </row>
    <row r="163" spans="2:8" x14ac:dyDescent="0.2">
      <c r="B163" s="4">
        <v>42278</v>
      </c>
      <c r="C163" s="1" t="s">
        <v>20</v>
      </c>
      <c r="D163" s="1" t="s">
        <v>20</v>
      </c>
      <c r="E163" s="6">
        <v>3180.8423398072805</v>
      </c>
      <c r="F163" s="14">
        <v>1290.149653025833</v>
      </c>
      <c r="G163" s="14">
        <f t="shared" si="4"/>
        <v>1890.6926867814475</v>
      </c>
      <c r="H163" s="48">
        <f t="shared" si="5"/>
        <v>0.59440000000000004</v>
      </c>
    </row>
    <row r="164" spans="2:8" x14ac:dyDescent="0.2">
      <c r="B164" s="4">
        <v>42309</v>
      </c>
      <c r="C164" s="1" t="s">
        <v>18</v>
      </c>
      <c r="D164" s="1" t="s">
        <v>2</v>
      </c>
      <c r="E164" s="6">
        <v>6335.0985346848274</v>
      </c>
      <c r="F164" s="14">
        <v>3527.6699695110847</v>
      </c>
      <c r="G164" s="14">
        <f t="shared" si="4"/>
        <v>2807.4285651737428</v>
      </c>
      <c r="H164" s="48">
        <f t="shared" si="5"/>
        <v>0.44315468019999993</v>
      </c>
    </row>
    <row r="165" spans="2:8" x14ac:dyDescent="0.2">
      <c r="B165" s="4">
        <v>42309</v>
      </c>
      <c r="C165" s="1" t="s">
        <v>18</v>
      </c>
      <c r="D165" s="1" t="s">
        <v>3</v>
      </c>
      <c r="E165" s="6">
        <v>5241.2685718615476</v>
      </c>
      <c r="F165" s="14">
        <v>3155.4203235905684</v>
      </c>
      <c r="G165" s="14">
        <f t="shared" si="4"/>
        <v>2085.8482482709792</v>
      </c>
      <c r="H165" s="48">
        <f t="shared" si="5"/>
        <v>0.39796629759999991</v>
      </c>
    </row>
    <row r="166" spans="2:8" x14ac:dyDescent="0.2">
      <c r="B166" s="4">
        <v>42309</v>
      </c>
      <c r="C166" s="1" t="s">
        <v>18</v>
      </c>
      <c r="D166" s="1" t="s">
        <v>4</v>
      </c>
      <c r="E166" s="6">
        <v>3919.5573667834178</v>
      </c>
      <c r="F166" s="14">
        <v>1901.3407721828864</v>
      </c>
      <c r="G166" s="14">
        <f t="shared" si="4"/>
        <v>2018.2165946005314</v>
      </c>
      <c r="H166" s="48">
        <f t="shared" si="5"/>
        <v>0.51490931391999994</v>
      </c>
    </row>
    <row r="167" spans="2:8" x14ac:dyDescent="0.2">
      <c r="B167" s="4">
        <v>42309</v>
      </c>
      <c r="C167" s="1" t="s">
        <v>18</v>
      </c>
      <c r="D167" s="1" t="s">
        <v>5</v>
      </c>
      <c r="E167" s="6">
        <v>3327.0661369208083</v>
      </c>
      <c r="F167" s="14">
        <v>1486.4793925724032</v>
      </c>
      <c r="G167" s="14">
        <f t="shared" si="4"/>
        <v>1840.5867443484051</v>
      </c>
      <c r="H167" s="48">
        <f t="shared" si="5"/>
        <v>0.55321615759999998</v>
      </c>
    </row>
    <row r="168" spans="2:8" x14ac:dyDescent="0.2">
      <c r="B168" s="4">
        <v>42309</v>
      </c>
      <c r="C168" s="1" t="s">
        <v>18</v>
      </c>
      <c r="D168" s="1" t="s">
        <v>6</v>
      </c>
      <c r="E168" s="6">
        <v>2552.2699132543189</v>
      </c>
      <c r="F168" s="14">
        <v>1258.2598014736861</v>
      </c>
      <c r="G168" s="14">
        <f t="shared" si="4"/>
        <v>1294.0101117806328</v>
      </c>
      <c r="H168" s="48">
        <f t="shared" si="5"/>
        <v>0.50700363039999996</v>
      </c>
    </row>
    <row r="169" spans="2:8" x14ac:dyDescent="0.2">
      <c r="B169" s="4">
        <v>42309</v>
      </c>
      <c r="C169" s="1" t="s">
        <v>18</v>
      </c>
      <c r="D169" s="1" t="s">
        <v>7</v>
      </c>
      <c r="E169" s="6">
        <v>1640.7449442349191</v>
      </c>
      <c r="F169" s="14">
        <v>850.30871156201283</v>
      </c>
      <c r="G169" s="14">
        <f t="shared" si="4"/>
        <v>790.43623267290627</v>
      </c>
      <c r="H169" s="48">
        <f t="shared" si="5"/>
        <v>0.48175448319999997</v>
      </c>
    </row>
    <row r="170" spans="2:8" x14ac:dyDescent="0.2">
      <c r="B170" s="4">
        <v>42309</v>
      </c>
      <c r="C170" s="1" t="s">
        <v>18</v>
      </c>
      <c r="D170" s="1" t="s">
        <v>8</v>
      </c>
      <c r="E170" s="6">
        <v>957.10121747036965</v>
      </c>
      <c r="F170" s="14">
        <v>484.61544330689281</v>
      </c>
      <c r="G170" s="14">
        <f t="shared" si="4"/>
        <v>472.48577416347683</v>
      </c>
      <c r="H170" s="48">
        <f t="shared" si="5"/>
        <v>0.49366332999999996</v>
      </c>
    </row>
    <row r="171" spans="2:8" x14ac:dyDescent="0.2">
      <c r="B171" s="4">
        <v>42309</v>
      </c>
      <c r="C171" s="1" t="s">
        <v>18</v>
      </c>
      <c r="D171" s="1" t="s">
        <v>9</v>
      </c>
      <c r="E171" s="6">
        <v>1367.2874535290991</v>
      </c>
      <c r="F171" s="14">
        <v>756.76266042241014</v>
      </c>
      <c r="G171" s="14">
        <f t="shared" si="4"/>
        <v>610.524793106689</v>
      </c>
      <c r="H171" s="48">
        <f t="shared" si="5"/>
        <v>0.44652263248000001</v>
      </c>
    </row>
    <row r="172" spans="2:8" x14ac:dyDescent="0.2">
      <c r="B172" s="4">
        <v>42309</v>
      </c>
      <c r="C172" s="1" t="s">
        <v>19</v>
      </c>
      <c r="D172" s="1" t="s">
        <v>10</v>
      </c>
      <c r="E172" s="6">
        <v>2780.1511555091688</v>
      </c>
      <c r="F172" s="14">
        <v>1607.0749883503549</v>
      </c>
      <c r="G172" s="14">
        <f t="shared" si="4"/>
        <v>1173.0761671588139</v>
      </c>
      <c r="H172" s="48">
        <f t="shared" si="5"/>
        <v>0.42194690199999996</v>
      </c>
    </row>
    <row r="173" spans="2:8" x14ac:dyDescent="0.2">
      <c r="B173" s="4">
        <v>42309</v>
      </c>
      <c r="C173" s="1" t="s">
        <v>19</v>
      </c>
      <c r="D173" s="1" t="s">
        <v>11</v>
      </c>
      <c r="E173" s="6">
        <v>2187.6599256465588</v>
      </c>
      <c r="F173" s="14">
        <v>1370.9773970269669</v>
      </c>
      <c r="G173" s="14">
        <f t="shared" si="4"/>
        <v>816.68252861959195</v>
      </c>
      <c r="H173" s="48">
        <f t="shared" si="5"/>
        <v>0.37331329199999991</v>
      </c>
    </row>
    <row r="174" spans="2:8" x14ac:dyDescent="0.2">
      <c r="B174" s="4">
        <v>42309</v>
      </c>
      <c r="C174" s="1" t="s">
        <v>19</v>
      </c>
      <c r="D174" s="1" t="s">
        <v>12</v>
      </c>
      <c r="E174" s="6">
        <v>2688.9986586072287</v>
      </c>
      <c r="F174" s="14">
        <v>1539.0005328672169</v>
      </c>
      <c r="G174" s="14">
        <f t="shared" si="4"/>
        <v>1149.9981257400118</v>
      </c>
      <c r="H174" s="48">
        <f t="shared" si="5"/>
        <v>0.42766779449999998</v>
      </c>
    </row>
    <row r="175" spans="2:8" x14ac:dyDescent="0.2">
      <c r="B175" s="4">
        <v>42309</v>
      </c>
      <c r="C175" s="1" t="s">
        <v>19</v>
      </c>
      <c r="D175" s="1" t="s">
        <v>13</v>
      </c>
      <c r="E175" s="6">
        <v>2233.2361740975293</v>
      </c>
      <c r="F175" s="14">
        <v>1256.2754308857691</v>
      </c>
      <c r="G175" s="14">
        <f t="shared" si="4"/>
        <v>976.96074321176025</v>
      </c>
      <c r="H175" s="48">
        <f t="shared" si="5"/>
        <v>0.43746414039999992</v>
      </c>
    </row>
    <row r="176" spans="2:8" x14ac:dyDescent="0.2">
      <c r="B176" s="4">
        <v>42309</v>
      </c>
      <c r="C176" s="1" t="s">
        <v>20</v>
      </c>
      <c r="D176" s="1" t="s">
        <v>15</v>
      </c>
      <c r="E176" s="6">
        <v>3144.7611431169285</v>
      </c>
      <c r="F176" s="14">
        <v>1348.8147218573445</v>
      </c>
      <c r="G176" s="14">
        <f t="shared" si="4"/>
        <v>1795.946421259584</v>
      </c>
      <c r="H176" s="48">
        <f t="shared" si="5"/>
        <v>0.57109151999999996</v>
      </c>
    </row>
    <row r="177" spans="2:8" x14ac:dyDescent="0.2">
      <c r="B177" s="4">
        <v>42309</v>
      </c>
      <c r="C177" s="1" t="s">
        <v>20</v>
      </c>
      <c r="D177" s="1" t="s">
        <v>16</v>
      </c>
      <c r="E177" s="6">
        <v>2734.5749070581983</v>
      </c>
      <c r="F177" s="14">
        <v>1326.3819231907426</v>
      </c>
      <c r="G177" s="14">
        <f t="shared" si="4"/>
        <v>1408.1929838674557</v>
      </c>
      <c r="H177" s="48">
        <f t="shared" si="5"/>
        <v>0.51495864319999995</v>
      </c>
    </row>
    <row r="178" spans="2:8" x14ac:dyDescent="0.2">
      <c r="B178" s="4">
        <v>42309</v>
      </c>
      <c r="C178" s="1" t="s">
        <v>20</v>
      </c>
      <c r="D178" s="1" t="s">
        <v>17</v>
      </c>
      <c r="E178" s="6">
        <v>2324.3886709994686</v>
      </c>
      <c r="F178" s="14">
        <v>1087.8955565910298</v>
      </c>
      <c r="G178" s="14">
        <f t="shared" si="4"/>
        <v>1236.4931144084387</v>
      </c>
      <c r="H178" s="48">
        <f t="shared" si="5"/>
        <v>0.53196486880000005</v>
      </c>
    </row>
    <row r="179" spans="2:8" x14ac:dyDescent="0.2">
      <c r="B179" s="4">
        <v>42309</v>
      </c>
      <c r="C179" s="1" t="s">
        <v>20</v>
      </c>
      <c r="D179" s="1" t="s">
        <v>20</v>
      </c>
      <c r="E179" s="6">
        <v>2142.0836771955892</v>
      </c>
      <c r="F179" s="14">
        <v>921.74430938084436</v>
      </c>
      <c r="G179" s="14">
        <f t="shared" si="4"/>
        <v>1220.3393678147449</v>
      </c>
      <c r="H179" s="48">
        <f t="shared" si="5"/>
        <v>0.56969733759999996</v>
      </c>
    </row>
    <row r="180" spans="2:8" x14ac:dyDescent="0.2">
      <c r="B180" s="4">
        <v>42339</v>
      </c>
      <c r="C180" s="1" t="s">
        <v>18</v>
      </c>
      <c r="D180" s="1" t="s">
        <v>2</v>
      </c>
      <c r="E180" s="6">
        <v>5965.9309222319716</v>
      </c>
      <c r="F180" s="14">
        <v>3630.5117855577018</v>
      </c>
      <c r="G180" s="14">
        <f t="shared" si="4"/>
        <v>2335.4191366742698</v>
      </c>
      <c r="H180" s="48">
        <f t="shared" si="5"/>
        <v>0.3914592989957959</v>
      </c>
    </row>
    <row r="181" spans="2:8" x14ac:dyDescent="0.2">
      <c r="B181" s="4">
        <v>42339</v>
      </c>
      <c r="C181" s="1" t="s">
        <v>18</v>
      </c>
      <c r="D181" s="1" t="s">
        <v>3</v>
      </c>
      <c r="E181" s="6">
        <v>4762.7179631263634</v>
      </c>
      <c r="F181" s="14">
        <v>3160.8345375591989</v>
      </c>
      <c r="G181" s="14">
        <f t="shared" si="4"/>
        <v>1601.8834255671645</v>
      </c>
      <c r="H181" s="48">
        <f t="shared" si="5"/>
        <v>0.3363380821558557</v>
      </c>
    </row>
    <row r="182" spans="2:8" x14ac:dyDescent="0.2">
      <c r="B182" s="4">
        <v>42339</v>
      </c>
      <c r="C182" s="1" t="s">
        <v>18</v>
      </c>
      <c r="D182" s="1" t="s">
        <v>4</v>
      </c>
      <c r="E182" s="6">
        <v>5314.1905693831004</v>
      </c>
      <c r="F182" s="14">
        <v>2763.0067730550536</v>
      </c>
      <c r="G182" s="14">
        <f t="shared" si="4"/>
        <v>2551.1837963280468</v>
      </c>
      <c r="H182" s="48">
        <f t="shared" si="5"/>
        <v>0.48007006203847935</v>
      </c>
    </row>
    <row r="183" spans="2:8" x14ac:dyDescent="0.2">
      <c r="B183" s="4">
        <v>42339</v>
      </c>
      <c r="C183" s="1" t="s">
        <v>18</v>
      </c>
      <c r="D183" s="1" t="s">
        <v>5</v>
      </c>
      <c r="E183" s="6">
        <v>4161.1114835735598</v>
      </c>
      <c r="F183" s="14">
        <v>1857.630380842711</v>
      </c>
      <c r="G183" s="14">
        <f t="shared" si="4"/>
        <v>2303.4811027308488</v>
      </c>
      <c r="H183" s="48">
        <f t="shared" si="5"/>
        <v>0.55357351318850523</v>
      </c>
    </row>
    <row r="184" spans="2:8" x14ac:dyDescent="0.2">
      <c r="B184" s="4">
        <v>42339</v>
      </c>
      <c r="C184" s="1" t="s">
        <v>18</v>
      </c>
      <c r="D184" s="1" t="s">
        <v>6</v>
      </c>
      <c r="E184" s="6">
        <v>1804.8194386584114</v>
      </c>
      <c r="F184" s="14">
        <v>1020.8869933053431</v>
      </c>
      <c r="G184" s="14">
        <f t="shared" si="4"/>
        <v>783.93244535306826</v>
      </c>
      <c r="H184" s="48">
        <f t="shared" si="5"/>
        <v>0.43435505434039101</v>
      </c>
    </row>
    <row r="185" spans="2:8" x14ac:dyDescent="0.2">
      <c r="B185" s="4">
        <v>42339</v>
      </c>
      <c r="C185" s="1" t="s">
        <v>18</v>
      </c>
      <c r="D185" s="1" t="s">
        <v>7</v>
      </c>
      <c r="E185" s="6">
        <v>802.1419727370718</v>
      </c>
      <c r="F185" s="14">
        <v>432.20417536480119</v>
      </c>
      <c r="G185" s="14">
        <f t="shared" si="4"/>
        <v>369.93779737227061</v>
      </c>
      <c r="H185" s="48">
        <f t="shared" si="5"/>
        <v>0.46118743307991661</v>
      </c>
    </row>
    <row r="186" spans="2:8" x14ac:dyDescent="0.2">
      <c r="B186" s="4">
        <v>42339</v>
      </c>
      <c r="C186" s="1" t="s">
        <v>18</v>
      </c>
      <c r="D186" s="1" t="s">
        <v>8</v>
      </c>
      <c r="E186" s="6">
        <v>551.47260625673675</v>
      </c>
      <c r="F186" s="14">
        <v>257.49997016260198</v>
      </c>
      <c r="G186" s="14">
        <f t="shared" si="4"/>
        <v>293.97263609413477</v>
      </c>
      <c r="H186" s="48">
        <f t="shared" si="5"/>
        <v>0.5330684294357797</v>
      </c>
    </row>
    <row r="187" spans="2:8" x14ac:dyDescent="0.2">
      <c r="B187" s="4">
        <v>42339</v>
      </c>
      <c r="C187" s="1" t="s">
        <v>18</v>
      </c>
      <c r="D187" s="1" t="s">
        <v>9</v>
      </c>
      <c r="E187" s="6">
        <v>752.00809944100467</v>
      </c>
      <c r="F187" s="14">
        <v>427.94393264333848</v>
      </c>
      <c r="G187" s="14">
        <f t="shared" si="4"/>
        <v>324.06416679766619</v>
      </c>
      <c r="H187" s="48">
        <f t="shared" si="5"/>
        <v>0.43093175065342382</v>
      </c>
    </row>
    <row r="188" spans="2:8" x14ac:dyDescent="0.2">
      <c r="B188" s="4">
        <v>42339</v>
      </c>
      <c r="C188" s="1" t="s">
        <v>19</v>
      </c>
      <c r="D188" s="1" t="s">
        <v>10</v>
      </c>
      <c r="E188" s="6">
        <v>2055.4888051387466</v>
      </c>
      <c r="F188" s="14">
        <v>1259.4074477802305</v>
      </c>
      <c r="G188" s="14">
        <f t="shared" si="4"/>
        <v>796.08135735851602</v>
      </c>
      <c r="H188" s="48">
        <f t="shared" si="5"/>
        <v>0.38729539921030126</v>
      </c>
    </row>
    <row r="189" spans="2:8" x14ac:dyDescent="0.2">
      <c r="B189" s="4">
        <v>42339</v>
      </c>
      <c r="C189" s="1" t="s">
        <v>19</v>
      </c>
      <c r="D189" s="1" t="s">
        <v>11</v>
      </c>
      <c r="E189" s="6">
        <v>2406.425918211215</v>
      </c>
      <c r="F189" s="14">
        <v>1448.034009461981</v>
      </c>
      <c r="G189" s="14">
        <f t="shared" si="4"/>
        <v>958.39190874923406</v>
      </c>
      <c r="H189" s="48">
        <f t="shared" si="5"/>
        <v>0.39826362469601478</v>
      </c>
    </row>
    <row r="190" spans="2:8" x14ac:dyDescent="0.2">
      <c r="B190" s="4">
        <v>42339</v>
      </c>
      <c r="C190" s="1" t="s">
        <v>19</v>
      </c>
      <c r="D190" s="1" t="s">
        <v>12</v>
      </c>
      <c r="E190" s="6">
        <v>3960.5759903892917</v>
      </c>
      <c r="F190" s="14">
        <v>2332.0037818922497</v>
      </c>
      <c r="G190" s="14">
        <f t="shared" si="4"/>
        <v>1628.5722084970421</v>
      </c>
      <c r="H190" s="48">
        <f t="shared" si="5"/>
        <v>0.41119579890625124</v>
      </c>
    </row>
    <row r="191" spans="2:8" x14ac:dyDescent="0.2">
      <c r="B191" s="4">
        <v>42339</v>
      </c>
      <c r="C191" s="1" t="s">
        <v>19</v>
      </c>
      <c r="D191" s="1" t="s">
        <v>13</v>
      </c>
      <c r="E191" s="6">
        <v>2957.898524467952</v>
      </c>
      <c r="F191" s="14">
        <v>1781.8503754296369</v>
      </c>
      <c r="G191" s="14">
        <f t="shared" si="4"/>
        <v>1176.0481490383152</v>
      </c>
      <c r="H191" s="48">
        <f t="shared" si="5"/>
        <v>0.39759584019193328</v>
      </c>
    </row>
    <row r="192" spans="2:8" x14ac:dyDescent="0.2">
      <c r="B192" s="4">
        <v>42339</v>
      </c>
      <c r="C192" s="1" t="s">
        <v>20</v>
      </c>
      <c r="D192" s="1" t="s">
        <v>15</v>
      </c>
      <c r="E192" s="6">
        <v>4461.9147233499616</v>
      </c>
      <c r="F192" s="14">
        <v>1970.5703617106738</v>
      </c>
      <c r="G192" s="14">
        <f t="shared" si="4"/>
        <v>2491.3443616392879</v>
      </c>
      <c r="H192" s="48">
        <f t="shared" si="5"/>
        <v>0.55835768187178869</v>
      </c>
    </row>
    <row r="193" spans="2:8" x14ac:dyDescent="0.2">
      <c r="B193" s="4">
        <v>42339</v>
      </c>
      <c r="C193" s="1" t="s">
        <v>20</v>
      </c>
      <c r="D193" s="1" t="s">
        <v>16</v>
      </c>
      <c r="E193" s="6">
        <v>3459.2372574286223</v>
      </c>
      <c r="F193" s="14">
        <v>1761.8990394384348</v>
      </c>
      <c r="G193" s="14">
        <f t="shared" si="4"/>
        <v>1697.3382179901876</v>
      </c>
      <c r="H193" s="48">
        <f t="shared" si="5"/>
        <v>0.49066834440025692</v>
      </c>
    </row>
    <row r="194" spans="2:8" x14ac:dyDescent="0.2">
      <c r="B194" s="4">
        <v>42339</v>
      </c>
      <c r="C194" s="1" t="s">
        <v>20</v>
      </c>
      <c r="D194" s="1" t="s">
        <v>17</v>
      </c>
      <c r="E194" s="6">
        <v>3559.5050040207557</v>
      </c>
      <c r="F194" s="14">
        <v>1664.4808793218765</v>
      </c>
      <c r="G194" s="14">
        <f t="shared" si="4"/>
        <v>1895.0241246988792</v>
      </c>
      <c r="H194" s="48">
        <f t="shared" si="5"/>
        <v>0.53238417211333955</v>
      </c>
    </row>
    <row r="195" spans="2:8" x14ac:dyDescent="0.2">
      <c r="B195" s="4">
        <v>42339</v>
      </c>
      <c r="C195" s="1" t="s">
        <v>20</v>
      </c>
      <c r="D195" s="1" t="s">
        <v>20</v>
      </c>
      <c r="E195" s="6">
        <v>3158.4340176522201</v>
      </c>
      <c r="F195" s="14">
        <v>1544.5104646224395</v>
      </c>
      <c r="G195" s="14">
        <f t="shared" si="4"/>
        <v>1613.9235530297806</v>
      </c>
      <c r="H195" s="48">
        <f t="shared" si="5"/>
        <v>0.51098852912858039</v>
      </c>
    </row>
  </sheetData>
  <autoFilter ref="B3:F3" xr:uid="{35CD2C9C-8483-40C0-9972-E9820743FBD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0"/>
  <sheetViews>
    <sheetView workbookViewId="0">
      <selection activeCell="C11" sqref="C11"/>
    </sheetView>
  </sheetViews>
  <sheetFormatPr defaultColWidth="9.109375" defaultRowHeight="13.8" x14ac:dyDescent="0.25"/>
  <cols>
    <col min="1" max="1" width="2" style="7" customWidth="1"/>
    <col min="2" max="16384" width="9.109375" style="7"/>
  </cols>
  <sheetData>
    <row r="10" spans="2:2" ht="37.799999999999997" x14ac:dyDescent="0.65">
      <c r="B10" s="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9"/>
  <sheetViews>
    <sheetView workbookViewId="0">
      <selection activeCell="C11" sqref="C11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9.6640625" style="1" bestFit="1" customWidth="1"/>
    <col min="4" max="16384" width="9.109375" style="1"/>
  </cols>
  <sheetData>
    <row r="1" spans="2:3" ht="15.6" x14ac:dyDescent="0.3">
      <c r="B1" s="2" t="s">
        <v>25</v>
      </c>
    </row>
    <row r="3" spans="2:3" x14ac:dyDescent="0.2">
      <c r="B3" s="1" t="s">
        <v>31</v>
      </c>
    </row>
    <row r="6" spans="2:3" ht="12" x14ac:dyDescent="0.25">
      <c r="B6" s="16" t="s">
        <v>40</v>
      </c>
      <c r="C6" s="16"/>
    </row>
    <row r="7" spans="2:3" x14ac:dyDescent="0.2">
      <c r="B7" s="17" t="s">
        <v>37</v>
      </c>
      <c r="C7" s="18">
        <f>SUM(Data!E4:E195)</f>
        <v>524449.21666875854</v>
      </c>
    </row>
    <row r="8" spans="2:3" x14ac:dyDescent="0.2">
      <c r="B8" s="19" t="s">
        <v>38</v>
      </c>
      <c r="C8" s="20">
        <f>-SUM(Data!F4:F195)</f>
        <v>-272424.81634327146</v>
      </c>
    </row>
    <row r="9" spans="2:3" ht="12" x14ac:dyDescent="0.25">
      <c r="B9" s="22" t="s">
        <v>39</v>
      </c>
      <c r="C9" s="23">
        <f>C7+C8</f>
        <v>252024.40032548708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9"/>
  <sheetViews>
    <sheetView tabSelected="1" workbookViewId="0">
      <selection activeCell="K24" sqref="K24"/>
    </sheetView>
  </sheetViews>
  <sheetFormatPr defaultColWidth="9.109375" defaultRowHeight="11.4" x14ac:dyDescent="0.2"/>
  <cols>
    <col min="1" max="1" width="2" style="1" customWidth="1"/>
    <col min="2" max="2" width="13.88671875" style="1" customWidth="1"/>
    <col min="3" max="16384" width="9.109375" style="1"/>
  </cols>
  <sheetData>
    <row r="1" spans="2:15" ht="15.6" x14ac:dyDescent="0.3">
      <c r="B1" s="2" t="s">
        <v>26</v>
      </c>
    </row>
    <row r="3" spans="2:15" x14ac:dyDescent="0.2">
      <c r="B3" s="1" t="s">
        <v>28</v>
      </c>
    </row>
    <row r="4" spans="2:15" x14ac:dyDescent="0.2">
      <c r="B4" s="1" t="s">
        <v>35</v>
      </c>
    </row>
    <row r="6" spans="2:15" ht="12" x14ac:dyDescent="0.25">
      <c r="B6" s="24"/>
      <c r="C6" s="25">
        <v>42005</v>
      </c>
      <c r="D6" s="25">
        <f>EDATE(C6,1)</f>
        <v>42036</v>
      </c>
      <c r="E6" s="25">
        <f t="shared" ref="E6:N6" si="0">EDATE(D6,1)</f>
        <v>42064</v>
      </c>
      <c r="F6" s="25">
        <f t="shared" si="0"/>
        <v>42095</v>
      </c>
      <c r="G6" s="25">
        <f t="shared" si="0"/>
        <v>42125</v>
      </c>
      <c r="H6" s="25">
        <f t="shared" si="0"/>
        <v>42156</v>
      </c>
      <c r="I6" s="25">
        <f t="shared" si="0"/>
        <v>42186</v>
      </c>
      <c r="J6" s="25">
        <f t="shared" si="0"/>
        <v>42217</v>
      </c>
      <c r="K6" s="25">
        <f t="shared" si="0"/>
        <v>42248</v>
      </c>
      <c r="L6" s="25">
        <f t="shared" si="0"/>
        <v>42278</v>
      </c>
      <c r="M6" s="25">
        <f t="shared" si="0"/>
        <v>42309</v>
      </c>
      <c r="N6" s="26">
        <f t="shared" si="0"/>
        <v>42339</v>
      </c>
      <c r="O6" s="21"/>
    </row>
    <row r="7" spans="2:15" x14ac:dyDescent="0.2">
      <c r="B7" s="27" t="s">
        <v>37</v>
      </c>
      <c r="C7" s="28">
        <f>SUMIF(Data!$B:$B,'Task 2'!C$6,Data!$E:$E)</f>
        <v>40000</v>
      </c>
      <c r="D7" s="28">
        <f>SUMIF(Data!$B:$B,'Task 2'!D$6,Data!$E:$E)</f>
        <v>44000</v>
      </c>
      <c r="E7" s="28">
        <f>SUMIF(Data!$B:$B,'Task 2'!E$6,Data!$E:$E)</f>
        <v>43120</v>
      </c>
      <c r="F7" s="28">
        <f>SUMIF(Data!$B:$B,'Task 2'!F$6,Data!$E:$E)</f>
        <v>41826.400000000001</v>
      </c>
      <c r="G7" s="28">
        <f>SUMIF(Data!$B:$B,'Task 2'!G$6,Data!$E:$E)</f>
        <v>38062.02399999999</v>
      </c>
      <c r="H7" s="28">
        <f>SUMIF(Data!$B:$B,'Task 2'!H$6,Data!$E:$E)</f>
        <v>40726.365680000003</v>
      </c>
      <c r="I7" s="28">
        <f>SUMIF(Data!$B:$B,'Task 2'!I$6,Data!$E:$E)</f>
        <v>42371.710853472003</v>
      </c>
      <c r="J7" s="28">
        <f>SUMIF(Data!$B:$B,'Task 2'!J$6,Data!$E:$E)</f>
        <v>43202.528713344014</v>
      </c>
      <c r="K7" s="28">
        <f>SUMIF(Data!$B:$B,'Task 2'!K$6,Data!$E:$E)</f>
        <v>47954.806871811852</v>
      </c>
      <c r="L7" s="28">
        <f>SUMIF(Data!$B:$B,'Task 2'!L$6,Data!$E:$E)</f>
        <v>47475.258803093726</v>
      </c>
      <c r="M7" s="28">
        <f>SUMIF(Data!$B:$B,'Task 2'!M$6,Data!$E:$E)</f>
        <v>45576.248450969972</v>
      </c>
      <c r="N7" s="29">
        <f>SUMIF(Data!$B:$B,'Task 2'!N$6,Data!$E:$E)</f>
        <v>50133.873296066973</v>
      </c>
    </row>
    <row r="8" spans="2:15" x14ac:dyDescent="0.2">
      <c r="B8" s="27" t="s">
        <v>41</v>
      </c>
      <c r="C8" s="28">
        <f>-SUMIF(Data!$B:$B,'Task 2'!C$6,Data!$F:$F)</f>
        <v>-19552.48</v>
      </c>
      <c r="D8" s="28">
        <f>-SUMIF(Data!$B:$B,'Task 2'!D$6,Data!$F:$F)</f>
        <v>-21978.051040000002</v>
      </c>
      <c r="E8" s="28">
        <f>-SUMIF(Data!$B:$B,'Task 2'!E$6,Data!$F:$F)</f>
        <v>-21729.517854352005</v>
      </c>
      <c r="F8" s="28">
        <f>-SUMIF(Data!$B:$B,'Task 2'!F$6,Data!$F:$F)</f>
        <v>-21278.12091516213</v>
      </c>
      <c r="G8" s="28">
        <f>-SUMIF(Data!$B:$B,'Task 2'!G$6,Data!$F:$F)</f>
        <v>-19416.40747015956</v>
      </c>
      <c r="H8" s="28">
        <f>-SUMIF(Data!$B:$B,'Task 2'!H$6,Data!$F:$F)</f>
        <v>-21432.956402718137</v>
      </c>
      <c r="I8" s="28">
        <f>-SUMIF(Data!$B:$B,'Task 2'!I$6,Data!$F:$F)</f>
        <v>-22417.63459304985</v>
      </c>
      <c r="J8" s="28">
        <f>-SUMIF(Data!$B:$B,'Task 2'!J$6,Data!$F:$F)</f>
        <v>-23460.956474254621</v>
      </c>
      <c r="K8" s="28">
        <f>-SUMIF(Data!$B:$B,'Task 2'!K$6,Data!$F:$F)</f>
        <v>-25981.448685404252</v>
      </c>
      <c r="L8" s="28">
        <f>-SUMIF(Data!$B:$B,'Task 2'!L$6,Data!$F:$F)</f>
        <v>-23984.946065250533</v>
      </c>
      <c r="M8" s="28">
        <f>-SUMIF(Data!$B:$B,'Task 2'!M$6,Data!$F:$F)</f>
        <v>-23879.021934772212</v>
      </c>
      <c r="N8" s="29">
        <f>-SUMIF(Data!$B:$B,'Task 2'!N$6,Data!$F:$F)</f>
        <v>-27313.274908148269</v>
      </c>
    </row>
    <row r="9" spans="2:15" ht="12" x14ac:dyDescent="0.25">
      <c r="B9" s="22" t="s">
        <v>42</v>
      </c>
      <c r="C9" s="30">
        <f>SUM(C7:C8)</f>
        <v>20447.52</v>
      </c>
      <c r="D9" s="30">
        <f t="shared" ref="D9:N9" si="1">SUM(D7:D8)</f>
        <v>22021.948959999998</v>
      </c>
      <c r="E9" s="30">
        <f t="shared" si="1"/>
        <v>21390.482145647995</v>
      </c>
      <c r="F9" s="30">
        <f t="shared" si="1"/>
        <v>20548.279084837872</v>
      </c>
      <c r="G9" s="30">
        <f t="shared" si="1"/>
        <v>18645.61652984043</v>
      </c>
      <c r="H9" s="30">
        <f t="shared" si="1"/>
        <v>19293.409277281866</v>
      </c>
      <c r="I9" s="30">
        <f t="shared" si="1"/>
        <v>19954.076260422153</v>
      </c>
      <c r="J9" s="30">
        <f t="shared" si="1"/>
        <v>19741.572239089393</v>
      </c>
      <c r="K9" s="30">
        <f t="shared" si="1"/>
        <v>21973.3581864076</v>
      </c>
      <c r="L9" s="30">
        <f t="shared" si="1"/>
        <v>23490.312737843193</v>
      </c>
      <c r="M9" s="30">
        <f t="shared" si="1"/>
        <v>21697.226516197759</v>
      </c>
      <c r="N9" s="23">
        <f t="shared" si="1"/>
        <v>22820.598387918704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18"/>
  <sheetViews>
    <sheetView workbookViewId="0">
      <selection activeCell="P22" sqref="P22"/>
    </sheetView>
  </sheetViews>
  <sheetFormatPr defaultColWidth="9.109375" defaultRowHeight="11.4" x14ac:dyDescent="0.2"/>
  <cols>
    <col min="1" max="1" width="2" style="1" customWidth="1"/>
    <col min="2" max="2" width="11.44140625" style="1" customWidth="1"/>
    <col min="3" max="16384" width="9.109375" style="1"/>
  </cols>
  <sheetData>
    <row r="1" spans="2:14" ht="15.6" x14ac:dyDescent="0.3">
      <c r="B1" s="2" t="s">
        <v>27</v>
      </c>
    </row>
    <row r="3" spans="2:14" x14ac:dyDescent="0.2">
      <c r="B3" s="1" t="s">
        <v>29</v>
      </c>
    </row>
    <row r="4" spans="2:14" x14ac:dyDescent="0.2">
      <c r="B4" s="15" t="s">
        <v>32</v>
      </c>
    </row>
    <row r="7" spans="2:14" ht="12" x14ac:dyDescent="0.25">
      <c r="B7" s="24"/>
      <c r="C7" s="25">
        <v>42005</v>
      </c>
      <c r="D7" s="25">
        <f>EDATE(C7,1)</f>
        <v>42036</v>
      </c>
      <c r="E7" s="25">
        <f t="shared" ref="E7:N7" si="0">EDATE(D7,1)</f>
        <v>42064</v>
      </c>
      <c r="F7" s="25">
        <f t="shared" si="0"/>
        <v>42095</v>
      </c>
      <c r="G7" s="25">
        <f t="shared" si="0"/>
        <v>42125</v>
      </c>
      <c r="H7" s="25">
        <f t="shared" si="0"/>
        <v>42156</v>
      </c>
      <c r="I7" s="25">
        <f t="shared" si="0"/>
        <v>42186</v>
      </c>
      <c r="J7" s="25">
        <f t="shared" si="0"/>
        <v>42217</v>
      </c>
      <c r="K7" s="25">
        <f t="shared" si="0"/>
        <v>42248</v>
      </c>
      <c r="L7" s="25">
        <f t="shared" si="0"/>
        <v>42278</v>
      </c>
      <c r="M7" s="25">
        <f t="shared" si="0"/>
        <v>42309</v>
      </c>
      <c r="N7" s="26">
        <f t="shared" si="0"/>
        <v>42339</v>
      </c>
    </row>
    <row r="8" spans="2:14" x14ac:dyDescent="0.2">
      <c r="B8" s="27" t="s">
        <v>18</v>
      </c>
      <c r="C8" s="28">
        <f>SUMIFS(Data!$E:$E,Data!$B:$B,'Task 2'!C$6,Data!$C:$C,'Task 3'!$B8)</f>
        <v>24760</v>
      </c>
      <c r="D8" s="28">
        <f>SUMIFS(Data!$E:$E,Data!$B:$B,'Task 2'!D$6,Data!$C:$C,'Task 3'!$B8)</f>
        <v>24596</v>
      </c>
      <c r="E8" s="28">
        <f>SUMIFS(Data!$E:$E,Data!$B:$B,'Task 2'!E$6,Data!$C:$C,'Task 3'!$B8)</f>
        <v>25828.880000000005</v>
      </c>
      <c r="F8" s="28">
        <f>SUMIFS(Data!$E:$E,Data!$B:$B,'Task 2'!F$6,Data!$C:$C,'Task 3'!$B8)</f>
        <v>22126.1656</v>
      </c>
      <c r="G8" s="28">
        <f>SUMIFS(Data!$E:$E,Data!$B:$B,'Task 2'!G$6,Data!$C:$C,'Task 3'!$B8)</f>
        <v>19640.004384</v>
      </c>
      <c r="H8" s="28">
        <f>SUMIFS(Data!$E:$E,Data!$B:$B,'Task 2'!H$6,Data!$C:$C,'Task 3'!$B8)</f>
        <v>23051.122974880003</v>
      </c>
      <c r="I8" s="28">
        <f>SUMIFS(Data!$E:$E,Data!$B:$B,'Task 2'!I$6,Data!$C:$C,'Task 3'!$B8)</f>
        <v>25589.190084057602</v>
      </c>
      <c r="J8" s="28">
        <f>SUMIFS(Data!$E:$E,Data!$B:$B,'Task 2'!J$6,Data!$C:$C,'Task 3'!$B8)</f>
        <v>28772.884123087115</v>
      </c>
      <c r="K8" s="28">
        <f>SUMIFS(Data!$E:$E,Data!$B:$B,'Task 2'!K$6,Data!$C:$C,'Task 3'!$B8)</f>
        <v>27621.968758163628</v>
      </c>
      <c r="L8" s="28">
        <f>SUMIFS(Data!$E:$E,Data!$B:$B,'Task 2'!L$6,Data!$C:$C,'Task 3'!$B8)</f>
        <v>25446.738718458233</v>
      </c>
      <c r="M8" s="28">
        <f>SUMIFS(Data!$E:$E,Data!$B:$B,'Task 2'!M$6,Data!$C:$C,'Task 3'!$B8)</f>
        <v>25340.394138739306</v>
      </c>
      <c r="N8" s="28">
        <f>SUMIFS(Data!$E:$E,Data!$B:$B,'Task 2'!N$6,Data!$C:$C,'Task 3'!$B8)</f>
        <v>24114.393055408218</v>
      </c>
    </row>
    <row r="9" spans="2:14" x14ac:dyDescent="0.2">
      <c r="B9" s="27" t="s">
        <v>19</v>
      </c>
      <c r="C9" s="28">
        <f>SUMIFS(Data!$E:$E,Data!$B:$B,'Task 2'!C$6,Data!$C:$C,'Task 3'!$B9)</f>
        <v>4520</v>
      </c>
      <c r="D9" s="28">
        <f>SUMIFS(Data!$E:$E,Data!$B:$B,'Task 2'!D$6,Data!$C:$C,'Task 3'!$B9)</f>
        <v>5852</v>
      </c>
      <c r="E9" s="28">
        <f>SUMIFS(Data!$E:$E,Data!$B:$B,'Task 2'!E$6,Data!$C:$C,'Task 3'!$B9)</f>
        <v>4872.5600000000004</v>
      </c>
      <c r="F9" s="28">
        <f>SUMIFS(Data!$E:$E,Data!$B:$B,'Task 2'!F$6,Data!$C:$C,'Task 3'!$B9)</f>
        <v>6817.7032000000008</v>
      </c>
      <c r="G9" s="28">
        <f>SUMIFS(Data!$E:$E,Data!$B:$B,'Task 2'!G$6,Data!$C:$C,'Task 3'!$B9)</f>
        <v>6318.2959840000003</v>
      </c>
      <c r="H9" s="28">
        <f>SUMIFS(Data!$E:$E,Data!$B:$B,'Task 2'!H$6,Data!$C:$C,'Task 3'!$B9)</f>
        <v>6353.3130460800003</v>
      </c>
      <c r="I9" s="28">
        <f>SUMIFS(Data!$E:$E,Data!$B:$B,'Task 2'!I$6,Data!$C:$C,'Task 3'!$B9)</f>
        <v>5234.1525171936009</v>
      </c>
      <c r="J9" s="28">
        <f>SUMIFS(Data!$E:$E,Data!$B:$B,'Task 2'!J$6,Data!$C:$C,'Task 3'!$B9)</f>
        <v>5011.493330747905</v>
      </c>
      <c r="K9" s="28">
        <f>SUMIFS(Data!$E:$E,Data!$B:$B,'Task 2'!K$6,Data!$C:$C,'Task 3'!$B9)</f>
        <v>8440.0460094388854</v>
      </c>
      <c r="L9" s="28">
        <f>SUMIFS(Data!$E:$E,Data!$B:$B,'Task 2'!L$6,Data!$C:$C,'Task 3'!$B9)</f>
        <v>9352.6259842094641</v>
      </c>
      <c r="M9" s="28">
        <f>SUMIFS(Data!$E:$E,Data!$B:$B,'Task 2'!M$6,Data!$C:$C,'Task 3'!$B9)</f>
        <v>9890.0459138604856</v>
      </c>
      <c r="N9" s="28">
        <f>SUMIFS(Data!$E:$E,Data!$B:$B,'Task 2'!N$6,Data!$C:$C,'Task 3'!$B9)</f>
        <v>11380.389238207204</v>
      </c>
    </row>
    <row r="10" spans="2:14" x14ac:dyDescent="0.2">
      <c r="B10" s="27" t="s">
        <v>20</v>
      </c>
      <c r="C10" s="28">
        <f>SUMIFS(Data!$E:$E,Data!$B:$B,'Task 2'!C$6,Data!$C:$C,'Task 3'!$B10)</f>
        <v>10720</v>
      </c>
      <c r="D10" s="28">
        <f>SUMIFS(Data!$E:$E,Data!$B:$B,'Task 2'!D$6,Data!$C:$C,'Task 3'!$B10)</f>
        <v>13552</v>
      </c>
      <c r="E10" s="28">
        <f>SUMIFS(Data!$E:$E,Data!$B:$B,'Task 2'!E$6,Data!$C:$C,'Task 3'!$B10)</f>
        <v>12418.560000000001</v>
      </c>
      <c r="F10" s="28">
        <f>SUMIFS(Data!$E:$E,Data!$B:$B,'Task 2'!F$6,Data!$C:$C,'Task 3'!$B10)</f>
        <v>12882.531199999999</v>
      </c>
      <c r="G10" s="28">
        <f>SUMIFS(Data!$E:$E,Data!$B:$B,'Task 2'!G$6,Data!$C:$C,'Task 3'!$B10)</f>
        <v>12103.723631999999</v>
      </c>
      <c r="H10" s="28">
        <f>SUMIFS(Data!$E:$E,Data!$B:$B,'Task 2'!H$6,Data!$C:$C,'Task 3'!$B10)</f>
        <v>11321.929659040001</v>
      </c>
      <c r="I10" s="28">
        <f>SUMIFS(Data!$E:$E,Data!$B:$B,'Task 2'!I$6,Data!$C:$C,'Task 3'!$B10)</f>
        <v>11548.3682522208</v>
      </c>
      <c r="J10" s="28">
        <f>SUMIFS(Data!$E:$E,Data!$B:$B,'Task 2'!J$6,Data!$C:$C,'Task 3'!$B10)</f>
        <v>9418.1512595089953</v>
      </c>
      <c r="K10" s="28">
        <f>SUMIFS(Data!$E:$E,Data!$B:$B,'Task 2'!K$6,Data!$C:$C,'Task 3'!$B10)</f>
        <v>11892.792104209339</v>
      </c>
      <c r="L10" s="28">
        <f>SUMIFS(Data!$E:$E,Data!$B:$B,'Task 2'!L$6,Data!$C:$C,'Task 3'!$B10)</f>
        <v>12675.894100426027</v>
      </c>
      <c r="M10" s="28">
        <f>SUMIFS(Data!$E:$E,Data!$B:$B,'Task 2'!M$6,Data!$C:$C,'Task 3'!$B10)</f>
        <v>10345.808398370185</v>
      </c>
      <c r="N10" s="28">
        <f>SUMIFS(Data!$E:$E,Data!$B:$B,'Task 2'!N$6,Data!$C:$C,'Task 3'!$B10)</f>
        <v>14639.09100245156</v>
      </c>
    </row>
    <row r="11" spans="2:14" ht="12" x14ac:dyDescent="0.25">
      <c r="B11" s="22" t="s">
        <v>43</v>
      </c>
      <c r="C11" s="30">
        <f>SUM(C8:C10)</f>
        <v>40000</v>
      </c>
      <c r="D11" s="30">
        <f t="shared" ref="D11:N11" si="1">SUM(D8:D10)</f>
        <v>44000</v>
      </c>
      <c r="E11" s="30">
        <f t="shared" si="1"/>
        <v>43120.000000000007</v>
      </c>
      <c r="F11" s="30">
        <f t="shared" si="1"/>
        <v>41826.400000000001</v>
      </c>
      <c r="G11" s="30">
        <f t="shared" si="1"/>
        <v>38062.023999999998</v>
      </c>
      <c r="H11" s="30">
        <f t="shared" si="1"/>
        <v>40726.365680000003</v>
      </c>
      <c r="I11" s="30">
        <f t="shared" si="1"/>
        <v>42371.710853472003</v>
      </c>
      <c r="J11" s="30">
        <f t="shared" si="1"/>
        <v>43202.528713344014</v>
      </c>
      <c r="K11" s="30">
        <f t="shared" si="1"/>
        <v>47954.806871811852</v>
      </c>
      <c r="L11" s="30">
        <f t="shared" si="1"/>
        <v>47475.258803093726</v>
      </c>
      <c r="M11" s="30">
        <f t="shared" si="1"/>
        <v>45576.248450969979</v>
      </c>
      <c r="N11" s="23">
        <f t="shared" si="1"/>
        <v>50133.873296066988</v>
      </c>
    </row>
    <row r="14" spans="2:14" x14ac:dyDescent="0.2">
      <c r="B14" s="1" t="s">
        <v>45</v>
      </c>
    </row>
    <row r="15" spans="2:14" ht="12" x14ac:dyDescent="0.25">
      <c r="B15" s="31" t="s">
        <v>44</v>
      </c>
      <c r="C15" s="32">
        <v>42005</v>
      </c>
      <c r="D15" s="32">
        <f>EDATE(C15,1)</f>
        <v>42036</v>
      </c>
      <c r="E15" s="32">
        <f t="shared" ref="E15:N15" si="2">EDATE(D15,1)</f>
        <v>42064</v>
      </c>
      <c r="F15" s="32">
        <f t="shared" si="2"/>
        <v>42095</v>
      </c>
      <c r="G15" s="32">
        <f t="shared" si="2"/>
        <v>42125</v>
      </c>
      <c r="H15" s="32">
        <f t="shared" si="2"/>
        <v>42156</v>
      </c>
      <c r="I15" s="32">
        <f t="shared" si="2"/>
        <v>42186</v>
      </c>
      <c r="J15" s="32">
        <f t="shared" si="2"/>
        <v>42217</v>
      </c>
      <c r="K15" s="32">
        <f t="shared" si="2"/>
        <v>42248</v>
      </c>
      <c r="L15" s="32">
        <f t="shared" si="2"/>
        <v>42278</v>
      </c>
      <c r="M15" s="32">
        <f t="shared" si="2"/>
        <v>42309</v>
      </c>
      <c r="N15" s="33">
        <f t="shared" si="2"/>
        <v>42339</v>
      </c>
    </row>
    <row r="16" spans="2:14" x14ac:dyDescent="0.2">
      <c r="B16" s="34" t="s">
        <v>18</v>
      </c>
      <c r="C16" s="35">
        <f>C8/C$11</f>
        <v>0.61899999999999999</v>
      </c>
      <c r="D16" s="35">
        <f t="shared" ref="D16:N16" si="3">D8/D$11</f>
        <v>0.55900000000000005</v>
      </c>
      <c r="E16" s="35">
        <f t="shared" si="3"/>
        <v>0.59899999999999998</v>
      </c>
      <c r="F16" s="35">
        <f t="shared" si="3"/>
        <v>0.52900000000000003</v>
      </c>
      <c r="G16" s="35">
        <f t="shared" si="3"/>
        <v>0.51600000000000001</v>
      </c>
      <c r="H16" s="35">
        <f t="shared" si="3"/>
        <v>0.56600000000000006</v>
      </c>
      <c r="I16" s="35">
        <f t="shared" si="3"/>
        <v>0.60392156862745094</v>
      </c>
      <c r="J16" s="35">
        <f t="shared" si="3"/>
        <v>0.66600000000000004</v>
      </c>
      <c r="K16" s="35">
        <f t="shared" si="3"/>
        <v>0.57600000000000007</v>
      </c>
      <c r="L16" s="35">
        <f t="shared" si="3"/>
        <v>0.53599999999999992</v>
      </c>
      <c r="M16" s="35">
        <f t="shared" si="3"/>
        <v>0.55599999999999994</v>
      </c>
      <c r="N16" s="35">
        <f t="shared" si="3"/>
        <v>0.48099999999999993</v>
      </c>
    </row>
    <row r="17" spans="2:14" x14ac:dyDescent="0.2">
      <c r="B17" s="34" t="s">
        <v>19</v>
      </c>
      <c r="C17" s="35">
        <f t="shared" ref="C17:N17" si="4">C9/C$11</f>
        <v>0.113</v>
      </c>
      <c r="D17" s="35">
        <f t="shared" si="4"/>
        <v>0.13300000000000001</v>
      </c>
      <c r="E17" s="35">
        <f t="shared" si="4"/>
        <v>0.11299999999999999</v>
      </c>
      <c r="F17" s="35">
        <f t="shared" si="4"/>
        <v>0.16300000000000001</v>
      </c>
      <c r="G17" s="35">
        <f t="shared" si="4"/>
        <v>0.16600000000000001</v>
      </c>
      <c r="H17" s="35">
        <f t="shared" si="4"/>
        <v>0.156</v>
      </c>
      <c r="I17" s="35">
        <f t="shared" si="4"/>
        <v>0.1235294117647059</v>
      </c>
      <c r="J17" s="35">
        <f t="shared" si="4"/>
        <v>0.11599999999999999</v>
      </c>
      <c r="K17" s="35">
        <f t="shared" si="4"/>
        <v>0.17599999999999999</v>
      </c>
      <c r="L17" s="35">
        <f t="shared" si="4"/>
        <v>0.19700000000000001</v>
      </c>
      <c r="M17" s="35">
        <f t="shared" si="4"/>
        <v>0.217</v>
      </c>
      <c r="N17" s="35">
        <f t="shared" si="4"/>
        <v>0.22699999999999995</v>
      </c>
    </row>
    <row r="18" spans="2:14" x14ac:dyDescent="0.2">
      <c r="B18" s="34" t="s">
        <v>20</v>
      </c>
      <c r="C18" s="35">
        <f t="shared" ref="C18:N18" si="5">C10/C$11</f>
        <v>0.26800000000000002</v>
      </c>
      <c r="D18" s="35">
        <f t="shared" si="5"/>
        <v>0.308</v>
      </c>
      <c r="E18" s="35">
        <f t="shared" si="5"/>
        <v>0.28799999999999998</v>
      </c>
      <c r="F18" s="35">
        <f t="shared" si="5"/>
        <v>0.308</v>
      </c>
      <c r="G18" s="35">
        <f t="shared" si="5"/>
        <v>0.318</v>
      </c>
      <c r="H18" s="35">
        <f t="shared" si="5"/>
        <v>0.27800000000000002</v>
      </c>
      <c r="I18" s="35">
        <f t="shared" si="5"/>
        <v>0.27254901960784311</v>
      </c>
      <c r="J18" s="35">
        <f t="shared" si="5"/>
        <v>0.218</v>
      </c>
      <c r="K18" s="35">
        <f t="shared" si="5"/>
        <v>0.24799999999999997</v>
      </c>
      <c r="L18" s="35">
        <f t="shared" si="5"/>
        <v>0.26700000000000007</v>
      </c>
      <c r="M18" s="35">
        <f t="shared" si="5"/>
        <v>0.22700000000000001</v>
      </c>
      <c r="N18" s="35">
        <f t="shared" si="5"/>
        <v>0.29199999999999998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B383"/>
  <sheetViews>
    <sheetView workbookViewId="0">
      <selection activeCell="C93" sqref="C93"/>
    </sheetView>
  </sheetViews>
  <sheetFormatPr defaultColWidth="9.109375" defaultRowHeight="11.4" x14ac:dyDescent="0.2"/>
  <cols>
    <col min="1" max="1" width="2" style="36" customWidth="1"/>
    <col min="2" max="2" width="15.77734375" style="36" bestFit="1" customWidth="1"/>
    <col min="3" max="3" width="9.109375" style="36" bestFit="1" customWidth="1"/>
    <col min="4" max="14" width="6.21875" style="36" bestFit="1" customWidth="1"/>
    <col min="15" max="15" width="7.109375" style="36" bestFit="1" customWidth="1"/>
    <col min="16" max="16" width="15.77734375" style="36" bestFit="1" customWidth="1"/>
    <col min="17" max="17" width="17.44140625" style="36" bestFit="1" customWidth="1"/>
    <col min="18" max="18" width="15.77734375" style="36" bestFit="1" customWidth="1"/>
    <col min="19" max="19" width="17.44140625" style="36" bestFit="1" customWidth="1"/>
    <col min="20" max="20" width="15.77734375" style="36" bestFit="1" customWidth="1"/>
    <col min="21" max="21" width="17.44140625" style="36" bestFit="1" customWidth="1"/>
    <col min="22" max="22" width="15.77734375" style="36" bestFit="1" customWidth="1"/>
    <col min="23" max="23" width="17.44140625" style="36" bestFit="1" customWidth="1"/>
    <col min="24" max="24" width="15.77734375" style="36" bestFit="1" customWidth="1"/>
    <col min="25" max="25" width="17.44140625" style="36" bestFit="1" customWidth="1"/>
    <col min="26" max="26" width="15.77734375" style="36" bestFit="1" customWidth="1"/>
    <col min="27" max="27" width="23.6640625" style="36" bestFit="1" customWidth="1"/>
    <col min="28" max="28" width="22.109375" style="36" bestFit="1" customWidth="1"/>
    <col min="29" max="16384" width="9.109375" style="36"/>
  </cols>
  <sheetData>
    <row r="1" spans="2:28" ht="12" x14ac:dyDescent="0.25">
      <c r="B1" s="37" t="s">
        <v>24</v>
      </c>
    </row>
    <row r="3" spans="2:28" x14ac:dyDescent="0.2">
      <c r="B3" s="36" t="s">
        <v>33</v>
      </c>
    </row>
    <row r="4" spans="2:28" x14ac:dyDescent="0.2">
      <c r="B4" s="36" t="s">
        <v>34</v>
      </c>
    </row>
    <row r="8" spans="2:28" hidden="1" x14ac:dyDescent="0.2">
      <c r="B8" s="39" t="s">
        <v>42</v>
      </c>
      <c r="C8" s="40" t="s">
        <v>65</v>
      </c>
    </row>
    <row r="9" spans="2:28" hidden="1" x14ac:dyDescent="0.2"/>
    <row r="10" spans="2:28" ht="14.4" hidden="1" x14ac:dyDescent="0.3">
      <c r="B10" s="39" t="s">
        <v>66</v>
      </c>
      <c r="C10" s="39" t="s">
        <v>60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2:28" ht="14.4" hidden="1" x14ac:dyDescent="0.3">
      <c r="B11" s="39" t="s">
        <v>59</v>
      </c>
      <c r="C11" s="40" t="s">
        <v>46</v>
      </c>
      <c r="D11" s="40" t="s">
        <v>47</v>
      </c>
      <c r="E11" s="40" t="s">
        <v>48</v>
      </c>
      <c r="F11" s="40" t="s">
        <v>49</v>
      </c>
      <c r="G11" s="40" t="s">
        <v>50</v>
      </c>
      <c r="H11" s="40" t="s">
        <v>51</v>
      </c>
      <c r="I11" s="40" t="s">
        <v>52</v>
      </c>
      <c r="J11" s="40" t="s">
        <v>53</v>
      </c>
      <c r="K11" s="40" t="s">
        <v>54</v>
      </c>
      <c r="L11" s="40" t="s">
        <v>55</v>
      </c>
      <c r="M11" s="40" t="s">
        <v>56</v>
      </c>
      <c r="N11" s="40" t="s">
        <v>57</v>
      </c>
      <c r="O11" s="40" t="s">
        <v>61</v>
      </c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2:28" ht="14.4" hidden="1" x14ac:dyDescent="0.3">
      <c r="B12" s="41" t="s">
        <v>3</v>
      </c>
      <c r="C12" s="49">
        <v>0.46500000000000002</v>
      </c>
      <c r="D12" s="49">
        <v>0.44359999999999999</v>
      </c>
      <c r="E12" s="49">
        <v>0.42134399999999994</v>
      </c>
      <c r="F12" s="49">
        <v>0.40977087999999995</v>
      </c>
      <c r="G12" s="49">
        <v>0.39796629759999991</v>
      </c>
      <c r="H12" s="49">
        <v>0.41000697164799993</v>
      </c>
      <c r="I12" s="49">
        <v>0.38640725051391994</v>
      </c>
      <c r="J12" s="49">
        <v>0.36186354053447667</v>
      </c>
      <c r="K12" s="49">
        <v>0.38100763431844237</v>
      </c>
      <c r="L12" s="49">
        <v>0.44359999999999999</v>
      </c>
      <c r="M12" s="49">
        <v>0.39796629759999991</v>
      </c>
      <c r="N12" s="49">
        <v>0.3363380821558557</v>
      </c>
      <c r="O12" s="49">
        <v>4.8548709543706954</v>
      </c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2:28" ht="14.4" hidden="1" x14ac:dyDescent="0.3">
      <c r="B13" s="41" t="s">
        <v>8</v>
      </c>
      <c r="C13" s="49">
        <v>0.55000000000000004</v>
      </c>
      <c r="D13" s="49">
        <v>0.52749999999999997</v>
      </c>
      <c r="E13" s="49">
        <v>0.5180499999999999</v>
      </c>
      <c r="F13" s="49">
        <v>0.50841099999999995</v>
      </c>
      <c r="G13" s="49">
        <v>0.4936633299999999</v>
      </c>
      <c r="H13" s="49">
        <v>0.49872669669999992</v>
      </c>
      <c r="I13" s="49">
        <v>0.5037394297329999</v>
      </c>
      <c r="J13" s="49">
        <v>0.51862724684100991</v>
      </c>
      <c r="K13" s="49">
        <v>0.50899979177783017</v>
      </c>
      <c r="L13" s="49">
        <v>0.52749999999999997</v>
      </c>
      <c r="M13" s="49">
        <v>0.49366332999999996</v>
      </c>
      <c r="N13" s="49">
        <v>0.5330684294357797</v>
      </c>
      <c r="O13" s="49">
        <v>6.1819492544876198</v>
      </c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2:28" ht="14.4" hidden="1" x14ac:dyDescent="0.3">
      <c r="B14" s="41" t="s">
        <v>11</v>
      </c>
      <c r="C14" s="49">
        <v>0.39000000000000007</v>
      </c>
      <c r="D14" s="49">
        <v>0.35949999999999999</v>
      </c>
      <c r="E14" s="49">
        <v>0.34028500000000006</v>
      </c>
      <c r="F14" s="49">
        <v>0.36049355</v>
      </c>
      <c r="G14" s="49">
        <v>0.37331329199999996</v>
      </c>
      <c r="H14" s="49">
        <v>0.35624642492000008</v>
      </c>
      <c r="I14" s="49">
        <v>0.4048338176675999</v>
      </c>
      <c r="J14" s="49">
        <v>0.39218547949092397</v>
      </c>
      <c r="K14" s="49">
        <v>0.40434176990110549</v>
      </c>
      <c r="L14" s="49">
        <v>0.35950000000000004</v>
      </c>
      <c r="M14" s="49">
        <v>0.37331329199999991</v>
      </c>
      <c r="N14" s="49">
        <v>0.39826362469601478</v>
      </c>
      <c r="O14" s="49">
        <v>4.5122762506756446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ht="14.4" hidden="1" x14ac:dyDescent="0.3">
      <c r="B15" s="41" t="s">
        <v>6</v>
      </c>
      <c r="C15" s="49">
        <v>0.45999999999999996</v>
      </c>
      <c r="D15" s="49">
        <v>0.4708</v>
      </c>
      <c r="E15" s="49">
        <v>0.48138400000000003</v>
      </c>
      <c r="F15" s="49">
        <v>0.49175632000000002</v>
      </c>
      <c r="G15" s="49">
        <v>0.50700363040000007</v>
      </c>
      <c r="H15" s="49">
        <v>0.49714370300800004</v>
      </c>
      <c r="I15" s="49">
        <v>0.47702945112832007</v>
      </c>
      <c r="J15" s="49">
        <v>0.45611062917345291</v>
      </c>
      <c r="K15" s="49">
        <v>0.43435505434039101</v>
      </c>
      <c r="L15" s="49">
        <v>0.47079999999999994</v>
      </c>
      <c r="M15" s="49">
        <v>0.50700363039999996</v>
      </c>
      <c r="N15" s="49">
        <v>0.43435505434039101</v>
      </c>
      <c r="O15" s="49">
        <v>5.6877414727905542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ht="14.4" hidden="1" x14ac:dyDescent="0.3">
      <c r="B16" s="41" t="s">
        <v>9</v>
      </c>
      <c r="C16" s="49">
        <v>0.46099999999999997</v>
      </c>
      <c r="D16" s="49">
        <v>0.41787999999999986</v>
      </c>
      <c r="E16" s="49">
        <v>0.42952240000000003</v>
      </c>
      <c r="F16" s="49">
        <v>0.44093195199999996</v>
      </c>
      <c r="G16" s="49">
        <v>0.44652263248000001</v>
      </c>
      <c r="H16" s="49">
        <v>0.46312695350560007</v>
      </c>
      <c r="I16" s="49">
        <v>0.4738644144354881</v>
      </c>
      <c r="J16" s="49">
        <v>0.45281899101290757</v>
      </c>
      <c r="K16" s="49">
        <v>0.4473471809230366</v>
      </c>
      <c r="L16" s="49">
        <v>0.41787999999999992</v>
      </c>
      <c r="M16" s="49">
        <v>0.44652263248000001</v>
      </c>
      <c r="N16" s="49">
        <v>0.43093175065342382</v>
      </c>
      <c r="O16" s="49">
        <v>5.3283489074904562</v>
      </c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ht="14.4" hidden="1" x14ac:dyDescent="0.3">
      <c r="B17" s="41" t="s">
        <v>7</v>
      </c>
      <c r="C17" s="49">
        <v>0.52</v>
      </c>
      <c r="D17" s="49">
        <v>0.48160000000000003</v>
      </c>
      <c r="E17" s="49">
        <v>0.48678399999999999</v>
      </c>
      <c r="F17" s="49">
        <v>0.49191616000000005</v>
      </c>
      <c r="G17" s="49">
        <v>0.48175448320000008</v>
      </c>
      <c r="H17" s="49">
        <v>0.46102466252800001</v>
      </c>
      <c r="I17" s="49">
        <v>0.47180416927744007</v>
      </c>
      <c r="J17" s="49">
        <v>0.46652221097021451</v>
      </c>
      <c r="K17" s="49">
        <v>0.45051787729932097</v>
      </c>
      <c r="L17" s="49">
        <v>0.48160000000000003</v>
      </c>
      <c r="M17" s="49">
        <v>0.48175448319999997</v>
      </c>
      <c r="N17" s="49">
        <v>0.46118743307991661</v>
      </c>
      <c r="O17" s="49">
        <v>5.7364654795548926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ht="14.4" hidden="1" x14ac:dyDescent="0.3">
      <c r="B18" s="41" t="s">
        <v>17</v>
      </c>
      <c r="C18" s="49">
        <v>0.57999999999999996</v>
      </c>
      <c r="D18" s="49">
        <v>0.56740000000000002</v>
      </c>
      <c r="E18" s="49">
        <v>0.55442199999999997</v>
      </c>
      <c r="F18" s="49">
        <v>0.53659888</v>
      </c>
      <c r="G18" s="49">
        <v>0.53196486880000005</v>
      </c>
      <c r="H18" s="49">
        <v>0.51792381486399997</v>
      </c>
      <c r="I18" s="49">
        <v>0.51310305301263992</v>
      </c>
      <c r="J18" s="49">
        <v>0.5228409919523872</v>
      </c>
      <c r="K18" s="49">
        <v>0.50852622171095885</v>
      </c>
      <c r="L18" s="49">
        <v>0.56740000000000002</v>
      </c>
      <c r="M18" s="49">
        <v>0.53196486880000005</v>
      </c>
      <c r="N18" s="49">
        <v>0.53238417211333955</v>
      </c>
      <c r="O18" s="49">
        <v>6.4645288712533251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ht="14.4" hidden="1" x14ac:dyDescent="0.3">
      <c r="B19" s="41" t="s">
        <v>2</v>
      </c>
      <c r="C19" s="49">
        <v>0.45099999999999996</v>
      </c>
      <c r="D19" s="49">
        <v>0.39609999999999984</v>
      </c>
      <c r="E19" s="49">
        <v>0.41421699999999989</v>
      </c>
      <c r="F19" s="49">
        <v>0.43179048999999997</v>
      </c>
      <c r="G19" s="49">
        <v>0.44315468019999987</v>
      </c>
      <c r="H19" s="49">
        <v>0.42088086740799996</v>
      </c>
      <c r="I19" s="49">
        <v>0.41508967608207997</v>
      </c>
      <c r="J19" s="49">
        <v>0.40339146960372152</v>
      </c>
      <c r="K19" s="49">
        <v>0.41532364021164714</v>
      </c>
      <c r="L19" s="49">
        <v>0.3960999999999999</v>
      </c>
      <c r="M19" s="49">
        <v>0.44315468019999993</v>
      </c>
      <c r="N19" s="49">
        <v>0.3914592989957959</v>
      </c>
      <c r="O19" s="49">
        <v>5.0216618027012441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ht="14.4" hidden="1" x14ac:dyDescent="0.3">
      <c r="B20" s="41" t="s">
        <v>12</v>
      </c>
      <c r="C20" s="49">
        <v>0.4499999999999999</v>
      </c>
      <c r="D20" s="49">
        <v>0.4444999999999999</v>
      </c>
      <c r="E20" s="49">
        <v>0.43894499999999992</v>
      </c>
      <c r="F20" s="49">
        <v>0.43333444999999993</v>
      </c>
      <c r="G20" s="49">
        <v>0.42766779449999992</v>
      </c>
      <c r="H20" s="49">
        <v>0.41049782833499987</v>
      </c>
      <c r="I20" s="49">
        <v>0.38691774146839986</v>
      </c>
      <c r="J20" s="49">
        <v>0.39917938663903191</v>
      </c>
      <c r="K20" s="49">
        <v>0.38115476823820282</v>
      </c>
      <c r="L20" s="49">
        <v>0.44449999999999984</v>
      </c>
      <c r="M20" s="49">
        <v>0.42766779449999998</v>
      </c>
      <c r="N20" s="49">
        <v>0.41119579890625124</v>
      </c>
      <c r="O20" s="49">
        <v>5.0555605625868854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ht="14.4" hidden="1" x14ac:dyDescent="0.3">
      <c r="B21" s="41" t="s">
        <v>10</v>
      </c>
      <c r="C21" s="49">
        <v>0.45999999999999996</v>
      </c>
      <c r="D21" s="49">
        <v>0.43299999999999994</v>
      </c>
      <c r="E21" s="49">
        <v>0.42732999999999999</v>
      </c>
      <c r="F21" s="49">
        <v>0.41014990000000001</v>
      </c>
      <c r="G21" s="49">
        <v>0.42194690199999996</v>
      </c>
      <c r="H21" s="49">
        <v>0.40460530905999992</v>
      </c>
      <c r="I21" s="49">
        <v>0.42246714978819994</v>
      </c>
      <c r="J21" s="49">
        <v>0.40514116428184593</v>
      </c>
      <c r="K21" s="49">
        <v>0.38134681085311978</v>
      </c>
      <c r="L21" s="49">
        <v>0.43299999999999988</v>
      </c>
      <c r="M21" s="49">
        <v>0.42194690199999996</v>
      </c>
      <c r="N21" s="49">
        <v>0.38729539921030126</v>
      </c>
      <c r="O21" s="49">
        <v>5.0082295371934666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ht="14.4" hidden="1" x14ac:dyDescent="0.3">
      <c r="B22" s="41" t="s">
        <v>5</v>
      </c>
      <c r="C22" s="49">
        <v>0.51</v>
      </c>
      <c r="D22" s="49">
        <v>0.5394000000000001</v>
      </c>
      <c r="E22" s="49">
        <v>0.54861199999999999</v>
      </c>
      <c r="F22" s="49">
        <v>0.55763976000000004</v>
      </c>
      <c r="G22" s="49">
        <v>0.55321615759999998</v>
      </c>
      <c r="H22" s="49">
        <v>0.54428048075200008</v>
      </c>
      <c r="I22" s="49">
        <v>0.5351660903670401</v>
      </c>
      <c r="J22" s="49">
        <v>0.54446276855969933</v>
      </c>
      <c r="K22" s="49">
        <v>0.53535202393089321</v>
      </c>
      <c r="L22" s="49">
        <v>0.53939999999999999</v>
      </c>
      <c r="M22" s="49">
        <v>0.55321615759999998</v>
      </c>
      <c r="N22" s="49">
        <v>0.55357351318850523</v>
      </c>
      <c r="O22" s="49">
        <v>6.5143189519981384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ht="14.4" hidden="1" x14ac:dyDescent="0.3">
      <c r="B23" s="41" t="s">
        <v>20</v>
      </c>
      <c r="C23" s="49">
        <v>0.61</v>
      </c>
      <c r="D23" s="49">
        <v>0.59440000000000004</v>
      </c>
      <c r="E23" s="49">
        <v>0.59034399999999998</v>
      </c>
      <c r="F23" s="49">
        <v>0.58624743999999995</v>
      </c>
      <c r="G23" s="49">
        <v>0.56969733759999985</v>
      </c>
      <c r="H23" s="49">
        <v>0.55248523110399983</v>
      </c>
      <c r="I23" s="49">
        <v>0.53905978803711985</v>
      </c>
      <c r="J23" s="49">
        <v>0.52523158167823336</v>
      </c>
      <c r="K23" s="49">
        <v>0.53472695004466875</v>
      </c>
      <c r="L23" s="49">
        <v>0.59440000000000004</v>
      </c>
      <c r="M23" s="49">
        <v>0.56969733759999996</v>
      </c>
      <c r="N23" s="49">
        <v>0.51098852912858039</v>
      </c>
      <c r="O23" s="49">
        <v>6.7772781951926024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ht="14.4" hidden="1" x14ac:dyDescent="0.3">
      <c r="B24" s="41" t="s">
        <v>4</v>
      </c>
      <c r="C24" s="49">
        <v>0.47199999999999998</v>
      </c>
      <c r="D24" s="49">
        <v>0.51951999999999998</v>
      </c>
      <c r="E24" s="49">
        <v>0.50991039999999999</v>
      </c>
      <c r="F24" s="49">
        <v>0.505009504</v>
      </c>
      <c r="G24" s="49">
        <v>0.51490931392000006</v>
      </c>
      <c r="H24" s="49">
        <v>0.51005840705920003</v>
      </c>
      <c r="I24" s="49">
        <v>0.50025957520038389</v>
      </c>
      <c r="J24" s="49">
        <v>0.49026476670439156</v>
      </c>
      <c r="K24" s="49">
        <v>0.4698753573725673</v>
      </c>
      <c r="L24" s="49">
        <v>0.51951999999999998</v>
      </c>
      <c r="M24" s="49">
        <v>0.51490931391999994</v>
      </c>
      <c r="N24" s="49">
        <v>0.48007006203847935</v>
      </c>
      <c r="O24" s="49">
        <v>6.0063067002150214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ht="14.4" hidden="1" x14ac:dyDescent="0.3">
      <c r="B25" s="41" t="s">
        <v>15</v>
      </c>
      <c r="C25" s="49">
        <v>0.65</v>
      </c>
      <c r="D25" s="49">
        <v>0.61499999999999988</v>
      </c>
      <c r="E25" s="49">
        <v>0.59960000000000002</v>
      </c>
      <c r="F25" s="49">
        <v>0.58358399999999999</v>
      </c>
      <c r="G25" s="49">
        <v>0.57109151999999985</v>
      </c>
      <c r="H25" s="49">
        <v>0.57966968959999987</v>
      </c>
      <c r="I25" s="49">
        <v>0.56705978028799986</v>
      </c>
      <c r="J25" s="49">
        <v>0.56273037809087989</v>
      </c>
      <c r="K25" s="49">
        <v>0.56710307430997109</v>
      </c>
      <c r="L25" s="49">
        <v>0.61499999999999999</v>
      </c>
      <c r="M25" s="49">
        <v>0.57109151999999996</v>
      </c>
      <c r="N25" s="49">
        <v>0.55835768187178869</v>
      </c>
      <c r="O25" s="49">
        <v>7.0402876441606388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ht="14.4" hidden="1" x14ac:dyDescent="0.3">
      <c r="B26" s="41" t="s">
        <v>16</v>
      </c>
      <c r="C26" s="49">
        <v>0.56000000000000005</v>
      </c>
      <c r="D26" s="49">
        <v>0.56879999999999997</v>
      </c>
      <c r="E26" s="49">
        <v>0.55155199999999993</v>
      </c>
      <c r="F26" s="49">
        <v>0.53361407999999999</v>
      </c>
      <c r="G26" s="49">
        <v>0.51495864319999995</v>
      </c>
      <c r="H26" s="49">
        <v>0.51010822963199998</v>
      </c>
      <c r="I26" s="49">
        <v>0.51990606503935999</v>
      </c>
      <c r="J26" s="49">
        <v>0.50550324699054072</v>
      </c>
      <c r="K26" s="49">
        <v>0.49066834440025697</v>
      </c>
      <c r="L26" s="49">
        <v>0.56880000000000008</v>
      </c>
      <c r="M26" s="49">
        <v>0.51495864319999995</v>
      </c>
      <c r="N26" s="49">
        <v>0.49066834440025692</v>
      </c>
      <c r="O26" s="49">
        <v>6.3295375968624148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ht="14.4" hidden="1" x14ac:dyDescent="0.3">
      <c r="B27" s="41" t="s">
        <v>13</v>
      </c>
      <c r="C27" s="49">
        <v>0.48</v>
      </c>
      <c r="D27" s="49">
        <v>0.48519999999999991</v>
      </c>
      <c r="E27" s="49">
        <v>0.46975600000000001</v>
      </c>
      <c r="F27" s="49">
        <v>0.45384867999999989</v>
      </c>
      <c r="G27" s="49">
        <v>0.43746414039999992</v>
      </c>
      <c r="H27" s="49">
        <v>0.44871485759199986</v>
      </c>
      <c r="I27" s="49">
        <v>0.43217630331975987</v>
      </c>
      <c r="J27" s="49">
        <v>0.41514159241935261</v>
      </c>
      <c r="K27" s="49">
        <v>0.40929300834354621</v>
      </c>
      <c r="L27" s="49">
        <v>0.48519999999999991</v>
      </c>
      <c r="M27" s="49">
        <v>0.43746414039999992</v>
      </c>
      <c r="N27" s="49">
        <v>0.39759584019193328</v>
      </c>
      <c r="O27" s="49">
        <v>5.3518545626665919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ht="14.4" hidden="1" x14ac:dyDescent="0.3">
      <c r="B28" s="41" t="s">
        <v>61</v>
      </c>
      <c r="C28" s="49">
        <v>8.0690000000000008</v>
      </c>
      <c r="D28" s="49">
        <v>7.8641999999999994</v>
      </c>
      <c r="E28" s="49">
        <v>7.7820577999999996</v>
      </c>
      <c r="F28" s="49">
        <v>7.7350970460000017</v>
      </c>
      <c r="G28" s="49">
        <v>7.6862950238999979</v>
      </c>
      <c r="H28" s="49">
        <v>7.5855001277158003</v>
      </c>
      <c r="I28" s="49">
        <v>7.5488837553587516</v>
      </c>
      <c r="J28" s="49">
        <v>7.4220154449430709</v>
      </c>
      <c r="K28" s="49">
        <v>7.3199395079759579</v>
      </c>
      <c r="L28" s="49">
        <v>7.8641999999999994</v>
      </c>
      <c r="M28" s="49">
        <v>7.6862950238999979</v>
      </c>
      <c r="N28" s="49">
        <v>7.3077330144066135</v>
      </c>
      <c r="O28" s="49">
        <v>91.871216744200183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">
      <c r="B30" s="39" t="s">
        <v>58</v>
      </c>
      <c r="C30" s="39" t="s">
        <v>60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2:28" x14ac:dyDescent="0.2">
      <c r="B31" s="39" t="s">
        <v>59</v>
      </c>
      <c r="C31" s="40" t="s">
        <v>46</v>
      </c>
      <c r="D31" s="40" t="s">
        <v>47</v>
      </c>
      <c r="E31" s="40" t="s">
        <v>48</v>
      </c>
      <c r="F31" s="40" t="s">
        <v>49</v>
      </c>
      <c r="G31" s="40" t="s">
        <v>50</v>
      </c>
      <c r="H31" s="40" t="s">
        <v>51</v>
      </c>
      <c r="I31" s="40" t="s">
        <v>52</v>
      </c>
      <c r="J31" s="40" t="s">
        <v>53</v>
      </c>
      <c r="K31" s="40" t="s">
        <v>54</v>
      </c>
      <c r="L31" s="40" t="s">
        <v>55</v>
      </c>
      <c r="M31" s="40" t="s">
        <v>56</v>
      </c>
      <c r="N31" s="40" t="s">
        <v>57</v>
      </c>
      <c r="O31" s="40" t="s">
        <v>61</v>
      </c>
    </row>
    <row r="32" spans="2:28" x14ac:dyDescent="0.2">
      <c r="B32" s="41" t="s">
        <v>3</v>
      </c>
      <c r="C32" s="40">
        <v>2600</v>
      </c>
      <c r="D32" s="40">
        <v>1980</v>
      </c>
      <c r="E32" s="40">
        <v>2802.8</v>
      </c>
      <c r="F32" s="40">
        <v>3136.98</v>
      </c>
      <c r="G32" s="40">
        <v>1712.7910799999997</v>
      </c>
      <c r="H32" s="40">
        <v>3461.7410828000006</v>
      </c>
      <c r="I32" s="40">
        <v>4361.7937643280002</v>
      </c>
      <c r="J32" s="40">
        <v>5400.3160891680009</v>
      </c>
      <c r="K32" s="40">
        <v>4555.7066528221258</v>
      </c>
      <c r="L32" s="40">
        <v>4510.1495862939037</v>
      </c>
      <c r="M32" s="40">
        <v>5241.2685718615476</v>
      </c>
      <c r="N32" s="40">
        <v>4762.7179631263634</v>
      </c>
      <c r="O32" s="40">
        <v>44526.264790399946</v>
      </c>
    </row>
    <row r="33" spans="2:15" x14ac:dyDescent="0.2">
      <c r="B33" s="41" t="s">
        <v>8</v>
      </c>
      <c r="C33" s="40">
        <v>3120</v>
      </c>
      <c r="D33" s="40">
        <v>3652</v>
      </c>
      <c r="E33" s="40">
        <v>3492.72</v>
      </c>
      <c r="F33" s="40">
        <v>1714.8824000000002</v>
      </c>
      <c r="G33" s="40">
        <v>1560.5429840000002</v>
      </c>
      <c r="H33" s="40">
        <v>1669.78099288</v>
      </c>
      <c r="I33" s="40">
        <v>1703.1766127376002</v>
      </c>
      <c r="J33" s="40">
        <v>1771.3036772471044</v>
      </c>
      <c r="K33" s="40">
        <v>1966.147081744286</v>
      </c>
      <c r="L33" s="40">
        <v>996.9804348649684</v>
      </c>
      <c r="M33" s="40">
        <v>957.10121747036965</v>
      </c>
      <c r="N33" s="40">
        <v>551.47260625673675</v>
      </c>
      <c r="O33" s="40">
        <v>23156.108007201063</v>
      </c>
    </row>
    <row r="34" spans="2:15" x14ac:dyDescent="0.2">
      <c r="B34" s="41" t="s">
        <v>11</v>
      </c>
      <c r="C34" s="40">
        <v>440</v>
      </c>
      <c r="D34" s="40">
        <v>924</v>
      </c>
      <c r="E34" s="40">
        <v>474.32</v>
      </c>
      <c r="F34" s="40">
        <v>878.35440000000006</v>
      </c>
      <c r="G34" s="40">
        <v>418.68226399999998</v>
      </c>
      <c r="H34" s="40">
        <v>855.25367928000003</v>
      </c>
      <c r="I34" s="40">
        <v>456.94982292960003</v>
      </c>
      <c r="J34" s="40">
        <v>475.22781584678404</v>
      </c>
      <c r="K34" s="40">
        <v>1007.0509443080489</v>
      </c>
      <c r="L34" s="40">
        <v>1329.3072464866245</v>
      </c>
      <c r="M34" s="40">
        <v>2187.6599256465588</v>
      </c>
      <c r="N34" s="40">
        <v>2406.425918211215</v>
      </c>
      <c r="O34" s="40">
        <v>11853.232016708831</v>
      </c>
    </row>
    <row r="35" spans="2:15" x14ac:dyDescent="0.2">
      <c r="B35" s="41" t="s">
        <v>6</v>
      </c>
      <c r="C35" s="40">
        <v>2839.9999999999995</v>
      </c>
      <c r="D35" s="40">
        <v>924</v>
      </c>
      <c r="E35" s="40">
        <v>1121.1199999999999</v>
      </c>
      <c r="F35" s="40">
        <v>1505.7503999999999</v>
      </c>
      <c r="G35" s="40">
        <v>1370.2328639999998</v>
      </c>
      <c r="H35" s="40">
        <v>2280.6764780800004</v>
      </c>
      <c r="I35" s="40">
        <v>3157.1078675136005</v>
      </c>
      <c r="J35" s="40">
        <v>1987.3163208138244</v>
      </c>
      <c r="K35" s="40">
        <v>2685.4691848214638</v>
      </c>
      <c r="L35" s="40">
        <v>2183.8619049423119</v>
      </c>
      <c r="M35" s="40">
        <v>2552.2699132543189</v>
      </c>
      <c r="N35" s="40">
        <v>1804.8194386584114</v>
      </c>
      <c r="O35" s="40">
        <v>24412.62437208393</v>
      </c>
    </row>
    <row r="36" spans="2:15" x14ac:dyDescent="0.2">
      <c r="B36" s="41" t="s">
        <v>9</v>
      </c>
      <c r="C36" s="40">
        <v>3360</v>
      </c>
      <c r="D36" s="40">
        <v>3916</v>
      </c>
      <c r="E36" s="40">
        <v>3018.4000000000005</v>
      </c>
      <c r="F36" s="40">
        <v>1254.7919999999999</v>
      </c>
      <c r="G36" s="40">
        <v>1903.1012000000003</v>
      </c>
      <c r="H36" s="40">
        <v>1629.0546271999999</v>
      </c>
      <c r="I36" s="40">
        <v>1246.2267898079999</v>
      </c>
      <c r="J36" s="40">
        <v>1296.0758614003203</v>
      </c>
      <c r="K36" s="40">
        <v>1438.6442061543555</v>
      </c>
      <c r="L36" s="40">
        <v>1424.2577640928118</v>
      </c>
      <c r="M36" s="40">
        <v>1367.2874535290991</v>
      </c>
      <c r="N36" s="40">
        <v>752.00809944100467</v>
      </c>
      <c r="O36" s="40">
        <v>22605.848001625593</v>
      </c>
    </row>
    <row r="37" spans="2:15" x14ac:dyDescent="0.2">
      <c r="B37" s="41" t="s">
        <v>7</v>
      </c>
      <c r="C37" s="40">
        <v>3320</v>
      </c>
      <c r="D37" s="40">
        <v>3652</v>
      </c>
      <c r="E37" s="40">
        <v>3492.72</v>
      </c>
      <c r="F37" s="40">
        <v>2969.6743999999999</v>
      </c>
      <c r="G37" s="40">
        <v>2512.0935840000002</v>
      </c>
      <c r="H37" s="40">
        <v>3095.20379168</v>
      </c>
      <c r="I37" s="40">
        <v>3157.1078675136005</v>
      </c>
      <c r="J37" s="40">
        <v>3283.3921822141447</v>
      </c>
      <c r="K37" s="40">
        <v>2685.4691848214638</v>
      </c>
      <c r="L37" s="40">
        <v>1709.1093169113742</v>
      </c>
      <c r="M37" s="40">
        <v>1640.7449442349191</v>
      </c>
      <c r="N37" s="40">
        <v>802.1419727370718</v>
      </c>
      <c r="O37" s="40">
        <v>32319.657244112575</v>
      </c>
    </row>
    <row r="38" spans="2:15" x14ac:dyDescent="0.2">
      <c r="B38" s="41" t="s">
        <v>17</v>
      </c>
      <c r="C38" s="40">
        <v>840</v>
      </c>
      <c r="D38" s="40">
        <v>1804</v>
      </c>
      <c r="E38" s="40">
        <v>1336.72</v>
      </c>
      <c r="F38" s="40">
        <v>1296.6183999999998</v>
      </c>
      <c r="G38" s="40">
        <v>1941.1632239999999</v>
      </c>
      <c r="H38" s="40">
        <v>2077.04464968</v>
      </c>
      <c r="I38" s="40">
        <v>2533.9944726096001</v>
      </c>
      <c r="J38" s="40">
        <v>2635.3542515139843</v>
      </c>
      <c r="K38" s="40">
        <v>3404.7912878986413</v>
      </c>
      <c r="L38" s="40">
        <v>3370.7433750196546</v>
      </c>
      <c r="M38" s="40">
        <v>2324.3886709994686</v>
      </c>
      <c r="N38" s="40">
        <v>3559.5050040207557</v>
      </c>
      <c r="O38" s="40">
        <v>27124.323335742109</v>
      </c>
    </row>
    <row r="39" spans="2:15" x14ac:dyDescent="0.2">
      <c r="B39" s="41" t="s">
        <v>2</v>
      </c>
      <c r="C39" s="40">
        <v>4680</v>
      </c>
      <c r="D39" s="40">
        <v>4268</v>
      </c>
      <c r="E39" s="40">
        <v>5045.04</v>
      </c>
      <c r="F39" s="40">
        <v>5730.2168000000011</v>
      </c>
      <c r="G39" s="40">
        <v>5290.6213360000002</v>
      </c>
      <c r="H39" s="40">
        <v>6475.49214312</v>
      </c>
      <c r="I39" s="40">
        <v>5774.1841261104009</v>
      </c>
      <c r="J39" s="40">
        <v>6869.2020654216976</v>
      </c>
      <c r="K39" s="40">
        <v>4747.525880309373</v>
      </c>
      <c r="L39" s="40">
        <v>5174.8032095372164</v>
      </c>
      <c r="M39" s="40">
        <v>6335.0985346848274</v>
      </c>
      <c r="N39" s="40">
        <v>5965.9309222319716</v>
      </c>
      <c r="O39" s="40">
        <v>66356.11501741549</v>
      </c>
    </row>
    <row r="40" spans="2:15" x14ac:dyDescent="0.2">
      <c r="B40" s="41" t="s">
        <v>12</v>
      </c>
      <c r="C40" s="40">
        <v>760</v>
      </c>
      <c r="D40" s="40">
        <v>1716</v>
      </c>
      <c r="E40" s="40">
        <v>1250.48</v>
      </c>
      <c r="F40" s="40">
        <v>2049.4936000000002</v>
      </c>
      <c r="G40" s="40">
        <v>2626.2796560000006</v>
      </c>
      <c r="H40" s="40">
        <v>2402.8555751199997</v>
      </c>
      <c r="I40" s="40">
        <v>2035.5037566864003</v>
      </c>
      <c r="J40" s="40">
        <v>2116.9239069538562</v>
      </c>
      <c r="K40" s="40">
        <v>2829.3336054368992</v>
      </c>
      <c r="L40" s="40">
        <v>2801.0402693825299</v>
      </c>
      <c r="M40" s="40">
        <v>2688.9986586072287</v>
      </c>
      <c r="N40" s="40">
        <v>3960.5759903892917</v>
      </c>
      <c r="O40" s="40">
        <v>27237.485018576208</v>
      </c>
    </row>
    <row r="41" spans="2:15" x14ac:dyDescent="0.2">
      <c r="B41" s="41" t="s">
        <v>10</v>
      </c>
      <c r="C41" s="40">
        <v>1520</v>
      </c>
      <c r="D41" s="40">
        <v>2112</v>
      </c>
      <c r="E41" s="40">
        <v>2500.96</v>
      </c>
      <c r="F41" s="40">
        <v>2425.9312</v>
      </c>
      <c r="G41" s="40">
        <v>1941.1632239999999</v>
      </c>
      <c r="H41" s="40">
        <v>1669.78099288</v>
      </c>
      <c r="I41" s="40">
        <v>1287.7676828016001</v>
      </c>
      <c r="J41" s="40">
        <v>1339.2783901136643</v>
      </c>
      <c r="K41" s="40">
        <v>2445.6951504624044</v>
      </c>
      <c r="L41" s="40">
        <v>2895.9907869887174</v>
      </c>
      <c r="M41" s="40">
        <v>2780.1511555091688</v>
      </c>
      <c r="N41" s="40">
        <v>2055.4888051387466</v>
      </c>
      <c r="O41" s="40">
        <v>24974.207387894301</v>
      </c>
    </row>
    <row r="42" spans="2:15" x14ac:dyDescent="0.2">
      <c r="B42" s="41" t="s">
        <v>5</v>
      </c>
      <c r="C42" s="40">
        <v>1800</v>
      </c>
      <c r="D42" s="40">
        <v>2420</v>
      </c>
      <c r="E42" s="40">
        <v>2285.36</v>
      </c>
      <c r="F42" s="40">
        <v>1798.5352</v>
      </c>
      <c r="G42" s="40">
        <v>1636.6670319999998</v>
      </c>
      <c r="H42" s="40">
        <v>529.44275384000002</v>
      </c>
      <c r="I42" s="40">
        <v>1370.8494687888001</v>
      </c>
      <c r="J42" s="40">
        <v>2289.7340218072322</v>
      </c>
      <c r="K42" s="40">
        <v>3980.2489703603837</v>
      </c>
      <c r="L42" s="40">
        <v>2990.941304594905</v>
      </c>
      <c r="M42" s="40">
        <v>3327.0661369208083</v>
      </c>
      <c r="N42" s="40">
        <v>4161.1114835735598</v>
      </c>
      <c r="O42" s="40">
        <v>28589.956371885684</v>
      </c>
    </row>
    <row r="43" spans="2:15" x14ac:dyDescent="0.2">
      <c r="B43" s="41" t="s">
        <v>20</v>
      </c>
      <c r="C43" s="40">
        <v>2280</v>
      </c>
      <c r="D43" s="40">
        <v>3388</v>
      </c>
      <c r="E43" s="40">
        <v>4182.6400000000003</v>
      </c>
      <c r="F43" s="40">
        <v>4057.1608000000001</v>
      </c>
      <c r="G43" s="40">
        <v>3692.0163280000002</v>
      </c>
      <c r="H43" s="40">
        <v>3950.4574709600001</v>
      </c>
      <c r="I43" s="40">
        <v>4444.8755503152006</v>
      </c>
      <c r="J43" s="40">
        <v>2894.5694237940488</v>
      </c>
      <c r="K43" s="40">
        <v>3212.9720604113941</v>
      </c>
      <c r="L43" s="40">
        <v>3180.8423398072805</v>
      </c>
      <c r="M43" s="40">
        <v>2142.0836771955892</v>
      </c>
      <c r="N43" s="40">
        <v>3158.4340176522201</v>
      </c>
      <c r="O43" s="40">
        <v>40584.051668135726</v>
      </c>
    </row>
    <row r="44" spans="2:15" x14ac:dyDescent="0.2">
      <c r="B44" s="41" t="s">
        <v>4</v>
      </c>
      <c r="C44" s="40">
        <v>3040</v>
      </c>
      <c r="D44" s="40">
        <v>3783.9999999999995</v>
      </c>
      <c r="E44" s="40">
        <v>4570.72</v>
      </c>
      <c r="F44" s="40">
        <v>4015.3343999999997</v>
      </c>
      <c r="G44" s="40">
        <v>3653.9543039999999</v>
      </c>
      <c r="H44" s="40">
        <v>3909.7311052800001</v>
      </c>
      <c r="I44" s="40">
        <v>4818.7435872576007</v>
      </c>
      <c r="J44" s="40">
        <v>5875.5439050147861</v>
      </c>
      <c r="K44" s="40">
        <v>5562.7575971301749</v>
      </c>
      <c r="L44" s="40">
        <v>6456.6351972207485</v>
      </c>
      <c r="M44" s="40">
        <v>3919.5573667834178</v>
      </c>
      <c r="N44" s="40">
        <v>5314.1905693831004</v>
      </c>
      <c r="O44" s="40">
        <v>54921.168032069829</v>
      </c>
    </row>
    <row r="45" spans="2:15" x14ac:dyDescent="0.2">
      <c r="B45" s="41" t="s">
        <v>15</v>
      </c>
      <c r="C45" s="40">
        <v>2960</v>
      </c>
      <c r="D45" s="40">
        <v>1936</v>
      </c>
      <c r="E45" s="40">
        <v>1897.28</v>
      </c>
      <c r="F45" s="40">
        <v>3513.4176000000002</v>
      </c>
      <c r="G45" s="40">
        <v>2816.5897760000003</v>
      </c>
      <c r="H45" s="40">
        <v>2199.2237467200002</v>
      </c>
      <c r="I45" s="40">
        <v>1412.3903617824001</v>
      </c>
      <c r="J45" s="40">
        <v>1036.8606891202562</v>
      </c>
      <c r="K45" s="40">
        <v>2110.0115023597214</v>
      </c>
      <c r="L45" s="40">
        <v>2326.2876813515927</v>
      </c>
      <c r="M45" s="40">
        <v>3144.7611431169285</v>
      </c>
      <c r="N45" s="40">
        <v>4461.9147233499616</v>
      </c>
      <c r="O45" s="40">
        <v>29814.737223800861</v>
      </c>
    </row>
    <row r="46" spans="2:15" x14ac:dyDescent="0.2">
      <c r="B46" s="41" t="s">
        <v>16</v>
      </c>
      <c r="C46" s="40">
        <v>4640</v>
      </c>
      <c r="D46" s="40">
        <v>6424</v>
      </c>
      <c r="E46" s="40">
        <v>5001.92</v>
      </c>
      <c r="F46" s="40">
        <v>4015.3343999999997</v>
      </c>
      <c r="G46" s="40">
        <v>3653.9543039999999</v>
      </c>
      <c r="H46" s="40">
        <v>3095.20379168</v>
      </c>
      <c r="I46" s="40">
        <v>3157.1078675136005</v>
      </c>
      <c r="J46" s="40">
        <v>2851.3668950807046</v>
      </c>
      <c r="K46" s="40">
        <v>3165.0172535395823</v>
      </c>
      <c r="L46" s="40">
        <v>3798.0207042474985</v>
      </c>
      <c r="M46" s="40">
        <v>2734.5749070581983</v>
      </c>
      <c r="N46" s="40">
        <v>3459.2372574286223</v>
      </c>
      <c r="O46" s="40">
        <v>45995.737380548206</v>
      </c>
    </row>
    <row r="47" spans="2:15" x14ac:dyDescent="0.2">
      <c r="B47" s="41" t="s">
        <v>13</v>
      </c>
      <c r="C47" s="40">
        <v>1800</v>
      </c>
      <c r="D47" s="40">
        <v>1100</v>
      </c>
      <c r="E47" s="40">
        <v>646.79999999999995</v>
      </c>
      <c r="F47" s="40">
        <v>1463.9240000000002</v>
      </c>
      <c r="G47" s="40">
        <v>1332.17084</v>
      </c>
      <c r="H47" s="40">
        <v>1425.4227988000002</v>
      </c>
      <c r="I47" s="40">
        <v>1453.9312547760003</v>
      </c>
      <c r="J47" s="40">
        <v>1080.0632178336002</v>
      </c>
      <c r="K47" s="40">
        <v>2157.9663092315332</v>
      </c>
      <c r="L47" s="40">
        <v>2326.2876813515927</v>
      </c>
      <c r="M47" s="40">
        <v>2233.2361740975293</v>
      </c>
      <c r="N47" s="40">
        <v>2957.898524467952</v>
      </c>
      <c r="O47" s="40">
        <v>19977.70080055821</v>
      </c>
    </row>
    <row r="48" spans="2:15" x14ac:dyDescent="0.2">
      <c r="B48" s="41" t="s">
        <v>61</v>
      </c>
      <c r="C48" s="40">
        <v>40000</v>
      </c>
      <c r="D48" s="40">
        <v>44000</v>
      </c>
      <c r="E48" s="40">
        <v>43120</v>
      </c>
      <c r="F48" s="40">
        <v>41826.400000000001</v>
      </c>
      <c r="G48" s="40">
        <v>38062.023999999998</v>
      </c>
      <c r="H48" s="40">
        <v>40726.36568000001</v>
      </c>
      <c r="I48" s="40">
        <v>42371.71085347201</v>
      </c>
      <c r="J48" s="40">
        <v>43202.528713344014</v>
      </c>
      <c r="K48" s="40">
        <v>47954.806871811859</v>
      </c>
      <c r="L48" s="40">
        <v>47475.258803093726</v>
      </c>
      <c r="M48" s="40">
        <v>45576.248450969972</v>
      </c>
      <c r="N48" s="40">
        <v>50133.87329606698</v>
      </c>
      <c r="O48" s="40">
        <v>524449.21666875854</v>
      </c>
    </row>
    <row r="49" spans="2:15" x14ac:dyDescent="0.2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2:15" ht="12" x14ac:dyDescent="0.25">
      <c r="B50" s="42" t="s">
        <v>62</v>
      </c>
      <c r="C50" s="42" t="s">
        <v>60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2:15" ht="12" x14ac:dyDescent="0.25">
      <c r="B51" s="43" t="s">
        <v>59</v>
      </c>
      <c r="C51" s="43" t="s">
        <v>46</v>
      </c>
      <c r="D51" s="43" t="s">
        <v>47</v>
      </c>
      <c r="E51" s="43" t="s">
        <v>48</v>
      </c>
      <c r="F51" s="43" t="s">
        <v>49</v>
      </c>
      <c r="G51" s="43" t="s">
        <v>50</v>
      </c>
      <c r="H51" s="43" t="s">
        <v>51</v>
      </c>
      <c r="I51" s="43" t="s">
        <v>52</v>
      </c>
      <c r="J51" s="43" t="s">
        <v>53</v>
      </c>
      <c r="K51" s="43" t="s">
        <v>54</v>
      </c>
      <c r="L51" s="43" t="s">
        <v>55</v>
      </c>
      <c r="M51" s="43" t="s">
        <v>56</v>
      </c>
      <c r="N51" s="43" t="s">
        <v>57</v>
      </c>
      <c r="O51" s="43" t="s">
        <v>61</v>
      </c>
    </row>
    <row r="52" spans="2:15" x14ac:dyDescent="0.2">
      <c r="B52" s="44" t="s">
        <v>3</v>
      </c>
      <c r="C52" s="45">
        <v>-1391</v>
      </c>
      <c r="D52" s="45">
        <v>-1101.672</v>
      </c>
      <c r="E52" s="45">
        <v>-1621.8570368000003</v>
      </c>
      <c r="F52" s="45">
        <v>-1851.5369448576002</v>
      </c>
      <c r="G52" s="45">
        <v>-1031.1579553300946</v>
      </c>
      <c r="H52" s="45">
        <v>-2042.4031048117042</v>
      </c>
      <c r="I52" s="45">
        <v>-2676.3650285452568</v>
      </c>
      <c r="J52" s="45">
        <v>-3446.1385891363693</v>
      </c>
      <c r="K52" s="45">
        <v>-2819.9476383815781</v>
      </c>
      <c r="L52" s="45">
        <v>-2509.4472298139281</v>
      </c>
      <c r="M52" s="45">
        <v>-3155.4203235905684</v>
      </c>
      <c r="N52" s="45">
        <v>-3160.8345375591989</v>
      </c>
      <c r="O52" s="45">
        <v>-26807.780388826301</v>
      </c>
    </row>
    <row r="53" spans="2:15" x14ac:dyDescent="0.2">
      <c r="B53" s="44" t="s">
        <v>8</v>
      </c>
      <c r="C53" s="45">
        <v>-1404</v>
      </c>
      <c r="D53" s="45">
        <v>-1725.5700000000002</v>
      </c>
      <c r="E53" s="45">
        <v>-1683.3164040000001</v>
      </c>
      <c r="F53" s="45">
        <v>-843.01732413360014</v>
      </c>
      <c r="G53" s="45">
        <v>-790.16013791042349</v>
      </c>
      <c r="H53" s="45">
        <v>-837.01663408851152</v>
      </c>
      <c r="I53" s="45">
        <v>-845.21939710257902</v>
      </c>
      <c r="J53" s="45">
        <v>-852.65732779708185</v>
      </c>
      <c r="K53" s="45">
        <v>-965.37862653185607</v>
      </c>
      <c r="L53" s="45">
        <v>-471.0732554736976</v>
      </c>
      <c r="M53" s="45">
        <v>-484.61544330689281</v>
      </c>
      <c r="N53" s="45">
        <v>-257.49997016260198</v>
      </c>
      <c r="O53" s="45">
        <v>-11159.524520507244</v>
      </c>
    </row>
    <row r="54" spans="2:15" x14ac:dyDescent="0.2">
      <c r="B54" s="44" t="s">
        <v>11</v>
      </c>
      <c r="C54" s="45">
        <v>-268.39999999999998</v>
      </c>
      <c r="D54" s="45">
        <v>-591.822</v>
      </c>
      <c r="E54" s="45">
        <v>-312.91601879999996</v>
      </c>
      <c r="F54" s="45">
        <v>-561.71330418588002</v>
      </c>
      <c r="G54" s="45">
        <v>-262.3826097241469</v>
      </c>
      <c r="H54" s="45">
        <v>-550.57261363682369</v>
      </c>
      <c r="I54" s="45">
        <v>-271.96108163047626</v>
      </c>
      <c r="J54" s="45">
        <v>-288.85036702148852</v>
      </c>
      <c r="K54" s="45">
        <v>-599.85818310595278</v>
      </c>
      <c r="L54" s="45">
        <v>-851.42129137468294</v>
      </c>
      <c r="M54" s="45">
        <v>-1370.9773970269669</v>
      </c>
      <c r="N54" s="45">
        <v>-1448.034009461981</v>
      </c>
      <c r="O54" s="45">
        <v>-7378.9088759684</v>
      </c>
    </row>
    <row r="55" spans="2:15" x14ac:dyDescent="0.2">
      <c r="B55" s="44" t="s">
        <v>6</v>
      </c>
      <c r="C55" s="45">
        <v>-1533.6</v>
      </c>
      <c r="D55" s="45">
        <v>-488.98079999999999</v>
      </c>
      <c r="E55" s="45">
        <v>-581.43076991999988</v>
      </c>
      <c r="F55" s="45">
        <v>-765.28812445747189</v>
      </c>
      <c r="G55" s="45">
        <v>-675.51982745861039</v>
      </c>
      <c r="H55" s="45">
        <v>-1146.8525284040652</v>
      </c>
      <c r="I55" s="45">
        <v>-1651.0744343206866</v>
      </c>
      <c r="J55" s="45">
        <v>-1080.8802233607594</v>
      </c>
      <c r="K55" s="45">
        <v>-1519.0220711188913</v>
      </c>
      <c r="L55" s="45">
        <v>-1155.6997200954715</v>
      </c>
      <c r="M55" s="45">
        <v>-1258.2598014736861</v>
      </c>
      <c r="N55" s="45">
        <v>-1020.8869933053431</v>
      </c>
      <c r="O55" s="45">
        <v>-12877.495293914986</v>
      </c>
    </row>
    <row r="56" spans="2:15" x14ac:dyDescent="0.2">
      <c r="B56" s="44" t="s">
        <v>9</v>
      </c>
      <c r="C56" s="45">
        <v>-1811.0400000000002</v>
      </c>
      <c r="D56" s="45">
        <v>-2279.5819200000005</v>
      </c>
      <c r="E56" s="45">
        <v>-1721.9295878400003</v>
      </c>
      <c r="F56" s="45">
        <v>-701.51411408601598</v>
      </c>
      <c r="G56" s="45">
        <v>-1053.3234423001531</v>
      </c>
      <c r="H56" s="45">
        <v>-874.5955206106629</v>
      </c>
      <c r="I56" s="45">
        <v>-655.68426180181393</v>
      </c>
      <c r="J56" s="45">
        <v>-709.18809756484222</v>
      </c>
      <c r="K56" s="45">
        <v>-795.07077617994469</v>
      </c>
      <c r="L56" s="45">
        <v>-829.08892963370772</v>
      </c>
      <c r="M56" s="45">
        <v>-756.76266042241014</v>
      </c>
      <c r="N56" s="45">
        <v>-427.94393264333848</v>
      </c>
      <c r="O56" s="45">
        <v>-12615.72324308289</v>
      </c>
    </row>
    <row r="57" spans="2:15" x14ac:dyDescent="0.2">
      <c r="B57" s="44" t="s">
        <v>7</v>
      </c>
      <c r="C57" s="45">
        <v>-1593.6</v>
      </c>
      <c r="D57" s="45">
        <v>-1893.1967999999999</v>
      </c>
      <c r="E57" s="45">
        <v>-1792.5197875199999</v>
      </c>
      <c r="F57" s="45">
        <v>-1508.8435727016958</v>
      </c>
      <c r="G57" s="45">
        <v>-1301.8812376900441</v>
      </c>
      <c r="H57" s="45">
        <v>-1668.238508165342</v>
      </c>
      <c r="I57" s="45">
        <v>-1667.5712127620759</v>
      </c>
      <c r="J57" s="45">
        <v>-1751.6168018852845</v>
      </c>
      <c r="K57" s="45">
        <v>-1475.6173081229601</v>
      </c>
      <c r="L57" s="45">
        <v>-886.00226988685631</v>
      </c>
      <c r="M57" s="45">
        <v>-850.30871156201283</v>
      </c>
      <c r="N57" s="45">
        <v>-432.20417536480119</v>
      </c>
      <c r="O57" s="45">
        <v>-16821.60038566107</v>
      </c>
    </row>
    <row r="58" spans="2:15" x14ac:dyDescent="0.2">
      <c r="B58" s="44" t="s">
        <v>17</v>
      </c>
      <c r="C58" s="45">
        <v>-352.8</v>
      </c>
      <c r="D58" s="45">
        <v>-780.41039999999998</v>
      </c>
      <c r="E58" s="45">
        <v>-595.61302416000001</v>
      </c>
      <c r="F58" s="45">
        <v>-600.85441877260791</v>
      </c>
      <c r="G58" s="45">
        <v>-908.53258422545491</v>
      </c>
      <c r="H58" s="45">
        <v>-1001.2937610748741</v>
      </c>
      <c r="I58" s="45">
        <v>-1233.7941723964598</v>
      </c>
      <c r="J58" s="45">
        <v>-1257.4830205064718</v>
      </c>
      <c r="K58" s="45">
        <v>-1673.3656385491558</v>
      </c>
      <c r="L58" s="45">
        <v>-1458.1835840335025</v>
      </c>
      <c r="M58" s="45">
        <v>-1087.8955565910298</v>
      </c>
      <c r="N58" s="45">
        <v>-1664.4808793218765</v>
      </c>
      <c r="O58" s="45">
        <v>-12614.707039631432</v>
      </c>
    </row>
    <row r="59" spans="2:15" x14ac:dyDescent="0.2">
      <c r="B59" s="44" t="s">
        <v>2</v>
      </c>
      <c r="C59" s="45">
        <v>-2569.3200000000002</v>
      </c>
      <c r="D59" s="45">
        <v>-2577.4452000000006</v>
      </c>
      <c r="E59" s="45">
        <v>-2955.2986663200004</v>
      </c>
      <c r="F59" s="45">
        <v>-3255.9636801217689</v>
      </c>
      <c r="G59" s="45">
        <v>-2946.0577297856239</v>
      </c>
      <c r="H59" s="45">
        <v>-3750.081393029966</v>
      </c>
      <c r="I59" s="45">
        <v>-3377.3799075649467</v>
      </c>
      <c r="J59" s="45">
        <v>-4098.2245492463198</v>
      </c>
      <c r="K59" s="45">
        <v>-2775.7661497002796</v>
      </c>
      <c r="L59" s="45">
        <v>-3125.0636582395255</v>
      </c>
      <c r="M59" s="45">
        <v>-3527.6699695110847</v>
      </c>
      <c r="N59" s="45">
        <v>-3630.5117855577018</v>
      </c>
      <c r="O59" s="45">
        <v>-38588.782689077227</v>
      </c>
    </row>
    <row r="60" spans="2:15" x14ac:dyDescent="0.2">
      <c r="B60" s="44" t="s">
        <v>12</v>
      </c>
      <c r="C60" s="45">
        <v>-418.00000000000006</v>
      </c>
      <c r="D60" s="45">
        <v>-953.23800000000017</v>
      </c>
      <c r="E60" s="45">
        <v>-701.58805640000014</v>
      </c>
      <c r="F60" s="45">
        <v>-1161.3774180654802</v>
      </c>
      <c r="G60" s="45">
        <v>-1503.1044277782619</v>
      </c>
      <c r="H60" s="45">
        <v>-1416.4885797305926</v>
      </c>
      <c r="I60" s="45">
        <v>-1247.9312403988549</v>
      </c>
      <c r="J60" s="45">
        <v>-1271.8915202145129</v>
      </c>
      <c r="K60" s="45">
        <v>-1750.9196107880391</v>
      </c>
      <c r="L60" s="45">
        <v>-1555.9778696419958</v>
      </c>
      <c r="M60" s="45">
        <v>-1539.0005328672169</v>
      </c>
      <c r="N60" s="45">
        <v>-2332.0037818922497</v>
      </c>
      <c r="O60" s="45">
        <v>-15851.521037777205</v>
      </c>
    </row>
    <row r="61" spans="2:15" x14ac:dyDescent="0.2">
      <c r="B61" s="44" t="s">
        <v>10</v>
      </c>
      <c r="C61" s="45">
        <v>-820.80000000000007</v>
      </c>
      <c r="D61" s="45">
        <v>-1197.5040000000001</v>
      </c>
      <c r="E61" s="45">
        <v>-1432.2247632000001</v>
      </c>
      <c r="F61" s="45">
        <v>-1430.93576091312</v>
      </c>
      <c r="G61" s="45">
        <v>-1122.095415356868</v>
      </c>
      <c r="H61" s="45">
        <v>-994.17873819327406</v>
      </c>
      <c r="I61" s="45">
        <v>-743.72814025905336</v>
      </c>
      <c r="J61" s="45">
        <v>-796.68158384549804</v>
      </c>
      <c r="K61" s="45">
        <v>-1513.0371045146255</v>
      </c>
      <c r="L61" s="45">
        <v>-1642.0267762226031</v>
      </c>
      <c r="M61" s="45">
        <v>-1607.0749883503549</v>
      </c>
      <c r="N61" s="45">
        <v>-1259.4074477802305</v>
      </c>
      <c r="O61" s="45">
        <v>-14559.69471863563</v>
      </c>
    </row>
    <row r="62" spans="2:15" x14ac:dyDescent="0.2">
      <c r="B62" s="44" t="s">
        <v>5</v>
      </c>
      <c r="C62" s="45">
        <v>-882</v>
      </c>
      <c r="D62" s="45">
        <v>-1114.6519999999998</v>
      </c>
      <c r="E62" s="45">
        <v>-1031.5840796800001</v>
      </c>
      <c r="F62" s="45">
        <v>-795.60046272044792</v>
      </c>
      <c r="G62" s="45">
        <v>-731.23638528636366</v>
      </c>
      <c r="H62" s="45">
        <v>-241.277397249302</v>
      </c>
      <c r="I62" s="45">
        <v>-637.21731809536425</v>
      </c>
      <c r="J62" s="45">
        <v>-1043.0590970287317</v>
      </c>
      <c r="K62" s="45">
        <v>-1849.4146283290984</v>
      </c>
      <c r="L62" s="45">
        <v>-1377.6275648964131</v>
      </c>
      <c r="M62" s="45">
        <v>-1486.4793925724032</v>
      </c>
      <c r="N62" s="45">
        <v>-1857.630380842711</v>
      </c>
      <c r="O62" s="45">
        <v>-13047.778706700836</v>
      </c>
    </row>
    <row r="63" spans="2:15" x14ac:dyDescent="0.2">
      <c r="B63" s="44" t="s">
        <v>20</v>
      </c>
      <c r="C63" s="45">
        <v>-889.2</v>
      </c>
      <c r="D63" s="45">
        <v>-1374.1728000000001</v>
      </c>
      <c r="E63" s="45">
        <v>-1713.4435718400002</v>
      </c>
      <c r="F63" s="45">
        <v>-1678.6606673316483</v>
      </c>
      <c r="G63" s="45">
        <v>-1588.6844555626722</v>
      </c>
      <c r="H63" s="45">
        <v>-1767.8880621501416</v>
      </c>
      <c r="I63" s="45">
        <v>-2048.8218783109123</v>
      </c>
      <c r="J63" s="45">
        <v>-1374.2501470572479</v>
      </c>
      <c r="K63" s="45">
        <v>-1494.9093099688741</v>
      </c>
      <c r="L63" s="45">
        <v>-1290.149653025833</v>
      </c>
      <c r="M63" s="45">
        <v>-921.74430938084436</v>
      </c>
      <c r="N63" s="45">
        <v>-1544.5104646224395</v>
      </c>
      <c r="O63" s="45">
        <v>-17686.435319250617</v>
      </c>
    </row>
    <row r="64" spans="2:15" x14ac:dyDescent="0.2">
      <c r="B64" s="44" t="s">
        <v>4</v>
      </c>
      <c r="C64" s="45">
        <v>-1605.1200000000001</v>
      </c>
      <c r="D64" s="45">
        <v>-1818.1363199999998</v>
      </c>
      <c r="E64" s="45">
        <v>-2240.062336512</v>
      </c>
      <c r="F64" s="45">
        <v>-1987.5523662618623</v>
      </c>
      <c r="G64" s="45">
        <v>-1772.4992002323288</v>
      </c>
      <c r="H64" s="45">
        <v>-1915.5398856910779</v>
      </c>
      <c r="I64" s="45">
        <v>-2408.1209672965392</v>
      </c>
      <c r="J64" s="45">
        <v>-2994.9717431613021</v>
      </c>
      <c r="K64" s="45">
        <v>-2948.9548832016703</v>
      </c>
      <c r="L64" s="45">
        <v>-3102.2840795606253</v>
      </c>
      <c r="M64" s="45">
        <v>-1901.3407721828864</v>
      </c>
      <c r="N64" s="45">
        <v>-2763.0067730550536</v>
      </c>
      <c r="O64" s="45">
        <v>-27457.589327155347</v>
      </c>
    </row>
    <row r="65" spans="2:15" x14ac:dyDescent="0.2">
      <c r="B65" s="44" t="s">
        <v>15</v>
      </c>
      <c r="C65" s="45">
        <v>-1036</v>
      </c>
      <c r="D65" s="45">
        <v>-745.36</v>
      </c>
      <c r="E65" s="45">
        <v>-759.67091200000004</v>
      </c>
      <c r="F65" s="45">
        <v>-1463.0433033216002</v>
      </c>
      <c r="G65" s="45">
        <v>-1208.0592396077009</v>
      </c>
      <c r="H65" s="45">
        <v>-924.4004000978689</v>
      </c>
      <c r="I65" s="45">
        <v>-611.4805935491836</v>
      </c>
      <c r="J65" s="45">
        <v>-453.38768150404417</v>
      </c>
      <c r="K65" s="45">
        <v>-913.41749254212255</v>
      </c>
      <c r="L65" s="45">
        <v>-895.62075732036317</v>
      </c>
      <c r="M65" s="45">
        <v>-1348.8147218573445</v>
      </c>
      <c r="N65" s="45">
        <v>-1970.5703617106738</v>
      </c>
      <c r="O65" s="45">
        <v>-12329.825463510902</v>
      </c>
    </row>
    <row r="66" spans="2:15" x14ac:dyDescent="0.2">
      <c r="B66" s="44" t="s">
        <v>16</v>
      </c>
      <c r="C66" s="45">
        <v>-2041.6</v>
      </c>
      <c r="D66" s="45">
        <v>-2770.0288</v>
      </c>
      <c r="E66" s="45">
        <v>-2243.1010201600002</v>
      </c>
      <c r="F66" s="45">
        <v>-1872.6954282516479</v>
      </c>
      <c r="G66" s="45">
        <v>-1772.3189532973597</v>
      </c>
      <c r="H66" s="45">
        <v>-1516.3148651558615</v>
      </c>
      <c r="I66" s="45">
        <v>-1515.7083392097993</v>
      </c>
      <c r="J66" s="45">
        <v>-1409.9916712560719</v>
      </c>
      <c r="K66" s="45">
        <v>-1612.0434777470671</v>
      </c>
      <c r="L66" s="45">
        <v>-1637.7065276715214</v>
      </c>
      <c r="M66" s="45">
        <v>-1326.3819231907426</v>
      </c>
      <c r="N66" s="45">
        <v>-1761.8990394384348</v>
      </c>
      <c r="O66" s="45">
        <v>-21479.790045378508</v>
      </c>
    </row>
    <row r="67" spans="2:15" x14ac:dyDescent="0.2">
      <c r="B67" s="44" t="s">
        <v>13</v>
      </c>
      <c r="C67" s="45">
        <v>-936</v>
      </c>
      <c r="D67" s="45">
        <v>-566.28000000000009</v>
      </c>
      <c r="E67" s="45">
        <v>-342.96181919999998</v>
      </c>
      <c r="F67" s="45">
        <v>-799.52402497968023</v>
      </c>
      <c r="G67" s="45">
        <v>-749.39386861345417</v>
      </c>
      <c r="H67" s="45">
        <v>-785.81441062806823</v>
      </c>
      <c r="I67" s="45">
        <v>-825.57661980584851</v>
      </c>
      <c r="J67" s="45">
        <v>-631.68405366858929</v>
      </c>
      <c r="K67" s="45">
        <v>-1274.7257866221396</v>
      </c>
      <c r="L67" s="45">
        <v>-1197.5728983598001</v>
      </c>
      <c r="M67" s="45">
        <v>-1256.2754308857691</v>
      </c>
      <c r="N67" s="45">
        <v>-1781.8503754296369</v>
      </c>
      <c r="O67" s="45">
        <v>-11147.659288192985</v>
      </c>
    </row>
    <row r="68" spans="2:15" ht="12" x14ac:dyDescent="0.25">
      <c r="B68" s="46" t="s">
        <v>61</v>
      </c>
      <c r="C68" s="47">
        <v>-19552.479999999996</v>
      </c>
      <c r="D68" s="47">
        <v>-21978.051040000002</v>
      </c>
      <c r="E68" s="47">
        <v>-21729.517854352005</v>
      </c>
      <c r="F68" s="47">
        <v>-21278.12091516213</v>
      </c>
      <c r="G68" s="47">
        <v>-19416.40747015956</v>
      </c>
      <c r="H68" s="47">
        <v>-21432.956402718133</v>
      </c>
      <c r="I68" s="47">
        <v>-22417.634593049846</v>
      </c>
      <c r="J68" s="47">
        <v>-23460.956474254614</v>
      </c>
      <c r="K68" s="47">
        <v>-25981.448685404252</v>
      </c>
      <c r="L68" s="47">
        <v>-23984.94606525053</v>
      </c>
      <c r="M68" s="47">
        <v>-23879.021934772216</v>
      </c>
      <c r="N68" s="47">
        <v>-27313.274908148273</v>
      </c>
      <c r="O68" s="47">
        <v>-272424.81634327164</v>
      </c>
    </row>
    <row r="69" spans="2:15" x14ac:dyDescent="0.2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2:15" ht="12" x14ac:dyDescent="0.25">
      <c r="B70" s="42" t="s">
        <v>64</v>
      </c>
      <c r="C70" s="42" t="s">
        <v>60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</row>
    <row r="71" spans="2:15" ht="12" x14ac:dyDescent="0.25">
      <c r="B71" s="43" t="s">
        <v>59</v>
      </c>
      <c r="C71" s="43" t="s">
        <v>46</v>
      </c>
      <c r="D71" s="43" t="s">
        <v>47</v>
      </c>
      <c r="E71" s="43" t="s">
        <v>48</v>
      </c>
      <c r="F71" s="43" t="s">
        <v>49</v>
      </c>
      <c r="G71" s="43" t="s">
        <v>50</v>
      </c>
      <c r="H71" s="43" t="s">
        <v>51</v>
      </c>
      <c r="I71" s="43" t="s">
        <v>52</v>
      </c>
      <c r="J71" s="43" t="s">
        <v>53</v>
      </c>
      <c r="K71" s="43" t="s">
        <v>54</v>
      </c>
      <c r="L71" s="43" t="s">
        <v>55</v>
      </c>
      <c r="M71" s="43" t="s">
        <v>56</v>
      </c>
      <c r="N71" s="43" t="s">
        <v>57</v>
      </c>
      <c r="O71" s="43" t="s">
        <v>61</v>
      </c>
    </row>
    <row r="72" spans="2:15" x14ac:dyDescent="0.2">
      <c r="B72" s="44" t="s">
        <v>3</v>
      </c>
      <c r="C72" s="45">
        <v>1209</v>
      </c>
      <c r="D72" s="45">
        <v>878.32799999999997</v>
      </c>
      <c r="E72" s="45">
        <v>1180.9429631999999</v>
      </c>
      <c r="F72" s="45">
        <v>1285.4430551423998</v>
      </c>
      <c r="G72" s="45">
        <v>681.6331246699051</v>
      </c>
      <c r="H72" s="45">
        <v>1419.3379779882964</v>
      </c>
      <c r="I72" s="45">
        <v>1685.4287357827434</v>
      </c>
      <c r="J72" s="45">
        <v>1954.1775000316316</v>
      </c>
      <c r="K72" s="45">
        <v>1735.7590144405476</v>
      </c>
      <c r="L72" s="45">
        <v>2000.7023564799756</v>
      </c>
      <c r="M72" s="45">
        <v>2085.8482482709792</v>
      </c>
      <c r="N72" s="45">
        <v>1601.8834255671645</v>
      </c>
      <c r="O72" s="45">
        <v>17718.484401573645</v>
      </c>
    </row>
    <row r="73" spans="2:15" x14ac:dyDescent="0.2">
      <c r="B73" s="44" t="s">
        <v>8</v>
      </c>
      <c r="C73" s="45">
        <v>1716</v>
      </c>
      <c r="D73" s="45">
        <v>1926.4299999999998</v>
      </c>
      <c r="E73" s="45">
        <v>1809.4035959999997</v>
      </c>
      <c r="F73" s="45">
        <v>871.86507586640005</v>
      </c>
      <c r="G73" s="45">
        <v>770.38284608957667</v>
      </c>
      <c r="H73" s="45">
        <v>832.76435879148846</v>
      </c>
      <c r="I73" s="45">
        <v>857.95721563502116</v>
      </c>
      <c r="J73" s="45">
        <v>918.64634945002251</v>
      </c>
      <c r="K73" s="45">
        <v>1000.7684552124299</v>
      </c>
      <c r="L73" s="45">
        <v>525.9071793912708</v>
      </c>
      <c r="M73" s="45">
        <v>472.48577416347683</v>
      </c>
      <c r="N73" s="45">
        <v>293.97263609413477</v>
      </c>
      <c r="O73" s="45">
        <v>11996.58348669382</v>
      </c>
    </row>
    <row r="74" spans="2:15" x14ac:dyDescent="0.2">
      <c r="B74" s="44" t="s">
        <v>11</v>
      </c>
      <c r="C74" s="45">
        <v>171.60000000000002</v>
      </c>
      <c r="D74" s="45">
        <v>332.178</v>
      </c>
      <c r="E74" s="45">
        <v>161.40398120000003</v>
      </c>
      <c r="F74" s="45">
        <v>316.64109581412004</v>
      </c>
      <c r="G74" s="45">
        <v>156.29965427585307</v>
      </c>
      <c r="H74" s="45">
        <v>304.68106564317634</v>
      </c>
      <c r="I74" s="45">
        <v>184.98874129912377</v>
      </c>
      <c r="J74" s="45">
        <v>186.37744882529552</v>
      </c>
      <c r="K74" s="45">
        <v>407.19276120209611</v>
      </c>
      <c r="L74" s="45">
        <v>477.8859551119416</v>
      </c>
      <c r="M74" s="45">
        <v>816.68252861959195</v>
      </c>
      <c r="N74" s="45">
        <v>958.39190874923406</v>
      </c>
      <c r="O74" s="45">
        <v>4474.3231407404328</v>
      </c>
    </row>
    <row r="75" spans="2:15" x14ac:dyDescent="0.2">
      <c r="B75" s="44" t="s">
        <v>6</v>
      </c>
      <c r="C75" s="45">
        <v>1306.3999999999996</v>
      </c>
      <c r="D75" s="45">
        <v>435.01920000000001</v>
      </c>
      <c r="E75" s="45">
        <v>539.68923008000002</v>
      </c>
      <c r="F75" s="45">
        <v>740.462275542528</v>
      </c>
      <c r="G75" s="45">
        <v>694.71303654138944</v>
      </c>
      <c r="H75" s="45">
        <v>1133.8239496759352</v>
      </c>
      <c r="I75" s="45">
        <v>1506.0334331929139</v>
      </c>
      <c r="J75" s="45">
        <v>906.43609745306503</v>
      </c>
      <c r="K75" s="45">
        <v>1166.4471137025726</v>
      </c>
      <c r="L75" s="45">
        <v>1028.1621848468403</v>
      </c>
      <c r="M75" s="45">
        <v>1294.0101117806328</v>
      </c>
      <c r="N75" s="45">
        <v>783.93244535306826</v>
      </c>
      <c r="O75" s="45">
        <v>11535.129078168944</v>
      </c>
    </row>
    <row r="76" spans="2:15" x14ac:dyDescent="0.2">
      <c r="B76" s="44" t="s">
        <v>9</v>
      </c>
      <c r="C76" s="45">
        <v>1548.9599999999998</v>
      </c>
      <c r="D76" s="45">
        <v>1636.4180799999995</v>
      </c>
      <c r="E76" s="45">
        <v>1296.4704121600003</v>
      </c>
      <c r="F76" s="45">
        <v>553.27788591398394</v>
      </c>
      <c r="G76" s="45">
        <v>849.77775769984714</v>
      </c>
      <c r="H76" s="45">
        <v>754.45910658933701</v>
      </c>
      <c r="I76" s="45">
        <v>590.54252800618599</v>
      </c>
      <c r="J76" s="45">
        <v>586.88776383547804</v>
      </c>
      <c r="K76" s="45">
        <v>643.57342997441083</v>
      </c>
      <c r="L76" s="45">
        <v>595.16883445910412</v>
      </c>
      <c r="M76" s="45">
        <v>610.524793106689</v>
      </c>
      <c r="N76" s="45">
        <v>324.06416679766619</v>
      </c>
      <c r="O76" s="45">
        <v>9990.1247585427027</v>
      </c>
    </row>
    <row r="77" spans="2:15" x14ac:dyDescent="0.2">
      <c r="B77" s="44" t="s">
        <v>7</v>
      </c>
      <c r="C77" s="45">
        <v>1726.4</v>
      </c>
      <c r="D77" s="45">
        <v>1758.8032000000001</v>
      </c>
      <c r="E77" s="45">
        <v>1700.2002124799999</v>
      </c>
      <c r="F77" s="45">
        <v>1460.830827298304</v>
      </c>
      <c r="G77" s="45">
        <v>1210.212346309956</v>
      </c>
      <c r="H77" s="45">
        <v>1426.965283514658</v>
      </c>
      <c r="I77" s="45">
        <v>1489.5366547515246</v>
      </c>
      <c r="J77" s="45">
        <v>1531.7753803288601</v>
      </c>
      <c r="K77" s="45">
        <v>1209.8518766985037</v>
      </c>
      <c r="L77" s="45">
        <v>823.1070470245179</v>
      </c>
      <c r="M77" s="45">
        <v>790.43623267290627</v>
      </c>
      <c r="N77" s="45">
        <v>369.93779737227061</v>
      </c>
      <c r="O77" s="45">
        <v>15498.0568584515</v>
      </c>
    </row>
    <row r="78" spans="2:15" x14ac:dyDescent="0.2">
      <c r="B78" s="44" t="s">
        <v>17</v>
      </c>
      <c r="C78" s="45">
        <v>487.2</v>
      </c>
      <c r="D78" s="45">
        <v>1023.5896</v>
      </c>
      <c r="E78" s="45">
        <v>741.10697584000002</v>
      </c>
      <c r="F78" s="45">
        <v>695.76398122739192</v>
      </c>
      <c r="G78" s="45">
        <v>1032.630639774545</v>
      </c>
      <c r="H78" s="45">
        <v>1075.750888605126</v>
      </c>
      <c r="I78" s="45">
        <v>1300.2003002131403</v>
      </c>
      <c r="J78" s="45">
        <v>1377.8712310075125</v>
      </c>
      <c r="K78" s="45">
        <v>1731.4256493494854</v>
      </c>
      <c r="L78" s="45">
        <v>1912.5597909861522</v>
      </c>
      <c r="M78" s="45">
        <v>1236.4931144084387</v>
      </c>
      <c r="N78" s="45">
        <v>1895.0241246988792</v>
      </c>
      <c r="O78" s="45">
        <v>14509.616296110671</v>
      </c>
    </row>
    <row r="79" spans="2:15" x14ac:dyDescent="0.2">
      <c r="B79" s="44" t="s">
        <v>2</v>
      </c>
      <c r="C79" s="45">
        <v>2110.6799999999998</v>
      </c>
      <c r="D79" s="45">
        <v>1690.5547999999994</v>
      </c>
      <c r="E79" s="45">
        <v>2089.7413336799996</v>
      </c>
      <c r="F79" s="45">
        <v>2474.2531198782322</v>
      </c>
      <c r="G79" s="45">
        <v>2344.5636062143763</v>
      </c>
      <c r="H79" s="45">
        <v>2725.4107500900341</v>
      </c>
      <c r="I79" s="45">
        <v>2396.8042185454542</v>
      </c>
      <c r="J79" s="45">
        <v>2770.9775161753778</v>
      </c>
      <c r="K79" s="45">
        <v>1971.7597306090934</v>
      </c>
      <c r="L79" s="45">
        <v>2049.7395512976909</v>
      </c>
      <c r="M79" s="45">
        <v>2807.4285651737428</v>
      </c>
      <c r="N79" s="45">
        <v>2335.4191366742698</v>
      </c>
      <c r="O79" s="45">
        <v>27767.332328338274</v>
      </c>
    </row>
    <row r="80" spans="2:15" x14ac:dyDescent="0.2">
      <c r="B80" s="44" t="s">
        <v>12</v>
      </c>
      <c r="C80" s="45">
        <v>341.99999999999994</v>
      </c>
      <c r="D80" s="45">
        <v>762.76199999999983</v>
      </c>
      <c r="E80" s="45">
        <v>548.89194359999988</v>
      </c>
      <c r="F80" s="45">
        <v>888.11618193452</v>
      </c>
      <c r="G80" s="45">
        <v>1123.1752282217387</v>
      </c>
      <c r="H80" s="45">
        <v>986.36699538940707</v>
      </c>
      <c r="I80" s="45">
        <v>787.57251628754534</v>
      </c>
      <c r="J80" s="45">
        <v>845.03238673934334</v>
      </c>
      <c r="K80" s="45">
        <v>1078.4139946488601</v>
      </c>
      <c r="L80" s="45">
        <v>1245.0623997405341</v>
      </c>
      <c r="M80" s="45">
        <v>1149.9981257400118</v>
      </c>
      <c r="N80" s="45">
        <v>1628.5722084970421</v>
      </c>
      <c r="O80" s="45">
        <v>11385.963980799002</v>
      </c>
    </row>
    <row r="81" spans="2:15" x14ac:dyDescent="0.2">
      <c r="B81" s="44" t="s">
        <v>10</v>
      </c>
      <c r="C81" s="45">
        <v>699.19999999999993</v>
      </c>
      <c r="D81" s="45">
        <v>914.49599999999987</v>
      </c>
      <c r="E81" s="45">
        <v>1068.7352367999999</v>
      </c>
      <c r="F81" s="45">
        <v>994.99543908687997</v>
      </c>
      <c r="G81" s="45">
        <v>819.06780864313191</v>
      </c>
      <c r="H81" s="45">
        <v>675.60225468672593</v>
      </c>
      <c r="I81" s="45">
        <v>544.03954254254677</v>
      </c>
      <c r="J81" s="45">
        <v>542.59680626816623</v>
      </c>
      <c r="K81" s="45">
        <v>932.65804594777887</v>
      </c>
      <c r="L81" s="45">
        <v>1253.9640107661144</v>
      </c>
      <c r="M81" s="45">
        <v>1173.0761671588139</v>
      </c>
      <c r="N81" s="45">
        <v>796.08135735851602</v>
      </c>
      <c r="O81" s="45">
        <v>10414.512669258675</v>
      </c>
    </row>
    <row r="82" spans="2:15" x14ac:dyDescent="0.2">
      <c r="B82" s="44" t="s">
        <v>5</v>
      </c>
      <c r="C82" s="45">
        <v>918</v>
      </c>
      <c r="D82" s="45">
        <v>1305.3480000000002</v>
      </c>
      <c r="E82" s="45">
        <v>1253.7759203200001</v>
      </c>
      <c r="F82" s="45">
        <v>1002.9347372795521</v>
      </c>
      <c r="G82" s="45">
        <v>905.43064671363618</v>
      </c>
      <c r="H82" s="45">
        <v>288.16535659069802</v>
      </c>
      <c r="I82" s="45">
        <v>733.63215069343585</v>
      </c>
      <c r="J82" s="45">
        <v>1246.6749247785006</v>
      </c>
      <c r="K82" s="45">
        <v>2130.8343420312854</v>
      </c>
      <c r="L82" s="45">
        <v>1613.3137396984919</v>
      </c>
      <c r="M82" s="45">
        <v>1840.5867443484051</v>
      </c>
      <c r="N82" s="45">
        <v>2303.4811027308488</v>
      </c>
      <c r="O82" s="45">
        <v>15542.177665184852</v>
      </c>
    </row>
    <row r="83" spans="2:15" x14ac:dyDescent="0.2">
      <c r="B83" s="44" t="s">
        <v>20</v>
      </c>
      <c r="C83" s="45">
        <v>1390.8</v>
      </c>
      <c r="D83" s="45">
        <v>2013.8271999999999</v>
      </c>
      <c r="E83" s="45">
        <v>2469.1964281600003</v>
      </c>
      <c r="F83" s="45">
        <v>2378.5001326683519</v>
      </c>
      <c r="G83" s="45">
        <v>2103.331872437328</v>
      </c>
      <c r="H83" s="45">
        <v>2182.5694088098585</v>
      </c>
      <c r="I83" s="45">
        <v>2396.0536720042883</v>
      </c>
      <c r="J83" s="45">
        <v>1520.3192767368009</v>
      </c>
      <c r="K83" s="45">
        <v>1718.0627504425199</v>
      </c>
      <c r="L83" s="45">
        <v>1890.6926867814475</v>
      </c>
      <c r="M83" s="45">
        <v>1220.3393678147449</v>
      </c>
      <c r="N83" s="45">
        <v>1613.9235530297806</v>
      </c>
      <c r="O83" s="45">
        <v>22897.616348885123</v>
      </c>
    </row>
    <row r="84" spans="2:15" x14ac:dyDescent="0.2">
      <c r="B84" s="44" t="s">
        <v>4</v>
      </c>
      <c r="C84" s="45">
        <v>1434.8799999999999</v>
      </c>
      <c r="D84" s="45">
        <v>1965.8636799999997</v>
      </c>
      <c r="E84" s="45">
        <v>2330.6576634880003</v>
      </c>
      <c r="F84" s="45">
        <v>2027.7820337381374</v>
      </c>
      <c r="G84" s="45">
        <v>1881.4551037676711</v>
      </c>
      <c r="H84" s="45">
        <v>1994.1912195889222</v>
      </c>
      <c r="I84" s="45">
        <v>2410.6226199610614</v>
      </c>
      <c r="J84" s="45">
        <v>2880.572161853484</v>
      </c>
      <c r="K84" s="45">
        <v>2613.8027139285045</v>
      </c>
      <c r="L84" s="45">
        <v>3354.3511176601232</v>
      </c>
      <c r="M84" s="45">
        <v>2018.2165946005314</v>
      </c>
      <c r="N84" s="45">
        <v>2551.1837963280468</v>
      </c>
      <c r="O84" s="45">
        <v>27463.578704914478</v>
      </c>
    </row>
    <row r="85" spans="2:15" x14ac:dyDescent="0.2">
      <c r="B85" s="44" t="s">
        <v>15</v>
      </c>
      <c r="C85" s="45">
        <v>1924</v>
      </c>
      <c r="D85" s="45">
        <v>1190.6399999999999</v>
      </c>
      <c r="E85" s="45">
        <v>1137.6090879999999</v>
      </c>
      <c r="F85" s="45">
        <v>2050.3742966784002</v>
      </c>
      <c r="G85" s="45">
        <v>1608.5305363922994</v>
      </c>
      <c r="H85" s="45">
        <v>1274.8233466221313</v>
      </c>
      <c r="I85" s="45">
        <v>800.90976823321648</v>
      </c>
      <c r="J85" s="45">
        <v>583.47300761621204</v>
      </c>
      <c r="K85" s="45">
        <v>1196.5940098175988</v>
      </c>
      <c r="L85" s="45">
        <v>1430.6669240312294</v>
      </c>
      <c r="M85" s="45">
        <v>1795.946421259584</v>
      </c>
      <c r="N85" s="45">
        <v>2491.3443616392879</v>
      </c>
      <c r="O85" s="45">
        <v>17484.911760289961</v>
      </c>
    </row>
    <row r="86" spans="2:15" x14ac:dyDescent="0.2">
      <c r="B86" s="44" t="s">
        <v>16</v>
      </c>
      <c r="C86" s="45">
        <v>2598.4</v>
      </c>
      <c r="D86" s="45">
        <v>3653.9712</v>
      </c>
      <c r="E86" s="45">
        <v>2758.8189798399999</v>
      </c>
      <c r="F86" s="45">
        <v>2142.6389717483517</v>
      </c>
      <c r="G86" s="45">
        <v>1881.6353507026402</v>
      </c>
      <c r="H86" s="45">
        <v>1578.8889265241385</v>
      </c>
      <c r="I86" s="45">
        <v>1641.3995283038012</v>
      </c>
      <c r="J86" s="45">
        <v>1441.3752238246327</v>
      </c>
      <c r="K86" s="45">
        <v>1552.9737757925152</v>
      </c>
      <c r="L86" s="45">
        <v>2160.3141765759774</v>
      </c>
      <c r="M86" s="45">
        <v>1408.1929838674557</v>
      </c>
      <c r="N86" s="45">
        <v>1697.3382179901876</v>
      </c>
      <c r="O86" s="45">
        <v>24515.947335169702</v>
      </c>
    </row>
    <row r="87" spans="2:15" x14ac:dyDescent="0.2">
      <c r="B87" s="44" t="s">
        <v>13</v>
      </c>
      <c r="C87" s="45">
        <v>864</v>
      </c>
      <c r="D87" s="45">
        <v>533.71999999999991</v>
      </c>
      <c r="E87" s="45">
        <v>303.83818079999998</v>
      </c>
      <c r="F87" s="45">
        <v>664.39997502031997</v>
      </c>
      <c r="G87" s="45">
        <v>582.77697138654582</v>
      </c>
      <c r="H87" s="45">
        <v>639.60838817193201</v>
      </c>
      <c r="I87" s="45">
        <v>628.35463497015178</v>
      </c>
      <c r="J87" s="45">
        <v>448.37916416501093</v>
      </c>
      <c r="K87" s="45">
        <v>883.24052260939357</v>
      </c>
      <c r="L87" s="45">
        <v>1128.7147829917926</v>
      </c>
      <c r="M87" s="45">
        <v>976.96074321176025</v>
      </c>
      <c r="N87" s="45">
        <v>1176.0481490383152</v>
      </c>
      <c r="O87" s="45">
        <v>8830.0415123652219</v>
      </c>
    </row>
    <row r="88" spans="2:15" ht="12" x14ac:dyDescent="0.25">
      <c r="B88" s="46" t="s">
        <v>61</v>
      </c>
      <c r="C88" s="47">
        <v>20447.52</v>
      </c>
      <c r="D88" s="47">
        <v>22021.948959999998</v>
      </c>
      <c r="E88" s="47">
        <v>21390.482145648002</v>
      </c>
      <c r="F88" s="47">
        <v>20548.279084837872</v>
      </c>
      <c r="G88" s="47">
        <v>18645.616529840438</v>
      </c>
      <c r="H88" s="47">
        <v>19293.409277281862</v>
      </c>
      <c r="I88" s="47">
        <v>19954.076260422156</v>
      </c>
      <c r="J88" s="47">
        <v>19741.572239089397</v>
      </c>
      <c r="K88" s="47">
        <v>21973.358186407597</v>
      </c>
      <c r="L88" s="47">
        <v>23490.3127378432</v>
      </c>
      <c r="M88" s="47">
        <v>21697.226516197763</v>
      </c>
      <c r="N88" s="47">
        <v>22820.598387918712</v>
      </c>
      <c r="O88" s="47">
        <v>252024.40032548702</v>
      </c>
    </row>
    <row r="89" spans="2:15" x14ac:dyDescent="0.2"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2:15" ht="12" x14ac:dyDescent="0.25">
      <c r="B90" s="42" t="s">
        <v>66</v>
      </c>
      <c r="C90" s="42" t="s">
        <v>60</v>
      </c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</row>
    <row r="91" spans="2:15" ht="12" x14ac:dyDescent="0.25">
      <c r="B91" s="43" t="s">
        <v>59</v>
      </c>
      <c r="C91" s="43" t="s">
        <v>46</v>
      </c>
      <c r="D91" s="43" t="s">
        <v>47</v>
      </c>
      <c r="E91" s="43" t="s">
        <v>48</v>
      </c>
      <c r="F91" s="43" t="s">
        <v>49</v>
      </c>
      <c r="G91" s="43" t="s">
        <v>50</v>
      </c>
      <c r="H91" s="43" t="s">
        <v>51</v>
      </c>
      <c r="I91" s="43" t="s">
        <v>52</v>
      </c>
      <c r="J91" s="43" t="s">
        <v>53</v>
      </c>
      <c r="K91" s="43" t="s">
        <v>54</v>
      </c>
      <c r="L91" s="43" t="s">
        <v>55</v>
      </c>
      <c r="M91" s="43" t="s">
        <v>56</v>
      </c>
      <c r="N91" s="43" t="s">
        <v>57</v>
      </c>
      <c r="O91" s="43" t="s">
        <v>61</v>
      </c>
    </row>
    <row r="92" spans="2:15" x14ac:dyDescent="0.2">
      <c r="B92" s="44" t="s">
        <v>3</v>
      </c>
      <c r="C92" s="50">
        <f>C72/C32</f>
        <v>0.46500000000000002</v>
      </c>
      <c r="D92" s="50">
        <f t="shared" ref="D92:O92" si="0">D72/D32</f>
        <v>0.44359999999999999</v>
      </c>
      <c r="E92" s="50">
        <f t="shared" si="0"/>
        <v>0.42134399999999994</v>
      </c>
      <c r="F92" s="50">
        <f t="shared" si="0"/>
        <v>0.40977087999999995</v>
      </c>
      <c r="G92" s="50">
        <f t="shared" si="0"/>
        <v>0.39796629759999991</v>
      </c>
      <c r="H92" s="50">
        <f t="shared" si="0"/>
        <v>0.41000697164799993</v>
      </c>
      <c r="I92" s="50">
        <f t="shared" si="0"/>
        <v>0.38640725051391994</v>
      </c>
      <c r="J92" s="50">
        <f t="shared" si="0"/>
        <v>0.36186354053447667</v>
      </c>
      <c r="K92" s="50">
        <f t="shared" si="0"/>
        <v>0.38100763431844237</v>
      </c>
      <c r="L92" s="50">
        <f t="shared" si="0"/>
        <v>0.44359999999999999</v>
      </c>
      <c r="M92" s="50">
        <f t="shared" si="0"/>
        <v>0.39796629759999991</v>
      </c>
      <c r="N92" s="50">
        <f t="shared" si="0"/>
        <v>0.3363380821558557</v>
      </c>
      <c r="O92" s="50">
        <f t="shared" si="0"/>
        <v>0.39793332059135189</v>
      </c>
    </row>
    <row r="93" spans="2:15" x14ac:dyDescent="0.2">
      <c r="B93" s="44" t="s">
        <v>8</v>
      </c>
      <c r="C93" s="50">
        <f t="shared" ref="C93:O93" si="1">C73/C33</f>
        <v>0.55000000000000004</v>
      </c>
      <c r="D93" s="50">
        <f t="shared" si="1"/>
        <v>0.52749999999999997</v>
      </c>
      <c r="E93" s="50">
        <f t="shared" si="1"/>
        <v>0.5180499999999999</v>
      </c>
      <c r="F93" s="50">
        <f t="shared" si="1"/>
        <v>0.50841099999999995</v>
      </c>
      <c r="G93" s="50">
        <f t="shared" si="1"/>
        <v>0.4936633299999999</v>
      </c>
      <c r="H93" s="50">
        <f t="shared" si="1"/>
        <v>0.49872669669999992</v>
      </c>
      <c r="I93" s="50">
        <f t="shared" si="1"/>
        <v>0.5037394297329999</v>
      </c>
      <c r="J93" s="50">
        <f t="shared" si="1"/>
        <v>0.51862724684100991</v>
      </c>
      <c r="K93" s="50">
        <f t="shared" si="1"/>
        <v>0.50899979177783017</v>
      </c>
      <c r="L93" s="50">
        <f t="shared" si="1"/>
        <v>0.52749999999999997</v>
      </c>
      <c r="M93" s="50">
        <f t="shared" si="1"/>
        <v>0.49366332999999996</v>
      </c>
      <c r="N93" s="50">
        <f t="shared" si="1"/>
        <v>0.5330684294357797</v>
      </c>
      <c r="O93" s="50">
        <f t="shared" si="1"/>
        <v>0.51807425854824718</v>
      </c>
    </row>
    <row r="94" spans="2:15" x14ac:dyDescent="0.2">
      <c r="B94" s="44" t="s">
        <v>11</v>
      </c>
      <c r="C94" s="50">
        <f t="shared" ref="C94:O94" si="2">C74/C34</f>
        <v>0.39000000000000007</v>
      </c>
      <c r="D94" s="50">
        <f t="shared" si="2"/>
        <v>0.35949999999999999</v>
      </c>
      <c r="E94" s="50">
        <f t="shared" si="2"/>
        <v>0.34028500000000006</v>
      </c>
      <c r="F94" s="50">
        <f t="shared" si="2"/>
        <v>0.36049355</v>
      </c>
      <c r="G94" s="50">
        <f t="shared" si="2"/>
        <v>0.37331329199999996</v>
      </c>
      <c r="H94" s="50">
        <f t="shared" si="2"/>
        <v>0.35624642492000008</v>
      </c>
      <c r="I94" s="50">
        <f t="shared" si="2"/>
        <v>0.4048338176675999</v>
      </c>
      <c r="J94" s="50">
        <f t="shared" si="2"/>
        <v>0.39218547949092397</v>
      </c>
      <c r="K94" s="50">
        <f t="shared" si="2"/>
        <v>0.40434176990110549</v>
      </c>
      <c r="L94" s="50">
        <f t="shared" si="2"/>
        <v>0.35950000000000004</v>
      </c>
      <c r="M94" s="50">
        <f t="shared" si="2"/>
        <v>0.37331329199999991</v>
      </c>
      <c r="N94" s="50">
        <f t="shared" si="2"/>
        <v>0.39826362469601478</v>
      </c>
      <c r="O94" s="50">
        <f t="shared" si="2"/>
        <v>0.37747705726448555</v>
      </c>
    </row>
    <row r="95" spans="2:15" x14ac:dyDescent="0.2">
      <c r="B95" s="44" t="s">
        <v>6</v>
      </c>
      <c r="C95" s="50">
        <f t="shared" ref="C95:O95" si="3">C75/C35</f>
        <v>0.45999999999999996</v>
      </c>
      <c r="D95" s="50">
        <f t="shared" si="3"/>
        <v>0.4708</v>
      </c>
      <c r="E95" s="50">
        <f t="shared" si="3"/>
        <v>0.48138400000000003</v>
      </c>
      <c r="F95" s="50">
        <f t="shared" si="3"/>
        <v>0.49175632000000002</v>
      </c>
      <c r="G95" s="50">
        <f t="shared" si="3"/>
        <v>0.50700363040000007</v>
      </c>
      <c r="H95" s="50">
        <f t="shared" si="3"/>
        <v>0.49714370300800004</v>
      </c>
      <c r="I95" s="50">
        <f t="shared" si="3"/>
        <v>0.47702945112832007</v>
      </c>
      <c r="J95" s="50">
        <f t="shared" si="3"/>
        <v>0.45611062917345291</v>
      </c>
      <c r="K95" s="50">
        <f t="shared" si="3"/>
        <v>0.43435505434039101</v>
      </c>
      <c r="L95" s="50">
        <f t="shared" si="3"/>
        <v>0.47079999999999994</v>
      </c>
      <c r="M95" s="50">
        <f t="shared" si="3"/>
        <v>0.50700363039999996</v>
      </c>
      <c r="N95" s="50">
        <f t="shared" si="3"/>
        <v>0.43435505434039101</v>
      </c>
      <c r="O95" s="50">
        <f t="shared" si="3"/>
        <v>0.47250672039010583</v>
      </c>
    </row>
    <row r="96" spans="2:15" x14ac:dyDescent="0.2">
      <c r="B96" s="44" t="s">
        <v>9</v>
      </c>
      <c r="C96" s="50">
        <f t="shared" ref="C96:O96" si="4">C76/C36</f>
        <v>0.46099999999999997</v>
      </c>
      <c r="D96" s="50">
        <f t="shared" si="4"/>
        <v>0.41787999999999986</v>
      </c>
      <c r="E96" s="50">
        <f t="shared" si="4"/>
        <v>0.42952240000000003</v>
      </c>
      <c r="F96" s="50">
        <f t="shared" si="4"/>
        <v>0.44093195199999996</v>
      </c>
      <c r="G96" s="50">
        <f t="shared" si="4"/>
        <v>0.44652263248000001</v>
      </c>
      <c r="H96" s="50">
        <f t="shared" si="4"/>
        <v>0.46312695350560007</v>
      </c>
      <c r="I96" s="50">
        <f t="shared" si="4"/>
        <v>0.4738644144354881</v>
      </c>
      <c r="J96" s="50">
        <f t="shared" si="4"/>
        <v>0.45281899101290757</v>
      </c>
      <c r="K96" s="50">
        <f t="shared" si="4"/>
        <v>0.4473471809230366</v>
      </c>
      <c r="L96" s="50">
        <f t="shared" si="4"/>
        <v>0.41787999999999992</v>
      </c>
      <c r="M96" s="50">
        <f t="shared" si="4"/>
        <v>0.44652263248000001</v>
      </c>
      <c r="N96" s="50">
        <f t="shared" si="4"/>
        <v>0.43093175065342382</v>
      </c>
      <c r="O96" s="50">
        <f t="shared" si="4"/>
        <v>0.44192656510051337</v>
      </c>
    </row>
    <row r="97" spans="2:15" x14ac:dyDescent="0.2">
      <c r="B97" s="44" t="s">
        <v>7</v>
      </c>
      <c r="C97" s="50">
        <f t="shared" ref="C97:O97" si="5">C77/C37</f>
        <v>0.52</v>
      </c>
      <c r="D97" s="50">
        <f t="shared" si="5"/>
        <v>0.48160000000000003</v>
      </c>
      <c r="E97" s="50">
        <f t="shared" si="5"/>
        <v>0.48678399999999999</v>
      </c>
      <c r="F97" s="50">
        <f t="shared" si="5"/>
        <v>0.49191616000000005</v>
      </c>
      <c r="G97" s="50">
        <f t="shared" si="5"/>
        <v>0.48175448320000008</v>
      </c>
      <c r="H97" s="50">
        <f t="shared" si="5"/>
        <v>0.46102466252800001</v>
      </c>
      <c r="I97" s="50">
        <f t="shared" si="5"/>
        <v>0.47180416927744007</v>
      </c>
      <c r="J97" s="50">
        <f t="shared" si="5"/>
        <v>0.46652221097021451</v>
      </c>
      <c r="K97" s="50">
        <f t="shared" si="5"/>
        <v>0.45051787729932097</v>
      </c>
      <c r="L97" s="50">
        <f t="shared" si="5"/>
        <v>0.48160000000000003</v>
      </c>
      <c r="M97" s="50">
        <f t="shared" si="5"/>
        <v>0.48175448319999997</v>
      </c>
      <c r="N97" s="50">
        <f t="shared" si="5"/>
        <v>0.46118743307991661</v>
      </c>
      <c r="O97" s="50">
        <f t="shared" si="5"/>
        <v>0.4795241713547152</v>
      </c>
    </row>
    <row r="98" spans="2:15" x14ac:dyDescent="0.2">
      <c r="B98" s="44" t="s">
        <v>17</v>
      </c>
      <c r="C98" s="50">
        <f t="shared" ref="C98:O98" si="6">C78/C38</f>
        <v>0.57999999999999996</v>
      </c>
      <c r="D98" s="50">
        <f t="shared" si="6"/>
        <v>0.56740000000000002</v>
      </c>
      <c r="E98" s="50">
        <f t="shared" si="6"/>
        <v>0.55442199999999997</v>
      </c>
      <c r="F98" s="50">
        <f t="shared" si="6"/>
        <v>0.53659888</v>
      </c>
      <c r="G98" s="50">
        <f t="shared" si="6"/>
        <v>0.53196486880000005</v>
      </c>
      <c r="H98" s="50">
        <f t="shared" si="6"/>
        <v>0.51792381486399997</v>
      </c>
      <c r="I98" s="50">
        <f t="shared" si="6"/>
        <v>0.51310305301263992</v>
      </c>
      <c r="J98" s="50">
        <f t="shared" si="6"/>
        <v>0.5228409919523872</v>
      </c>
      <c r="K98" s="50">
        <f t="shared" si="6"/>
        <v>0.50852622171095885</v>
      </c>
      <c r="L98" s="50">
        <f t="shared" si="6"/>
        <v>0.56740000000000002</v>
      </c>
      <c r="M98" s="50">
        <f t="shared" si="6"/>
        <v>0.53196486880000005</v>
      </c>
      <c r="N98" s="50">
        <f t="shared" si="6"/>
        <v>0.53238417211333955</v>
      </c>
      <c r="O98" s="50">
        <f t="shared" si="6"/>
        <v>0.53493007425520334</v>
      </c>
    </row>
    <row r="99" spans="2:15" x14ac:dyDescent="0.2">
      <c r="B99" s="44" t="s">
        <v>2</v>
      </c>
      <c r="C99" s="50">
        <f t="shared" ref="C99:O99" si="7">C79/C39</f>
        <v>0.45099999999999996</v>
      </c>
      <c r="D99" s="50">
        <f t="shared" si="7"/>
        <v>0.39609999999999984</v>
      </c>
      <c r="E99" s="50">
        <f t="shared" si="7"/>
        <v>0.41421699999999989</v>
      </c>
      <c r="F99" s="50">
        <f t="shared" si="7"/>
        <v>0.43179048999999997</v>
      </c>
      <c r="G99" s="50">
        <f t="shared" si="7"/>
        <v>0.44315468019999987</v>
      </c>
      <c r="H99" s="50">
        <f t="shared" si="7"/>
        <v>0.42088086740799996</v>
      </c>
      <c r="I99" s="50">
        <f t="shared" si="7"/>
        <v>0.41508967608207997</v>
      </c>
      <c r="J99" s="50">
        <f t="shared" si="7"/>
        <v>0.40339146960372152</v>
      </c>
      <c r="K99" s="50">
        <f t="shared" si="7"/>
        <v>0.41532364021164714</v>
      </c>
      <c r="L99" s="50">
        <f t="shared" si="7"/>
        <v>0.3960999999999999</v>
      </c>
      <c r="M99" s="50">
        <f t="shared" si="7"/>
        <v>0.44315468019999993</v>
      </c>
      <c r="N99" s="50">
        <f t="shared" si="7"/>
        <v>0.3914592989957959</v>
      </c>
      <c r="O99" s="50">
        <f t="shared" si="7"/>
        <v>0.4184592832333629</v>
      </c>
    </row>
    <row r="100" spans="2:15" x14ac:dyDescent="0.2">
      <c r="B100" s="44" t="s">
        <v>12</v>
      </c>
      <c r="C100" s="50">
        <f t="shared" ref="C100:O100" si="8">C80/C40</f>
        <v>0.4499999999999999</v>
      </c>
      <c r="D100" s="50">
        <f t="shared" si="8"/>
        <v>0.4444999999999999</v>
      </c>
      <c r="E100" s="50">
        <f t="shared" si="8"/>
        <v>0.43894499999999992</v>
      </c>
      <c r="F100" s="50">
        <f t="shared" si="8"/>
        <v>0.43333444999999993</v>
      </c>
      <c r="G100" s="50">
        <f t="shared" si="8"/>
        <v>0.42766779449999992</v>
      </c>
      <c r="H100" s="50">
        <f t="shared" si="8"/>
        <v>0.41049782833499987</v>
      </c>
      <c r="I100" s="50">
        <f t="shared" si="8"/>
        <v>0.38691774146839986</v>
      </c>
      <c r="J100" s="50">
        <f t="shared" si="8"/>
        <v>0.39917938663903191</v>
      </c>
      <c r="K100" s="50">
        <f t="shared" si="8"/>
        <v>0.38115476823820282</v>
      </c>
      <c r="L100" s="50">
        <f t="shared" si="8"/>
        <v>0.44449999999999984</v>
      </c>
      <c r="M100" s="50">
        <f t="shared" si="8"/>
        <v>0.42766779449999998</v>
      </c>
      <c r="N100" s="50">
        <f t="shared" si="8"/>
        <v>0.41119579890625124</v>
      </c>
      <c r="O100" s="50">
        <f t="shared" si="8"/>
        <v>0.41802552522869396</v>
      </c>
    </row>
    <row r="101" spans="2:15" x14ac:dyDescent="0.2">
      <c r="B101" s="44" t="s">
        <v>10</v>
      </c>
      <c r="C101" s="50">
        <f t="shared" ref="C101:O101" si="9">C81/C41</f>
        <v>0.45999999999999996</v>
      </c>
      <c r="D101" s="50">
        <f t="shared" si="9"/>
        <v>0.43299999999999994</v>
      </c>
      <c r="E101" s="50">
        <f t="shared" si="9"/>
        <v>0.42732999999999999</v>
      </c>
      <c r="F101" s="50">
        <f t="shared" si="9"/>
        <v>0.41014990000000001</v>
      </c>
      <c r="G101" s="50">
        <f t="shared" si="9"/>
        <v>0.42194690199999996</v>
      </c>
      <c r="H101" s="50">
        <f t="shared" si="9"/>
        <v>0.40460530905999992</v>
      </c>
      <c r="I101" s="50">
        <f t="shared" si="9"/>
        <v>0.42246714978819994</v>
      </c>
      <c r="J101" s="50">
        <f t="shared" si="9"/>
        <v>0.40514116428184593</v>
      </c>
      <c r="K101" s="50">
        <f t="shared" si="9"/>
        <v>0.38134681085311978</v>
      </c>
      <c r="L101" s="50">
        <f t="shared" si="9"/>
        <v>0.43299999999999988</v>
      </c>
      <c r="M101" s="50">
        <f t="shared" si="9"/>
        <v>0.42194690199999996</v>
      </c>
      <c r="N101" s="50">
        <f t="shared" si="9"/>
        <v>0.38729539921030126</v>
      </c>
      <c r="O101" s="50">
        <f t="shared" si="9"/>
        <v>0.41701073861935178</v>
      </c>
    </row>
    <row r="102" spans="2:15" x14ac:dyDescent="0.2">
      <c r="B102" s="44" t="s">
        <v>5</v>
      </c>
      <c r="C102" s="50">
        <f t="shared" ref="C102:O102" si="10">C82/C42</f>
        <v>0.51</v>
      </c>
      <c r="D102" s="50">
        <f t="shared" si="10"/>
        <v>0.5394000000000001</v>
      </c>
      <c r="E102" s="50">
        <f t="shared" si="10"/>
        <v>0.54861199999999999</v>
      </c>
      <c r="F102" s="50">
        <f t="shared" si="10"/>
        <v>0.55763976000000004</v>
      </c>
      <c r="G102" s="50">
        <f t="shared" si="10"/>
        <v>0.55321615759999998</v>
      </c>
      <c r="H102" s="50">
        <f t="shared" si="10"/>
        <v>0.54428048075200008</v>
      </c>
      <c r="I102" s="50">
        <f t="shared" si="10"/>
        <v>0.5351660903670401</v>
      </c>
      <c r="J102" s="50">
        <f t="shared" si="10"/>
        <v>0.54446276855969933</v>
      </c>
      <c r="K102" s="50">
        <f t="shared" si="10"/>
        <v>0.53535202393089321</v>
      </c>
      <c r="L102" s="50">
        <f t="shared" si="10"/>
        <v>0.53939999999999999</v>
      </c>
      <c r="M102" s="50">
        <f t="shared" si="10"/>
        <v>0.55321615759999998</v>
      </c>
      <c r="N102" s="50">
        <f t="shared" si="10"/>
        <v>0.55357351318850523</v>
      </c>
      <c r="O102" s="50">
        <f t="shared" si="10"/>
        <v>0.54362369298571089</v>
      </c>
    </row>
    <row r="103" spans="2:15" x14ac:dyDescent="0.2">
      <c r="B103" s="44" t="s">
        <v>20</v>
      </c>
      <c r="C103" s="50">
        <f t="shared" ref="C103:O103" si="11">C83/C43</f>
        <v>0.61</v>
      </c>
      <c r="D103" s="50">
        <f t="shared" si="11"/>
        <v>0.59440000000000004</v>
      </c>
      <c r="E103" s="50">
        <f t="shared" si="11"/>
        <v>0.59034399999999998</v>
      </c>
      <c r="F103" s="50">
        <f t="shared" si="11"/>
        <v>0.58624743999999995</v>
      </c>
      <c r="G103" s="50">
        <f t="shared" si="11"/>
        <v>0.56969733759999985</v>
      </c>
      <c r="H103" s="50">
        <f t="shared" si="11"/>
        <v>0.55248523110399983</v>
      </c>
      <c r="I103" s="50">
        <f t="shared" si="11"/>
        <v>0.53905978803711985</v>
      </c>
      <c r="J103" s="50">
        <f t="shared" si="11"/>
        <v>0.52523158167823336</v>
      </c>
      <c r="K103" s="50">
        <f t="shared" si="11"/>
        <v>0.53472695004466875</v>
      </c>
      <c r="L103" s="50">
        <f t="shared" si="11"/>
        <v>0.59440000000000004</v>
      </c>
      <c r="M103" s="50">
        <f t="shared" si="11"/>
        <v>0.56969733759999996</v>
      </c>
      <c r="N103" s="50">
        <f t="shared" si="11"/>
        <v>0.51098852912858039</v>
      </c>
      <c r="O103" s="50">
        <f t="shared" si="11"/>
        <v>0.56420232598075026</v>
      </c>
    </row>
    <row r="104" spans="2:15" x14ac:dyDescent="0.2">
      <c r="B104" s="44" t="s">
        <v>4</v>
      </c>
      <c r="C104" s="50">
        <f t="shared" ref="C104:O104" si="12">C84/C44</f>
        <v>0.47199999999999998</v>
      </c>
      <c r="D104" s="50">
        <f t="shared" si="12"/>
        <v>0.51951999999999998</v>
      </c>
      <c r="E104" s="50">
        <f t="shared" si="12"/>
        <v>0.50991039999999999</v>
      </c>
      <c r="F104" s="50">
        <f t="shared" si="12"/>
        <v>0.505009504</v>
      </c>
      <c r="G104" s="50">
        <f t="shared" si="12"/>
        <v>0.51490931392000006</v>
      </c>
      <c r="H104" s="50">
        <f t="shared" si="12"/>
        <v>0.51005840705920003</v>
      </c>
      <c r="I104" s="50">
        <f t="shared" si="12"/>
        <v>0.50025957520038389</v>
      </c>
      <c r="J104" s="50">
        <f t="shared" si="12"/>
        <v>0.49026476670439156</v>
      </c>
      <c r="K104" s="50">
        <f t="shared" si="12"/>
        <v>0.4698753573725673</v>
      </c>
      <c r="L104" s="50">
        <f t="shared" si="12"/>
        <v>0.51951999999999998</v>
      </c>
      <c r="M104" s="50">
        <f t="shared" si="12"/>
        <v>0.51490931391999994</v>
      </c>
      <c r="N104" s="50">
        <f t="shared" si="12"/>
        <v>0.48007006203847935</v>
      </c>
      <c r="O104" s="50">
        <f t="shared" si="12"/>
        <v>0.50005452704279374</v>
      </c>
    </row>
    <row r="105" spans="2:15" x14ac:dyDescent="0.2">
      <c r="B105" s="44" t="s">
        <v>15</v>
      </c>
      <c r="C105" s="50">
        <f t="shared" ref="C105:O105" si="13">C85/C45</f>
        <v>0.65</v>
      </c>
      <c r="D105" s="50">
        <f t="shared" si="13"/>
        <v>0.61499999999999988</v>
      </c>
      <c r="E105" s="50">
        <f t="shared" si="13"/>
        <v>0.59960000000000002</v>
      </c>
      <c r="F105" s="50">
        <f t="shared" si="13"/>
        <v>0.58358399999999999</v>
      </c>
      <c r="G105" s="50">
        <f t="shared" si="13"/>
        <v>0.57109151999999985</v>
      </c>
      <c r="H105" s="50">
        <f t="shared" si="13"/>
        <v>0.57966968959999987</v>
      </c>
      <c r="I105" s="50">
        <f t="shared" si="13"/>
        <v>0.56705978028799986</v>
      </c>
      <c r="J105" s="50">
        <f t="shared" si="13"/>
        <v>0.56273037809087989</v>
      </c>
      <c r="K105" s="50">
        <f t="shared" si="13"/>
        <v>0.56710307430997109</v>
      </c>
      <c r="L105" s="50">
        <f t="shared" si="13"/>
        <v>0.61499999999999999</v>
      </c>
      <c r="M105" s="50">
        <f t="shared" si="13"/>
        <v>0.57109151999999996</v>
      </c>
      <c r="N105" s="50">
        <f t="shared" si="13"/>
        <v>0.55835768187178869</v>
      </c>
      <c r="O105" s="50">
        <f t="shared" si="13"/>
        <v>0.58645198275743637</v>
      </c>
    </row>
    <row r="106" spans="2:15" x14ac:dyDescent="0.2">
      <c r="B106" s="44" t="s">
        <v>16</v>
      </c>
      <c r="C106" s="50">
        <f t="shared" ref="C106:O106" si="14">C86/C46</f>
        <v>0.56000000000000005</v>
      </c>
      <c r="D106" s="50">
        <f t="shared" si="14"/>
        <v>0.56879999999999997</v>
      </c>
      <c r="E106" s="50">
        <f t="shared" si="14"/>
        <v>0.55155199999999993</v>
      </c>
      <c r="F106" s="50">
        <f t="shared" si="14"/>
        <v>0.53361407999999999</v>
      </c>
      <c r="G106" s="50">
        <f t="shared" si="14"/>
        <v>0.51495864319999995</v>
      </c>
      <c r="H106" s="50">
        <f t="shared" si="14"/>
        <v>0.51010822963199998</v>
      </c>
      <c r="I106" s="50">
        <f t="shared" si="14"/>
        <v>0.51990606503935999</v>
      </c>
      <c r="J106" s="50">
        <f t="shared" si="14"/>
        <v>0.50550324699054072</v>
      </c>
      <c r="K106" s="50">
        <f t="shared" si="14"/>
        <v>0.49066834440025697</v>
      </c>
      <c r="L106" s="50">
        <f t="shared" si="14"/>
        <v>0.56880000000000008</v>
      </c>
      <c r="M106" s="50">
        <f t="shared" si="14"/>
        <v>0.51495864319999995</v>
      </c>
      <c r="N106" s="50">
        <f t="shared" si="14"/>
        <v>0.49066834440025692</v>
      </c>
      <c r="O106" s="50">
        <f t="shared" si="14"/>
        <v>0.53300476807960906</v>
      </c>
    </row>
    <row r="107" spans="2:15" x14ac:dyDescent="0.2">
      <c r="B107" s="44" t="s">
        <v>13</v>
      </c>
      <c r="C107" s="50">
        <f t="shared" ref="C107:O107" si="15">C87/C47</f>
        <v>0.48</v>
      </c>
      <c r="D107" s="50">
        <f t="shared" si="15"/>
        <v>0.48519999999999991</v>
      </c>
      <c r="E107" s="50">
        <f t="shared" si="15"/>
        <v>0.46975600000000001</v>
      </c>
      <c r="F107" s="50">
        <f t="shared" si="15"/>
        <v>0.45384867999999989</v>
      </c>
      <c r="G107" s="50">
        <f t="shared" si="15"/>
        <v>0.43746414039999992</v>
      </c>
      <c r="H107" s="50">
        <f t="shared" si="15"/>
        <v>0.44871485759199986</v>
      </c>
      <c r="I107" s="50">
        <f t="shared" si="15"/>
        <v>0.43217630331975987</v>
      </c>
      <c r="J107" s="50">
        <f t="shared" si="15"/>
        <v>0.41514159241935261</v>
      </c>
      <c r="K107" s="50">
        <f t="shared" si="15"/>
        <v>0.40929300834354621</v>
      </c>
      <c r="L107" s="50">
        <f t="shared" si="15"/>
        <v>0.48519999999999991</v>
      </c>
      <c r="M107" s="50">
        <f t="shared" si="15"/>
        <v>0.43746414039999992</v>
      </c>
      <c r="N107" s="50">
        <f t="shared" si="15"/>
        <v>0.39759584019193328</v>
      </c>
      <c r="O107" s="50">
        <f t="shared" si="15"/>
        <v>0.4419948822198046</v>
      </c>
    </row>
    <row r="108" spans="2:15" ht="12" x14ac:dyDescent="0.25">
      <c r="B108" s="46" t="s">
        <v>61</v>
      </c>
      <c r="C108" s="51">
        <f t="shared" ref="C108:O108" si="16">C88/C48</f>
        <v>0.51118799999999998</v>
      </c>
      <c r="D108" s="51">
        <f t="shared" si="16"/>
        <v>0.50049884</v>
      </c>
      <c r="E108" s="51">
        <f t="shared" si="16"/>
        <v>0.49606869540000004</v>
      </c>
      <c r="F108" s="51">
        <f t="shared" si="16"/>
        <v>0.49127534487399993</v>
      </c>
      <c r="G108" s="51">
        <f t="shared" si="16"/>
        <v>0.48987454082421994</v>
      </c>
      <c r="H108" s="51">
        <f t="shared" si="16"/>
        <v>0.47373265340875997</v>
      </c>
      <c r="I108" s="51">
        <f t="shared" si="16"/>
        <v>0.47092920862757859</v>
      </c>
      <c r="J108" s="51">
        <f t="shared" si="16"/>
        <v>0.45695409104587426</v>
      </c>
      <c r="K108" s="51">
        <f t="shared" si="16"/>
        <v>0.45820971076256545</v>
      </c>
      <c r="L108" s="51">
        <f t="shared" si="16"/>
        <v>0.49479061999999996</v>
      </c>
      <c r="M108" s="51">
        <f t="shared" si="16"/>
        <v>0.47606433731681996</v>
      </c>
      <c r="N108" s="51">
        <f t="shared" si="16"/>
        <v>0.45519320346846204</v>
      </c>
      <c r="O108" s="51">
        <f t="shared" si="16"/>
        <v>0.48055062781162527</v>
      </c>
    </row>
    <row r="109" spans="2:15" x14ac:dyDescent="0.2"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</row>
    <row r="110" spans="2:15" x14ac:dyDescent="0.2"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</row>
    <row r="111" spans="2:15" x14ac:dyDescent="0.2"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</row>
    <row r="112" spans="2:15" x14ac:dyDescent="0.2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</row>
    <row r="113" spans="2:15" x14ac:dyDescent="0.2"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</row>
    <row r="114" spans="2:15" x14ac:dyDescent="0.2"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</row>
    <row r="115" spans="2:15" x14ac:dyDescent="0.2"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</row>
    <row r="116" spans="2:15" x14ac:dyDescent="0.2"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</row>
    <row r="117" spans="2:15" x14ac:dyDescent="0.2"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</row>
    <row r="118" spans="2:15" x14ac:dyDescent="0.2"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</row>
    <row r="119" spans="2:15" x14ac:dyDescent="0.2"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</row>
    <row r="120" spans="2:15" x14ac:dyDescent="0.2"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</row>
    <row r="121" spans="2:15" x14ac:dyDescent="0.2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</row>
    <row r="122" spans="2:15" x14ac:dyDescent="0.2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</row>
    <row r="123" spans="2:15" x14ac:dyDescent="0.2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</row>
    <row r="124" spans="2:15" x14ac:dyDescent="0.2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</row>
    <row r="125" spans="2:15" x14ac:dyDescent="0.2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</row>
    <row r="126" spans="2:15" x14ac:dyDescent="0.2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</row>
    <row r="127" spans="2:15" x14ac:dyDescent="0.2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</row>
    <row r="128" spans="2:15" x14ac:dyDescent="0.2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</row>
    <row r="129" spans="2:15" x14ac:dyDescent="0.2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</row>
    <row r="130" spans="2:15" x14ac:dyDescent="0.2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</row>
    <row r="131" spans="2:15" x14ac:dyDescent="0.2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</row>
    <row r="132" spans="2:15" x14ac:dyDescent="0.2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</row>
    <row r="133" spans="2:15" x14ac:dyDescent="0.2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</row>
    <row r="134" spans="2:15" x14ac:dyDescent="0.2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</row>
    <row r="135" spans="2:15" x14ac:dyDescent="0.2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</row>
    <row r="136" spans="2:15" x14ac:dyDescent="0.2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</row>
    <row r="137" spans="2:15" x14ac:dyDescent="0.2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</row>
    <row r="138" spans="2:15" x14ac:dyDescent="0.2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</row>
    <row r="139" spans="2:15" x14ac:dyDescent="0.2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</row>
    <row r="140" spans="2:15" x14ac:dyDescent="0.2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</row>
    <row r="141" spans="2:15" x14ac:dyDescent="0.2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</row>
    <row r="142" spans="2:15" x14ac:dyDescent="0.2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</row>
    <row r="143" spans="2:15" x14ac:dyDescent="0.2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</row>
    <row r="144" spans="2:15" x14ac:dyDescent="0.2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</row>
    <row r="145" spans="2:15" x14ac:dyDescent="0.2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</row>
    <row r="146" spans="2:15" x14ac:dyDescent="0.2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</row>
    <row r="147" spans="2:15" x14ac:dyDescent="0.2"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</row>
    <row r="148" spans="2:15" x14ac:dyDescent="0.2"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</row>
    <row r="149" spans="2:15" x14ac:dyDescent="0.2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</row>
    <row r="150" spans="2:15" x14ac:dyDescent="0.2"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</row>
    <row r="151" spans="2:15" x14ac:dyDescent="0.2"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</row>
    <row r="152" spans="2:15" x14ac:dyDescent="0.2"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</row>
    <row r="153" spans="2:15" x14ac:dyDescent="0.2"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</row>
    <row r="154" spans="2:15" x14ac:dyDescent="0.2"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</row>
    <row r="155" spans="2:15" x14ac:dyDescent="0.2"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</row>
    <row r="156" spans="2:15" x14ac:dyDescent="0.2"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</row>
    <row r="157" spans="2:15" x14ac:dyDescent="0.2"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</row>
    <row r="158" spans="2:15" x14ac:dyDescent="0.2"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</row>
    <row r="159" spans="2:15" x14ac:dyDescent="0.2"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</row>
    <row r="160" spans="2:15" x14ac:dyDescent="0.2"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</row>
    <row r="161" spans="2:15" x14ac:dyDescent="0.2"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</row>
    <row r="162" spans="2:15" x14ac:dyDescent="0.2"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</row>
    <row r="163" spans="2:15" x14ac:dyDescent="0.2"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</row>
    <row r="164" spans="2:15" x14ac:dyDescent="0.2"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</row>
    <row r="165" spans="2:15" x14ac:dyDescent="0.2"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</row>
    <row r="166" spans="2:15" x14ac:dyDescent="0.2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</row>
    <row r="167" spans="2:15" x14ac:dyDescent="0.2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</row>
    <row r="168" spans="2:15" x14ac:dyDescent="0.2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</row>
    <row r="169" spans="2:15" x14ac:dyDescent="0.2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</row>
    <row r="170" spans="2:15" x14ac:dyDescent="0.2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</row>
    <row r="171" spans="2:15" x14ac:dyDescent="0.2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</row>
    <row r="172" spans="2:15" x14ac:dyDescent="0.2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</row>
    <row r="173" spans="2:15" x14ac:dyDescent="0.2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</row>
    <row r="174" spans="2:15" x14ac:dyDescent="0.2"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</row>
    <row r="175" spans="2:15" x14ac:dyDescent="0.2"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</row>
    <row r="176" spans="2:15" x14ac:dyDescent="0.2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</row>
    <row r="177" spans="2:15" x14ac:dyDescent="0.2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</row>
    <row r="178" spans="2:15" x14ac:dyDescent="0.2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</row>
    <row r="179" spans="2:15" x14ac:dyDescent="0.2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</row>
    <row r="180" spans="2:15" x14ac:dyDescent="0.2"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</row>
    <row r="181" spans="2:15" x14ac:dyDescent="0.2"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</row>
    <row r="182" spans="2:15" x14ac:dyDescent="0.2"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</row>
    <row r="183" spans="2:15" x14ac:dyDescent="0.2"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</row>
    <row r="184" spans="2:15" x14ac:dyDescent="0.2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</row>
    <row r="185" spans="2:15" x14ac:dyDescent="0.2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</row>
    <row r="186" spans="2:15" x14ac:dyDescent="0.2"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</row>
    <row r="187" spans="2:15" x14ac:dyDescent="0.2"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</row>
    <row r="188" spans="2:15" x14ac:dyDescent="0.2"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</row>
    <row r="189" spans="2:15" x14ac:dyDescent="0.2"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</row>
    <row r="190" spans="2:15" x14ac:dyDescent="0.2"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</row>
    <row r="191" spans="2:15" x14ac:dyDescent="0.2"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</row>
    <row r="192" spans="2:15" x14ac:dyDescent="0.2"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</row>
    <row r="193" spans="2:15" x14ac:dyDescent="0.2"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</row>
    <row r="194" spans="2:15" x14ac:dyDescent="0.2"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</row>
    <row r="195" spans="2:15" x14ac:dyDescent="0.2"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</row>
    <row r="196" spans="2:15" x14ac:dyDescent="0.2"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</row>
    <row r="197" spans="2:15" x14ac:dyDescent="0.2"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</row>
    <row r="198" spans="2:15" x14ac:dyDescent="0.2"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</row>
    <row r="199" spans="2:15" x14ac:dyDescent="0.2"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</row>
    <row r="200" spans="2:15" x14ac:dyDescent="0.2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</row>
    <row r="201" spans="2:15" x14ac:dyDescent="0.2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</row>
    <row r="202" spans="2:15" x14ac:dyDescent="0.2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</row>
    <row r="203" spans="2:15" x14ac:dyDescent="0.2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</row>
    <row r="204" spans="2:15" x14ac:dyDescent="0.2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</row>
    <row r="205" spans="2:15" x14ac:dyDescent="0.2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</row>
    <row r="206" spans="2:15" x14ac:dyDescent="0.2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</row>
    <row r="207" spans="2:15" x14ac:dyDescent="0.2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</row>
    <row r="208" spans="2:15" x14ac:dyDescent="0.2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</row>
    <row r="209" spans="2:15" x14ac:dyDescent="0.2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</row>
    <row r="210" spans="2:15" x14ac:dyDescent="0.2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</row>
    <row r="211" spans="2:15" x14ac:dyDescent="0.2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</row>
    <row r="212" spans="2:15" x14ac:dyDescent="0.2"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</row>
    <row r="213" spans="2:15" x14ac:dyDescent="0.2"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</row>
    <row r="214" spans="2:15" x14ac:dyDescent="0.2"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</row>
    <row r="215" spans="2:15" x14ac:dyDescent="0.2"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</row>
    <row r="216" spans="2:15" x14ac:dyDescent="0.2"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</row>
    <row r="217" spans="2:15" x14ac:dyDescent="0.2"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</row>
    <row r="218" spans="2:15" x14ac:dyDescent="0.2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</row>
    <row r="219" spans="2:15" x14ac:dyDescent="0.2"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</row>
    <row r="220" spans="2:15" x14ac:dyDescent="0.2"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</row>
    <row r="221" spans="2:15" x14ac:dyDescent="0.2"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</row>
    <row r="222" spans="2:15" x14ac:dyDescent="0.2"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</row>
    <row r="223" spans="2:15" x14ac:dyDescent="0.2"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</row>
    <row r="224" spans="2:15" x14ac:dyDescent="0.2"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</row>
    <row r="225" spans="2:15" x14ac:dyDescent="0.2"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</row>
    <row r="226" spans="2:15" x14ac:dyDescent="0.2"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</row>
    <row r="227" spans="2:15" x14ac:dyDescent="0.2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</row>
    <row r="228" spans="2:15" x14ac:dyDescent="0.2"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</row>
    <row r="229" spans="2:15" x14ac:dyDescent="0.2"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</row>
    <row r="230" spans="2:15" x14ac:dyDescent="0.2"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</row>
    <row r="231" spans="2:15" x14ac:dyDescent="0.2"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</row>
    <row r="232" spans="2:15" x14ac:dyDescent="0.2"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</row>
    <row r="233" spans="2:15" x14ac:dyDescent="0.2"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</row>
    <row r="234" spans="2:15" x14ac:dyDescent="0.2"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</row>
    <row r="235" spans="2:15" x14ac:dyDescent="0.2"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</row>
    <row r="236" spans="2:15" x14ac:dyDescent="0.2"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</row>
    <row r="237" spans="2:15" x14ac:dyDescent="0.2"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</row>
    <row r="238" spans="2:15" x14ac:dyDescent="0.2"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</row>
    <row r="239" spans="2:15" x14ac:dyDescent="0.2"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</row>
    <row r="240" spans="2:15" x14ac:dyDescent="0.2"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</row>
    <row r="241" spans="2:15" x14ac:dyDescent="0.2"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</row>
    <row r="242" spans="2:15" x14ac:dyDescent="0.2"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</row>
    <row r="243" spans="2:15" x14ac:dyDescent="0.2"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</row>
    <row r="244" spans="2:15" x14ac:dyDescent="0.2"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</row>
    <row r="245" spans="2:15" x14ac:dyDescent="0.2"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</row>
    <row r="246" spans="2:15" x14ac:dyDescent="0.2"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</row>
    <row r="247" spans="2:15" x14ac:dyDescent="0.2"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</row>
    <row r="248" spans="2:15" x14ac:dyDescent="0.2"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</row>
    <row r="249" spans="2:15" x14ac:dyDescent="0.2"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</row>
    <row r="250" spans="2:15" x14ac:dyDescent="0.2"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</row>
    <row r="251" spans="2:15" x14ac:dyDescent="0.2"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</row>
    <row r="252" spans="2:15" x14ac:dyDescent="0.2"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</row>
    <row r="253" spans="2:15" x14ac:dyDescent="0.2"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</row>
    <row r="254" spans="2:15" x14ac:dyDescent="0.2"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</row>
    <row r="255" spans="2:15" x14ac:dyDescent="0.2"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</row>
    <row r="256" spans="2:15" x14ac:dyDescent="0.2"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</row>
    <row r="257" spans="2:15" x14ac:dyDescent="0.2"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</row>
    <row r="258" spans="2:15" x14ac:dyDescent="0.2"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</row>
    <row r="259" spans="2:15" x14ac:dyDescent="0.2"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</row>
    <row r="260" spans="2:15" x14ac:dyDescent="0.2"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</row>
    <row r="261" spans="2:15" x14ac:dyDescent="0.2"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</row>
    <row r="262" spans="2:15" x14ac:dyDescent="0.2"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</row>
    <row r="263" spans="2:15" x14ac:dyDescent="0.2"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</row>
    <row r="264" spans="2:15" x14ac:dyDescent="0.2"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</row>
    <row r="265" spans="2:15" x14ac:dyDescent="0.2"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</row>
    <row r="266" spans="2:15" x14ac:dyDescent="0.2"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</row>
    <row r="267" spans="2:15" x14ac:dyDescent="0.2"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</row>
    <row r="268" spans="2:15" x14ac:dyDescent="0.2"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</row>
    <row r="269" spans="2:15" x14ac:dyDescent="0.2"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</row>
    <row r="270" spans="2:15" x14ac:dyDescent="0.2"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</row>
    <row r="271" spans="2:15" x14ac:dyDescent="0.2"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</row>
    <row r="272" spans="2:15" x14ac:dyDescent="0.2"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</row>
    <row r="273" spans="2:15" x14ac:dyDescent="0.2"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</row>
    <row r="274" spans="2:15" x14ac:dyDescent="0.2"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</row>
    <row r="275" spans="2:15" x14ac:dyDescent="0.2"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</row>
    <row r="276" spans="2:15" x14ac:dyDescent="0.2"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</row>
    <row r="277" spans="2:15" x14ac:dyDescent="0.2"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</row>
    <row r="278" spans="2:15" x14ac:dyDescent="0.2"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</row>
    <row r="279" spans="2:15" x14ac:dyDescent="0.2"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</row>
    <row r="280" spans="2:15" x14ac:dyDescent="0.2"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</row>
    <row r="281" spans="2:15" x14ac:dyDescent="0.2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</row>
    <row r="282" spans="2:15" x14ac:dyDescent="0.2"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</row>
    <row r="283" spans="2:15" x14ac:dyDescent="0.2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</row>
    <row r="284" spans="2:15" x14ac:dyDescent="0.2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</row>
    <row r="285" spans="2:15" x14ac:dyDescent="0.2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</row>
    <row r="286" spans="2:15" x14ac:dyDescent="0.2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</row>
    <row r="287" spans="2:15" x14ac:dyDescent="0.2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</row>
    <row r="288" spans="2:15" x14ac:dyDescent="0.2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</row>
    <row r="289" spans="2:15" x14ac:dyDescent="0.2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</row>
    <row r="290" spans="2:15" x14ac:dyDescent="0.2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</row>
    <row r="291" spans="2:15" x14ac:dyDescent="0.2"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</row>
    <row r="292" spans="2:15" x14ac:dyDescent="0.2"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</row>
    <row r="293" spans="2:15" x14ac:dyDescent="0.2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</row>
    <row r="294" spans="2:15" x14ac:dyDescent="0.2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</row>
    <row r="295" spans="2:15" x14ac:dyDescent="0.2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</row>
    <row r="296" spans="2:15" x14ac:dyDescent="0.2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</row>
    <row r="297" spans="2:15" x14ac:dyDescent="0.2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</row>
    <row r="298" spans="2:15" x14ac:dyDescent="0.2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</row>
    <row r="299" spans="2:15" x14ac:dyDescent="0.2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</row>
    <row r="300" spans="2:15" x14ac:dyDescent="0.2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</row>
    <row r="301" spans="2:15" x14ac:dyDescent="0.2"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</row>
    <row r="302" spans="2:15" x14ac:dyDescent="0.2"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</row>
    <row r="303" spans="2:15" x14ac:dyDescent="0.2"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</row>
    <row r="304" spans="2:15" x14ac:dyDescent="0.2"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</row>
    <row r="305" spans="2:15" x14ac:dyDescent="0.2"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</row>
    <row r="306" spans="2:15" x14ac:dyDescent="0.2"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</row>
    <row r="307" spans="2:15" x14ac:dyDescent="0.2"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</row>
    <row r="308" spans="2:15" x14ac:dyDescent="0.2"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</row>
    <row r="309" spans="2:15" x14ac:dyDescent="0.2"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</row>
    <row r="310" spans="2:15" x14ac:dyDescent="0.2"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</row>
    <row r="311" spans="2:15" x14ac:dyDescent="0.2"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</row>
    <row r="312" spans="2:15" x14ac:dyDescent="0.2"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</row>
    <row r="313" spans="2:15" x14ac:dyDescent="0.2"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</row>
    <row r="314" spans="2:15" x14ac:dyDescent="0.2"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</row>
    <row r="315" spans="2:15" x14ac:dyDescent="0.2"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</row>
    <row r="316" spans="2:15" x14ac:dyDescent="0.2"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</row>
    <row r="317" spans="2:15" x14ac:dyDescent="0.2"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</row>
    <row r="318" spans="2:15" x14ac:dyDescent="0.2"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</row>
    <row r="319" spans="2:15" x14ac:dyDescent="0.2"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</row>
    <row r="320" spans="2:15" x14ac:dyDescent="0.2"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</row>
    <row r="321" spans="2:15" x14ac:dyDescent="0.2"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</row>
    <row r="322" spans="2:15" x14ac:dyDescent="0.2"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</row>
    <row r="323" spans="2:15" x14ac:dyDescent="0.2"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</row>
    <row r="324" spans="2:15" x14ac:dyDescent="0.2"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</row>
    <row r="325" spans="2:15" x14ac:dyDescent="0.2"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</row>
    <row r="326" spans="2:15" x14ac:dyDescent="0.2"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</row>
    <row r="327" spans="2:15" x14ac:dyDescent="0.2"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</row>
    <row r="328" spans="2:15" x14ac:dyDescent="0.2"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</row>
    <row r="329" spans="2:15" x14ac:dyDescent="0.2"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</row>
    <row r="330" spans="2:15" x14ac:dyDescent="0.2"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</row>
    <row r="331" spans="2:15" x14ac:dyDescent="0.2"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</row>
    <row r="332" spans="2:15" x14ac:dyDescent="0.2"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</row>
    <row r="333" spans="2:15" x14ac:dyDescent="0.2"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</row>
    <row r="334" spans="2:15" x14ac:dyDescent="0.2"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</row>
    <row r="335" spans="2:15" x14ac:dyDescent="0.2"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</row>
    <row r="336" spans="2:15" x14ac:dyDescent="0.2"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</row>
    <row r="337" spans="2:15" x14ac:dyDescent="0.2"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</row>
    <row r="338" spans="2:15" x14ac:dyDescent="0.2"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</row>
    <row r="339" spans="2:15" x14ac:dyDescent="0.2"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</row>
    <row r="340" spans="2:15" x14ac:dyDescent="0.2"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</row>
    <row r="341" spans="2:15" x14ac:dyDescent="0.2"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</row>
    <row r="342" spans="2:15" x14ac:dyDescent="0.2"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</row>
    <row r="343" spans="2:15" x14ac:dyDescent="0.2"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</row>
    <row r="344" spans="2:15" x14ac:dyDescent="0.2"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</row>
    <row r="345" spans="2:15" x14ac:dyDescent="0.2"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</row>
    <row r="346" spans="2:15" x14ac:dyDescent="0.2"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</row>
    <row r="347" spans="2:15" x14ac:dyDescent="0.2"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</row>
    <row r="348" spans="2:15" x14ac:dyDescent="0.2"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</row>
    <row r="349" spans="2:15" x14ac:dyDescent="0.2"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</row>
    <row r="350" spans="2:15" x14ac:dyDescent="0.2"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</row>
    <row r="351" spans="2:15" x14ac:dyDescent="0.2"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</row>
    <row r="352" spans="2:15" x14ac:dyDescent="0.2"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</row>
    <row r="353" spans="2:15" x14ac:dyDescent="0.2"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</row>
    <row r="354" spans="2:15" x14ac:dyDescent="0.2"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</row>
    <row r="355" spans="2:15" x14ac:dyDescent="0.2"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</row>
    <row r="356" spans="2:15" x14ac:dyDescent="0.2"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</row>
    <row r="357" spans="2:15" x14ac:dyDescent="0.2"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</row>
    <row r="358" spans="2:15" x14ac:dyDescent="0.2"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</row>
    <row r="359" spans="2:15" x14ac:dyDescent="0.2"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</row>
    <row r="360" spans="2:15" x14ac:dyDescent="0.2"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</row>
    <row r="361" spans="2:15" x14ac:dyDescent="0.2"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</row>
    <row r="362" spans="2:15" x14ac:dyDescent="0.2"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</row>
    <row r="363" spans="2:15" x14ac:dyDescent="0.2"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</row>
    <row r="364" spans="2:15" x14ac:dyDescent="0.2"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</row>
    <row r="365" spans="2:15" x14ac:dyDescent="0.2"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</row>
    <row r="366" spans="2:15" x14ac:dyDescent="0.2"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</row>
    <row r="367" spans="2:15" x14ac:dyDescent="0.2"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</row>
    <row r="368" spans="2:15" x14ac:dyDescent="0.2"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</row>
    <row r="369" spans="2:15" x14ac:dyDescent="0.2"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</row>
    <row r="370" spans="2:15" x14ac:dyDescent="0.2"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</row>
    <row r="371" spans="2:15" x14ac:dyDescent="0.2"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</row>
    <row r="372" spans="2:15" x14ac:dyDescent="0.2"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</row>
    <row r="373" spans="2:15" x14ac:dyDescent="0.2"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</row>
    <row r="374" spans="2:15" x14ac:dyDescent="0.2"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</row>
    <row r="375" spans="2:15" x14ac:dyDescent="0.2"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</row>
    <row r="376" spans="2:15" x14ac:dyDescent="0.2"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</row>
    <row r="377" spans="2:15" x14ac:dyDescent="0.2"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</row>
    <row r="378" spans="2:15" x14ac:dyDescent="0.2"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</row>
    <row r="379" spans="2:15" x14ac:dyDescent="0.2"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</row>
    <row r="380" spans="2:15" x14ac:dyDescent="0.2"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</row>
    <row r="381" spans="2:15" x14ac:dyDescent="0.2"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</row>
    <row r="382" spans="2:15" x14ac:dyDescent="0.2"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</row>
    <row r="383" spans="2:15" x14ac:dyDescent="0.2"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Source --&gt;</vt:lpstr>
      <vt:lpstr>Data</vt:lpstr>
      <vt:lpstr>Tasks --&gt;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Yu_Cheng Keng</cp:lastModifiedBy>
  <dcterms:created xsi:type="dcterms:W3CDTF">2015-12-26T11:23:26Z</dcterms:created>
  <dcterms:modified xsi:type="dcterms:W3CDTF">2020-01-13T14:20:59Z</dcterms:modified>
</cp:coreProperties>
</file>