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aihub_kale\aihub\output\aihub_summary\kale\"/>
    </mc:Choice>
  </mc:AlternateContent>
  <xr:revisionPtr revIDLastSave="0" documentId="13_ncr:1_{B153B93B-E5A3-4494-9CCA-837D4FFF5529}" xr6:coauthVersionLast="47" xr6:coauthVersionMax="47" xr10:uidLastSave="{00000000-0000-0000-0000-000000000000}"/>
  <bookViews>
    <workbookView xWindow="28680" yWindow="-6855" windowWidth="16440" windowHeight="28440" xr2:uid="{00000000-000D-0000-FFFF-FFFF00000000}"/>
  </bookViews>
  <sheets>
    <sheet name="분석" sheetId="1" r:id="rId1"/>
    <sheet name="수식" sheetId="3" r:id="rId2"/>
    <sheet name="계산" sheetId="4" r:id="rId3"/>
    <sheet name="LAI 추정" sheetId="5" r:id="rId4"/>
    <sheet name="new_Leaf_cnt" sheetId="7" r:id="rId5"/>
  </sheets>
  <definedNames>
    <definedName name="_xlnm._FilterDatabase" localSheetId="3" hidden="1">'LAI 추정'!$A$1:$U$370</definedName>
    <definedName name="_xlnm._FilterDatabase" localSheetId="4" hidden="1">new_Leaf_cnt!$A$1:$J$370</definedName>
    <definedName name="_xlnm._FilterDatabase" localSheetId="2" hidden="1">계산!$A$1:$P$370</definedName>
    <definedName name="_xlnm._FilterDatabase" localSheetId="0" hidden="1">분석!$A$1:$F$370</definedName>
    <definedName name="solver_adj" localSheetId="3" hidden="1">'LAI 추정'!$X$2:$X$5</definedName>
    <definedName name="solver_adj" localSheetId="2" hidden="1">계산!$AP$2</definedName>
    <definedName name="solver_cvg" localSheetId="3" hidden="1">0.0001</definedName>
    <definedName name="solver_cvg" localSheetId="2" hidden="1">0.0001</definedName>
    <definedName name="solver_drv" localSheetId="3" hidden="1">2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2" hidden="1">계산!$P$9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0</definedName>
    <definedName name="solver_num" localSheetId="2" hidden="1">1</definedName>
    <definedName name="solver_nwt" localSheetId="3" hidden="1">1</definedName>
    <definedName name="solver_nwt" localSheetId="2" hidden="1">1</definedName>
    <definedName name="solver_opt" localSheetId="3" hidden="1">'LAI 추정'!$X$6</definedName>
    <definedName name="solver_opt" localSheetId="2" hidden="1">계산!$AP$3</definedName>
    <definedName name="solver_pre" localSheetId="3" hidden="1">0.000001</definedName>
    <definedName name="solver_pre" localSheetId="2" hidden="1">0.000001</definedName>
    <definedName name="solver_rbv" localSheetId="3" hidden="1">2</definedName>
    <definedName name="solver_rbv" localSheetId="2" hidden="1">1</definedName>
    <definedName name="solver_rel1" localSheetId="2" hidden="1">3</definedName>
    <definedName name="solver_rhs1" localSheetId="2" hidden="1">1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2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4" l="1"/>
  <c r="AA2" i="4"/>
  <c r="S2" i="4"/>
  <c r="AH2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V3" i="5"/>
  <c r="V5" i="5"/>
  <c r="V6" i="5"/>
  <c r="V8" i="5"/>
  <c r="V9" i="5"/>
  <c r="V10" i="5"/>
  <c r="V12" i="5"/>
  <c r="V13" i="5"/>
  <c r="V14" i="5"/>
  <c r="V15" i="5"/>
  <c r="V17" i="5"/>
  <c r="V18" i="5"/>
  <c r="V19" i="5"/>
  <c r="V20" i="5"/>
  <c r="V21" i="5"/>
  <c r="S23" i="5"/>
  <c r="V23" i="5" s="1"/>
  <c r="S24" i="5"/>
  <c r="V24" i="5" s="1"/>
  <c r="S25" i="5"/>
  <c r="V25" i="5" s="1"/>
  <c r="S26" i="5"/>
  <c r="V26" i="5" s="1"/>
  <c r="S27" i="5"/>
  <c r="V27" i="5" s="1"/>
  <c r="S28" i="5"/>
  <c r="V28" i="5" s="1"/>
  <c r="S30" i="5"/>
  <c r="V30" i="5" s="1"/>
  <c r="S31" i="5"/>
  <c r="V31" i="5" s="1"/>
  <c r="S32" i="5"/>
  <c r="V32" i="5" s="1"/>
  <c r="S33" i="5"/>
  <c r="V33" i="5" s="1"/>
  <c r="S34" i="5"/>
  <c r="V34" i="5" s="1"/>
  <c r="S35" i="5"/>
  <c r="V35" i="5" s="1"/>
  <c r="S36" i="5"/>
  <c r="V36" i="5" s="1"/>
  <c r="S38" i="5"/>
  <c r="V38" i="5" s="1"/>
  <c r="S39" i="5"/>
  <c r="V39" i="5" s="1"/>
  <c r="S40" i="5"/>
  <c r="S41" i="5"/>
  <c r="V41" i="5" s="1"/>
  <c r="S42" i="5"/>
  <c r="V42" i="5" s="1"/>
  <c r="S43" i="5"/>
  <c r="S44" i="5"/>
  <c r="V44" i="5" s="1"/>
  <c r="S45" i="5"/>
  <c r="S47" i="5"/>
  <c r="V47" i="5" s="1"/>
  <c r="S48" i="5"/>
  <c r="V48" i="5" s="1"/>
  <c r="S49" i="5"/>
  <c r="V49" i="5" s="1"/>
  <c r="S50" i="5"/>
  <c r="V50" i="5" s="1"/>
  <c r="S51" i="5"/>
  <c r="V51" i="5" s="1"/>
  <c r="S52" i="5"/>
  <c r="V52" i="5" s="1"/>
  <c r="S53" i="5"/>
  <c r="S54" i="5"/>
  <c r="V54" i="5" s="1"/>
  <c r="S55" i="5"/>
  <c r="V55" i="5" s="1"/>
  <c r="S57" i="5"/>
  <c r="S58" i="5"/>
  <c r="V58" i="5" s="1"/>
  <c r="S59" i="5"/>
  <c r="S60" i="5"/>
  <c r="V60" i="5" s="1"/>
  <c r="S61" i="5"/>
  <c r="V61" i="5" s="1"/>
  <c r="S62" i="5"/>
  <c r="V62" i="5" s="1"/>
  <c r="S63" i="5"/>
  <c r="V63" i="5" s="1"/>
  <c r="S64" i="5"/>
  <c r="V64" i="5" s="1"/>
  <c r="S65" i="5"/>
  <c r="V65" i="5" s="1"/>
  <c r="S66" i="5"/>
  <c r="V66" i="5" s="1"/>
  <c r="S68" i="5"/>
  <c r="V68" i="5" s="1"/>
  <c r="S69" i="5"/>
  <c r="V69" i="5" s="1"/>
  <c r="S70" i="5"/>
  <c r="V70" i="5" s="1"/>
  <c r="S71" i="5"/>
  <c r="V71" i="5" s="1"/>
  <c r="S72" i="5"/>
  <c r="V72" i="5" s="1"/>
  <c r="S73" i="5"/>
  <c r="V73" i="5" s="1"/>
  <c r="S74" i="5"/>
  <c r="V74" i="5" s="1"/>
  <c r="S75" i="5"/>
  <c r="V75" i="5" s="1"/>
  <c r="S76" i="5"/>
  <c r="V76" i="5" s="1"/>
  <c r="S77" i="5"/>
  <c r="V77" i="5" s="1"/>
  <c r="S78" i="5"/>
  <c r="V78" i="5" s="1"/>
  <c r="S80" i="5"/>
  <c r="V80" i="5" s="1"/>
  <c r="S81" i="5"/>
  <c r="V81" i="5" s="1"/>
  <c r="S82" i="5"/>
  <c r="V82" i="5" s="1"/>
  <c r="S83" i="5"/>
  <c r="V83" i="5" s="1"/>
  <c r="S84" i="5"/>
  <c r="V84" i="5" s="1"/>
  <c r="S85" i="5"/>
  <c r="S86" i="5"/>
  <c r="V86" i="5" s="1"/>
  <c r="S87" i="5"/>
  <c r="S88" i="5"/>
  <c r="V88" i="5" s="1"/>
  <c r="S89" i="5"/>
  <c r="V89" i="5" s="1"/>
  <c r="S90" i="5"/>
  <c r="V90" i="5" s="1"/>
  <c r="S91" i="5"/>
  <c r="V91" i="5" s="1"/>
  <c r="S93" i="5"/>
  <c r="S94" i="5"/>
  <c r="V94" i="5" s="1"/>
  <c r="S95" i="5"/>
  <c r="V95" i="5" s="1"/>
  <c r="S96" i="5"/>
  <c r="V96" i="5" s="1"/>
  <c r="S97" i="5"/>
  <c r="V97" i="5" s="1"/>
  <c r="S98" i="5"/>
  <c r="S99" i="5"/>
  <c r="V99" i="5" s="1"/>
  <c r="S100" i="5"/>
  <c r="S101" i="5"/>
  <c r="V101" i="5" s="1"/>
  <c r="S102" i="5"/>
  <c r="V102" i="5" s="1"/>
  <c r="S103" i="5"/>
  <c r="V103" i="5" s="1"/>
  <c r="S104" i="5"/>
  <c r="V104" i="5" s="1"/>
  <c r="S105" i="5"/>
  <c r="V105" i="5" s="1"/>
  <c r="S107" i="5"/>
  <c r="V107" i="5" s="1"/>
  <c r="S108" i="5"/>
  <c r="V108" i="5" s="1"/>
  <c r="S109" i="5"/>
  <c r="V109" i="5" s="1"/>
  <c r="S110" i="5"/>
  <c r="V110" i="5" s="1"/>
  <c r="S111" i="5"/>
  <c r="S112" i="5"/>
  <c r="V112" i="5" s="1"/>
  <c r="S113" i="5"/>
  <c r="S114" i="5"/>
  <c r="V114" i="5" s="1"/>
  <c r="S115" i="5"/>
  <c r="V115" i="5" s="1"/>
  <c r="S116" i="5"/>
  <c r="V116" i="5" s="1"/>
  <c r="S117" i="5"/>
  <c r="V117" i="5" s="1"/>
  <c r="S118" i="5"/>
  <c r="V118" i="5" s="1"/>
  <c r="S119" i="5"/>
  <c r="V119" i="5" s="1"/>
  <c r="S120" i="5"/>
  <c r="V120" i="5" s="1"/>
  <c r="S122" i="5"/>
  <c r="V122" i="5" s="1"/>
  <c r="S123" i="5"/>
  <c r="V123" i="5" s="1"/>
  <c r="S124" i="5"/>
  <c r="S125" i="5"/>
  <c r="V125" i="5" s="1"/>
  <c r="S126" i="5"/>
  <c r="S127" i="5"/>
  <c r="V127" i="5" s="1"/>
  <c r="S128" i="5"/>
  <c r="V128" i="5" s="1"/>
  <c r="S129" i="5"/>
  <c r="V129" i="5" s="1"/>
  <c r="S130" i="5"/>
  <c r="V130" i="5" s="1"/>
  <c r="S131" i="5"/>
  <c r="S132" i="5"/>
  <c r="V132" i="5" s="1"/>
  <c r="S133" i="5"/>
  <c r="V133" i="5" s="1"/>
  <c r="S134" i="5"/>
  <c r="S135" i="5"/>
  <c r="V135" i="5" s="1"/>
  <c r="S136" i="5"/>
  <c r="S138" i="5"/>
  <c r="V138" i="5" s="1"/>
  <c r="S139" i="5"/>
  <c r="S140" i="5"/>
  <c r="V140" i="5" s="1"/>
  <c r="S141" i="5"/>
  <c r="V141" i="5" s="1"/>
  <c r="S142" i="5"/>
  <c r="V142" i="5" s="1"/>
  <c r="S143" i="5"/>
  <c r="V143" i="5" s="1"/>
  <c r="S144" i="5"/>
  <c r="V144" i="5" s="1"/>
  <c r="S145" i="5"/>
  <c r="V145" i="5" s="1"/>
  <c r="S146" i="5"/>
  <c r="V146" i="5" s="1"/>
  <c r="S147" i="5"/>
  <c r="S148" i="5"/>
  <c r="V148" i="5" s="1"/>
  <c r="S149" i="5"/>
  <c r="S150" i="5"/>
  <c r="V150" i="5" s="1"/>
  <c r="S151" i="5"/>
  <c r="V151" i="5" s="1"/>
  <c r="S152" i="5"/>
  <c r="V152" i="5" s="1"/>
  <c r="S153" i="5"/>
  <c r="V153" i="5" s="1"/>
  <c r="N3" i="5"/>
  <c r="P3" i="5" s="1"/>
  <c r="Q3" i="5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2" i="5"/>
  <c r="P2" i="5" s="1"/>
  <c r="Q2" i="5" s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G19" i="5"/>
  <c r="H19" i="5" s="1"/>
  <c r="G279" i="5"/>
  <c r="H279" i="5" s="1"/>
  <c r="G233" i="5"/>
  <c r="H233" i="5" s="1"/>
  <c r="G209" i="5"/>
  <c r="H209" i="5" s="1"/>
  <c r="G113" i="5"/>
  <c r="H113" i="5" s="1"/>
  <c r="G101" i="5"/>
  <c r="H101" i="5" s="1"/>
  <c r="G88" i="5"/>
  <c r="H88" i="5" s="1"/>
  <c r="G84" i="5"/>
  <c r="H84" i="5" s="1"/>
  <c r="G68" i="5"/>
  <c r="H68" i="5" s="1"/>
  <c r="G65" i="5"/>
  <c r="H65" i="5" s="1"/>
  <c r="G52" i="5"/>
  <c r="H52" i="5" s="1"/>
  <c r="G50" i="5"/>
  <c r="H50" i="5" s="1"/>
  <c r="G34" i="5"/>
  <c r="H34" i="5" s="1"/>
  <c r="G32" i="5"/>
  <c r="H32" i="5" s="1"/>
  <c r="G17" i="5"/>
  <c r="H17" i="5" s="1"/>
  <c r="G16" i="5"/>
  <c r="H16" i="5" s="1"/>
  <c r="G12" i="5"/>
  <c r="H12" i="5" s="1"/>
  <c r="G5" i="5"/>
  <c r="H5" i="5" s="1"/>
  <c r="J81" i="7"/>
  <c r="J78" i="7"/>
  <c r="J40" i="7"/>
  <c r="G3" i="5"/>
  <c r="H3" i="5" s="1"/>
  <c r="G4" i="5"/>
  <c r="H4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3" i="5"/>
  <c r="H13" i="5" s="1"/>
  <c r="G14" i="5"/>
  <c r="H14" i="5" s="1"/>
  <c r="G15" i="5"/>
  <c r="H15" i="5" s="1"/>
  <c r="G18" i="5"/>
  <c r="H18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3" i="5"/>
  <c r="H33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1" i="5"/>
  <c r="H51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6" i="5"/>
  <c r="H66" i="5" s="1"/>
  <c r="G67" i="5"/>
  <c r="H67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5" i="5"/>
  <c r="H85" i="5" s="1"/>
  <c r="G86" i="5"/>
  <c r="H86" i="5" s="1"/>
  <c r="G87" i="5"/>
  <c r="H87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G177" i="5"/>
  <c r="H177" i="5" s="1"/>
  <c r="G178" i="5"/>
  <c r="H178" i="5" s="1"/>
  <c r="G179" i="5"/>
  <c r="H179" i="5" s="1"/>
  <c r="G180" i="5"/>
  <c r="H180" i="5" s="1"/>
  <c r="G181" i="5"/>
  <c r="H181" i="5" s="1"/>
  <c r="G182" i="5"/>
  <c r="H182" i="5" s="1"/>
  <c r="G183" i="5"/>
  <c r="H183" i="5" s="1"/>
  <c r="G184" i="5"/>
  <c r="H184" i="5" s="1"/>
  <c r="G185" i="5"/>
  <c r="H185" i="5" s="1"/>
  <c r="G186" i="5"/>
  <c r="H186" i="5" s="1"/>
  <c r="G187" i="5"/>
  <c r="H187" i="5" s="1"/>
  <c r="G188" i="5"/>
  <c r="H188" i="5" s="1"/>
  <c r="G189" i="5"/>
  <c r="H189" i="5" s="1"/>
  <c r="G190" i="5"/>
  <c r="H190" i="5" s="1"/>
  <c r="G191" i="5"/>
  <c r="H191" i="5" s="1"/>
  <c r="G192" i="5"/>
  <c r="H192" i="5" s="1"/>
  <c r="G193" i="5"/>
  <c r="H193" i="5" s="1"/>
  <c r="G194" i="5"/>
  <c r="H194" i="5" s="1"/>
  <c r="G195" i="5"/>
  <c r="H195" i="5" s="1"/>
  <c r="G196" i="5"/>
  <c r="H196" i="5" s="1"/>
  <c r="G197" i="5"/>
  <c r="H197" i="5" s="1"/>
  <c r="G198" i="5"/>
  <c r="H198" i="5" s="1"/>
  <c r="G199" i="5"/>
  <c r="H199" i="5" s="1"/>
  <c r="G200" i="5"/>
  <c r="H200" i="5" s="1"/>
  <c r="G201" i="5"/>
  <c r="H201" i="5" s="1"/>
  <c r="G202" i="5"/>
  <c r="H202" i="5" s="1"/>
  <c r="G203" i="5"/>
  <c r="H203" i="5" s="1"/>
  <c r="G204" i="5"/>
  <c r="H204" i="5" s="1"/>
  <c r="G205" i="5"/>
  <c r="H205" i="5" s="1"/>
  <c r="G206" i="5"/>
  <c r="H206" i="5" s="1"/>
  <c r="G207" i="5"/>
  <c r="H207" i="5" s="1"/>
  <c r="G208" i="5"/>
  <c r="H208" i="5" s="1"/>
  <c r="G210" i="5"/>
  <c r="H210" i="5" s="1"/>
  <c r="G211" i="5"/>
  <c r="H211" i="5" s="1"/>
  <c r="G212" i="5"/>
  <c r="H212" i="5" s="1"/>
  <c r="G213" i="5"/>
  <c r="H213" i="5" s="1"/>
  <c r="G214" i="5"/>
  <c r="H214" i="5" s="1"/>
  <c r="G215" i="5"/>
  <c r="H215" i="5" s="1"/>
  <c r="G216" i="5"/>
  <c r="H216" i="5" s="1"/>
  <c r="G217" i="5"/>
  <c r="H217" i="5" s="1"/>
  <c r="G218" i="5"/>
  <c r="H218" i="5" s="1"/>
  <c r="G219" i="5"/>
  <c r="H219" i="5" s="1"/>
  <c r="G220" i="5"/>
  <c r="H220" i="5" s="1"/>
  <c r="G221" i="5"/>
  <c r="H221" i="5" s="1"/>
  <c r="G222" i="5"/>
  <c r="H222" i="5" s="1"/>
  <c r="G223" i="5"/>
  <c r="H223" i="5" s="1"/>
  <c r="G224" i="5"/>
  <c r="H224" i="5" s="1"/>
  <c r="G225" i="5"/>
  <c r="H225" i="5" s="1"/>
  <c r="G226" i="5"/>
  <c r="H226" i="5" s="1"/>
  <c r="G227" i="5"/>
  <c r="H227" i="5" s="1"/>
  <c r="G228" i="5"/>
  <c r="H228" i="5" s="1"/>
  <c r="G229" i="5"/>
  <c r="H229" i="5" s="1"/>
  <c r="G230" i="5"/>
  <c r="H230" i="5" s="1"/>
  <c r="G231" i="5"/>
  <c r="H231" i="5" s="1"/>
  <c r="G232" i="5"/>
  <c r="H232" i="5" s="1"/>
  <c r="G234" i="5"/>
  <c r="H234" i="5" s="1"/>
  <c r="G235" i="5"/>
  <c r="H235" i="5" s="1"/>
  <c r="G236" i="5"/>
  <c r="H236" i="5" s="1"/>
  <c r="G237" i="5"/>
  <c r="H237" i="5" s="1"/>
  <c r="G238" i="5"/>
  <c r="H238" i="5" s="1"/>
  <c r="G239" i="5"/>
  <c r="H239" i="5" s="1"/>
  <c r="G240" i="5"/>
  <c r="H240" i="5" s="1"/>
  <c r="G241" i="5"/>
  <c r="H241" i="5" s="1"/>
  <c r="G242" i="5"/>
  <c r="H242" i="5" s="1"/>
  <c r="G243" i="5"/>
  <c r="H243" i="5" s="1"/>
  <c r="G244" i="5"/>
  <c r="H244" i="5" s="1"/>
  <c r="G245" i="5"/>
  <c r="H245" i="5" s="1"/>
  <c r="G246" i="5"/>
  <c r="H246" i="5" s="1"/>
  <c r="G247" i="5"/>
  <c r="H247" i="5" s="1"/>
  <c r="G248" i="5"/>
  <c r="H248" i="5" s="1"/>
  <c r="G249" i="5"/>
  <c r="H249" i="5" s="1"/>
  <c r="G250" i="5"/>
  <c r="H250" i="5" s="1"/>
  <c r="G251" i="5"/>
  <c r="H251" i="5" s="1"/>
  <c r="G252" i="5"/>
  <c r="H252" i="5" s="1"/>
  <c r="G253" i="5"/>
  <c r="H253" i="5" s="1"/>
  <c r="G254" i="5"/>
  <c r="H254" i="5" s="1"/>
  <c r="G255" i="5"/>
  <c r="H255" i="5" s="1"/>
  <c r="G256" i="5"/>
  <c r="H256" i="5" s="1"/>
  <c r="G257" i="5"/>
  <c r="H257" i="5" s="1"/>
  <c r="G258" i="5"/>
  <c r="H258" i="5" s="1"/>
  <c r="G259" i="5"/>
  <c r="H259" i="5" s="1"/>
  <c r="G260" i="5"/>
  <c r="H260" i="5" s="1"/>
  <c r="G261" i="5"/>
  <c r="H261" i="5" s="1"/>
  <c r="G265" i="5"/>
  <c r="H265" i="5" s="1"/>
  <c r="G266" i="5"/>
  <c r="H266" i="5" s="1"/>
  <c r="G271" i="5"/>
  <c r="H271" i="5" s="1"/>
  <c r="G272" i="5"/>
  <c r="H272" i="5" s="1"/>
  <c r="G273" i="5"/>
  <c r="H273" i="5" s="1"/>
  <c r="G274" i="5"/>
  <c r="H274" i="5" s="1"/>
  <c r="G275" i="5"/>
  <c r="H275" i="5" s="1"/>
  <c r="G280" i="5"/>
  <c r="H280" i="5" s="1"/>
  <c r="G281" i="5"/>
  <c r="H281" i="5" s="1"/>
  <c r="G287" i="5"/>
  <c r="H287" i="5" s="1"/>
  <c r="G288" i="5"/>
  <c r="H288" i="5" s="1"/>
  <c r="G289" i="5"/>
  <c r="H289" i="5" s="1"/>
  <c r="G290" i="5"/>
  <c r="H290" i="5" s="1"/>
  <c r="G291" i="5"/>
  <c r="H291" i="5" s="1"/>
  <c r="G296" i="5"/>
  <c r="H296" i="5" s="1"/>
  <c r="G297" i="5"/>
  <c r="H297" i="5" s="1"/>
  <c r="G298" i="5"/>
  <c r="H298" i="5" s="1"/>
  <c r="G299" i="5"/>
  <c r="H299" i="5" s="1"/>
  <c r="G301" i="5"/>
  <c r="H301" i="5" s="1"/>
  <c r="G304" i="5"/>
  <c r="H304" i="5" s="1"/>
  <c r="G305" i="5"/>
  <c r="H305" i="5" s="1"/>
  <c r="G306" i="5"/>
  <c r="H306" i="5" s="1"/>
  <c r="G307" i="5"/>
  <c r="H307" i="5" s="1"/>
  <c r="G308" i="5"/>
  <c r="H308" i="5" s="1"/>
  <c r="G309" i="5"/>
  <c r="H309" i="5" s="1"/>
  <c r="G310" i="5"/>
  <c r="H310" i="5" s="1"/>
  <c r="G311" i="5"/>
  <c r="H311" i="5" s="1"/>
  <c r="G312" i="5"/>
  <c r="H312" i="5" s="1"/>
  <c r="G313" i="5"/>
  <c r="H313" i="5" s="1"/>
  <c r="G314" i="5"/>
  <c r="H314" i="5" s="1"/>
  <c r="G315" i="5"/>
  <c r="H315" i="5" s="1"/>
  <c r="G316" i="5"/>
  <c r="H316" i="5" s="1"/>
  <c r="G317" i="5"/>
  <c r="H317" i="5" s="1"/>
  <c r="G318" i="5"/>
  <c r="H318" i="5" s="1"/>
  <c r="G319" i="5"/>
  <c r="H319" i="5" s="1"/>
  <c r="G320" i="5"/>
  <c r="H320" i="5" s="1"/>
  <c r="G321" i="5"/>
  <c r="H321" i="5" s="1"/>
  <c r="G322" i="5"/>
  <c r="H322" i="5" s="1"/>
  <c r="G323" i="5"/>
  <c r="H323" i="5" s="1"/>
  <c r="G324" i="5"/>
  <c r="H324" i="5" s="1"/>
  <c r="G325" i="5"/>
  <c r="H325" i="5" s="1"/>
  <c r="G326" i="5"/>
  <c r="H326" i="5" s="1"/>
  <c r="G327" i="5"/>
  <c r="H327" i="5" s="1"/>
  <c r="G328" i="5"/>
  <c r="H328" i="5" s="1"/>
  <c r="G329" i="5"/>
  <c r="H329" i="5" s="1"/>
  <c r="G330" i="5"/>
  <c r="H330" i="5" s="1"/>
  <c r="G331" i="5"/>
  <c r="H331" i="5" s="1"/>
  <c r="G332" i="5"/>
  <c r="H332" i="5" s="1"/>
  <c r="G333" i="5"/>
  <c r="H333" i="5" s="1"/>
  <c r="G334" i="5"/>
  <c r="H334" i="5" s="1"/>
  <c r="G335" i="5"/>
  <c r="H335" i="5" s="1"/>
  <c r="G336" i="5"/>
  <c r="H336" i="5" s="1"/>
  <c r="G337" i="5"/>
  <c r="H337" i="5" s="1"/>
  <c r="G338" i="5"/>
  <c r="H338" i="5" s="1"/>
  <c r="G339" i="5"/>
  <c r="H339" i="5" s="1"/>
  <c r="G340" i="5"/>
  <c r="H340" i="5" s="1"/>
  <c r="G341" i="5"/>
  <c r="H341" i="5" s="1"/>
  <c r="G342" i="5"/>
  <c r="H342" i="5" s="1"/>
  <c r="G343" i="5"/>
  <c r="H343" i="5" s="1"/>
  <c r="G344" i="5"/>
  <c r="H344" i="5" s="1"/>
  <c r="G345" i="5"/>
  <c r="H345" i="5" s="1"/>
  <c r="G346" i="5"/>
  <c r="H346" i="5" s="1"/>
  <c r="G347" i="5"/>
  <c r="H347" i="5" s="1"/>
  <c r="G348" i="5"/>
  <c r="H348" i="5" s="1"/>
  <c r="G349" i="5"/>
  <c r="H349" i="5" s="1"/>
  <c r="G350" i="5"/>
  <c r="H350" i="5" s="1"/>
  <c r="G351" i="5"/>
  <c r="H351" i="5" s="1"/>
  <c r="G352" i="5"/>
  <c r="H352" i="5" s="1"/>
  <c r="G353" i="5"/>
  <c r="H353" i="5" s="1"/>
  <c r="G354" i="5"/>
  <c r="H354" i="5" s="1"/>
  <c r="G355" i="5"/>
  <c r="H355" i="5" s="1"/>
  <c r="G356" i="5"/>
  <c r="H356" i="5" s="1"/>
  <c r="G357" i="5"/>
  <c r="H357" i="5" s="1"/>
  <c r="G358" i="5"/>
  <c r="H358" i="5" s="1"/>
  <c r="G359" i="5"/>
  <c r="H359" i="5" s="1"/>
  <c r="G360" i="5"/>
  <c r="H360" i="5" s="1"/>
  <c r="G361" i="5"/>
  <c r="H361" i="5" s="1"/>
  <c r="G362" i="5"/>
  <c r="H362" i="5" s="1"/>
  <c r="G363" i="5"/>
  <c r="H363" i="5" s="1"/>
  <c r="G364" i="5"/>
  <c r="H364" i="5" s="1"/>
  <c r="G365" i="5"/>
  <c r="H365" i="5" s="1"/>
  <c r="G366" i="5"/>
  <c r="H366" i="5" s="1"/>
  <c r="G367" i="5"/>
  <c r="H367" i="5" s="1"/>
  <c r="G368" i="5"/>
  <c r="H368" i="5" s="1"/>
  <c r="G369" i="5"/>
  <c r="H369" i="5" s="1"/>
  <c r="G370" i="5"/>
  <c r="H370" i="5" s="1"/>
  <c r="G2" i="5"/>
  <c r="H2" i="5" s="1"/>
  <c r="V59" i="5" l="1"/>
  <c r="V57" i="5"/>
  <c r="V45" i="5"/>
  <c r="P22" i="5"/>
  <c r="Q22" i="5" s="1"/>
  <c r="V139" i="5"/>
  <c r="V136" i="5"/>
  <c r="V134" i="5"/>
  <c r="V124" i="5"/>
  <c r="V100" i="5"/>
  <c r="V98" i="5"/>
  <c r="P149" i="5"/>
  <c r="Q149" i="5" s="1"/>
  <c r="P137" i="5"/>
  <c r="Q137" i="5" s="1"/>
  <c r="P125" i="5"/>
  <c r="Q125" i="5" s="1"/>
  <c r="P53" i="5"/>
  <c r="Q53" i="5" s="1"/>
  <c r="P41" i="5"/>
  <c r="Q41" i="5" s="1"/>
  <c r="P29" i="5"/>
  <c r="Q29" i="5" s="1"/>
  <c r="P56" i="5"/>
  <c r="Q56" i="5" s="1"/>
  <c r="P32" i="5"/>
  <c r="Q32" i="5" s="1"/>
  <c r="P8" i="5"/>
  <c r="Q8" i="5" s="1"/>
  <c r="P124" i="5"/>
  <c r="Q124" i="5" s="1"/>
  <c r="P112" i="5"/>
  <c r="Q112" i="5" s="1"/>
  <c r="V85" i="5"/>
  <c r="P52" i="5"/>
  <c r="Q52" i="5" s="1"/>
  <c r="V131" i="5"/>
  <c r="V93" i="5"/>
  <c r="V53" i="5"/>
  <c r="P135" i="5"/>
  <c r="Q135" i="5" s="1"/>
  <c r="P123" i="5"/>
  <c r="Q123" i="5" s="1"/>
  <c r="P87" i="5"/>
  <c r="Q87" i="5" s="1"/>
  <c r="P63" i="5"/>
  <c r="Q63" i="5" s="1"/>
  <c r="P51" i="5"/>
  <c r="Q51" i="5" s="1"/>
  <c r="P15" i="5"/>
  <c r="Q15" i="5" s="1"/>
  <c r="V126" i="5"/>
  <c r="V87" i="5"/>
  <c r="V43" i="5"/>
  <c r="V40" i="5"/>
  <c r="V113" i="5"/>
  <c r="V149" i="5"/>
  <c r="V111" i="5"/>
  <c r="V147" i="5"/>
  <c r="P28" i="5"/>
  <c r="Q28" i="5" s="1"/>
  <c r="P16" i="5"/>
  <c r="Q16" i="5" s="1"/>
  <c r="P4" i="5"/>
  <c r="Q4" i="5" s="1"/>
  <c r="P84" i="5"/>
  <c r="Q84" i="5" s="1"/>
  <c r="P48" i="5"/>
  <c r="Q48" i="5" s="1"/>
  <c r="P36" i="5"/>
  <c r="Q36" i="5" s="1"/>
  <c r="P12" i="5"/>
  <c r="Q12" i="5" s="1"/>
  <c r="P119" i="5"/>
  <c r="Q119" i="5" s="1"/>
  <c r="P11" i="5"/>
  <c r="Q11" i="5" s="1"/>
  <c r="P142" i="5"/>
  <c r="Q142" i="5" s="1"/>
  <c r="P82" i="5"/>
  <c r="Q82" i="5" s="1"/>
  <c r="P70" i="5"/>
  <c r="Q70" i="5" s="1"/>
  <c r="P46" i="5"/>
  <c r="Q46" i="5" s="1"/>
  <c r="P34" i="5"/>
  <c r="Q34" i="5" s="1"/>
  <c r="P10" i="5"/>
  <c r="Q10" i="5" s="1"/>
  <c r="P141" i="5"/>
  <c r="Q141" i="5" s="1"/>
  <c r="P129" i="5"/>
  <c r="Q129" i="5" s="1"/>
  <c r="P117" i="5"/>
  <c r="Q117" i="5" s="1"/>
  <c r="P105" i="5"/>
  <c r="Q105" i="5" s="1"/>
  <c r="P69" i="5"/>
  <c r="Q69" i="5" s="1"/>
  <c r="P57" i="5"/>
  <c r="Q57" i="5" s="1"/>
  <c r="P45" i="5"/>
  <c r="Q45" i="5" s="1"/>
  <c r="P9" i="5"/>
  <c r="Q9" i="5" s="1"/>
  <c r="P152" i="5"/>
  <c r="Q152" i="5" s="1"/>
  <c r="P140" i="5"/>
  <c r="Q140" i="5" s="1"/>
  <c r="P128" i="5"/>
  <c r="Q128" i="5" s="1"/>
  <c r="P104" i="5"/>
  <c r="Q104" i="5" s="1"/>
  <c r="P92" i="5"/>
  <c r="Q92" i="5" s="1"/>
  <c r="P80" i="5"/>
  <c r="Q80" i="5" s="1"/>
  <c r="P68" i="5"/>
  <c r="Q68" i="5" s="1"/>
  <c r="P44" i="5"/>
  <c r="Q44" i="5" s="1"/>
  <c r="P20" i="5"/>
  <c r="Q20" i="5" s="1"/>
  <c r="P116" i="5"/>
  <c r="Q116" i="5" s="1"/>
  <c r="P40" i="5"/>
  <c r="Q40" i="5" s="1"/>
  <c r="P100" i="5"/>
  <c r="Q100" i="5" s="1"/>
  <c r="P88" i="5"/>
  <c r="Q88" i="5" s="1"/>
  <c r="P76" i="5"/>
  <c r="Q76" i="5" s="1"/>
  <c r="P64" i="5"/>
  <c r="Q64" i="5" s="1"/>
  <c r="P113" i="5"/>
  <c r="Q113" i="5" s="1"/>
  <c r="P101" i="5"/>
  <c r="Q101" i="5" s="1"/>
  <c r="P89" i="5"/>
  <c r="Q89" i="5" s="1"/>
  <c r="P77" i="5"/>
  <c r="Q77" i="5" s="1"/>
  <c r="P65" i="5"/>
  <c r="Q65" i="5" s="1"/>
  <c r="P17" i="5"/>
  <c r="Q17" i="5" s="1"/>
  <c r="P5" i="5"/>
  <c r="Q5" i="5" s="1"/>
  <c r="P148" i="5"/>
  <c r="Q148" i="5" s="1"/>
  <c r="P136" i="5"/>
  <c r="Q136" i="5" s="1"/>
  <c r="P115" i="5"/>
  <c r="Q115" i="5" s="1"/>
  <c r="P91" i="5"/>
  <c r="Q91" i="5" s="1"/>
  <c r="P79" i="5"/>
  <c r="Q79" i="5" s="1"/>
  <c r="P67" i="5"/>
  <c r="Q67" i="5" s="1"/>
  <c r="P55" i="5"/>
  <c r="Q55" i="5" s="1"/>
  <c r="P43" i="5"/>
  <c r="Q43" i="5" s="1"/>
  <c r="P19" i="5"/>
  <c r="Q19" i="5" s="1"/>
  <c r="P7" i="5"/>
  <c r="Q7" i="5" s="1"/>
  <c r="P151" i="5"/>
  <c r="Q151" i="5" s="1"/>
  <c r="P139" i="5"/>
  <c r="Q139" i="5" s="1"/>
  <c r="P127" i="5"/>
  <c r="Q127" i="5" s="1"/>
  <c r="P103" i="5"/>
  <c r="Q103" i="5" s="1"/>
  <c r="P31" i="5"/>
  <c r="Q31" i="5" s="1"/>
  <c r="P150" i="5"/>
  <c r="Q150" i="5" s="1"/>
  <c r="P138" i="5"/>
  <c r="Q138" i="5" s="1"/>
  <c r="P126" i="5"/>
  <c r="Q126" i="5" s="1"/>
  <c r="P114" i="5"/>
  <c r="Q114" i="5" s="1"/>
  <c r="P102" i="5"/>
  <c r="Q102" i="5" s="1"/>
  <c r="P90" i="5"/>
  <c r="Q90" i="5" s="1"/>
  <c r="P78" i="5"/>
  <c r="Q78" i="5" s="1"/>
  <c r="P66" i="5"/>
  <c r="Q66" i="5" s="1"/>
  <c r="P54" i="5"/>
  <c r="Q54" i="5" s="1"/>
  <c r="P42" i="5"/>
  <c r="Q42" i="5" s="1"/>
  <c r="P30" i="5"/>
  <c r="Q30" i="5" s="1"/>
  <c r="P18" i="5"/>
  <c r="Q18" i="5" s="1"/>
  <c r="P6" i="5"/>
  <c r="Q6" i="5" s="1"/>
  <c r="P108" i="5"/>
  <c r="Q108" i="5" s="1"/>
  <c r="P147" i="5"/>
  <c r="Q147" i="5" s="1"/>
  <c r="P111" i="5"/>
  <c r="Q111" i="5" s="1"/>
  <c r="P99" i="5"/>
  <c r="Q99" i="5" s="1"/>
  <c r="P75" i="5"/>
  <c r="Q75" i="5" s="1"/>
  <c r="P39" i="5"/>
  <c r="Q39" i="5" s="1"/>
  <c r="P27" i="5"/>
  <c r="Q27" i="5" s="1"/>
  <c r="P94" i="5"/>
  <c r="Q94" i="5" s="1"/>
  <c r="P21" i="5"/>
  <c r="Q21" i="5" s="1"/>
  <c r="P144" i="5"/>
  <c r="Q144" i="5" s="1"/>
  <c r="P120" i="5"/>
  <c r="Q120" i="5" s="1"/>
  <c r="P72" i="5"/>
  <c r="Q72" i="5" s="1"/>
  <c r="P130" i="5"/>
  <c r="Q130" i="5" s="1"/>
  <c r="P106" i="5"/>
  <c r="Q106" i="5" s="1"/>
  <c r="P122" i="5"/>
  <c r="Q122" i="5" s="1"/>
  <c r="P86" i="5"/>
  <c r="Q86" i="5" s="1"/>
  <c r="P50" i="5"/>
  <c r="Q50" i="5" s="1"/>
  <c r="P14" i="5"/>
  <c r="Q14" i="5" s="1"/>
  <c r="P93" i="5"/>
  <c r="Q93" i="5" s="1"/>
  <c r="P81" i="5"/>
  <c r="Q81" i="5" s="1"/>
  <c r="P121" i="5"/>
  <c r="Q121" i="5" s="1"/>
  <c r="P49" i="5"/>
  <c r="Q49" i="5" s="1"/>
  <c r="P13" i="5"/>
  <c r="Q13" i="5" s="1"/>
  <c r="P47" i="5"/>
  <c r="Q47" i="5" s="1"/>
  <c r="P118" i="5"/>
  <c r="Q118" i="5" s="1"/>
  <c r="P58" i="5"/>
  <c r="Q58" i="5" s="1"/>
  <c r="P153" i="5"/>
  <c r="Q153" i="5" s="1"/>
  <c r="P33" i="5"/>
  <c r="Q33" i="5" s="1"/>
  <c r="P85" i="5"/>
  <c r="Q85" i="5" s="1"/>
  <c r="P83" i="5"/>
  <c r="Q83" i="5" s="1"/>
  <c r="P146" i="5"/>
  <c r="Q146" i="5" s="1"/>
  <c r="P134" i="5"/>
  <c r="Q134" i="5" s="1"/>
  <c r="P110" i="5"/>
  <c r="Q110" i="5" s="1"/>
  <c r="P98" i="5"/>
  <c r="Q98" i="5" s="1"/>
  <c r="P74" i="5"/>
  <c r="Q74" i="5" s="1"/>
  <c r="P62" i="5"/>
  <c r="Q62" i="5" s="1"/>
  <c r="P38" i="5"/>
  <c r="Q38" i="5" s="1"/>
  <c r="P26" i="5"/>
  <c r="Q26" i="5" s="1"/>
  <c r="P145" i="5"/>
  <c r="Q145" i="5" s="1"/>
  <c r="P133" i="5"/>
  <c r="Q133" i="5" s="1"/>
  <c r="P109" i="5"/>
  <c r="Q109" i="5" s="1"/>
  <c r="P97" i="5"/>
  <c r="Q97" i="5" s="1"/>
  <c r="P73" i="5"/>
  <c r="Q73" i="5" s="1"/>
  <c r="P61" i="5"/>
  <c r="Q61" i="5" s="1"/>
  <c r="P37" i="5"/>
  <c r="Q37" i="5" s="1"/>
  <c r="P25" i="5"/>
  <c r="Q25" i="5" s="1"/>
  <c r="P132" i="5"/>
  <c r="Q132" i="5" s="1"/>
  <c r="P96" i="5"/>
  <c r="Q96" i="5" s="1"/>
  <c r="P60" i="5"/>
  <c r="Q60" i="5" s="1"/>
  <c r="P24" i="5"/>
  <c r="Q24" i="5" s="1"/>
  <c r="P143" i="5"/>
  <c r="Q143" i="5" s="1"/>
  <c r="P131" i="5"/>
  <c r="Q131" i="5" s="1"/>
  <c r="P107" i="5"/>
  <c r="Q107" i="5" s="1"/>
  <c r="P95" i="5"/>
  <c r="Q95" i="5" s="1"/>
  <c r="P71" i="5"/>
  <c r="Q71" i="5" s="1"/>
  <c r="P59" i="5"/>
  <c r="Q59" i="5" s="1"/>
  <c r="P35" i="5"/>
  <c r="Q35" i="5" s="1"/>
  <c r="P23" i="5"/>
  <c r="Q23" i="5" s="1"/>
  <c r="R2" i="5" l="1"/>
  <c r="S2" i="5" s="1"/>
  <c r="R7" i="5"/>
  <c r="S7" i="5" s="1"/>
  <c r="R11" i="5"/>
  <c r="S11" i="5" s="1"/>
  <c r="R4" i="5"/>
  <c r="S4" i="5" s="1"/>
  <c r="R137" i="5"/>
  <c r="S137" i="5" s="1"/>
  <c r="R16" i="5"/>
  <c r="S16" i="5" s="1"/>
  <c r="R29" i="5"/>
  <c r="S29" i="5" s="1"/>
  <c r="R92" i="5"/>
  <c r="S92" i="5" s="1"/>
  <c r="R22" i="5"/>
  <c r="S22" i="5" s="1"/>
  <c r="R46" i="5"/>
  <c r="S46" i="5" s="1"/>
  <c r="R67" i="5"/>
  <c r="S67" i="5" s="1"/>
  <c r="R79" i="5"/>
  <c r="S79" i="5" s="1"/>
  <c r="R37" i="5"/>
  <c r="S37" i="5" s="1"/>
  <c r="R121" i="5"/>
  <c r="S121" i="5" s="1"/>
  <c r="R56" i="5"/>
  <c r="S56" i="5" s="1"/>
  <c r="R106" i="5"/>
  <c r="S106" i="5" s="1"/>
  <c r="F370" i="7"/>
  <c r="F369" i="7"/>
  <c r="G368" i="7"/>
  <c r="G369" i="7" s="1"/>
  <c r="F368" i="7"/>
  <c r="F367" i="7"/>
  <c r="F366" i="7"/>
  <c r="F365" i="7"/>
  <c r="F364" i="7"/>
  <c r="G363" i="7"/>
  <c r="G364" i="7" s="1"/>
  <c r="F363" i="7"/>
  <c r="F362" i="7"/>
  <c r="F361" i="7"/>
  <c r="G360" i="7"/>
  <c r="G361" i="7" s="1"/>
  <c r="F360" i="7"/>
  <c r="F359" i="7"/>
  <c r="F358" i="7"/>
  <c r="G357" i="7"/>
  <c r="G358" i="7" s="1"/>
  <c r="F357" i="7"/>
  <c r="F356" i="7"/>
  <c r="F355" i="7"/>
  <c r="F354" i="7"/>
  <c r="F353" i="7"/>
  <c r="G352" i="7"/>
  <c r="G353" i="7" s="1"/>
  <c r="F352" i="7"/>
  <c r="F351" i="7"/>
  <c r="F350" i="7"/>
  <c r="G349" i="7"/>
  <c r="G350" i="7" s="1"/>
  <c r="F349" i="7"/>
  <c r="F348" i="7"/>
  <c r="F347" i="7"/>
  <c r="G346" i="7"/>
  <c r="H346" i="7" s="1"/>
  <c r="F346" i="7"/>
  <c r="F345" i="7"/>
  <c r="F344" i="7"/>
  <c r="F343" i="7"/>
  <c r="F342" i="7"/>
  <c r="G341" i="7"/>
  <c r="G342" i="7" s="1"/>
  <c r="F341" i="7"/>
  <c r="F340" i="7"/>
  <c r="F339" i="7"/>
  <c r="F338" i="7"/>
  <c r="G337" i="7"/>
  <c r="G338" i="7" s="1"/>
  <c r="F337" i="7"/>
  <c r="F336" i="7"/>
  <c r="F335" i="7"/>
  <c r="G334" i="7"/>
  <c r="H334" i="7" s="1"/>
  <c r="F334" i="7"/>
  <c r="F333" i="7"/>
  <c r="F332" i="7"/>
  <c r="F331" i="7"/>
  <c r="F330" i="7"/>
  <c r="G329" i="7"/>
  <c r="G330" i="7" s="1"/>
  <c r="F329" i="7"/>
  <c r="F328" i="7"/>
  <c r="F327" i="7"/>
  <c r="F326" i="7"/>
  <c r="G325" i="7"/>
  <c r="G326" i="7" s="1"/>
  <c r="F325" i="7"/>
  <c r="F324" i="7"/>
  <c r="F323" i="7"/>
  <c r="G322" i="7"/>
  <c r="H322" i="7" s="1"/>
  <c r="F322" i="7"/>
  <c r="F321" i="7"/>
  <c r="F320" i="7"/>
  <c r="F319" i="7"/>
  <c r="F318" i="7"/>
  <c r="G317" i="7"/>
  <c r="G318" i="7" s="1"/>
  <c r="F317" i="7"/>
  <c r="F316" i="7"/>
  <c r="F315" i="7"/>
  <c r="G314" i="7"/>
  <c r="H314" i="7" s="1"/>
  <c r="F314" i="7"/>
  <c r="F313" i="7"/>
  <c r="F312" i="7"/>
  <c r="F311" i="7"/>
  <c r="F310" i="7"/>
  <c r="G309" i="7"/>
  <c r="G310" i="7" s="1"/>
  <c r="F309" i="7"/>
  <c r="F308" i="7"/>
  <c r="F307" i="7"/>
  <c r="F306" i="7"/>
  <c r="F305" i="7"/>
  <c r="G304" i="7"/>
  <c r="G305" i="7" s="1"/>
  <c r="F304" i="7"/>
  <c r="F303" i="7"/>
  <c r="F302" i="7"/>
  <c r="F301" i="7"/>
  <c r="F300" i="7"/>
  <c r="F299" i="7"/>
  <c r="F298" i="7"/>
  <c r="F297" i="7"/>
  <c r="G296" i="7"/>
  <c r="G297" i="7" s="1"/>
  <c r="F296" i="7"/>
  <c r="F295" i="7"/>
  <c r="F294" i="7"/>
  <c r="F293" i="7"/>
  <c r="F292" i="7"/>
  <c r="F291" i="7"/>
  <c r="F290" i="7"/>
  <c r="F289" i="7"/>
  <c r="F288" i="7"/>
  <c r="G287" i="7"/>
  <c r="H287" i="7" s="1"/>
  <c r="F287" i="7"/>
  <c r="F286" i="7"/>
  <c r="G285" i="7"/>
  <c r="G286" i="7" s="1"/>
  <c r="H286" i="7" s="1"/>
  <c r="F285" i="7"/>
  <c r="F284" i="7"/>
  <c r="F283" i="7"/>
  <c r="F282" i="7"/>
  <c r="F281" i="7"/>
  <c r="F280" i="7"/>
  <c r="G279" i="7"/>
  <c r="H279" i="7" s="1"/>
  <c r="F279" i="7"/>
  <c r="F278" i="7"/>
  <c r="F277" i="7"/>
  <c r="F276" i="7"/>
  <c r="F275" i="7"/>
  <c r="F274" i="7"/>
  <c r="F273" i="7"/>
  <c r="F272" i="7"/>
  <c r="G271" i="7"/>
  <c r="H271" i="7" s="1"/>
  <c r="F271" i="7"/>
  <c r="F270" i="7"/>
  <c r="F269" i="7"/>
  <c r="F268" i="7"/>
  <c r="F267" i="7"/>
  <c r="F266" i="7"/>
  <c r="G265" i="7"/>
  <c r="G266" i="7" s="1"/>
  <c r="F265" i="7"/>
  <c r="F264" i="7"/>
  <c r="F263" i="7"/>
  <c r="F262" i="7"/>
  <c r="F261" i="7"/>
  <c r="F260" i="7"/>
  <c r="F259" i="7"/>
  <c r="F258" i="7"/>
  <c r="F257" i="7"/>
  <c r="G256" i="7"/>
  <c r="G257" i="7" s="1"/>
  <c r="F256" i="7"/>
  <c r="F255" i="7"/>
  <c r="F254" i="7"/>
  <c r="G253" i="7"/>
  <c r="G254" i="7" s="1"/>
  <c r="F253" i="7"/>
  <c r="F252" i="7"/>
  <c r="F251" i="7"/>
  <c r="G250" i="7"/>
  <c r="H250" i="7" s="1"/>
  <c r="F250" i="7"/>
  <c r="F249" i="7"/>
  <c r="F248" i="7"/>
  <c r="G247" i="7"/>
  <c r="H247" i="7" s="1"/>
  <c r="F247" i="7"/>
  <c r="F246" i="7"/>
  <c r="F245" i="7"/>
  <c r="G244" i="7"/>
  <c r="G245" i="7" s="1"/>
  <c r="F244" i="7"/>
  <c r="F243" i="7"/>
  <c r="F242" i="7"/>
  <c r="F241" i="7"/>
  <c r="G240" i="7"/>
  <c r="G241" i="7" s="1"/>
  <c r="F240" i="7"/>
  <c r="F239" i="7"/>
  <c r="F238" i="7"/>
  <c r="F237" i="7"/>
  <c r="G236" i="7"/>
  <c r="G237" i="7" s="1"/>
  <c r="F236" i="7"/>
  <c r="F235" i="7"/>
  <c r="F234" i="7"/>
  <c r="F233" i="7"/>
  <c r="G232" i="7"/>
  <c r="G233" i="7" s="1"/>
  <c r="F232" i="7"/>
  <c r="F231" i="7"/>
  <c r="F230" i="7"/>
  <c r="F229" i="7"/>
  <c r="G228" i="7"/>
  <c r="G229" i="7" s="1"/>
  <c r="F228" i="7"/>
  <c r="F227" i="7"/>
  <c r="F226" i="7"/>
  <c r="F225" i="7"/>
  <c r="F224" i="7"/>
  <c r="G223" i="7"/>
  <c r="H223" i="7" s="1"/>
  <c r="F223" i="7"/>
  <c r="F222" i="7"/>
  <c r="F221" i="7"/>
  <c r="G220" i="7"/>
  <c r="G221" i="7" s="1"/>
  <c r="F220" i="7"/>
  <c r="F219" i="7"/>
  <c r="F218" i="7"/>
  <c r="F217" i="7"/>
  <c r="G216" i="7"/>
  <c r="G217" i="7" s="1"/>
  <c r="F216" i="7"/>
  <c r="F215" i="7"/>
  <c r="F214" i="7"/>
  <c r="F213" i="7"/>
  <c r="F212" i="7"/>
  <c r="G211" i="7"/>
  <c r="H211" i="7" s="1"/>
  <c r="F211" i="7"/>
  <c r="F210" i="7"/>
  <c r="F209" i="7"/>
  <c r="G208" i="7"/>
  <c r="G209" i="7" s="1"/>
  <c r="F208" i="7"/>
  <c r="F207" i="7"/>
  <c r="F206" i="7"/>
  <c r="F205" i="7"/>
  <c r="G204" i="7"/>
  <c r="G205" i="7" s="1"/>
  <c r="F204" i="7"/>
  <c r="F203" i="7"/>
  <c r="F202" i="7"/>
  <c r="F201" i="7"/>
  <c r="F200" i="7"/>
  <c r="G199" i="7"/>
  <c r="H199" i="7" s="1"/>
  <c r="F199" i="7"/>
  <c r="F198" i="7"/>
  <c r="F197" i="7"/>
  <c r="G196" i="7"/>
  <c r="G197" i="7" s="1"/>
  <c r="F196" i="7"/>
  <c r="G195" i="7"/>
  <c r="H195" i="7" s="1"/>
  <c r="F195" i="7"/>
  <c r="F194" i="7"/>
  <c r="F193" i="7"/>
  <c r="F192" i="7"/>
  <c r="G191" i="7"/>
  <c r="H191" i="7" s="1"/>
  <c r="F191" i="7"/>
  <c r="F190" i="7"/>
  <c r="F189" i="7"/>
  <c r="F188" i="7"/>
  <c r="G187" i="7"/>
  <c r="H187" i="7" s="1"/>
  <c r="F187" i="7"/>
  <c r="F186" i="7"/>
  <c r="F185" i="7"/>
  <c r="F184" i="7"/>
  <c r="G183" i="7"/>
  <c r="H183" i="7" s="1"/>
  <c r="F183" i="7"/>
  <c r="G182" i="7"/>
  <c r="H182" i="7" s="1"/>
  <c r="F182" i="7"/>
  <c r="F181" i="7"/>
  <c r="F180" i="7"/>
  <c r="F179" i="7"/>
  <c r="G178" i="7"/>
  <c r="H178" i="7" s="1"/>
  <c r="F178" i="7"/>
  <c r="F177" i="7"/>
  <c r="F176" i="7"/>
  <c r="F175" i="7"/>
  <c r="G174" i="7"/>
  <c r="H174" i="7" s="1"/>
  <c r="F174" i="7"/>
  <c r="F173" i="7"/>
  <c r="F172" i="7"/>
  <c r="F171" i="7"/>
  <c r="F170" i="7"/>
  <c r="G169" i="7"/>
  <c r="H169" i="7" s="1"/>
  <c r="F169" i="7"/>
  <c r="F168" i="7"/>
  <c r="F167" i="7"/>
  <c r="F166" i="7"/>
  <c r="G165" i="7"/>
  <c r="H165" i="7" s="1"/>
  <c r="F165" i="7"/>
  <c r="F164" i="7"/>
  <c r="F163" i="7"/>
  <c r="G162" i="7"/>
  <c r="H162" i="7" s="1"/>
  <c r="F162" i="7"/>
  <c r="F161" i="7"/>
  <c r="F160" i="7"/>
  <c r="F159" i="7"/>
  <c r="G158" i="7"/>
  <c r="H158" i="7" s="1"/>
  <c r="F158" i="7"/>
  <c r="G157" i="7"/>
  <c r="H157" i="7" s="1"/>
  <c r="F157" i="7"/>
  <c r="F156" i="7"/>
  <c r="F155" i="7"/>
  <c r="F154" i="7"/>
  <c r="G153" i="7"/>
  <c r="H153" i="7" s="1"/>
  <c r="F153" i="7"/>
  <c r="F152" i="7"/>
  <c r="G151" i="7"/>
  <c r="H151" i="7" s="1"/>
  <c r="F151" i="7"/>
  <c r="F150" i="7"/>
  <c r="G149" i="7"/>
  <c r="H149" i="7" s="1"/>
  <c r="F149" i="7"/>
  <c r="F148" i="7"/>
  <c r="F147" i="7"/>
  <c r="G146" i="7"/>
  <c r="H146" i="7" s="1"/>
  <c r="F146" i="7"/>
  <c r="F145" i="7"/>
  <c r="F144" i="7"/>
  <c r="G143" i="7"/>
  <c r="H143" i="7" s="1"/>
  <c r="F143" i="7"/>
  <c r="F142" i="7"/>
  <c r="F141" i="7"/>
  <c r="G140" i="7"/>
  <c r="F140" i="7"/>
  <c r="F139" i="7"/>
  <c r="G138" i="7"/>
  <c r="H138" i="7" s="1"/>
  <c r="F138" i="7"/>
  <c r="F137" i="7"/>
  <c r="F136" i="7"/>
  <c r="G135" i="7"/>
  <c r="H135" i="7" s="1"/>
  <c r="F135" i="7"/>
  <c r="F134" i="7"/>
  <c r="F133" i="7"/>
  <c r="G132" i="7"/>
  <c r="F132" i="7"/>
  <c r="F131" i="7"/>
  <c r="F130" i="7"/>
  <c r="G129" i="7"/>
  <c r="H129" i="7" s="1"/>
  <c r="F129" i="7"/>
  <c r="F128" i="7"/>
  <c r="F127" i="7"/>
  <c r="G126" i="7"/>
  <c r="H126" i="7" s="1"/>
  <c r="F126" i="7"/>
  <c r="F125" i="7"/>
  <c r="F124" i="7"/>
  <c r="G123" i="7"/>
  <c r="H123" i="7" s="1"/>
  <c r="F123" i="7"/>
  <c r="F122" i="7"/>
  <c r="F121" i="7"/>
  <c r="G120" i="7"/>
  <c r="F120" i="7"/>
  <c r="F119" i="7"/>
  <c r="F118" i="7"/>
  <c r="G117" i="7"/>
  <c r="H117" i="7" s="1"/>
  <c r="F117" i="7"/>
  <c r="F116" i="7"/>
  <c r="F115" i="7"/>
  <c r="G114" i="7"/>
  <c r="H114" i="7" s="1"/>
  <c r="F114" i="7"/>
  <c r="F113" i="7"/>
  <c r="F112" i="7"/>
  <c r="G111" i="7"/>
  <c r="H111" i="7" s="1"/>
  <c r="F111" i="7"/>
  <c r="F110" i="7"/>
  <c r="F109" i="7"/>
  <c r="G108" i="7"/>
  <c r="F108" i="7"/>
  <c r="F107" i="7"/>
  <c r="F106" i="7"/>
  <c r="G105" i="7"/>
  <c r="H105" i="7" s="1"/>
  <c r="F105" i="7"/>
  <c r="F104" i="7"/>
  <c r="G103" i="7"/>
  <c r="H103" i="7" s="1"/>
  <c r="F103" i="7"/>
  <c r="F102" i="7"/>
  <c r="F101" i="7"/>
  <c r="G100" i="7"/>
  <c r="F100" i="7"/>
  <c r="F99" i="7"/>
  <c r="G98" i="7"/>
  <c r="H98" i="7" s="1"/>
  <c r="F98" i="7"/>
  <c r="F97" i="7"/>
  <c r="F96" i="7"/>
  <c r="F95" i="7"/>
  <c r="F94" i="7"/>
  <c r="G93" i="7"/>
  <c r="H93" i="7" s="1"/>
  <c r="F93" i="7"/>
  <c r="F92" i="7"/>
  <c r="F91" i="7"/>
  <c r="G90" i="7"/>
  <c r="H90" i="7" s="1"/>
  <c r="F90" i="7"/>
  <c r="F89" i="7"/>
  <c r="G88" i="7"/>
  <c r="F88" i="7"/>
  <c r="F87" i="7"/>
  <c r="F86" i="7"/>
  <c r="F85" i="7"/>
  <c r="F84" i="7"/>
  <c r="G83" i="7"/>
  <c r="H83" i="7" s="1"/>
  <c r="F83" i="7"/>
  <c r="F82" i="7"/>
  <c r="F81" i="7"/>
  <c r="G80" i="7"/>
  <c r="F80" i="7"/>
  <c r="F79" i="7"/>
  <c r="F78" i="7"/>
  <c r="G77" i="7"/>
  <c r="H77" i="7" s="1"/>
  <c r="F77" i="7"/>
  <c r="F76" i="7"/>
  <c r="G75" i="7"/>
  <c r="H75" i="7" s="1"/>
  <c r="F75" i="7"/>
  <c r="F74" i="7"/>
  <c r="F73" i="7"/>
  <c r="G72" i="7"/>
  <c r="F72" i="7"/>
  <c r="F71" i="7"/>
  <c r="F70" i="7"/>
  <c r="F69" i="7"/>
  <c r="F68" i="7"/>
  <c r="G67" i="7"/>
  <c r="H67" i="7" s="1"/>
  <c r="F67" i="7"/>
  <c r="F66" i="7"/>
  <c r="G65" i="7"/>
  <c r="H65" i="7" s="1"/>
  <c r="F65" i="7"/>
  <c r="F64" i="7"/>
  <c r="G63" i="7"/>
  <c r="H63" i="7" s="1"/>
  <c r="F63" i="7"/>
  <c r="F62" i="7"/>
  <c r="F61" i="7"/>
  <c r="G60" i="7"/>
  <c r="F60" i="7"/>
  <c r="F59" i="7"/>
  <c r="F58" i="7"/>
  <c r="F57" i="7"/>
  <c r="G56" i="7"/>
  <c r="F56" i="7"/>
  <c r="F55" i="7"/>
  <c r="G54" i="7"/>
  <c r="H54" i="7" s="1"/>
  <c r="F54" i="7"/>
  <c r="F53" i="7"/>
  <c r="G52" i="7"/>
  <c r="F52" i="7"/>
  <c r="F51" i="7"/>
  <c r="F50" i="7"/>
  <c r="G49" i="7"/>
  <c r="H49" i="7" s="1"/>
  <c r="F49" i="7"/>
  <c r="F48" i="7"/>
  <c r="F47" i="7"/>
  <c r="F46" i="7"/>
  <c r="F45" i="7"/>
  <c r="G44" i="7"/>
  <c r="F44" i="7"/>
  <c r="F43" i="7"/>
  <c r="G42" i="7"/>
  <c r="H42" i="7" s="1"/>
  <c r="F42" i="7"/>
  <c r="F41" i="7"/>
  <c r="F40" i="7"/>
  <c r="G39" i="7"/>
  <c r="G40" i="7" s="1"/>
  <c r="F39" i="7"/>
  <c r="F38" i="7"/>
  <c r="G37" i="7"/>
  <c r="H37" i="7" s="1"/>
  <c r="F37" i="7"/>
  <c r="F36" i="7"/>
  <c r="F35" i="7"/>
  <c r="G34" i="7"/>
  <c r="H34" i="7" s="1"/>
  <c r="F34" i="7"/>
  <c r="F33" i="7"/>
  <c r="F32" i="7"/>
  <c r="G31" i="7"/>
  <c r="G32" i="7" s="1"/>
  <c r="F31" i="7"/>
  <c r="F30" i="7"/>
  <c r="F29" i="7"/>
  <c r="G28" i="7"/>
  <c r="G29" i="7" s="1"/>
  <c r="F28" i="7"/>
  <c r="F27" i="7"/>
  <c r="F26" i="7"/>
  <c r="G25" i="7"/>
  <c r="G26" i="7" s="1"/>
  <c r="F25" i="7"/>
  <c r="F24" i="7"/>
  <c r="F23" i="7"/>
  <c r="G22" i="7"/>
  <c r="H22" i="7" s="1"/>
  <c r="F22" i="7"/>
  <c r="F21" i="7"/>
  <c r="F20" i="7"/>
  <c r="F19" i="7"/>
  <c r="F18" i="7"/>
  <c r="G17" i="7"/>
  <c r="G18" i="7" s="1"/>
  <c r="F17" i="7"/>
  <c r="F16" i="7"/>
  <c r="F15" i="7"/>
  <c r="G14" i="7"/>
  <c r="H14" i="7" s="1"/>
  <c r="F14" i="7"/>
  <c r="F13" i="7"/>
  <c r="F12" i="7"/>
  <c r="G11" i="7"/>
  <c r="G12" i="7" s="1"/>
  <c r="F11" i="7"/>
  <c r="F10" i="7"/>
  <c r="F9" i="7"/>
  <c r="G8" i="7"/>
  <c r="G9" i="7" s="1"/>
  <c r="F8" i="7"/>
  <c r="F7" i="7"/>
  <c r="F6" i="7"/>
  <c r="G5" i="7"/>
  <c r="G6" i="7" s="1"/>
  <c r="F5" i="7"/>
  <c r="F4" i="7"/>
  <c r="F3" i="7"/>
  <c r="G2" i="7"/>
  <c r="H2" i="7" s="1"/>
  <c r="F2" i="7"/>
  <c r="J157" i="7"/>
  <c r="J148" i="7"/>
  <c r="J139" i="7"/>
  <c r="J127" i="7"/>
  <c r="J115" i="7"/>
  <c r="J104" i="7"/>
  <c r="J99" i="7"/>
  <c r="J92" i="7"/>
  <c r="J82" i="7"/>
  <c r="J76" i="7"/>
  <c r="J67" i="7"/>
  <c r="J64" i="7"/>
  <c r="J55" i="7"/>
  <c r="J52" i="7"/>
  <c r="J50" i="7"/>
  <c r="J34" i="7"/>
  <c r="J29" i="7"/>
  <c r="J28" i="7"/>
  <c r="J25" i="7"/>
  <c r="J18" i="7"/>
  <c r="J17" i="7"/>
  <c r="J16" i="7"/>
  <c r="J14" i="7"/>
  <c r="J9" i="7"/>
  <c r="J8" i="7"/>
  <c r="J7" i="7"/>
  <c r="J5" i="7"/>
  <c r="J4" i="7"/>
  <c r="G2" i="4"/>
  <c r="H2" i="4" s="1"/>
  <c r="J22" i="7"/>
  <c r="J37" i="7"/>
  <c r="J41" i="7"/>
  <c r="J42" i="7"/>
  <c r="J44" i="7"/>
  <c r="J45" i="7"/>
  <c r="J49" i="7"/>
  <c r="J54" i="7"/>
  <c r="J56" i="7"/>
  <c r="J57" i="7"/>
  <c r="J60" i="7"/>
  <c r="J61" i="7"/>
  <c r="J65" i="7"/>
  <c r="J68" i="7"/>
  <c r="J72" i="7"/>
  <c r="J73" i="7"/>
  <c r="J80" i="7"/>
  <c r="J83" i="7"/>
  <c r="J84" i="7"/>
  <c r="J88" i="7"/>
  <c r="J89" i="7"/>
  <c r="J90" i="7"/>
  <c r="J98" i="7"/>
  <c r="J100" i="7"/>
  <c r="J103" i="7"/>
  <c r="J108" i="7"/>
  <c r="J114" i="7"/>
  <c r="J120" i="7"/>
  <c r="J123" i="7"/>
  <c r="J126" i="7"/>
  <c r="J128" i="7"/>
  <c r="J132" i="7"/>
  <c r="J138" i="7"/>
  <c r="J140" i="7"/>
  <c r="J146" i="7"/>
  <c r="J152" i="7"/>
  <c r="J158" i="7"/>
  <c r="J160" i="7"/>
  <c r="J178" i="7"/>
  <c r="J182" i="7"/>
  <c r="J195" i="7"/>
  <c r="J196" i="7"/>
  <c r="J208" i="7"/>
  <c r="J210" i="7"/>
  <c r="J220" i="7"/>
  <c r="J222" i="7"/>
  <c r="J232" i="7"/>
  <c r="J236" i="7"/>
  <c r="J244" i="7"/>
  <c r="J246" i="7"/>
  <c r="J250" i="7"/>
  <c r="J252" i="7"/>
  <c r="J256" i="7"/>
  <c r="J271" i="7"/>
  <c r="J279" i="7"/>
  <c r="J286" i="7"/>
  <c r="J287" i="7"/>
  <c r="J296" i="7"/>
  <c r="J304" i="7"/>
  <c r="J314" i="7"/>
  <c r="J315" i="7"/>
  <c r="J316" i="7"/>
  <c r="J322" i="7"/>
  <c r="J323" i="7"/>
  <c r="J324" i="7"/>
  <c r="J334" i="7"/>
  <c r="J335" i="7"/>
  <c r="J336" i="7"/>
  <c r="J346" i="7"/>
  <c r="J347" i="7"/>
  <c r="J348" i="7"/>
  <c r="J352" i="7"/>
  <c r="J363" i="7"/>
  <c r="J2" i="7"/>
  <c r="T2" i="5" l="1"/>
  <c r="V2" i="5"/>
  <c r="V67" i="5"/>
  <c r="T67" i="5"/>
  <c r="V46" i="5"/>
  <c r="T46" i="5"/>
  <c r="V22" i="5"/>
  <c r="T22" i="5"/>
  <c r="V92" i="5"/>
  <c r="T92" i="5"/>
  <c r="V29" i="5"/>
  <c r="T29" i="5"/>
  <c r="V16" i="5"/>
  <c r="T16" i="5"/>
  <c r="V137" i="5"/>
  <c r="T137" i="5"/>
  <c r="V106" i="5"/>
  <c r="T106" i="5"/>
  <c r="V4" i="5"/>
  <c r="T4" i="5"/>
  <c r="V56" i="5"/>
  <c r="T56" i="5"/>
  <c r="V11" i="5"/>
  <c r="T11" i="5"/>
  <c r="V121" i="5"/>
  <c r="T121" i="5"/>
  <c r="V37" i="5"/>
  <c r="T37" i="5"/>
  <c r="V79" i="5"/>
  <c r="T79" i="5"/>
  <c r="V7" i="5"/>
  <c r="T7" i="5"/>
  <c r="G3" i="4"/>
  <c r="H3" i="4" s="1"/>
  <c r="G78" i="7"/>
  <c r="H78" i="7" s="1"/>
  <c r="G64" i="7"/>
  <c r="H64" i="7" s="1"/>
  <c r="G175" i="7"/>
  <c r="H175" i="7" s="1"/>
  <c r="G154" i="7"/>
  <c r="H154" i="7" s="1"/>
  <c r="H39" i="7"/>
  <c r="G23" i="7"/>
  <c r="G24" i="7" s="1"/>
  <c r="H24" i="7" s="1"/>
  <c r="G94" i="7"/>
  <c r="H94" i="7" s="1"/>
  <c r="G163" i="7"/>
  <c r="H163" i="7" s="1"/>
  <c r="G43" i="7"/>
  <c r="H43" i="7" s="1"/>
  <c r="G130" i="7"/>
  <c r="H130" i="7" s="1"/>
  <c r="G38" i="7"/>
  <c r="H38" i="7" s="1"/>
  <c r="G55" i="7"/>
  <c r="H55" i="7" s="1"/>
  <c r="G115" i="7"/>
  <c r="G335" i="7"/>
  <c r="H335" i="7" s="1"/>
  <c r="G288" i="7"/>
  <c r="G289" i="7" s="1"/>
  <c r="G290" i="7" s="1"/>
  <c r="G212" i="7"/>
  <c r="G213" i="7" s="1"/>
  <c r="G214" i="7" s="1"/>
  <c r="G280" i="7"/>
  <c r="G281" i="7" s="1"/>
  <c r="G282" i="7" s="1"/>
  <c r="G144" i="7"/>
  <c r="H144" i="7" s="1"/>
  <c r="H6" i="7"/>
  <c r="G7" i="7"/>
  <c r="H7" i="7" s="1"/>
  <c r="H26" i="7"/>
  <c r="G27" i="7"/>
  <c r="H27" i="7" s="1"/>
  <c r="H18" i="7"/>
  <c r="G19" i="7"/>
  <c r="G20" i="7" s="1"/>
  <c r="G21" i="7" s="1"/>
  <c r="H21" i="7" s="1"/>
  <c r="G3" i="7"/>
  <c r="G4" i="7" s="1"/>
  <c r="H4" i="7" s="1"/>
  <c r="H17" i="7"/>
  <c r="H25" i="7"/>
  <c r="G170" i="7"/>
  <c r="G272" i="7"/>
  <c r="G273" i="7" s="1"/>
  <c r="H273" i="7" s="1"/>
  <c r="G79" i="7"/>
  <c r="H79" i="7" s="1"/>
  <c r="G152" i="7"/>
  <c r="H152" i="7" s="1"/>
  <c r="G184" i="7"/>
  <c r="G185" i="7" s="1"/>
  <c r="G186" i="7" s="1"/>
  <c r="H186" i="7" s="1"/>
  <c r="G192" i="7"/>
  <c r="G193" i="7" s="1"/>
  <c r="G194" i="7" s="1"/>
  <c r="H194" i="7" s="1"/>
  <c r="G200" i="7"/>
  <c r="G201" i="7" s="1"/>
  <c r="H201" i="7" s="1"/>
  <c r="H5" i="7"/>
  <c r="G139" i="7"/>
  <c r="H139" i="7" s="1"/>
  <c r="G50" i="7"/>
  <c r="H50" i="7" s="1"/>
  <c r="G147" i="7"/>
  <c r="G159" i="7"/>
  <c r="G347" i="7"/>
  <c r="G66" i="7"/>
  <c r="H66" i="7" s="1"/>
  <c r="G104" i="7"/>
  <c r="H104" i="7" s="1"/>
  <c r="G118" i="7"/>
  <c r="G166" i="7"/>
  <c r="G179" i="7"/>
  <c r="G248" i="7"/>
  <c r="G249" i="7" s="1"/>
  <c r="H249" i="7" s="1"/>
  <c r="G315" i="7"/>
  <c r="G323" i="7"/>
  <c r="G15" i="7"/>
  <c r="G16" i="7" s="1"/>
  <c r="H16" i="7" s="1"/>
  <c r="G91" i="7"/>
  <c r="G127" i="7"/>
  <c r="H127" i="7" s="1"/>
  <c r="G76" i="7"/>
  <c r="H76" i="7" s="1"/>
  <c r="G188" i="7"/>
  <c r="G189" i="7" s="1"/>
  <c r="H189" i="7" s="1"/>
  <c r="G68" i="7"/>
  <c r="H68" i="7" s="1"/>
  <c r="G99" i="7"/>
  <c r="H99" i="7" s="1"/>
  <c r="G106" i="7"/>
  <c r="G136" i="7"/>
  <c r="H136" i="7" s="1"/>
  <c r="G150" i="7"/>
  <c r="H150" i="7" s="1"/>
  <c r="G224" i="7"/>
  <c r="G225" i="7" s="1"/>
  <c r="G226" i="7" s="1"/>
  <c r="G251" i="7"/>
  <c r="G41" i="7"/>
  <c r="H41" i="7" s="1"/>
  <c r="H40" i="7"/>
  <c r="G33" i="7"/>
  <c r="H33" i="7" s="1"/>
  <c r="H32" i="7"/>
  <c r="G13" i="7"/>
  <c r="H13" i="7" s="1"/>
  <c r="H12" i="7"/>
  <c r="H29" i="7"/>
  <c r="G30" i="7"/>
  <c r="H30" i="7" s="1"/>
  <c r="H9" i="7"/>
  <c r="G10" i="7"/>
  <c r="H10" i="7" s="1"/>
  <c r="H254" i="7"/>
  <c r="G255" i="7"/>
  <c r="H255" i="7" s="1"/>
  <c r="G218" i="7"/>
  <c r="H217" i="7"/>
  <c r="G246" i="7"/>
  <c r="H246" i="7" s="1"/>
  <c r="H245" i="7"/>
  <c r="G61" i="7"/>
  <c r="H60" i="7"/>
  <c r="G210" i="7"/>
  <c r="H210" i="7" s="1"/>
  <c r="H209" i="7"/>
  <c r="G354" i="7"/>
  <c r="H353" i="7"/>
  <c r="G124" i="7"/>
  <c r="G238" i="7"/>
  <c r="H237" i="7"/>
  <c r="G365" i="7"/>
  <c r="H364" i="7"/>
  <c r="H11" i="7"/>
  <c r="H31" i="7"/>
  <c r="G230" i="7"/>
  <c r="H229" i="7"/>
  <c r="H330" i="7"/>
  <c r="G331" i="7"/>
  <c r="H338" i="7"/>
  <c r="G339" i="7"/>
  <c r="G84" i="7"/>
  <c r="G112" i="7"/>
  <c r="G133" i="7"/>
  <c r="H132" i="7"/>
  <c r="G222" i="7"/>
  <c r="H222" i="7" s="1"/>
  <c r="H221" i="7"/>
  <c r="H266" i="7"/>
  <c r="G267" i="7"/>
  <c r="G306" i="7"/>
  <c r="H305" i="7"/>
  <c r="G57" i="7"/>
  <c r="H56" i="7"/>
  <c r="G141" i="7"/>
  <c r="H140" i="7"/>
  <c r="H8" i="7"/>
  <c r="H28" i="7"/>
  <c r="G45" i="7"/>
  <c r="H44" i="7"/>
  <c r="H213" i="7"/>
  <c r="G242" i="7"/>
  <c r="H241" i="7"/>
  <c r="G258" i="7"/>
  <c r="H257" i="7"/>
  <c r="H358" i="7"/>
  <c r="G359" i="7"/>
  <c r="H359" i="7" s="1"/>
  <c r="G121" i="7"/>
  <c r="H120" i="7"/>
  <c r="G206" i="7"/>
  <c r="H205" i="7"/>
  <c r="G298" i="7"/>
  <c r="H297" i="7"/>
  <c r="G73" i="7"/>
  <c r="H72" i="7"/>
  <c r="G101" i="7"/>
  <c r="H100" i="7"/>
  <c r="G198" i="7"/>
  <c r="H198" i="7" s="1"/>
  <c r="H197" i="7"/>
  <c r="G234" i="7"/>
  <c r="H233" i="7"/>
  <c r="H342" i="7"/>
  <c r="G343" i="7"/>
  <c r="H350" i="7"/>
  <c r="G351" i="7"/>
  <c r="H351" i="7" s="1"/>
  <c r="G370" i="7"/>
  <c r="H370" i="7" s="1"/>
  <c r="H369" i="7"/>
  <c r="G35" i="7"/>
  <c r="G53" i="7"/>
  <c r="H53" i="7" s="1"/>
  <c r="H52" i="7"/>
  <c r="G81" i="7"/>
  <c r="H80" i="7"/>
  <c r="G89" i="7"/>
  <c r="H89" i="7" s="1"/>
  <c r="H88" i="7"/>
  <c r="G109" i="7"/>
  <c r="H108" i="7"/>
  <c r="H310" i="7"/>
  <c r="G311" i="7"/>
  <c r="H318" i="7"/>
  <c r="G319" i="7"/>
  <c r="H326" i="7"/>
  <c r="G327" i="7"/>
  <c r="G362" i="7"/>
  <c r="H362" i="7" s="1"/>
  <c r="H361" i="7"/>
  <c r="H363" i="7"/>
  <c r="H196" i="7"/>
  <c r="H204" i="7"/>
  <c r="H208" i="7"/>
  <c r="H212" i="7"/>
  <c r="H216" i="7"/>
  <c r="H220" i="7"/>
  <c r="H228" i="7"/>
  <c r="H232" i="7"/>
  <c r="H236" i="7"/>
  <c r="H240" i="7"/>
  <c r="H244" i="7"/>
  <c r="H256" i="7"/>
  <c r="H280" i="7"/>
  <c r="H296" i="7"/>
  <c r="H304" i="7"/>
  <c r="H352" i="7"/>
  <c r="H360" i="7"/>
  <c r="H368" i="7"/>
  <c r="H253" i="7"/>
  <c r="H265" i="7"/>
  <c r="H285" i="7"/>
  <c r="H309" i="7"/>
  <c r="H317" i="7"/>
  <c r="H325" i="7"/>
  <c r="H329" i="7"/>
  <c r="H337" i="7"/>
  <c r="H341" i="7"/>
  <c r="H349" i="7"/>
  <c r="H357" i="7"/>
  <c r="J21" i="7"/>
  <c r="J32" i="7"/>
  <c r="J112" i="7"/>
  <c r="J113" i="7"/>
  <c r="J136" i="7"/>
  <c r="J137" i="7"/>
  <c r="J144" i="7"/>
  <c r="J145" i="7"/>
  <c r="J12" i="7"/>
  <c r="J124" i="7"/>
  <c r="J125" i="7"/>
  <c r="J179" i="7"/>
  <c r="J249" i="7"/>
  <c r="J248" i="7"/>
  <c r="J266" i="7"/>
  <c r="J354" i="7"/>
  <c r="J51" i="7"/>
  <c r="J105" i="7"/>
  <c r="J111" i="7"/>
  <c r="J151" i="7"/>
  <c r="J224" i="7"/>
  <c r="J330" i="7"/>
  <c r="J338" i="7"/>
  <c r="J364" i="7"/>
  <c r="J117" i="7"/>
  <c r="J165" i="7"/>
  <c r="J129" i="7"/>
  <c r="J135" i="7"/>
  <c r="J200" i="7"/>
  <c r="J242" i="7"/>
  <c r="J258" i="7"/>
  <c r="J306" i="7"/>
  <c r="J134" i="7"/>
  <c r="J133" i="7"/>
  <c r="J153" i="7"/>
  <c r="J159" i="7"/>
  <c r="J218" i="7"/>
  <c r="J288" i="7"/>
  <c r="J3" i="7"/>
  <c r="J11" i="7"/>
  <c r="J15" i="7"/>
  <c r="J23" i="7"/>
  <c r="J31" i="7"/>
  <c r="J147" i="7"/>
  <c r="J183" i="7"/>
  <c r="J280" i="7"/>
  <c r="J298" i="7"/>
  <c r="J358" i="7"/>
  <c r="J359" i="7"/>
  <c r="J53" i="7"/>
  <c r="J342" i="7"/>
  <c r="J350" i="7"/>
  <c r="J351" i="7"/>
  <c r="J272" i="7"/>
  <c r="J38" i="7"/>
  <c r="J91" i="7"/>
  <c r="J143" i="7"/>
  <c r="J310" i="7"/>
  <c r="J318" i="7"/>
  <c r="J326" i="7"/>
  <c r="J370" i="7"/>
  <c r="J369" i="7"/>
  <c r="J150" i="7"/>
  <c r="J149" i="7"/>
  <c r="J230" i="7"/>
  <c r="J254" i="7"/>
  <c r="J255" i="7"/>
  <c r="J362" i="7"/>
  <c r="J361" i="7"/>
  <c r="J122" i="7"/>
  <c r="J121" i="7"/>
  <c r="J187" i="7"/>
  <c r="J199" i="7"/>
  <c r="J223" i="7"/>
  <c r="J247" i="7"/>
  <c r="J251" i="7"/>
  <c r="J360" i="7"/>
  <c r="J368" i="7"/>
  <c r="J205" i="7"/>
  <c r="J209" i="7"/>
  <c r="J221" i="7"/>
  <c r="J233" i="7"/>
  <c r="J237" i="7"/>
  <c r="J241" i="7"/>
  <c r="J245" i="7"/>
  <c r="J253" i="7"/>
  <c r="J257" i="7"/>
  <c r="J265" i="7"/>
  <c r="J297" i="7"/>
  <c r="J305" i="7"/>
  <c r="J309" i="7"/>
  <c r="J317" i="7"/>
  <c r="J325" i="7"/>
  <c r="J329" i="7"/>
  <c r="J337" i="7"/>
  <c r="J341" i="7"/>
  <c r="J349" i="7"/>
  <c r="J353" i="7"/>
  <c r="J357" i="7"/>
  <c r="G5" i="4"/>
  <c r="K2" i="4"/>
  <c r="L2" i="4" s="1"/>
  <c r="G17" i="4"/>
  <c r="G18" i="4" s="1"/>
  <c r="G19" i="4" s="1"/>
  <c r="G20" i="4" s="1"/>
  <c r="G21" i="4" s="1"/>
  <c r="H21" i="4" s="1"/>
  <c r="G39" i="4"/>
  <c r="G40" i="4" s="1"/>
  <c r="G42" i="4"/>
  <c r="G43" i="4" s="1"/>
  <c r="H43" i="4" s="1"/>
  <c r="G52" i="4"/>
  <c r="G53" i="4" s="1"/>
  <c r="G54" i="4"/>
  <c r="G55" i="4" s="1"/>
  <c r="H55" i="4" s="1"/>
  <c r="G60" i="4"/>
  <c r="G61" i="4" s="1"/>
  <c r="G62" i="4" s="1"/>
  <c r="G63" i="4"/>
  <c r="G64" i="4" s="1"/>
  <c r="G65" i="4"/>
  <c r="G66" i="4" s="1"/>
  <c r="H66" i="4" s="1"/>
  <c r="G75" i="4"/>
  <c r="G76" i="4" s="1"/>
  <c r="G77" i="4" s="1"/>
  <c r="G78" i="4" s="1"/>
  <c r="G79" i="4" s="1"/>
  <c r="G80" i="4" s="1"/>
  <c r="G81" i="4" s="1"/>
  <c r="G82" i="4" s="1"/>
  <c r="G93" i="4"/>
  <c r="G94" i="4" s="1"/>
  <c r="G95" i="4" s="1"/>
  <c r="G96" i="4" s="1"/>
  <c r="G97" i="4" s="1"/>
  <c r="H97" i="4" s="1"/>
  <c r="G103" i="4"/>
  <c r="G104" i="4" s="1"/>
  <c r="H104" i="4" s="1"/>
  <c r="G114" i="4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/>
  <c r="G139" i="4" s="1"/>
  <c r="H139" i="4" s="1"/>
  <c r="G149" i="4"/>
  <c r="G150" i="4" s="1"/>
  <c r="H150" i="4" s="1"/>
  <c r="G153" i="4"/>
  <c r="G154" i="4" s="1"/>
  <c r="G157" i="4"/>
  <c r="H157" i="4" s="1"/>
  <c r="G169" i="4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H179" i="4" s="1"/>
  <c r="G182" i="4"/>
  <c r="H182" i="4" s="1"/>
  <c r="G187" i="4"/>
  <c r="G188" i="4" s="1"/>
  <c r="G189" i="4" s="1"/>
  <c r="G190" i="4" s="1"/>
  <c r="G191" i="4"/>
  <c r="G192" i="4" s="1"/>
  <c r="G204" i="4"/>
  <c r="G205" i="4" s="1"/>
  <c r="G206" i="4" s="1"/>
  <c r="G207" i="4" s="1"/>
  <c r="G208" i="4" s="1"/>
  <c r="G209" i="4" s="1"/>
  <c r="G210" i="4" s="1"/>
  <c r="H210" i="4" s="1"/>
  <c r="G211" i="4"/>
  <c r="G212" i="4" s="1"/>
  <c r="G213" i="4" s="1"/>
  <c r="G214" i="4" s="1"/>
  <c r="G215" i="4" s="1"/>
  <c r="H215" i="4" s="1"/>
  <c r="G216" i="4"/>
  <c r="G217" i="4" s="1"/>
  <c r="G228" i="4"/>
  <c r="G229" i="4" s="1"/>
  <c r="G230" i="4" s="1"/>
  <c r="G285" i="4"/>
  <c r="G286" i="4" s="1"/>
  <c r="H286" i="4" s="1"/>
  <c r="G363" i="4"/>
  <c r="G364" i="4" s="1"/>
  <c r="G365" i="4" s="1"/>
  <c r="G366" i="4" s="1"/>
  <c r="G367" i="4" s="1"/>
  <c r="G368" i="4" s="1"/>
  <c r="G369" i="4" s="1"/>
  <c r="G370" i="4" s="1"/>
  <c r="G2" i="1"/>
  <c r="H2" i="1" s="1"/>
  <c r="G5" i="1"/>
  <c r="G6" i="1" s="1"/>
  <c r="G8" i="1"/>
  <c r="G9" i="1" s="1"/>
  <c r="G10" i="1" s="1"/>
  <c r="H10" i="1" s="1"/>
  <c r="G11" i="1"/>
  <c r="G12" i="1" s="1"/>
  <c r="G14" i="1"/>
  <c r="H14" i="1" s="1"/>
  <c r="G15" i="1"/>
  <c r="G16" i="1" s="1"/>
  <c r="H16" i="1" s="1"/>
  <c r="G17" i="1"/>
  <c r="H17" i="1" s="1"/>
  <c r="G20" i="1"/>
  <c r="G21" i="1" s="1"/>
  <c r="H21" i="1" s="1"/>
  <c r="G22" i="1"/>
  <c r="G23" i="1" s="1"/>
  <c r="G24" i="1" s="1"/>
  <c r="H24" i="1" s="1"/>
  <c r="G25" i="1"/>
  <c r="H25" i="1" s="1"/>
  <c r="G28" i="1"/>
  <c r="G29" i="1" s="1"/>
  <c r="G30" i="1" s="1"/>
  <c r="H30" i="1" s="1"/>
  <c r="G31" i="1"/>
  <c r="H31" i="1" s="1"/>
  <c r="G34" i="1"/>
  <c r="G35" i="1" s="1"/>
  <c r="G36" i="1" s="1"/>
  <c r="H36" i="1" s="1"/>
  <c r="G37" i="1"/>
  <c r="H37" i="1" s="1"/>
  <c r="G39" i="1"/>
  <c r="H39" i="1" s="1"/>
  <c r="G40" i="1"/>
  <c r="G41" i="1" s="1"/>
  <c r="H41" i="1" s="1"/>
  <c r="G42" i="1"/>
  <c r="G43" i="1" s="1"/>
  <c r="H43" i="1" s="1"/>
  <c r="G44" i="1"/>
  <c r="G45" i="1" s="1"/>
  <c r="G46" i="1" s="1"/>
  <c r="G47" i="1" s="1"/>
  <c r="G48" i="1" s="1"/>
  <c r="H48" i="1" s="1"/>
  <c r="G49" i="1"/>
  <c r="H49" i="1" s="1"/>
  <c r="G52" i="1"/>
  <c r="G53" i="1" s="1"/>
  <c r="H53" i="1" s="1"/>
  <c r="G54" i="1"/>
  <c r="H54" i="1" s="1"/>
  <c r="G56" i="1"/>
  <c r="G57" i="1" s="1"/>
  <c r="G58" i="1" s="1"/>
  <c r="G59" i="1" s="1"/>
  <c r="H59" i="1" s="1"/>
  <c r="G60" i="1"/>
  <c r="G61" i="1" s="1"/>
  <c r="G62" i="1" s="1"/>
  <c r="H62" i="1" s="1"/>
  <c r="G63" i="1"/>
  <c r="G64" i="1" s="1"/>
  <c r="H64" i="1" s="1"/>
  <c r="G65" i="1"/>
  <c r="G66" i="1" s="1"/>
  <c r="H66" i="1" s="1"/>
  <c r="G67" i="1"/>
  <c r="G68" i="1" s="1"/>
  <c r="G72" i="1"/>
  <c r="G73" i="1" s="1"/>
  <c r="G75" i="1"/>
  <c r="G76" i="1" s="1"/>
  <c r="H76" i="1" s="1"/>
  <c r="G77" i="1"/>
  <c r="H77" i="1" s="1"/>
  <c r="G80" i="1"/>
  <c r="H80" i="1" s="1"/>
  <c r="G81" i="1"/>
  <c r="G82" i="1" s="1"/>
  <c r="H82" i="1" s="1"/>
  <c r="G83" i="1"/>
  <c r="H83" i="1" s="1"/>
  <c r="G85" i="1"/>
  <c r="H85" i="1" s="1"/>
  <c r="G88" i="1"/>
  <c r="G89" i="1" s="1"/>
  <c r="H89" i="1" s="1"/>
  <c r="G90" i="1"/>
  <c r="H90" i="1" s="1"/>
  <c r="G93" i="1"/>
  <c r="H93" i="1" s="1"/>
  <c r="G97" i="1"/>
  <c r="H97" i="1" s="1"/>
  <c r="G98" i="1"/>
  <c r="H98" i="1" s="1"/>
  <c r="G100" i="1"/>
  <c r="G101" i="1" s="1"/>
  <c r="G102" i="1" s="1"/>
  <c r="H102" i="1" s="1"/>
  <c r="G103" i="1"/>
  <c r="G104" i="1" s="1"/>
  <c r="H104" i="1" s="1"/>
  <c r="G105" i="1"/>
  <c r="G106" i="1" s="1"/>
  <c r="H106" i="1" s="1"/>
  <c r="G107" i="1"/>
  <c r="H107" i="1" s="1"/>
  <c r="G108" i="1"/>
  <c r="G109" i="1" s="1"/>
  <c r="G110" i="1" s="1"/>
  <c r="H110" i="1" s="1"/>
  <c r="G111" i="1"/>
  <c r="G112" i="1" s="1"/>
  <c r="G113" i="1" s="1"/>
  <c r="H113" i="1" s="1"/>
  <c r="G114" i="1"/>
  <c r="G115" i="1" s="1"/>
  <c r="G117" i="1"/>
  <c r="H117" i="1" s="1"/>
  <c r="G120" i="1"/>
  <c r="G121" i="1" s="1"/>
  <c r="G122" i="1" s="1"/>
  <c r="H122" i="1" s="1"/>
  <c r="G123" i="1"/>
  <c r="G124" i="1" s="1"/>
  <c r="G125" i="1" s="1"/>
  <c r="H125" i="1" s="1"/>
  <c r="G126" i="1"/>
  <c r="H126" i="1" s="1"/>
  <c r="G129" i="1"/>
  <c r="H129" i="1" s="1"/>
  <c r="G132" i="1"/>
  <c r="G133" i="1" s="1"/>
  <c r="G134" i="1" s="1"/>
  <c r="H134" i="1" s="1"/>
  <c r="G135" i="1"/>
  <c r="G136" i="1" s="1"/>
  <c r="G137" i="1" s="1"/>
  <c r="H137" i="1" s="1"/>
  <c r="G138" i="1"/>
  <c r="H138" i="1" s="1"/>
  <c r="G139" i="1"/>
  <c r="H139" i="1" s="1"/>
  <c r="G140" i="1"/>
  <c r="G141" i="1" s="1"/>
  <c r="G142" i="1" s="1"/>
  <c r="H142" i="1" s="1"/>
  <c r="G143" i="1"/>
  <c r="H143" i="1" s="1"/>
  <c r="G144" i="1"/>
  <c r="G145" i="1" s="1"/>
  <c r="H145" i="1" s="1"/>
  <c r="G146" i="1"/>
  <c r="H146" i="1" s="1"/>
  <c r="G149" i="1"/>
  <c r="H149" i="1" s="1"/>
  <c r="G151" i="1"/>
  <c r="H151" i="1" s="1"/>
  <c r="G153" i="1"/>
  <c r="H153" i="1" s="1"/>
  <c r="G155" i="1"/>
  <c r="H155" i="1" s="1"/>
  <c r="G157" i="1"/>
  <c r="H157" i="1" s="1"/>
  <c r="G158" i="1"/>
  <c r="H158" i="1" s="1"/>
  <c r="G159" i="1"/>
  <c r="G160" i="1" s="1"/>
  <c r="G161" i="1" s="1"/>
  <c r="H161" i="1" s="1"/>
  <c r="G162" i="1"/>
  <c r="H162" i="1" s="1"/>
  <c r="G165" i="1"/>
  <c r="H165" i="1" s="1"/>
  <c r="G167" i="1"/>
  <c r="H167" i="1" s="1"/>
  <c r="G168" i="1"/>
  <c r="H168" i="1" s="1"/>
  <c r="G169" i="1"/>
  <c r="H169" i="1" s="1"/>
  <c r="G174" i="1"/>
  <c r="H174" i="1" s="1"/>
  <c r="G175" i="1"/>
  <c r="H175" i="1" s="1"/>
  <c r="G178" i="1"/>
  <c r="G179" i="1" s="1"/>
  <c r="H179" i="1" s="1"/>
  <c r="G180" i="1"/>
  <c r="G181" i="1" s="1"/>
  <c r="H181" i="1" s="1"/>
  <c r="G182" i="1"/>
  <c r="H182" i="1" s="1"/>
  <c r="G183" i="1"/>
  <c r="G184" i="1" s="1"/>
  <c r="G185" i="1" s="1"/>
  <c r="H185" i="1" s="1"/>
  <c r="G186" i="1"/>
  <c r="H186" i="1" s="1"/>
  <c r="G187" i="1"/>
  <c r="H187" i="1" s="1"/>
  <c r="G188" i="1"/>
  <c r="G189" i="1" s="1"/>
  <c r="G190" i="1" s="1"/>
  <c r="H190" i="1" s="1"/>
  <c r="G191" i="1"/>
  <c r="G192" i="1" s="1"/>
  <c r="H192" i="1" s="1"/>
  <c r="G193" i="1"/>
  <c r="H193" i="1" s="1"/>
  <c r="G195" i="1"/>
  <c r="H195" i="1" s="1"/>
  <c r="G196" i="1"/>
  <c r="G197" i="1" s="1"/>
  <c r="G198" i="1" s="1"/>
  <c r="H198" i="1" s="1"/>
  <c r="G199" i="1"/>
  <c r="H199" i="1" s="1"/>
  <c r="G204" i="1"/>
  <c r="G205" i="1" s="1"/>
  <c r="G206" i="1" s="1"/>
  <c r="G207" i="1" s="1"/>
  <c r="H207" i="1" s="1"/>
  <c r="G208" i="1"/>
  <c r="G209" i="1" s="1"/>
  <c r="G210" i="1" s="1"/>
  <c r="H210" i="1" s="1"/>
  <c r="G211" i="1"/>
  <c r="G212" i="1" s="1"/>
  <c r="G213" i="1" s="1"/>
  <c r="G214" i="1" s="1"/>
  <c r="H214" i="1" s="1"/>
  <c r="G215" i="1"/>
  <c r="H215" i="1" s="1"/>
  <c r="G216" i="1"/>
  <c r="H216" i="1" s="1"/>
  <c r="G218" i="1"/>
  <c r="H218" i="1" s="1"/>
  <c r="G219" i="1"/>
  <c r="H219" i="1" s="1"/>
  <c r="G220" i="1"/>
  <c r="G221" i="1" s="1"/>
  <c r="G222" i="1" s="1"/>
  <c r="H222" i="1" s="1"/>
  <c r="G223" i="1"/>
  <c r="H223" i="1" s="1"/>
  <c r="G228" i="1"/>
  <c r="G229" i="1" s="1"/>
  <c r="H229" i="1" s="1"/>
  <c r="G230" i="1"/>
  <c r="H230" i="1" s="1"/>
  <c r="G232" i="1"/>
  <c r="G233" i="1" s="1"/>
  <c r="H233" i="1" s="1"/>
  <c r="G234" i="1"/>
  <c r="G235" i="1" s="1"/>
  <c r="H235" i="1" s="1"/>
  <c r="G236" i="1"/>
  <c r="G237" i="1" s="1"/>
  <c r="H237" i="1" s="1"/>
  <c r="G238" i="1"/>
  <c r="G239" i="1" s="1"/>
  <c r="H239" i="1" s="1"/>
  <c r="G240" i="1"/>
  <c r="G241" i="1" s="1"/>
  <c r="H241" i="1" s="1"/>
  <c r="G242" i="1"/>
  <c r="H242" i="1" s="1"/>
  <c r="G244" i="1"/>
  <c r="G245" i="1" s="1"/>
  <c r="G246" i="1" s="1"/>
  <c r="H246" i="1" s="1"/>
  <c r="G247" i="1"/>
  <c r="G248" i="1" s="1"/>
  <c r="G250" i="1"/>
  <c r="G251" i="1" s="1"/>
  <c r="G252" i="1" s="1"/>
  <c r="H252" i="1" s="1"/>
  <c r="G253" i="1"/>
  <c r="H253" i="1" s="1"/>
  <c r="G254" i="1"/>
  <c r="H254" i="1" s="1"/>
  <c r="G256" i="1"/>
  <c r="G257" i="1" s="1"/>
  <c r="H257" i="1" s="1"/>
  <c r="G258" i="1"/>
  <c r="H258" i="1" s="1"/>
  <c r="G259" i="1"/>
  <c r="H259" i="1" s="1"/>
  <c r="G261" i="1"/>
  <c r="G262" i="1" s="1"/>
  <c r="G265" i="1"/>
  <c r="H265" i="1" s="1"/>
  <c r="G266" i="1"/>
  <c r="H266" i="1" s="1"/>
  <c r="G270" i="1"/>
  <c r="H270" i="1" s="1"/>
  <c r="G271" i="1"/>
  <c r="H271" i="1" s="1"/>
  <c r="G272" i="1"/>
  <c r="G273" i="1" s="1"/>
  <c r="G274" i="1" s="1"/>
  <c r="G275" i="1" s="1"/>
  <c r="G276" i="1" s="1"/>
  <c r="H276" i="1" s="1"/>
  <c r="G277" i="1"/>
  <c r="H277" i="1" s="1"/>
  <c r="G279" i="1"/>
  <c r="G280" i="1" s="1"/>
  <c r="G281" i="1" s="1"/>
  <c r="G282" i="1" s="1"/>
  <c r="G283" i="1" s="1"/>
  <c r="G284" i="1" s="1"/>
  <c r="H284" i="1" s="1"/>
  <c r="G285" i="1"/>
  <c r="H285" i="1" s="1"/>
  <c r="G287" i="1"/>
  <c r="H287" i="1" s="1"/>
  <c r="G288" i="1"/>
  <c r="H288" i="1" s="1"/>
  <c r="G289" i="1"/>
  <c r="H289" i="1" s="1"/>
  <c r="G290" i="1"/>
  <c r="H290" i="1" s="1"/>
  <c r="G296" i="1"/>
  <c r="H296" i="1" s="1"/>
  <c r="G297" i="1"/>
  <c r="G298" i="1" s="1"/>
  <c r="G301" i="1"/>
  <c r="H301" i="1" s="1"/>
  <c r="G304" i="1"/>
  <c r="H304" i="1" s="1"/>
  <c r="G305" i="1"/>
  <c r="H305" i="1" s="1"/>
  <c r="G306" i="1"/>
  <c r="G307" i="1" s="1"/>
  <c r="G309" i="1"/>
  <c r="H309" i="1" s="1"/>
  <c r="G314" i="1"/>
  <c r="H314" i="1" s="1"/>
  <c r="G317" i="1"/>
  <c r="H317" i="1" s="1"/>
  <c r="G318" i="1"/>
  <c r="H318" i="1" s="1"/>
  <c r="G319" i="1"/>
  <c r="H319" i="1" s="1"/>
  <c r="G321" i="1"/>
  <c r="H321" i="1" s="1"/>
  <c r="G322" i="1"/>
  <c r="G323" i="1" s="1"/>
  <c r="G324" i="1" s="1"/>
  <c r="H324" i="1" s="1"/>
  <c r="G325" i="1"/>
  <c r="H325" i="1" s="1"/>
  <c r="G326" i="1"/>
  <c r="H326" i="1" s="1"/>
  <c r="G329" i="1"/>
  <c r="H329" i="1" s="1"/>
  <c r="G334" i="1"/>
  <c r="G335" i="1" s="1"/>
  <c r="G336" i="1" s="1"/>
  <c r="H336" i="1" s="1"/>
  <c r="G337" i="1"/>
  <c r="H337" i="1" s="1"/>
  <c r="G341" i="1"/>
  <c r="G342" i="1" s="1"/>
  <c r="G344" i="1"/>
  <c r="G345" i="1" s="1"/>
  <c r="H345" i="1" s="1"/>
  <c r="G346" i="1"/>
  <c r="G347" i="1" s="1"/>
  <c r="G348" i="1" s="1"/>
  <c r="H348" i="1" s="1"/>
  <c r="G349" i="1"/>
  <c r="H349" i="1" s="1"/>
  <c r="G352" i="1"/>
  <c r="G353" i="1" s="1"/>
  <c r="G354" i="1" s="1"/>
  <c r="G355" i="1" s="1"/>
  <c r="H355" i="1" s="1"/>
  <c r="G356" i="1"/>
  <c r="H356" i="1" s="1"/>
  <c r="G357" i="1"/>
  <c r="G358" i="1" s="1"/>
  <c r="G360" i="1"/>
  <c r="G361" i="1" s="1"/>
  <c r="G362" i="1" s="1"/>
  <c r="H362" i="1" s="1"/>
  <c r="G363" i="1"/>
  <c r="G364" i="1" s="1"/>
  <c r="G365" i="1" s="1"/>
  <c r="G366" i="1" s="1"/>
  <c r="G367" i="1" s="1"/>
  <c r="H367" i="1" s="1"/>
  <c r="G368" i="1"/>
  <c r="G369" i="1" s="1"/>
  <c r="G370" i="1" s="1"/>
  <c r="H370" i="1" s="1"/>
  <c r="G3" i="1"/>
  <c r="H3" i="1" s="1"/>
  <c r="X6" i="5" l="1"/>
  <c r="H23" i="7"/>
  <c r="G155" i="7"/>
  <c r="G95" i="7"/>
  <c r="H95" i="7" s="1"/>
  <c r="G176" i="7"/>
  <c r="G177" i="7" s="1"/>
  <c r="H177" i="7" s="1"/>
  <c r="G274" i="7"/>
  <c r="H274" i="7" s="1"/>
  <c r="G128" i="7"/>
  <c r="H128" i="7" s="1"/>
  <c r="G190" i="7"/>
  <c r="H190" i="7" s="1"/>
  <c r="G69" i="7"/>
  <c r="H69" i="7" s="1"/>
  <c r="G145" i="7"/>
  <c r="H145" i="7" s="1"/>
  <c r="H20" i="7"/>
  <c r="H224" i="7"/>
  <c r="H272" i="7"/>
  <c r="H225" i="7"/>
  <c r="G131" i="7"/>
  <c r="H131" i="7" s="1"/>
  <c r="G137" i="7"/>
  <c r="H137" i="7" s="1"/>
  <c r="G96" i="7"/>
  <c r="G97" i="7" s="1"/>
  <c r="H97" i="7" s="1"/>
  <c r="H288" i="7"/>
  <c r="H248" i="7"/>
  <c r="H200" i="7"/>
  <c r="H185" i="7"/>
  <c r="H192" i="7"/>
  <c r="H289" i="7"/>
  <c r="G336" i="7"/>
  <c r="H336" i="7" s="1"/>
  <c r="H188" i="7"/>
  <c r="H19" i="7"/>
  <c r="G202" i="7"/>
  <c r="H202" i="7" s="1"/>
  <c r="G164" i="7"/>
  <c r="H164" i="7" s="1"/>
  <c r="H281" i="7"/>
  <c r="H115" i="7"/>
  <c r="G116" i="7"/>
  <c r="H116" i="7" s="1"/>
  <c r="H91" i="7"/>
  <c r="G92" i="7"/>
  <c r="H92" i="7" s="1"/>
  <c r="H147" i="7"/>
  <c r="G148" i="7"/>
  <c r="H148" i="7" s="1"/>
  <c r="H323" i="7"/>
  <c r="G324" i="7"/>
  <c r="H324" i="7" s="1"/>
  <c r="H170" i="7"/>
  <c r="G171" i="7"/>
  <c r="H315" i="7"/>
  <c r="G316" i="7"/>
  <c r="H316" i="7" s="1"/>
  <c r="H106" i="7"/>
  <c r="G107" i="7"/>
  <c r="H107" i="7" s="1"/>
  <c r="H179" i="7"/>
  <c r="G180" i="7"/>
  <c r="H15" i="7"/>
  <c r="H166" i="7"/>
  <c r="G167" i="7"/>
  <c r="H118" i="7"/>
  <c r="G119" i="7"/>
  <c r="H119" i="7" s="1"/>
  <c r="H3" i="7"/>
  <c r="H193" i="7"/>
  <c r="H155" i="7"/>
  <c r="G156" i="7"/>
  <c r="H156" i="7" s="1"/>
  <c r="H251" i="7"/>
  <c r="G252" i="7"/>
  <c r="H252" i="7" s="1"/>
  <c r="H184" i="7"/>
  <c r="G51" i="7"/>
  <c r="H51" i="7" s="1"/>
  <c r="H347" i="7"/>
  <c r="G348" i="7"/>
  <c r="H348" i="7" s="1"/>
  <c r="H159" i="7"/>
  <c r="G160" i="7"/>
  <c r="H290" i="7"/>
  <c r="G291" i="7"/>
  <c r="G268" i="7"/>
  <c r="H267" i="7"/>
  <c r="H45" i="7"/>
  <c r="G46" i="7"/>
  <c r="H226" i="7"/>
  <c r="G227" i="7"/>
  <c r="H227" i="7" s="1"/>
  <c r="G125" i="7"/>
  <c r="H125" i="7" s="1"/>
  <c r="H124" i="7"/>
  <c r="G70" i="7"/>
  <c r="G122" i="7"/>
  <c r="H122" i="7" s="1"/>
  <c r="H121" i="7"/>
  <c r="G36" i="7"/>
  <c r="H36" i="7" s="1"/>
  <c r="H35" i="7"/>
  <c r="G328" i="7"/>
  <c r="H328" i="7" s="1"/>
  <c r="H327" i="7"/>
  <c r="G142" i="7"/>
  <c r="H142" i="7" s="1"/>
  <c r="H141" i="7"/>
  <c r="G134" i="7"/>
  <c r="H134" i="7" s="1"/>
  <c r="H133" i="7"/>
  <c r="H218" i="7"/>
  <c r="G219" i="7"/>
  <c r="H219" i="7" s="1"/>
  <c r="H238" i="7"/>
  <c r="G239" i="7"/>
  <c r="H239" i="7" s="1"/>
  <c r="G110" i="7"/>
  <c r="H110" i="7" s="1"/>
  <c r="H109" i="7"/>
  <c r="G102" i="7"/>
  <c r="H102" i="7" s="1"/>
  <c r="H101" i="7"/>
  <c r="G113" i="7"/>
  <c r="H113" i="7" s="1"/>
  <c r="H112" i="7"/>
  <c r="H206" i="7"/>
  <c r="G207" i="7"/>
  <c r="H207" i="7" s="1"/>
  <c r="G320" i="7"/>
  <c r="H319" i="7"/>
  <c r="H258" i="7"/>
  <c r="G259" i="7"/>
  <c r="H57" i="7"/>
  <c r="G58" i="7"/>
  <c r="G85" i="7"/>
  <c r="H84" i="7"/>
  <c r="H354" i="7"/>
  <c r="G355" i="7"/>
  <c r="H230" i="7"/>
  <c r="G231" i="7"/>
  <c r="H231" i="7" s="1"/>
  <c r="G344" i="7"/>
  <c r="H343" i="7"/>
  <c r="G74" i="7"/>
  <c r="H74" i="7" s="1"/>
  <c r="H73" i="7"/>
  <c r="G340" i="7"/>
  <c r="H340" i="7" s="1"/>
  <c r="H339" i="7"/>
  <c r="G312" i="7"/>
  <c r="H311" i="7"/>
  <c r="H242" i="7"/>
  <c r="G243" i="7"/>
  <c r="H243" i="7" s="1"/>
  <c r="G366" i="7"/>
  <c r="H365" i="7"/>
  <c r="H282" i="7"/>
  <c r="G283" i="7"/>
  <c r="G82" i="7"/>
  <c r="H82" i="7" s="1"/>
  <c r="H81" i="7"/>
  <c r="G332" i="7"/>
  <c r="H331" i="7"/>
  <c r="H234" i="7"/>
  <c r="G235" i="7"/>
  <c r="H235" i="7" s="1"/>
  <c r="H298" i="7"/>
  <c r="G299" i="7"/>
  <c r="H214" i="7"/>
  <c r="G215" i="7"/>
  <c r="H215" i="7" s="1"/>
  <c r="H306" i="7"/>
  <c r="G307" i="7"/>
  <c r="G62" i="7"/>
  <c r="H62" i="7" s="1"/>
  <c r="H61" i="7"/>
  <c r="J259" i="7"/>
  <c r="J69" i="7"/>
  <c r="J289" i="7"/>
  <c r="J356" i="7"/>
  <c r="J355" i="7"/>
  <c r="J102" i="7"/>
  <c r="J101" i="7"/>
  <c r="J273" i="7"/>
  <c r="J166" i="7"/>
  <c r="J319" i="7"/>
  <c r="J299" i="7"/>
  <c r="J59" i="7"/>
  <c r="J154" i="7"/>
  <c r="J118" i="7"/>
  <c r="J119" i="7"/>
  <c r="J106" i="7"/>
  <c r="J107" i="7"/>
  <c r="J267" i="7"/>
  <c r="J311" i="7"/>
  <c r="J142" i="7"/>
  <c r="J141" i="7"/>
  <c r="J281" i="7"/>
  <c r="J365" i="7"/>
  <c r="J35" i="7"/>
  <c r="J94" i="7"/>
  <c r="J225" i="7"/>
  <c r="J201" i="7"/>
  <c r="J340" i="7"/>
  <c r="J339" i="7"/>
  <c r="J343" i="7"/>
  <c r="J184" i="7"/>
  <c r="J181" i="7"/>
  <c r="J180" i="7"/>
  <c r="J188" i="7"/>
  <c r="J192" i="7"/>
  <c r="J331" i="7"/>
  <c r="J130" i="7"/>
  <c r="J131" i="7"/>
  <c r="J327" i="7"/>
  <c r="J110" i="7"/>
  <c r="J109" i="7"/>
  <c r="J85" i="7"/>
  <c r="J308" i="7"/>
  <c r="J307" i="7"/>
  <c r="G183" i="4"/>
  <c r="G184" i="4" s="1"/>
  <c r="G185" i="4" s="1"/>
  <c r="G186" i="4" s="1"/>
  <c r="H186" i="4" s="1"/>
  <c r="G158" i="4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H168" i="4" s="1"/>
  <c r="G44" i="4"/>
  <c r="G45" i="4" s="1"/>
  <c r="G46" i="4" s="1"/>
  <c r="G47" i="4" s="1"/>
  <c r="G48" i="4" s="1"/>
  <c r="G49" i="4" s="1"/>
  <c r="G50" i="4" s="1"/>
  <c r="G51" i="4" s="1"/>
  <c r="H51" i="4" s="1"/>
  <c r="G6" i="4"/>
  <c r="G7" i="4" s="1"/>
  <c r="G8" i="4" s="1"/>
  <c r="G9" i="4" s="1"/>
  <c r="G10" i="4" s="1"/>
  <c r="G11" i="4" s="1"/>
  <c r="G12" i="4" s="1"/>
  <c r="G13" i="4" s="1"/>
  <c r="G14" i="4" s="1"/>
  <c r="H5" i="4"/>
  <c r="H82" i="4"/>
  <c r="G83" i="4"/>
  <c r="G84" i="4" s="1"/>
  <c r="G85" i="4" s="1"/>
  <c r="G98" i="4"/>
  <c r="G99" i="4" s="1"/>
  <c r="G56" i="4"/>
  <c r="G57" i="4" s="1"/>
  <c r="G58" i="4" s="1"/>
  <c r="G59" i="4" s="1"/>
  <c r="G22" i="4"/>
  <c r="G23" i="4" s="1"/>
  <c r="G24" i="4" s="1"/>
  <c r="G151" i="4"/>
  <c r="G152" i="4" s="1"/>
  <c r="H152" i="4" s="1"/>
  <c r="G287" i="4"/>
  <c r="G288" i="4" s="1"/>
  <c r="G289" i="4" s="1"/>
  <c r="H52" i="4"/>
  <c r="G140" i="4"/>
  <c r="G141" i="4" s="1"/>
  <c r="G142" i="4" s="1"/>
  <c r="G143" i="4" s="1"/>
  <c r="G144" i="4" s="1"/>
  <c r="G145" i="4" s="1"/>
  <c r="G146" i="4" s="1"/>
  <c r="G147" i="4" s="1"/>
  <c r="G148" i="4" s="1"/>
  <c r="H148" i="4" s="1"/>
  <c r="G105" i="4"/>
  <c r="G106" i="4" s="1"/>
  <c r="H106" i="4" s="1"/>
  <c r="G67" i="4"/>
  <c r="G68" i="4" s="1"/>
  <c r="G69" i="4" s="1"/>
  <c r="G70" i="4" s="1"/>
  <c r="G71" i="4" s="1"/>
  <c r="G72" i="4" s="1"/>
  <c r="G73" i="4" s="1"/>
  <c r="G74" i="4" s="1"/>
  <c r="H74" i="4" s="1"/>
  <c r="G4" i="4"/>
  <c r="H178" i="4"/>
  <c r="H80" i="4"/>
  <c r="G118" i="1"/>
  <c r="G119" i="1" s="1"/>
  <c r="H119" i="1" s="1"/>
  <c r="G32" i="1"/>
  <c r="G33" i="1" s="1"/>
  <c r="H33" i="1" s="1"/>
  <c r="H323" i="1"/>
  <c r="H251" i="1"/>
  <c r="G84" i="1"/>
  <c r="H84" i="1" s="1"/>
  <c r="H247" i="1"/>
  <c r="H180" i="1"/>
  <c r="H108" i="1"/>
  <c r="G154" i="1"/>
  <c r="H154" i="1" s="1"/>
  <c r="H47" i="1"/>
  <c r="G255" i="1"/>
  <c r="H255" i="1" s="1"/>
  <c r="G231" i="1"/>
  <c r="H231" i="1" s="1"/>
  <c r="G150" i="1"/>
  <c r="H150" i="1" s="1"/>
  <c r="G310" i="1"/>
  <c r="G311" i="1" s="1"/>
  <c r="G260" i="1"/>
  <c r="H260" i="1" s="1"/>
  <c r="G217" i="1"/>
  <c r="H217" i="1" s="1"/>
  <c r="H275" i="1"/>
  <c r="H211" i="1"/>
  <c r="H67" i="1"/>
  <c r="H347" i="1"/>
  <c r="H204" i="1"/>
  <c r="H60" i="1"/>
  <c r="G330" i="1"/>
  <c r="H330" i="1" s="1"/>
  <c r="G99" i="1"/>
  <c r="H99" i="1" s="1"/>
  <c r="G78" i="1"/>
  <c r="H78" i="1" s="1"/>
  <c r="H335" i="1"/>
  <c r="H191" i="1"/>
  <c r="H120" i="1"/>
  <c r="G302" i="1"/>
  <c r="G91" i="1"/>
  <c r="H240" i="1"/>
  <c r="H35" i="1"/>
  <c r="H103" i="1"/>
  <c r="G267" i="1"/>
  <c r="G268" i="1" s="1"/>
  <c r="G269" i="1" s="1"/>
  <c r="H269" i="1" s="1"/>
  <c r="G156" i="1"/>
  <c r="H156" i="1" s="1"/>
  <c r="G4" i="1"/>
  <c r="H4" i="1" s="1"/>
  <c r="H23" i="1"/>
  <c r="H228" i="1"/>
  <c r="H11" i="1"/>
  <c r="H360" i="1"/>
  <c r="H283" i="1"/>
  <c r="G170" i="1"/>
  <c r="H170" i="1" s="1"/>
  <c r="G130" i="1"/>
  <c r="G131" i="1" s="1"/>
  <c r="H131" i="1" s="1"/>
  <c r="H144" i="1"/>
  <c r="H72" i="1"/>
  <c r="G218" i="4"/>
  <c r="H218" i="4" s="1"/>
  <c r="H217" i="4"/>
  <c r="H154" i="4"/>
  <c r="G155" i="4"/>
  <c r="G156" i="4" s="1"/>
  <c r="H156" i="4" s="1"/>
  <c r="H166" i="4"/>
  <c r="H208" i="4"/>
  <c r="H229" i="4"/>
  <c r="H192" i="4"/>
  <c r="G193" i="4"/>
  <c r="G194" i="4" s="1"/>
  <c r="G231" i="4"/>
  <c r="H230" i="4"/>
  <c r="G41" i="4"/>
  <c r="H41" i="4" s="1"/>
  <c r="H40" i="4"/>
  <c r="H63" i="4"/>
  <c r="H75" i="4"/>
  <c r="G180" i="4"/>
  <c r="G181" i="4" s="1"/>
  <c r="H181" i="4" s="1"/>
  <c r="H39" i="4"/>
  <c r="H76" i="4"/>
  <c r="H53" i="4"/>
  <c r="H64" i="4"/>
  <c r="H368" i="4"/>
  <c r="H19" i="4"/>
  <c r="H18" i="4"/>
  <c r="H118" i="4"/>
  <c r="H119" i="4"/>
  <c r="H124" i="4"/>
  <c r="H125" i="4"/>
  <c r="H212" i="4"/>
  <c r="H122" i="4"/>
  <c r="H121" i="4"/>
  <c r="H45" i="4"/>
  <c r="H128" i="4"/>
  <c r="H127" i="4"/>
  <c r="H130" i="4"/>
  <c r="H131" i="4"/>
  <c r="H159" i="4"/>
  <c r="H188" i="4"/>
  <c r="H79" i="4"/>
  <c r="H78" i="4"/>
  <c r="H134" i="4"/>
  <c r="H133" i="4"/>
  <c r="H164" i="4"/>
  <c r="H163" i="4"/>
  <c r="H7" i="4"/>
  <c r="H6" i="4"/>
  <c r="H136" i="4"/>
  <c r="H137" i="4"/>
  <c r="H10" i="4"/>
  <c r="H9" i="4"/>
  <c r="H94" i="4"/>
  <c r="H12" i="4"/>
  <c r="H170" i="4"/>
  <c r="H62" i="4"/>
  <c r="H61" i="4"/>
  <c r="H175" i="4"/>
  <c r="H364" i="4"/>
  <c r="H370" i="4"/>
  <c r="H369" i="4"/>
  <c r="H116" i="4"/>
  <c r="H115" i="4"/>
  <c r="H205" i="4"/>
  <c r="H11" i="4"/>
  <c r="H17" i="4"/>
  <c r="H65" i="4"/>
  <c r="H77" i="4"/>
  <c r="H83" i="4"/>
  <c r="H149" i="4"/>
  <c r="H167" i="4"/>
  <c r="H191" i="4"/>
  <c r="H209" i="4"/>
  <c r="H42" i="4"/>
  <c r="H54" i="4"/>
  <c r="H60" i="4"/>
  <c r="H114" i="4"/>
  <c r="H120" i="4"/>
  <c r="H126" i="4"/>
  <c r="H132" i="4"/>
  <c r="H138" i="4"/>
  <c r="H162" i="4"/>
  <c r="H174" i="4"/>
  <c r="H204" i="4"/>
  <c r="H216" i="4"/>
  <c r="H228" i="4"/>
  <c r="H49" i="4"/>
  <c r="H103" i="4"/>
  <c r="H169" i="4"/>
  <c r="H187" i="4"/>
  <c r="H211" i="4"/>
  <c r="H8" i="4"/>
  <c r="H20" i="4"/>
  <c r="H44" i="4"/>
  <c r="H158" i="4"/>
  <c r="H81" i="4"/>
  <c r="H93" i="4"/>
  <c r="H117" i="4"/>
  <c r="H123" i="4"/>
  <c r="H129" i="4"/>
  <c r="H135" i="4"/>
  <c r="H153" i="4"/>
  <c r="H165" i="4"/>
  <c r="H285" i="4"/>
  <c r="H363" i="4"/>
  <c r="G263" i="1"/>
  <c r="H262" i="1"/>
  <c r="G308" i="1"/>
  <c r="H308" i="1" s="1"/>
  <c r="H307" i="1"/>
  <c r="G359" i="1"/>
  <c r="H359" i="1" s="1"/>
  <c r="H358" i="1"/>
  <c r="H73" i="1"/>
  <c r="G74" i="1"/>
  <c r="H74" i="1" s="1"/>
  <c r="G13" i="1"/>
  <c r="H13" i="1" s="1"/>
  <c r="H12" i="1"/>
  <c r="G343" i="1"/>
  <c r="H343" i="1" s="1"/>
  <c r="H342" i="1"/>
  <c r="G116" i="1"/>
  <c r="H116" i="1" s="1"/>
  <c r="H115" i="1"/>
  <c r="G69" i="1"/>
  <c r="H68" i="1"/>
  <c r="G7" i="1"/>
  <c r="H7" i="1" s="1"/>
  <c r="H6" i="1"/>
  <c r="G299" i="1"/>
  <c r="H298" i="1"/>
  <c r="G249" i="1"/>
  <c r="H249" i="1" s="1"/>
  <c r="H248" i="1"/>
  <c r="G338" i="1"/>
  <c r="G320" i="1"/>
  <c r="H320" i="1" s="1"/>
  <c r="G286" i="1"/>
  <c r="H286" i="1" s="1"/>
  <c r="G243" i="1"/>
  <c r="H243" i="1" s="1"/>
  <c r="G224" i="1"/>
  <c r="G200" i="1"/>
  <c r="G166" i="1"/>
  <c r="H166" i="1" s="1"/>
  <c r="G152" i="1"/>
  <c r="H152" i="1" s="1"/>
  <c r="G94" i="1"/>
  <c r="H132" i="1"/>
  <c r="G79" i="1"/>
  <c r="H79" i="1" s="1"/>
  <c r="H346" i="1"/>
  <c r="H334" i="1"/>
  <c r="H322" i="1"/>
  <c r="H310" i="1"/>
  <c r="H274" i="1"/>
  <c r="H250" i="1"/>
  <c r="H238" i="1"/>
  <c r="H178" i="1"/>
  <c r="H130" i="1"/>
  <c r="H118" i="1"/>
  <c r="H58" i="1"/>
  <c r="H46" i="1"/>
  <c r="H34" i="1"/>
  <c r="H22" i="1"/>
  <c r="G278" i="1"/>
  <c r="H278" i="1" s="1"/>
  <c r="G163" i="1"/>
  <c r="G38" i="1"/>
  <c r="H38" i="1" s="1"/>
  <c r="G18" i="1"/>
  <c r="H369" i="1"/>
  <c r="H357" i="1"/>
  <c r="H297" i="1"/>
  <c r="H273" i="1"/>
  <c r="H261" i="1"/>
  <c r="H213" i="1"/>
  <c r="H189" i="1"/>
  <c r="H141" i="1"/>
  <c r="H105" i="1"/>
  <c r="H81" i="1"/>
  <c r="H57" i="1"/>
  <c r="H45" i="1"/>
  <c r="H9" i="1"/>
  <c r="G350" i="1"/>
  <c r="G315" i="1"/>
  <c r="G194" i="1"/>
  <c r="H194" i="1" s="1"/>
  <c r="G176" i="1"/>
  <c r="G147" i="1"/>
  <c r="G127" i="1"/>
  <c r="G55" i="1"/>
  <c r="H55" i="1" s="1"/>
  <c r="H368" i="1"/>
  <c r="H344" i="1"/>
  <c r="H272" i="1"/>
  <c r="H236" i="1"/>
  <c r="H212" i="1"/>
  <c r="H188" i="1"/>
  <c r="H140" i="1"/>
  <c r="H56" i="1"/>
  <c r="H44" i="1"/>
  <c r="H32" i="1"/>
  <c r="H20" i="1"/>
  <c r="H8" i="1"/>
  <c r="H366" i="1"/>
  <c r="H354" i="1"/>
  <c r="H306" i="1"/>
  <c r="H282" i="1"/>
  <c r="H234" i="1"/>
  <c r="H114" i="1"/>
  <c r="H42" i="1"/>
  <c r="G327" i="1"/>
  <c r="G291" i="1"/>
  <c r="G171" i="1"/>
  <c r="G86" i="1"/>
  <c r="H365" i="1"/>
  <c r="H353" i="1"/>
  <c r="H341" i="1"/>
  <c r="H281" i="1"/>
  <c r="H245" i="1"/>
  <c r="H221" i="1"/>
  <c r="H209" i="1"/>
  <c r="H197" i="1"/>
  <c r="H101" i="1"/>
  <c r="H65" i="1"/>
  <c r="H29" i="1"/>
  <c r="H5" i="1"/>
  <c r="G50" i="1"/>
  <c r="H364" i="1"/>
  <c r="H352" i="1"/>
  <c r="H280" i="1"/>
  <c r="H268" i="1"/>
  <c r="H256" i="1"/>
  <c r="H244" i="1"/>
  <c r="H232" i="1"/>
  <c r="H220" i="1"/>
  <c r="H208" i="1"/>
  <c r="H196" i="1"/>
  <c r="H184" i="1"/>
  <c r="H160" i="1"/>
  <c r="H136" i="1"/>
  <c r="H124" i="1"/>
  <c r="H112" i="1"/>
  <c r="H100" i="1"/>
  <c r="H88" i="1"/>
  <c r="H52" i="1"/>
  <c r="H40" i="1"/>
  <c r="H28" i="1"/>
  <c r="H363" i="1"/>
  <c r="H279" i="1"/>
  <c r="H267" i="1"/>
  <c r="H183" i="1"/>
  <c r="H159" i="1"/>
  <c r="H135" i="1"/>
  <c r="H123" i="1"/>
  <c r="H111" i="1"/>
  <c r="H75" i="1"/>
  <c r="H63" i="1"/>
  <c r="H15" i="1"/>
  <c r="G26" i="1"/>
  <c r="H206" i="1"/>
  <c r="H361" i="1"/>
  <c r="H205" i="1"/>
  <c r="H133" i="1"/>
  <c r="H121" i="1"/>
  <c r="H109" i="1"/>
  <c r="H61" i="1"/>
  <c r="H72" i="4" l="1"/>
  <c r="H13" i="4"/>
  <c r="H50" i="4"/>
  <c r="H98" i="4"/>
  <c r="G275" i="7"/>
  <c r="H275" i="7" s="1"/>
  <c r="H176" i="7"/>
  <c r="H56" i="4"/>
  <c r="H183" i="4"/>
  <c r="H24" i="4"/>
  <c r="G25" i="4"/>
  <c r="G15" i="4"/>
  <c r="H14" i="4"/>
  <c r="H185" i="4"/>
  <c r="H184" i="4"/>
  <c r="H96" i="7"/>
  <c r="G203" i="7"/>
  <c r="H203" i="7" s="1"/>
  <c r="H171" i="7"/>
  <c r="G172" i="7"/>
  <c r="G161" i="7"/>
  <c r="H161" i="7" s="1"/>
  <c r="H160" i="7"/>
  <c r="H167" i="7"/>
  <c r="G168" i="7"/>
  <c r="H168" i="7" s="1"/>
  <c r="G181" i="7"/>
  <c r="H181" i="7" s="1"/>
  <c r="H180" i="7"/>
  <c r="H366" i="7"/>
  <c r="G367" i="7"/>
  <c r="H367" i="7" s="1"/>
  <c r="H70" i="7"/>
  <c r="G71" i="7"/>
  <c r="H71" i="7" s="1"/>
  <c r="G300" i="7"/>
  <c r="H299" i="7"/>
  <c r="G356" i="7"/>
  <c r="H356" i="7" s="1"/>
  <c r="H355" i="7"/>
  <c r="G313" i="7"/>
  <c r="H313" i="7" s="1"/>
  <c r="H312" i="7"/>
  <c r="G86" i="7"/>
  <c r="H85" i="7"/>
  <c r="H46" i="7"/>
  <c r="G47" i="7"/>
  <c r="G333" i="7"/>
  <c r="H333" i="7" s="1"/>
  <c r="H332" i="7"/>
  <c r="G276" i="7"/>
  <c r="G260" i="7"/>
  <c r="H259" i="7"/>
  <c r="G269" i="7"/>
  <c r="H268" i="7"/>
  <c r="G308" i="7"/>
  <c r="H308" i="7" s="1"/>
  <c r="H307" i="7"/>
  <c r="G284" i="7"/>
  <c r="H284" i="7" s="1"/>
  <c r="H283" i="7"/>
  <c r="G292" i="7"/>
  <c r="H291" i="7"/>
  <c r="H58" i="7"/>
  <c r="G59" i="7"/>
  <c r="H59" i="7" s="1"/>
  <c r="G345" i="7"/>
  <c r="H345" i="7" s="1"/>
  <c r="H344" i="7"/>
  <c r="G321" i="7"/>
  <c r="H321" i="7" s="1"/>
  <c r="H320" i="7"/>
  <c r="J282" i="7"/>
  <c r="J274" i="7"/>
  <c r="J186" i="7"/>
  <c r="J185" i="7"/>
  <c r="J226" i="7"/>
  <c r="J190" i="7"/>
  <c r="J189" i="7"/>
  <c r="J95" i="7"/>
  <c r="J345" i="7"/>
  <c r="J344" i="7"/>
  <c r="J312" i="7"/>
  <c r="J300" i="7"/>
  <c r="J290" i="7"/>
  <c r="J156" i="7"/>
  <c r="J155" i="7"/>
  <c r="J332" i="7"/>
  <c r="J268" i="7"/>
  <c r="J321" i="7"/>
  <c r="J320" i="7"/>
  <c r="J167" i="7"/>
  <c r="J193" i="7"/>
  <c r="J366" i="7"/>
  <c r="J367" i="7"/>
  <c r="J260" i="7"/>
  <c r="H57" i="4"/>
  <c r="H73" i="4"/>
  <c r="H151" i="4"/>
  <c r="H23" i="4"/>
  <c r="H84" i="4"/>
  <c r="H288" i="4"/>
  <c r="G86" i="4"/>
  <c r="G87" i="4" s="1"/>
  <c r="H87" i="4" s="1"/>
  <c r="H85" i="4"/>
  <c r="G290" i="4"/>
  <c r="G291" i="4" s="1"/>
  <c r="G292" i="4" s="1"/>
  <c r="G293" i="4" s="1"/>
  <c r="G294" i="4" s="1"/>
  <c r="G295" i="4" s="1"/>
  <c r="G296" i="4" s="1"/>
  <c r="H289" i="4"/>
  <c r="H147" i="4"/>
  <c r="H194" i="4"/>
  <c r="G195" i="4"/>
  <c r="H141" i="4"/>
  <c r="H142" i="4"/>
  <c r="H140" i="4"/>
  <c r="H22" i="4"/>
  <c r="H143" i="4"/>
  <c r="H67" i="4"/>
  <c r="H146" i="4"/>
  <c r="H145" i="4"/>
  <c r="H231" i="4"/>
  <c r="G232" i="4"/>
  <c r="H105" i="4"/>
  <c r="G107" i="4"/>
  <c r="H144" i="4"/>
  <c r="H99" i="4"/>
  <c r="G100" i="4"/>
  <c r="H68" i="4"/>
  <c r="H287" i="4"/>
  <c r="H193" i="4"/>
  <c r="G331" i="1"/>
  <c r="G92" i="1"/>
  <c r="H92" i="1" s="1"/>
  <c r="H91" i="1"/>
  <c r="H302" i="1"/>
  <c r="G303" i="1"/>
  <c r="H303" i="1" s="1"/>
  <c r="G312" i="1"/>
  <c r="H311" i="1"/>
  <c r="G219" i="4"/>
  <c r="H155" i="4"/>
  <c r="H4" i="4"/>
  <c r="H180" i="4"/>
  <c r="H171" i="4"/>
  <c r="H46" i="4"/>
  <c r="H58" i="4"/>
  <c r="H59" i="4"/>
  <c r="H177" i="4"/>
  <c r="H176" i="4"/>
  <c r="H190" i="4"/>
  <c r="H189" i="4"/>
  <c r="H96" i="4"/>
  <c r="H95" i="4"/>
  <c r="H207" i="4"/>
  <c r="H206" i="4"/>
  <c r="H69" i="4"/>
  <c r="H160" i="4"/>
  <c r="H161" i="4"/>
  <c r="H214" i="4"/>
  <c r="H213" i="4"/>
  <c r="H365" i="4"/>
  <c r="H50" i="1"/>
  <c r="G51" i="1"/>
  <c r="H51" i="1" s="1"/>
  <c r="H86" i="1"/>
  <c r="G87" i="1"/>
  <c r="H87" i="1" s="1"/>
  <c r="H127" i="1"/>
  <c r="G128" i="1"/>
  <c r="H128" i="1" s="1"/>
  <c r="G339" i="1"/>
  <c r="H338" i="1"/>
  <c r="G172" i="1"/>
  <c r="H171" i="1"/>
  <c r="G148" i="1"/>
  <c r="H148" i="1" s="1"/>
  <c r="H147" i="1"/>
  <c r="G292" i="1"/>
  <c r="H291" i="1"/>
  <c r="G177" i="1"/>
  <c r="H177" i="1" s="1"/>
  <c r="H176" i="1"/>
  <c r="H26" i="1"/>
  <c r="G27" i="1"/>
  <c r="H27" i="1" s="1"/>
  <c r="G328" i="1"/>
  <c r="H328" i="1" s="1"/>
  <c r="H327" i="1"/>
  <c r="G316" i="1"/>
  <c r="H316" i="1" s="1"/>
  <c r="H315" i="1"/>
  <c r="G95" i="1"/>
  <c r="H94" i="1"/>
  <c r="G300" i="1"/>
  <c r="H300" i="1" s="1"/>
  <c r="H299" i="1"/>
  <c r="H331" i="1"/>
  <c r="G332" i="1"/>
  <c r="H350" i="1"/>
  <c r="G351" i="1"/>
  <c r="H351" i="1" s="1"/>
  <c r="G201" i="1"/>
  <c r="H200" i="1"/>
  <c r="H18" i="1"/>
  <c r="G19" i="1"/>
  <c r="H19" i="1" s="1"/>
  <c r="G225" i="1"/>
  <c r="H224" i="1"/>
  <c r="G70" i="1"/>
  <c r="H69" i="1"/>
  <c r="H163" i="1"/>
  <c r="G164" i="1"/>
  <c r="H164" i="1" s="1"/>
  <c r="G264" i="1"/>
  <c r="H264" i="1" s="1"/>
  <c r="H263" i="1"/>
  <c r="G16" i="4" l="1"/>
  <c r="H16" i="4" s="1"/>
  <c r="H15" i="4"/>
  <c r="G26" i="4"/>
  <c r="H25" i="4"/>
  <c r="G297" i="4"/>
  <c r="H296" i="4"/>
  <c r="G173" i="7"/>
  <c r="H173" i="7" s="1"/>
  <c r="H172" i="7"/>
  <c r="G261" i="7"/>
  <c r="H260" i="7"/>
  <c r="H86" i="7"/>
  <c r="G87" i="7"/>
  <c r="H87" i="7" s="1"/>
  <c r="G277" i="7"/>
  <c r="H276" i="7"/>
  <c r="G301" i="7"/>
  <c r="H300" i="7"/>
  <c r="G270" i="7"/>
  <c r="H270" i="7" s="1"/>
  <c r="H269" i="7"/>
  <c r="G293" i="7"/>
  <c r="H292" i="7"/>
  <c r="G48" i="7"/>
  <c r="H48" i="7" s="1"/>
  <c r="H47" i="7"/>
  <c r="J291" i="7"/>
  <c r="J275" i="7"/>
  <c r="J261" i="7"/>
  <c r="J283" i="7"/>
  <c r="J301" i="7"/>
  <c r="G88" i="4"/>
  <c r="G89" i="4" s="1"/>
  <c r="H291" i="4"/>
  <c r="H86" i="4"/>
  <c r="H290" i="4"/>
  <c r="H195" i="4"/>
  <c r="G196" i="4"/>
  <c r="H232" i="4"/>
  <c r="G233" i="4"/>
  <c r="H107" i="4"/>
  <c r="G108" i="4"/>
  <c r="H219" i="4"/>
  <c r="G220" i="4"/>
  <c r="G101" i="4"/>
  <c r="H100" i="4"/>
  <c r="G313" i="1"/>
  <c r="H313" i="1" s="1"/>
  <c r="H312" i="1"/>
  <c r="H292" i="4"/>
  <c r="H367" i="4"/>
  <c r="H366" i="4"/>
  <c r="H48" i="4"/>
  <c r="H47" i="4"/>
  <c r="H70" i="4"/>
  <c r="H71" i="4"/>
  <c r="H172" i="4"/>
  <c r="H173" i="4"/>
  <c r="G226" i="1"/>
  <c r="H225" i="1"/>
  <c r="G96" i="1"/>
  <c r="H96" i="1" s="1"/>
  <c r="H95" i="1"/>
  <c r="G173" i="1"/>
  <c r="H173" i="1" s="1"/>
  <c r="H172" i="1"/>
  <c r="G202" i="1"/>
  <c r="H201" i="1"/>
  <c r="G340" i="1"/>
  <c r="H340" i="1" s="1"/>
  <c r="H339" i="1"/>
  <c r="G333" i="1"/>
  <c r="H333" i="1" s="1"/>
  <c r="H332" i="1"/>
  <c r="G71" i="1"/>
  <c r="H71" i="1" s="1"/>
  <c r="H70" i="1"/>
  <c r="G293" i="1"/>
  <c r="H292" i="1"/>
  <c r="AB2" i="4"/>
  <c r="AC2" i="4" s="1"/>
  <c r="AJ2" i="4"/>
  <c r="H88" i="4" l="1"/>
  <c r="G298" i="4"/>
  <c r="H297" i="4"/>
  <c r="G27" i="4"/>
  <c r="H26" i="4"/>
  <c r="G294" i="7"/>
  <c r="H293" i="7"/>
  <c r="G278" i="7"/>
  <c r="H278" i="7" s="1"/>
  <c r="H277" i="7"/>
  <c r="G302" i="7"/>
  <c r="H301" i="7"/>
  <c r="G262" i="7"/>
  <c r="H261" i="7"/>
  <c r="J262" i="7"/>
  <c r="J276" i="7"/>
  <c r="J292" i="7"/>
  <c r="G197" i="4"/>
  <c r="H196" i="4"/>
  <c r="H89" i="4"/>
  <c r="G90" i="4"/>
  <c r="G234" i="4"/>
  <c r="H233" i="4"/>
  <c r="G102" i="4"/>
  <c r="H102" i="4" s="1"/>
  <c r="H101" i="4"/>
  <c r="G221" i="4"/>
  <c r="H220" i="4"/>
  <c r="G109" i="4"/>
  <c r="H108" i="4"/>
  <c r="H293" i="4"/>
  <c r="G203" i="1"/>
  <c r="H203" i="1" s="1"/>
  <c r="H202" i="1"/>
  <c r="G294" i="1"/>
  <c r="H293" i="1"/>
  <c r="G227" i="1"/>
  <c r="H227" i="1" s="1"/>
  <c r="H226" i="1"/>
  <c r="AL2" i="4"/>
  <c r="AI3" i="4" s="1"/>
  <c r="AK2" i="4"/>
  <c r="G28" i="4" l="1"/>
  <c r="H27" i="4"/>
  <c r="G299" i="4"/>
  <c r="H298" i="4"/>
  <c r="H262" i="7"/>
  <c r="G263" i="7"/>
  <c r="H302" i="7"/>
  <c r="G303" i="7"/>
  <c r="H303" i="7" s="1"/>
  <c r="H294" i="7"/>
  <c r="G295" i="7"/>
  <c r="H295" i="7" s="1"/>
  <c r="J277" i="7"/>
  <c r="J263" i="7"/>
  <c r="J293" i="7"/>
  <c r="H90" i="4"/>
  <c r="G91" i="4"/>
  <c r="G198" i="4"/>
  <c r="H197" i="4"/>
  <c r="G235" i="4"/>
  <c r="H234" i="4"/>
  <c r="G110" i="4"/>
  <c r="H109" i="4"/>
  <c r="G222" i="4"/>
  <c r="H221" i="4"/>
  <c r="AJ3" i="4"/>
  <c r="AK3" i="4" s="1"/>
  <c r="AL3" i="4" s="1"/>
  <c r="AI4" i="4" s="1"/>
  <c r="H295" i="4"/>
  <c r="H294" i="4"/>
  <c r="G295" i="1"/>
  <c r="H295" i="1" s="1"/>
  <c r="H294" i="1"/>
  <c r="H28" i="4" l="1"/>
  <c r="G29" i="4"/>
  <c r="H198" i="4"/>
  <c r="G199" i="4"/>
  <c r="G300" i="4"/>
  <c r="H299" i="4"/>
  <c r="G264" i="7"/>
  <c r="H264" i="7" s="1"/>
  <c r="H263" i="7"/>
  <c r="J294" i="7"/>
  <c r="H91" i="4"/>
  <c r="G92" i="4"/>
  <c r="H92" i="4" s="1"/>
  <c r="G240" i="4"/>
  <c r="H235" i="4"/>
  <c r="G236" i="4"/>
  <c r="H222" i="4"/>
  <c r="G223" i="4"/>
  <c r="G111" i="4"/>
  <c r="H110" i="4"/>
  <c r="AJ4" i="4"/>
  <c r="AK4" i="4" s="1"/>
  <c r="AL4" i="4" s="1"/>
  <c r="AI5" i="4" s="1"/>
  <c r="T2" i="4"/>
  <c r="G30" i="4" l="1"/>
  <c r="H29" i="4"/>
  <c r="G301" i="4"/>
  <c r="H300" i="4"/>
  <c r="G200" i="4"/>
  <c r="H199" i="4"/>
  <c r="H240" i="4"/>
  <c r="G241" i="4"/>
  <c r="H236" i="4"/>
  <c r="G237" i="4"/>
  <c r="G112" i="4"/>
  <c r="H111" i="4"/>
  <c r="G224" i="4"/>
  <c r="H223" i="4"/>
  <c r="AJ5" i="4"/>
  <c r="AK5" i="4" s="1"/>
  <c r="AL5" i="4" s="1"/>
  <c r="AI6" i="4" s="1"/>
  <c r="U2" i="4"/>
  <c r="V2" i="4"/>
  <c r="X8" i="4" l="1"/>
  <c r="S3" i="4"/>
  <c r="H30" i="4"/>
  <c r="G31" i="4"/>
  <c r="G37" i="4"/>
  <c r="G201" i="4"/>
  <c r="H200" i="4"/>
  <c r="G302" i="4"/>
  <c r="H301" i="4"/>
  <c r="H237" i="4"/>
  <c r="G238" i="4"/>
  <c r="H241" i="4"/>
  <c r="G242" i="4"/>
  <c r="G225" i="4"/>
  <c r="H224" i="4"/>
  <c r="G113" i="4"/>
  <c r="H113" i="4" s="1"/>
  <c r="H112" i="4"/>
  <c r="AJ6" i="4"/>
  <c r="AK6" i="4"/>
  <c r="AL6" i="4" s="1"/>
  <c r="AI7" i="4" s="1"/>
  <c r="T3" i="4"/>
  <c r="U3" i="4" s="1"/>
  <c r="V3" i="4" s="1"/>
  <c r="S4" i="4" s="1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I4" i="4" s="1"/>
  <c r="F3" i="4"/>
  <c r="F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2" i="1"/>
  <c r="H31" i="4" l="1"/>
  <c r="G32" i="4"/>
  <c r="G303" i="4"/>
  <c r="H302" i="4"/>
  <c r="G202" i="4"/>
  <c r="H201" i="4"/>
  <c r="G38" i="4"/>
  <c r="H38" i="4" s="1"/>
  <c r="H37" i="4"/>
  <c r="G243" i="4"/>
  <c r="H242" i="4"/>
  <c r="G239" i="4"/>
  <c r="H239" i="4" s="1"/>
  <c r="H238" i="4"/>
  <c r="G226" i="4"/>
  <c r="H225" i="4"/>
  <c r="AJ7" i="4"/>
  <c r="AK7" i="4" s="1"/>
  <c r="AL7" i="4" s="1"/>
  <c r="AI8" i="4" s="1"/>
  <c r="T4" i="4"/>
  <c r="U4" i="4" s="1"/>
  <c r="V4" i="4" s="1"/>
  <c r="S5" i="4" s="1"/>
  <c r="J2" i="4"/>
  <c r="I3" i="4"/>
  <c r="K3" i="4" s="1"/>
  <c r="L3" i="4" s="1"/>
  <c r="J51" i="4"/>
  <c r="I51" i="4"/>
  <c r="K51" i="4" s="1"/>
  <c r="L51" i="4" s="1"/>
  <c r="J267" i="4"/>
  <c r="I267" i="4"/>
  <c r="K267" i="4" s="1"/>
  <c r="I12" i="4"/>
  <c r="K12" i="4" s="1"/>
  <c r="L12" i="4" s="1"/>
  <c r="J12" i="4"/>
  <c r="I24" i="4"/>
  <c r="K24" i="4" s="1"/>
  <c r="L24" i="4" s="1"/>
  <c r="J24" i="4"/>
  <c r="I36" i="4"/>
  <c r="K36" i="4" s="1"/>
  <c r="J36" i="4"/>
  <c r="I48" i="4"/>
  <c r="K48" i="4" s="1"/>
  <c r="L48" i="4" s="1"/>
  <c r="J48" i="4"/>
  <c r="I60" i="4"/>
  <c r="K60" i="4" s="1"/>
  <c r="L60" i="4" s="1"/>
  <c r="J60" i="4"/>
  <c r="I72" i="4"/>
  <c r="K72" i="4" s="1"/>
  <c r="L72" i="4" s="1"/>
  <c r="J72" i="4"/>
  <c r="I84" i="4"/>
  <c r="K84" i="4" s="1"/>
  <c r="L84" i="4" s="1"/>
  <c r="J84" i="4"/>
  <c r="I96" i="4"/>
  <c r="K96" i="4" s="1"/>
  <c r="L96" i="4" s="1"/>
  <c r="J96" i="4"/>
  <c r="I108" i="4"/>
  <c r="K108" i="4" s="1"/>
  <c r="L108" i="4" s="1"/>
  <c r="J108" i="4"/>
  <c r="I120" i="4"/>
  <c r="K120" i="4" s="1"/>
  <c r="L120" i="4" s="1"/>
  <c r="J120" i="4"/>
  <c r="I132" i="4"/>
  <c r="K132" i="4" s="1"/>
  <c r="L132" i="4" s="1"/>
  <c r="J132" i="4"/>
  <c r="I144" i="4"/>
  <c r="K144" i="4" s="1"/>
  <c r="L144" i="4" s="1"/>
  <c r="J144" i="4"/>
  <c r="I156" i="4"/>
  <c r="K156" i="4" s="1"/>
  <c r="L156" i="4" s="1"/>
  <c r="J156" i="4"/>
  <c r="I168" i="4"/>
  <c r="K168" i="4" s="1"/>
  <c r="L168" i="4" s="1"/>
  <c r="J168" i="4"/>
  <c r="I180" i="4"/>
  <c r="K180" i="4" s="1"/>
  <c r="L180" i="4" s="1"/>
  <c r="J180" i="4"/>
  <c r="I192" i="4"/>
  <c r="K192" i="4" s="1"/>
  <c r="L192" i="4" s="1"/>
  <c r="J192" i="4"/>
  <c r="J204" i="4"/>
  <c r="I204" i="4"/>
  <c r="K204" i="4" s="1"/>
  <c r="L204" i="4" s="1"/>
  <c r="I216" i="4"/>
  <c r="K216" i="4" s="1"/>
  <c r="L216" i="4" s="1"/>
  <c r="J216" i="4"/>
  <c r="I228" i="4"/>
  <c r="K228" i="4" s="1"/>
  <c r="L228" i="4" s="1"/>
  <c r="J228" i="4"/>
  <c r="I240" i="4"/>
  <c r="K240" i="4" s="1"/>
  <c r="L240" i="4" s="1"/>
  <c r="J240" i="4"/>
  <c r="I252" i="4"/>
  <c r="K252" i="4" s="1"/>
  <c r="J252" i="4"/>
  <c r="I264" i="4"/>
  <c r="K264" i="4" s="1"/>
  <c r="J264" i="4"/>
  <c r="J276" i="4"/>
  <c r="I276" i="4"/>
  <c r="K276" i="4" s="1"/>
  <c r="I288" i="4"/>
  <c r="K288" i="4" s="1"/>
  <c r="L288" i="4" s="1"/>
  <c r="J288" i="4"/>
  <c r="I300" i="4"/>
  <c r="K300" i="4" s="1"/>
  <c r="L300" i="4" s="1"/>
  <c r="J300" i="4"/>
  <c r="I312" i="4"/>
  <c r="K312" i="4" s="1"/>
  <c r="J312" i="4"/>
  <c r="J324" i="4"/>
  <c r="I324" i="4"/>
  <c r="K324" i="4" s="1"/>
  <c r="I336" i="4"/>
  <c r="K336" i="4" s="1"/>
  <c r="J336" i="4"/>
  <c r="J348" i="4"/>
  <c r="I348" i="4"/>
  <c r="K348" i="4" s="1"/>
  <c r="I360" i="4"/>
  <c r="K360" i="4" s="1"/>
  <c r="J360" i="4"/>
  <c r="J111" i="4"/>
  <c r="I111" i="4"/>
  <c r="K111" i="4" s="1"/>
  <c r="L111" i="4" s="1"/>
  <c r="J13" i="4"/>
  <c r="I13" i="4"/>
  <c r="K13" i="4" s="1"/>
  <c r="L13" i="4" s="1"/>
  <c r="J25" i="4"/>
  <c r="I25" i="4"/>
  <c r="K25" i="4" s="1"/>
  <c r="L25" i="4" s="1"/>
  <c r="J37" i="4"/>
  <c r="I37" i="4"/>
  <c r="K37" i="4" s="1"/>
  <c r="J49" i="4"/>
  <c r="I49" i="4"/>
  <c r="K49" i="4" s="1"/>
  <c r="L49" i="4" s="1"/>
  <c r="J61" i="4"/>
  <c r="I61" i="4"/>
  <c r="K61" i="4" s="1"/>
  <c r="L61" i="4" s="1"/>
  <c r="J73" i="4"/>
  <c r="I73" i="4"/>
  <c r="K73" i="4" s="1"/>
  <c r="L73" i="4" s="1"/>
  <c r="J85" i="4"/>
  <c r="I85" i="4"/>
  <c r="K85" i="4" s="1"/>
  <c r="L85" i="4" s="1"/>
  <c r="J97" i="4"/>
  <c r="I97" i="4"/>
  <c r="K97" i="4" s="1"/>
  <c r="L97" i="4" s="1"/>
  <c r="J109" i="4"/>
  <c r="I109" i="4"/>
  <c r="K109" i="4" s="1"/>
  <c r="L109" i="4" s="1"/>
  <c r="J121" i="4"/>
  <c r="I121" i="4"/>
  <c r="K121" i="4" s="1"/>
  <c r="L121" i="4" s="1"/>
  <c r="J133" i="4"/>
  <c r="I133" i="4"/>
  <c r="K133" i="4" s="1"/>
  <c r="L133" i="4" s="1"/>
  <c r="J145" i="4"/>
  <c r="I145" i="4"/>
  <c r="K145" i="4" s="1"/>
  <c r="L145" i="4" s="1"/>
  <c r="J157" i="4"/>
  <c r="I157" i="4"/>
  <c r="K157" i="4" s="1"/>
  <c r="L157" i="4" s="1"/>
  <c r="J169" i="4"/>
  <c r="I169" i="4"/>
  <c r="K169" i="4" s="1"/>
  <c r="L169" i="4" s="1"/>
  <c r="J181" i="4"/>
  <c r="I181" i="4"/>
  <c r="K181" i="4" s="1"/>
  <c r="L181" i="4" s="1"/>
  <c r="J193" i="4"/>
  <c r="I193" i="4"/>
  <c r="K193" i="4" s="1"/>
  <c r="L193" i="4" s="1"/>
  <c r="J205" i="4"/>
  <c r="I205" i="4"/>
  <c r="K205" i="4" s="1"/>
  <c r="L205" i="4" s="1"/>
  <c r="J217" i="4"/>
  <c r="I217" i="4"/>
  <c r="K217" i="4" s="1"/>
  <c r="L217" i="4" s="1"/>
  <c r="J229" i="4"/>
  <c r="I229" i="4"/>
  <c r="K229" i="4" s="1"/>
  <c r="L229" i="4" s="1"/>
  <c r="J241" i="4"/>
  <c r="I241" i="4"/>
  <c r="K241" i="4" s="1"/>
  <c r="L241" i="4" s="1"/>
  <c r="J253" i="4"/>
  <c r="I253" i="4"/>
  <c r="K253" i="4" s="1"/>
  <c r="J265" i="4"/>
  <c r="I265" i="4"/>
  <c r="K265" i="4" s="1"/>
  <c r="J277" i="4"/>
  <c r="I277" i="4"/>
  <c r="K277" i="4" s="1"/>
  <c r="J289" i="4"/>
  <c r="I289" i="4"/>
  <c r="K289" i="4" s="1"/>
  <c r="L289" i="4" s="1"/>
  <c r="J301" i="4"/>
  <c r="I301" i="4"/>
  <c r="K301" i="4" s="1"/>
  <c r="L301" i="4" s="1"/>
  <c r="J313" i="4"/>
  <c r="I313" i="4"/>
  <c r="K313" i="4" s="1"/>
  <c r="J325" i="4"/>
  <c r="I325" i="4"/>
  <c r="K325" i="4" s="1"/>
  <c r="J337" i="4"/>
  <c r="I337" i="4"/>
  <c r="K337" i="4" s="1"/>
  <c r="J349" i="4"/>
  <c r="I349" i="4"/>
  <c r="K349" i="4" s="1"/>
  <c r="J361" i="4"/>
  <c r="I361" i="4"/>
  <c r="K361" i="4" s="1"/>
  <c r="J14" i="4"/>
  <c r="I14" i="4"/>
  <c r="K14" i="4" s="1"/>
  <c r="L14" i="4" s="1"/>
  <c r="J26" i="4"/>
  <c r="I26" i="4"/>
  <c r="K26" i="4" s="1"/>
  <c r="L26" i="4" s="1"/>
  <c r="J38" i="4"/>
  <c r="I38" i="4"/>
  <c r="K38" i="4" s="1"/>
  <c r="J50" i="4"/>
  <c r="I50" i="4"/>
  <c r="K50" i="4" s="1"/>
  <c r="L50" i="4" s="1"/>
  <c r="J62" i="4"/>
  <c r="I62" i="4"/>
  <c r="K62" i="4" s="1"/>
  <c r="L62" i="4" s="1"/>
  <c r="J74" i="4"/>
  <c r="I74" i="4"/>
  <c r="K74" i="4" s="1"/>
  <c r="L74" i="4" s="1"/>
  <c r="J86" i="4"/>
  <c r="I86" i="4"/>
  <c r="K86" i="4" s="1"/>
  <c r="L86" i="4" s="1"/>
  <c r="J98" i="4"/>
  <c r="I98" i="4"/>
  <c r="K98" i="4" s="1"/>
  <c r="L98" i="4" s="1"/>
  <c r="J110" i="4"/>
  <c r="I110" i="4"/>
  <c r="K110" i="4" s="1"/>
  <c r="L110" i="4" s="1"/>
  <c r="J122" i="4"/>
  <c r="I122" i="4"/>
  <c r="K122" i="4" s="1"/>
  <c r="L122" i="4" s="1"/>
  <c r="J134" i="4"/>
  <c r="I134" i="4"/>
  <c r="K134" i="4" s="1"/>
  <c r="L134" i="4" s="1"/>
  <c r="J146" i="4"/>
  <c r="I146" i="4"/>
  <c r="K146" i="4" s="1"/>
  <c r="L146" i="4" s="1"/>
  <c r="J158" i="4"/>
  <c r="I158" i="4"/>
  <c r="K158" i="4" s="1"/>
  <c r="L158" i="4" s="1"/>
  <c r="J170" i="4"/>
  <c r="I170" i="4"/>
  <c r="K170" i="4" s="1"/>
  <c r="L170" i="4" s="1"/>
  <c r="J182" i="4"/>
  <c r="I182" i="4"/>
  <c r="K182" i="4" s="1"/>
  <c r="L182" i="4" s="1"/>
  <c r="J194" i="4"/>
  <c r="I194" i="4"/>
  <c r="K194" i="4" s="1"/>
  <c r="L194" i="4" s="1"/>
  <c r="J206" i="4"/>
  <c r="I206" i="4"/>
  <c r="K206" i="4" s="1"/>
  <c r="L206" i="4" s="1"/>
  <c r="J218" i="4"/>
  <c r="I218" i="4"/>
  <c r="K218" i="4" s="1"/>
  <c r="L218" i="4" s="1"/>
  <c r="J230" i="4"/>
  <c r="I230" i="4"/>
  <c r="K230" i="4" s="1"/>
  <c r="L230" i="4" s="1"/>
  <c r="J242" i="4"/>
  <c r="I242" i="4"/>
  <c r="K242" i="4" s="1"/>
  <c r="J254" i="4"/>
  <c r="I254" i="4"/>
  <c r="K254" i="4" s="1"/>
  <c r="J266" i="4"/>
  <c r="I266" i="4"/>
  <c r="K266" i="4" s="1"/>
  <c r="J278" i="4"/>
  <c r="I278" i="4"/>
  <c r="K278" i="4" s="1"/>
  <c r="J290" i="4"/>
  <c r="I290" i="4"/>
  <c r="K290" i="4" s="1"/>
  <c r="L290" i="4" s="1"/>
  <c r="J302" i="4"/>
  <c r="I302" i="4"/>
  <c r="K302" i="4" s="1"/>
  <c r="L302" i="4" s="1"/>
  <c r="J314" i="4"/>
  <c r="I314" i="4"/>
  <c r="K314" i="4" s="1"/>
  <c r="J326" i="4"/>
  <c r="I326" i="4"/>
  <c r="K326" i="4" s="1"/>
  <c r="J338" i="4"/>
  <c r="I338" i="4"/>
  <c r="K338" i="4" s="1"/>
  <c r="J350" i="4"/>
  <c r="I350" i="4"/>
  <c r="K350" i="4" s="1"/>
  <c r="J362" i="4"/>
  <c r="I362" i="4"/>
  <c r="K362" i="4" s="1"/>
  <c r="J75" i="4"/>
  <c r="I75" i="4"/>
  <c r="K75" i="4" s="1"/>
  <c r="L75" i="4" s="1"/>
  <c r="J183" i="4"/>
  <c r="I183" i="4"/>
  <c r="K183" i="4" s="1"/>
  <c r="L183" i="4" s="1"/>
  <c r="J291" i="4"/>
  <c r="I291" i="4"/>
  <c r="K291" i="4" s="1"/>
  <c r="L291" i="4" s="1"/>
  <c r="J16" i="4"/>
  <c r="I16" i="4"/>
  <c r="K16" i="4" s="1"/>
  <c r="L16" i="4" s="1"/>
  <c r="J28" i="4"/>
  <c r="I28" i="4"/>
  <c r="K28" i="4" s="1"/>
  <c r="L28" i="4" s="1"/>
  <c r="J40" i="4"/>
  <c r="I40" i="4"/>
  <c r="K40" i="4" s="1"/>
  <c r="L40" i="4" s="1"/>
  <c r="J52" i="4"/>
  <c r="I52" i="4"/>
  <c r="K52" i="4" s="1"/>
  <c r="L52" i="4" s="1"/>
  <c r="J64" i="4"/>
  <c r="I64" i="4"/>
  <c r="K64" i="4" s="1"/>
  <c r="L64" i="4" s="1"/>
  <c r="J76" i="4"/>
  <c r="I76" i="4"/>
  <c r="K76" i="4" s="1"/>
  <c r="L76" i="4" s="1"/>
  <c r="J88" i="4"/>
  <c r="I88" i="4"/>
  <c r="K88" i="4" s="1"/>
  <c r="L88" i="4" s="1"/>
  <c r="J100" i="4"/>
  <c r="I100" i="4"/>
  <c r="K100" i="4" s="1"/>
  <c r="L100" i="4" s="1"/>
  <c r="J112" i="4"/>
  <c r="I112" i="4"/>
  <c r="K112" i="4" s="1"/>
  <c r="L112" i="4" s="1"/>
  <c r="J124" i="4"/>
  <c r="I124" i="4"/>
  <c r="K124" i="4" s="1"/>
  <c r="L124" i="4" s="1"/>
  <c r="J136" i="4"/>
  <c r="I136" i="4"/>
  <c r="K136" i="4" s="1"/>
  <c r="L136" i="4" s="1"/>
  <c r="J148" i="4"/>
  <c r="I148" i="4"/>
  <c r="K148" i="4" s="1"/>
  <c r="L148" i="4" s="1"/>
  <c r="J160" i="4"/>
  <c r="I160" i="4"/>
  <c r="K160" i="4" s="1"/>
  <c r="L160" i="4" s="1"/>
  <c r="J172" i="4"/>
  <c r="I172" i="4"/>
  <c r="K172" i="4" s="1"/>
  <c r="L172" i="4" s="1"/>
  <c r="J184" i="4"/>
  <c r="I184" i="4"/>
  <c r="K184" i="4" s="1"/>
  <c r="L184" i="4" s="1"/>
  <c r="J196" i="4"/>
  <c r="I196" i="4"/>
  <c r="K196" i="4" s="1"/>
  <c r="L196" i="4" s="1"/>
  <c r="J208" i="4"/>
  <c r="I208" i="4"/>
  <c r="K208" i="4" s="1"/>
  <c r="L208" i="4" s="1"/>
  <c r="J220" i="4"/>
  <c r="I220" i="4"/>
  <c r="K220" i="4" s="1"/>
  <c r="L220" i="4" s="1"/>
  <c r="J232" i="4"/>
  <c r="I232" i="4"/>
  <c r="K232" i="4" s="1"/>
  <c r="L232" i="4" s="1"/>
  <c r="J244" i="4"/>
  <c r="I244" i="4"/>
  <c r="K244" i="4" s="1"/>
  <c r="J256" i="4"/>
  <c r="I256" i="4"/>
  <c r="K256" i="4" s="1"/>
  <c r="J268" i="4"/>
  <c r="I268" i="4"/>
  <c r="K268" i="4" s="1"/>
  <c r="J280" i="4"/>
  <c r="I280" i="4"/>
  <c r="K280" i="4" s="1"/>
  <c r="J292" i="4"/>
  <c r="I292" i="4"/>
  <c r="K292" i="4" s="1"/>
  <c r="L292" i="4" s="1"/>
  <c r="J304" i="4"/>
  <c r="I304" i="4"/>
  <c r="K304" i="4" s="1"/>
  <c r="J316" i="4"/>
  <c r="I316" i="4"/>
  <c r="K316" i="4" s="1"/>
  <c r="J328" i="4"/>
  <c r="I328" i="4"/>
  <c r="K328" i="4" s="1"/>
  <c r="J340" i="4"/>
  <c r="I340" i="4"/>
  <c r="K340" i="4" s="1"/>
  <c r="J352" i="4"/>
  <c r="I352" i="4"/>
  <c r="K352" i="4" s="1"/>
  <c r="J364" i="4"/>
  <c r="I364" i="4"/>
  <c r="K364" i="4" s="1"/>
  <c r="L364" i="4" s="1"/>
  <c r="J63" i="4"/>
  <c r="I63" i="4"/>
  <c r="K63" i="4" s="1"/>
  <c r="L63" i="4" s="1"/>
  <c r="J171" i="4"/>
  <c r="I171" i="4"/>
  <c r="K171" i="4" s="1"/>
  <c r="L171" i="4" s="1"/>
  <c r="J279" i="4"/>
  <c r="I279" i="4"/>
  <c r="K279" i="4" s="1"/>
  <c r="J4" i="4"/>
  <c r="K4" i="4"/>
  <c r="L4" i="4" s="1"/>
  <c r="I5" i="4"/>
  <c r="J5" i="4"/>
  <c r="I17" i="4"/>
  <c r="K17" i="4" s="1"/>
  <c r="L17" i="4" s="1"/>
  <c r="J17" i="4"/>
  <c r="I29" i="4"/>
  <c r="K29" i="4" s="1"/>
  <c r="L29" i="4" s="1"/>
  <c r="J29" i="4"/>
  <c r="I41" i="4"/>
  <c r="K41" i="4" s="1"/>
  <c r="L41" i="4" s="1"/>
  <c r="J41" i="4"/>
  <c r="I53" i="4"/>
  <c r="K53" i="4" s="1"/>
  <c r="L53" i="4" s="1"/>
  <c r="J53" i="4"/>
  <c r="I65" i="4"/>
  <c r="K65" i="4" s="1"/>
  <c r="L65" i="4" s="1"/>
  <c r="J65" i="4"/>
  <c r="I77" i="4"/>
  <c r="K77" i="4" s="1"/>
  <c r="L77" i="4" s="1"/>
  <c r="J77" i="4"/>
  <c r="I89" i="4"/>
  <c r="K89" i="4" s="1"/>
  <c r="L89" i="4" s="1"/>
  <c r="J89" i="4"/>
  <c r="I101" i="4"/>
  <c r="K101" i="4" s="1"/>
  <c r="L101" i="4" s="1"/>
  <c r="J101" i="4"/>
  <c r="I113" i="4"/>
  <c r="K113" i="4" s="1"/>
  <c r="L113" i="4" s="1"/>
  <c r="J113" i="4"/>
  <c r="I125" i="4"/>
  <c r="K125" i="4" s="1"/>
  <c r="L125" i="4" s="1"/>
  <c r="J125" i="4"/>
  <c r="I137" i="4"/>
  <c r="K137" i="4" s="1"/>
  <c r="L137" i="4" s="1"/>
  <c r="J137" i="4"/>
  <c r="I149" i="4"/>
  <c r="K149" i="4" s="1"/>
  <c r="L149" i="4" s="1"/>
  <c r="J149" i="4"/>
  <c r="I161" i="4"/>
  <c r="K161" i="4" s="1"/>
  <c r="L161" i="4" s="1"/>
  <c r="J161" i="4"/>
  <c r="I173" i="4"/>
  <c r="K173" i="4" s="1"/>
  <c r="L173" i="4" s="1"/>
  <c r="J173" i="4"/>
  <c r="I185" i="4"/>
  <c r="K185" i="4" s="1"/>
  <c r="L185" i="4" s="1"/>
  <c r="J185" i="4"/>
  <c r="I197" i="4"/>
  <c r="K197" i="4" s="1"/>
  <c r="L197" i="4" s="1"/>
  <c r="J197" i="4"/>
  <c r="I209" i="4"/>
  <c r="K209" i="4" s="1"/>
  <c r="L209" i="4" s="1"/>
  <c r="J209" i="4"/>
  <c r="I221" i="4"/>
  <c r="K221" i="4" s="1"/>
  <c r="L221" i="4" s="1"/>
  <c r="J221" i="4"/>
  <c r="I233" i="4"/>
  <c r="K233" i="4" s="1"/>
  <c r="L233" i="4" s="1"/>
  <c r="J233" i="4"/>
  <c r="I245" i="4"/>
  <c r="K245" i="4" s="1"/>
  <c r="J245" i="4"/>
  <c r="I257" i="4"/>
  <c r="K257" i="4" s="1"/>
  <c r="J257" i="4"/>
  <c r="I269" i="4"/>
  <c r="K269" i="4" s="1"/>
  <c r="J269" i="4"/>
  <c r="I281" i="4"/>
  <c r="K281" i="4" s="1"/>
  <c r="J281" i="4"/>
  <c r="I293" i="4"/>
  <c r="K293" i="4" s="1"/>
  <c r="L293" i="4" s="1"/>
  <c r="J293" i="4"/>
  <c r="I305" i="4"/>
  <c r="K305" i="4" s="1"/>
  <c r="J305" i="4"/>
  <c r="I317" i="4"/>
  <c r="K317" i="4" s="1"/>
  <c r="J317" i="4"/>
  <c r="I329" i="4"/>
  <c r="K329" i="4" s="1"/>
  <c r="J329" i="4"/>
  <c r="I341" i="4"/>
  <c r="K341" i="4" s="1"/>
  <c r="J341" i="4"/>
  <c r="I353" i="4"/>
  <c r="K353" i="4" s="1"/>
  <c r="J353" i="4"/>
  <c r="I365" i="4"/>
  <c r="K365" i="4" s="1"/>
  <c r="L365" i="4" s="1"/>
  <c r="J365" i="4"/>
  <c r="J15" i="4"/>
  <c r="I15" i="4"/>
  <c r="K15" i="4" s="1"/>
  <c r="L15" i="4" s="1"/>
  <c r="J99" i="4"/>
  <c r="I99" i="4"/>
  <c r="K99" i="4" s="1"/>
  <c r="L99" i="4" s="1"/>
  <c r="J207" i="4"/>
  <c r="I207" i="4"/>
  <c r="K207" i="4" s="1"/>
  <c r="L207" i="4" s="1"/>
  <c r="J339" i="4"/>
  <c r="I339" i="4"/>
  <c r="K339" i="4" s="1"/>
  <c r="I6" i="4"/>
  <c r="K6" i="4" s="1"/>
  <c r="L6" i="4" s="1"/>
  <c r="J6" i="4"/>
  <c r="I18" i="4"/>
  <c r="K18" i="4" s="1"/>
  <c r="L18" i="4" s="1"/>
  <c r="J18" i="4"/>
  <c r="I30" i="4"/>
  <c r="K30" i="4" s="1"/>
  <c r="L30" i="4" s="1"/>
  <c r="J30" i="4"/>
  <c r="I42" i="4"/>
  <c r="K42" i="4" s="1"/>
  <c r="L42" i="4" s="1"/>
  <c r="J42" i="4"/>
  <c r="I54" i="4"/>
  <c r="K54" i="4" s="1"/>
  <c r="L54" i="4" s="1"/>
  <c r="J54" i="4"/>
  <c r="I66" i="4"/>
  <c r="K66" i="4" s="1"/>
  <c r="L66" i="4" s="1"/>
  <c r="J66" i="4"/>
  <c r="I78" i="4"/>
  <c r="K78" i="4" s="1"/>
  <c r="L78" i="4" s="1"/>
  <c r="J78" i="4"/>
  <c r="I90" i="4"/>
  <c r="K90" i="4" s="1"/>
  <c r="L90" i="4" s="1"/>
  <c r="J90" i="4"/>
  <c r="I102" i="4"/>
  <c r="K102" i="4" s="1"/>
  <c r="L102" i="4" s="1"/>
  <c r="J102" i="4"/>
  <c r="I114" i="4"/>
  <c r="K114" i="4" s="1"/>
  <c r="L114" i="4" s="1"/>
  <c r="J114" i="4"/>
  <c r="I126" i="4"/>
  <c r="K126" i="4" s="1"/>
  <c r="L126" i="4" s="1"/>
  <c r="J126" i="4"/>
  <c r="I138" i="4"/>
  <c r="K138" i="4" s="1"/>
  <c r="L138" i="4" s="1"/>
  <c r="J138" i="4"/>
  <c r="I150" i="4"/>
  <c r="K150" i="4" s="1"/>
  <c r="L150" i="4" s="1"/>
  <c r="J150" i="4"/>
  <c r="I162" i="4"/>
  <c r="K162" i="4" s="1"/>
  <c r="L162" i="4" s="1"/>
  <c r="J162" i="4"/>
  <c r="I174" i="4"/>
  <c r="K174" i="4" s="1"/>
  <c r="L174" i="4" s="1"/>
  <c r="J174" i="4"/>
  <c r="I186" i="4"/>
  <c r="K186" i="4" s="1"/>
  <c r="L186" i="4" s="1"/>
  <c r="J186" i="4"/>
  <c r="I198" i="4"/>
  <c r="K198" i="4" s="1"/>
  <c r="L198" i="4" s="1"/>
  <c r="J198" i="4"/>
  <c r="I210" i="4"/>
  <c r="K210" i="4" s="1"/>
  <c r="L210" i="4" s="1"/>
  <c r="J210" i="4"/>
  <c r="I222" i="4"/>
  <c r="K222" i="4" s="1"/>
  <c r="L222" i="4" s="1"/>
  <c r="J222" i="4"/>
  <c r="I234" i="4"/>
  <c r="K234" i="4" s="1"/>
  <c r="L234" i="4" s="1"/>
  <c r="J234" i="4"/>
  <c r="I246" i="4"/>
  <c r="K246" i="4" s="1"/>
  <c r="J246" i="4"/>
  <c r="I258" i="4"/>
  <c r="K258" i="4" s="1"/>
  <c r="J258" i="4"/>
  <c r="I270" i="4"/>
  <c r="K270" i="4" s="1"/>
  <c r="J270" i="4"/>
  <c r="I282" i="4"/>
  <c r="K282" i="4" s="1"/>
  <c r="J282" i="4"/>
  <c r="I294" i="4"/>
  <c r="K294" i="4" s="1"/>
  <c r="L294" i="4" s="1"/>
  <c r="J294" i="4"/>
  <c r="J306" i="4"/>
  <c r="I306" i="4"/>
  <c r="K306" i="4" s="1"/>
  <c r="J318" i="4"/>
  <c r="I318" i="4"/>
  <c r="K318" i="4" s="1"/>
  <c r="J330" i="4"/>
  <c r="I330" i="4"/>
  <c r="K330" i="4" s="1"/>
  <c r="I342" i="4"/>
  <c r="K342" i="4" s="1"/>
  <c r="J342" i="4"/>
  <c r="J354" i="4"/>
  <c r="I354" i="4"/>
  <c r="K354" i="4" s="1"/>
  <c r="I366" i="4"/>
  <c r="K366" i="4" s="1"/>
  <c r="L366" i="4" s="1"/>
  <c r="J366" i="4"/>
  <c r="J39" i="4"/>
  <c r="I39" i="4"/>
  <c r="K39" i="4" s="1"/>
  <c r="L39" i="4" s="1"/>
  <c r="J159" i="4"/>
  <c r="I159" i="4"/>
  <c r="K159" i="4" s="1"/>
  <c r="L159" i="4" s="1"/>
  <c r="J255" i="4"/>
  <c r="I255" i="4"/>
  <c r="K255" i="4" s="1"/>
  <c r="J327" i="4"/>
  <c r="I327" i="4"/>
  <c r="K327" i="4" s="1"/>
  <c r="I7" i="4"/>
  <c r="K7" i="4" s="1"/>
  <c r="L7" i="4" s="1"/>
  <c r="J7" i="4"/>
  <c r="I19" i="4"/>
  <c r="K19" i="4" s="1"/>
  <c r="L19" i="4" s="1"/>
  <c r="J19" i="4"/>
  <c r="I31" i="4"/>
  <c r="K31" i="4" s="1"/>
  <c r="L31" i="4" s="1"/>
  <c r="J31" i="4"/>
  <c r="I43" i="4"/>
  <c r="K43" i="4" s="1"/>
  <c r="L43" i="4" s="1"/>
  <c r="J43" i="4"/>
  <c r="I55" i="4"/>
  <c r="K55" i="4" s="1"/>
  <c r="L55" i="4" s="1"/>
  <c r="J55" i="4"/>
  <c r="I67" i="4"/>
  <c r="K67" i="4" s="1"/>
  <c r="L67" i="4" s="1"/>
  <c r="J67" i="4"/>
  <c r="I79" i="4"/>
  <c r="K79" i="4" s="1"/>
  <c r="L79" i="4" s="1"/>
  <c r="J79" i="4"/>
  <c r="I91" i="4"/>
  <c r="K91" i="4" s="1"/>
  <c r="L91" i="4" s="1"/>
  <c r="J91" i="4"/>
  <c r="I103" i="4"/>
  <c r="K103" i="4" s="1"/>
  <c r="L103" i="4" s="1"/>
  <c r="J103" i="4"/>
  <c r="I115" i="4"/>
  <c r="K115" i="4" s="1"/>
  <c r="L115" i="4" s="1"/>
  <c r="J115" i="4"/>
  <c r="I127" i="4"/>
  <c r="K127" i="4" s="1"/>
  <c r="L127" i="4" s="1"/>
  <c r="J127" i="4"/>
  <c r="I139" i="4"/>
  <c r="K139" i="4" s="1"/>
  <c r="L139" i="4" s="1"/>
  <c r="J139" i="4"/>
  <c r="I151" i="4"/>
  <c r="K151" i="4" s="1"/>
  <c r="L151" i="4" s="1"/>
  <c r="J151" i="4"/>
  <c r="I163" i="4"/>
  <c r="K163" i="4" s="1"/>
  <c r="L163" i="4" s="1"/>
  <c r="J163" i="4"/>
  <c r="I175" i="4"/>
  <c r="K175" i="4" s="1"/>
  <c r="L175" i="4" s="1"/>
  <c r="J175" i="4"/>
  <c r="I187" i="4"/>
  <c r="K187" i="4" s="1"/>
  <c r="L187" i="4" s="1"/>
  <c r="J187" i="4"/>
  <c r="I199" i="4"/>
  <c r="K199" i="4" s="1"/>
  <c r="L199" i="4" s="1"/>
  <c r="J199" i="4"/>
  <c r="I211" i="4"/>
  <c r="K211" i="4" s="1"/>
  <c r="L211" i="4" s="1"/>
  <c r="J211" i="4"/>
  <c r="I223" i="4"/>
  <c r="K223" i="4" s="1"/>
  <c r="L223" i="4" s="1"/>
  <c r="J223" i="4"/>
  <c r="I235" i="4"/>
  <c r="K235" i="4" s="1"/>
  <c r="L235" i="4" s="1"/>
  <c r="J235" i="4"/>
  <c r="I247" i="4"/>
  <c r="K247" i="4" s="1"/>
  <c r="J247" i="4"/>
  <c r="I259" i="4"/>
  <c r="K259" i="4" s="1"/>
  <c r="J259" i="4"/>
  <c r="I271" i="4"/>
  <c r="K271" i="4" s="1"/>
  <c r="J271" i="4"/>
  <c r="I283" i="4"/>
  <c r="K283" i="4" s="1"/>
  <c r="J283" i="4"/>
  <c r="I295" i="4"/>
  <c r="K295" i="4" s="1"/>
  <c r="L295" i="4" s="1"/>
  <c r="J295" i="4"/>
  <c r="I307" i="4"/>
  <c r="K307" i="4" s="1"/>
  <c r="J307" i="4"/>
  <c r="I319" i="4"/>
  <c r="K319" i="4" s="1"/>
  <c r="J319" i="4"/>
  <c r="I331" i="4"/>
  <c r="K331" i="4" s="1"/>
  <c r="J331" i="4"/>
  <c r="I343" i="4"/>
  <c r="K343" i="4" s="1"/>
  <c r="J343" i="4"/>
  <c r="I355" i="4"/>
  <c r="K355" i="4" s="1"/>
  <c r="J355" i="4"/>
  <c r="I367" i="4"/>
  <c r="K367" i="4" s="1"/>
  <c r="L367" i="4" s="1"/>
  <c r="J367" i="4"/>
  <c r="J135" i="4"/>
  <c r="I135" i="4"/>
  <c r="K135" i="4" s="1"/>
  <c r="L135" i="4" s="1"/>
  <c r="J231" i="4"/>
  <c r="I231" i="4"/>
  <c r="K231" i="4" s="1"/>
  <c r="L231" i="4" s="1"/>
  <c r="J303" i="4"/>
  <c r="I303" i="4"/>
  <c r="K303" i="4" s="1"/>
  <c r="I8" i="4"/>
  <c r="K8" i="4" s="1"/>
  <c r="L8" i="4" s="1"/>
  <c r="J8" i="4"/>
  <c r="I20" i="4"/>
  <c r="K20" i="4" s="1"/>
  <c r="L20" i="4" s="1"/>
  <c r="J20" i="4"/>
  <c r="I32" i="4"/>
  <c r="K32" i="4" s="1"/>
  <c r="J32" i="4"/>
  <c r="I44" i="4"/>
  <c r="K44" i="4" s="1"/>
  <c r="L44" i="4" s="1"/>
  <c r="J44" i="4"/>
  <c r="I56" i="4"/>
  <c r="K56" i="4" s="1"/>
  <c r="L56" i="4" s="1"/>
  <c r="J56" i="4"/>
  <c r="I68" i="4"/>
  <c r="K68" i="4" s="1"/>
  <c r="L68" i="4" s="1"/>
  <c r="J68" i="4"/>
  <c r="I80" i="4"/>
  <c r="K80" i="4" s="1"/>
  <c r="L80" i="4" s="1"/>
  <c r="J80" i="4"/>
  <c r="I92" i="4"/>
  <c r="K92" i="4" s="1"/>
  <c r="L92" i="4" s="1"/>
  <c r="J92" i="4"/>
  <c r="I104" i="4"/>
  <c r="K104" i="4" s="1"/>
  <c r="L104" i="4" s="1"/>
  <c r="J104" i="4"/>
  <c r="I116" i="4"/>
  <c r="K116" i="4" s="1"/>
  <c r="L116" i="4" s="1"/>
  <c r="J116" i="4"/>
  <c r="I128" i="4"/>
  <c r="K128" i="4" s="1"/>
  <c r="L128" i="4" s="1"/>
  <c r="J128" i="4"/>
  <c r="I140" i="4"/>
  <c r="K140" i="4" s="1"/>
  <c r="L140" i="4" s="1"/>
  <c r="J140" i="4"/>
  <c r="I152" i="4"/>
  <c r="K152" i="4" s="1"/>
  <c r="L152" i="4" s="1"/>
  <c r="J152" i="4"/>
  <c r="I164" i="4"/>
  <c r="K164" i="4" s="1"/>
  <c r="L164" i="4" s="1"/>
  <c r="J164" i="4"/>
  <c r="I176" i="4"/>
  <c r="K176" i="4" s="1"/>
  <c r="L176" i="4" s="1"/>
  <c r="J176" i="4"/>
  <c r="I188" i="4"/>
  <c r="K188" i="4" s="1"/>
  <c r="L188" i="4" s="1"/>
  <c r="J188" i="4"/>
  <c r="I200" i="4"/>
  <c r="K200" i="4" s="1"/>
  <c r="L200" i="4" s="1"/>
  <c r="J200" i="4"/>
  <c r="I212" i="4"/>
  <c r="K212" i="4" s="1"/>
  <c r="L212" i="4" s="1"/>
  <c r="J212" i="4"/>
  <c r="I224" i="4"/>
  <c r="K224" i="4" s="1"/>
  <c r="L224" i="4" s="1"/>
  <c r="J224" i="4"/>
  <c r="I236" i="4"/>
  <c r="K236" i="4" s="1"/>
  <c r="L236" i="4" s="1"/>
  <c r="J236" i="4"/>
  <c r="I248" i="4"/>
  <c r="K248" i="4" s="1"/>
  <c r="J248" i="4"/>
  <c r="I260" i="4"/>
  <c r="K260" i="4" s="1"/>
  <c r="J260" i="4"/>
  <c r="I272" i="4"/>
  <c r="K272" i="4" s="1"/>
  <c r="J272" i="4"/>
  <c r="J284" i="4"/>
  <c r="I284" i="4"/>
  <c r="K284" i="4" s="1"/>
  <c r="J296" i="4"/>
  <c r="I296" i="4"/>
  <c r="K296" i="4" s="1"/>
  <c r="L296" i="4" s="1"/>
  <c r="J308" i="4"/>
  <c r="I308" i="4"/>
  <c r="K308" i="4" s="1"/>
  <c r="J320" i="4"/>
  <c r="I320" i="4"/>
  <c r="K320" i="4" s="1"/>
  <c r="J332" i="4"/>
  <c r="I332" i="4"/>
  <c r="K332" i="4" s="1"/>
  <c r="J344" i="4"/>
  <c r="I344" i="4"/>
  <c r="K344" i="4" s="1"/>
  <c r="J356" i="4"/>
  <c r="I356" i="4"/>
  <c r="K356" i="4" s="1"/>
  <c r="J368" i="4"/>
  <c r="I368" i="4"/>
  <c r="K368" i="4" s="1"/>
  <c r="L368" i="4" s="1"/>
  <c r="J87" i="4"/>
  <c r="I87" i="4"/>
  <c r="K87" i="4" s="1"/>
  <c r="L87" i="4" s="1"/>
  <c r="J195" i="4"/>
  <c r="I195" i="4"/>
  <c r="K195" i="4" s="1"/>
  <c r="L195" i="4" s="1"/>
  <c r="J363" i="4"/>
  <c r="I363" i="4"/>
  <c r="K363" i="4" s="1"/>
  <c r="L363" i="4" s="1"/>
  <c r="I9" i="4"/>
  <c r="K9" i="4" s="1"/>
  <c r="L9" i="4" s="1"/>
  <c r="J9" i="4"/>
  <c r="I21" i="4"/>
  <c r="K21" i="4" s="1"/>
  <c r="L21" i="4" s="1"/>
  <c r="J21" i="4"/>
  <c r="I33" i="4"/>
  <c r="K33" i="4" s="1"/>
  <c r="J33" i="4"/>
  <c r="I45" i="4"/>
  <c r="K45" i="4" s="1"/>
  <c r="L45" i="4" s="1"/>
  <c r="J45" i="4"/>
  <c r="I57" i="4"/>
  <c r="K57" i="4" s="1"/>
  <c r="L57" i="4" s="1"/>
  <c r="J57" i="4"/>
  <c r="I69" i="4"/>
  <c r="K69" i="4" s="1"/>
  <c r="L69" i="4" s="1"/>
  <c r="J69" i="4"/>
  <c r="I81" i="4"/>
  <c r="K81" i="4" s="1"/>
  <c r="L81" i="4" s="1"/>
  <c r="J81" i="4"/>
  <c r="I93" i="4"/>
  <c r="K93" i="4" s="1"/>
  <c r="L93" i="4" s="1"/>
  <c r="J93" i="4"/>
  <c r="I105" i="4"/>
  <c r="K105" i="4" s="1"/>
  <c r="L105" i="4" s="1"/>
  <c r="J105" i="4"/>
  <c r="I117" i="4"/>
  <c r="K117" i="4" s="1"/>
  <c r="L117" i="4" s="1"/>
  <c r="J117" i="4"/>
  <c r="I129" i="4"/>
  <c r="K129" i="4" s="1"/>
  <c r="L129" i="4" s="1"/>
  <c r="J129" i="4"/>
  <c r="I141" i="4"/>
  <c r="K141" i="4" s="1"/>
  <c r="L141" i="4" s="1"/>
  <c r="J141" i="4"/>
  <c r="I153" i="4"/>
  <c r="K153" i="4" s="1"/>
  <c r="L153" i="4" s="1"/>
  <c r="J153" i="4"/>
  <c r="I165" i="4"/>
  <c r="K165" i="4" s="1"/>
  <c r="L165" i="4" s="1"/>
  <c r="J165" i="4"/>
  <c r="I177" i="4"/>
  <c r="K177" i="4" s="1"/>
  <c r="L177" i="4" s="1"/>
  <c r="J177" i="4"/>
  <c r="I189" i="4"/>
  <c r="K189" i="4" s="1"/>
  <c r="L189" i="4" s="1"/>
  <c r="J189" i="4"/>
  <c r="I201" i="4"/>
  <c r="K201" i="4" s="1"/>
  <c r="L201" i="4" s="1"/>
  <c r="J201" i="4"/>
  <c r="I213" i="4"/>
  <c r="K213" i="4" s="1"/>
  <c r="L213" i="4" s="1"/>
  <c r="J213" i="4"/>
  <c r="I225" i="4"/>
  <c r="K225" i="4" s="1"/>
  <c r="L225" i="4" s="1"/>
  <c r="J225" i="4"/>
  <c r="I237" i="4"/>
  <c r="K237" i="4" s="1"/>
  <c r="L237" i="4" s="1"/>
  <c r="J237" i="4"/>
  <c r="I249" i="4"/>
  <c r="K249" i="4" s="1"/>
  <c r="J249" i="4"/>
  <c r="I261" i="4"/>
  <c r="K261" i="4" s="1"/>
  <c r="J261" i="4"/>
  <c r="I273" i="4"/>
  <c r="K273" i="4" s="1"/>
  <c r="J273" i="4"/>
  <c r="I285" i="4"/>
  <c r="K285" i="4" s="1"/>
  <c r="L285" i="4" s="1"/>
  <c r="J285" i="4"/>
  <c r="I297" i="4"/>
  <c r="K297" i="4" s="1"/>
  <c r="L297" i="4" s="1"/>
  <c r="J297" i="4"/>
  <c r="I309" i="4"/>
  <c r="K309" i="4" s="1"/>
  <c r="J309" i="4"/>
  <c r="I321" i="4"/>
  <c r="K321" i="4" s="1"/>
  <c r="J321" i="4"/>
  <c r="I333" i="4"/>
  <c r="K333" i="4" s="1"/>
  <c r="J333" i="4"/>
  <c r="I345" i="4"/>
  <c r="K345" i="4" s="1"/>
  <c r="J345" i="4"/>
  <c r="I357" i="4"/>
  <c r="K357" i="4" s="1"/>
  <c r="J357" i="4"/>
  <c r="I369" i="4"/>
  <c r="K369" i="4" s="1"/>
  <c r="L369" i="4" s="1"/>
  <c r="J369" i="4"/>
  <c r="J3" i="4"/>
  <c r="J123" i="4"/>
  <c r="I123" i="4"/>
  <c r="K123" i="4" s="1"/>
  <c r="L123" i="4" s="1"/>
  <c r="J219" i="4"/>
  <c r="I219" i="4"/>
  <c r="K219" i="4" s="1"/>
  <c r="L219" i="4" s="1"/>
  <c r="J351" i="4"/>
  <c r="I351" i="4"/>
  <c r="K351" i="4" s="1"/>
  <c r="J10" i="4"/>
  <c r="I10" i="4"/>
  <c r="K10" i="4" s="1"/>
  <c r="L10" i="4" s="1"/>
  <c r="J22" i="4"/>
  <c r="I22" i="4"/>
  <c r="K22" i="4" s="1"/>
  <c r="L22" i="4" s="1"/>
  <c r="J34" i="4"/>
  <c r="I34" i="4"/>
  <c r="K34" i="4" s="1"/>
  <c r="J46" i="4"/>
  <c r="I46" i="4"/>
  <c r="K46" i="4" s="1"/>
  <c r="L46" i="4" s="1"/>
  <c r="J58" i="4"/>
  <c r="I58" i="4"/>
  <c r="K58" i="4" s="1"/>
  <c r="L58" i="4" s="1"/>
  <c r="J70" i="4"/>
  <c r="I70" i="4"/>
  <c r="K70" i="4" s="1"/>
  <c r="L70" i="4" s="1"/>
  <c r="J82" i="4"/>
  <c r="I82" i="4"/>
  <c r="K82" i="4" s="1"/>
  <c r="L82" i="4" s="1"/>
  <c r="J94" i="4"/>
  <c r="I94" i="4"/>
  <c r="K94" i="4" s="1"/>
  <c r="L94" i="4" s="1"/>
  <c r="J106" i="4"/>
  <c r="I106" i="4"/>
  <c r="K106" i="4" s="1"/>
  <c r="L106" i="4" s="1"/>
  <c r="J118" i="4"/>
  <c r="I118" i="4"/>
  <c r="K118" i="4" s="1"/>
  <c r="L118" i="4" s="1"/>
  <c r="J130" i="4"/>
  <c r="I130" i="4"/>
  <c r="K130" i="4" s="1"/>
  <c r="L130" i="4" s="1"/>
  <c r="J142" i="4"/>
  <c r="I142" i="4"/>
  <c r="K142" i="4" s="1"/>
  <c r="L142" i="4" s="1"/>
  <c r="J154" i="4"/>
  <c r="I154" i="4"/>
  <c r="K154" i="4" s="1"/>
  <c r="L154" i="4" s="1"/>
  <c r="J166" i="4"/>
  <c r="I166" i="4"/>
  <c r="K166" i="4" s="1"/>
  <c r="L166" i="4" s="1"/>
  <c r="J178" i="4"/>
  <c r="I178" i="4"/>
  <c r="K178" i="4" s="1"/>
  <c r="L178" i="4" s="1"/>
  <c r="J190" i="4"/>
  <c r="I190" i="4"/>
  <c r="K190" i="4" s="1"/>
  <c r="L190" i="4" s="1"/>
  <c r="J202" i="4"/>
  <c r="I202" i="4"/>
  <c r="K202" i="4" s="1"/>
  <c r="J214" i="4"/>
  <c r="I214" i="4"/>
  <c r="K214" i="4" s="1"/>
  <c r="L214" i="4" s="1"/>
  <c r="J226" i="4"/>
  <c r="I226" i="4"/>
  <c r="K226" i="4" s="1"/>
  <c r="J238" i="4"/>
  <c r="I238" i="4"/>
  <c r="K238" i="4" s="1"/>
  <c r="J250" i="4"/>
  <c r="I250" i="4"/>
  <c r="K250" i="4" s="1"/>
  <c r="J262" i="4"/>
  <c r="I262" i="4"/>
  <c r="K262" i="4" s="1"/>
  <c r="J274" i="4"/>
  <c r="I274" i="4"/>
  <c r="K274" i="4" s="1"/>
  <c r="J286" i="4"/>
  <c r="I286" i="4"/>
  <c r="K286" i="4" s="1"/>
  <c r="L286" i="4" s="1"/>
  <c r="J298" i="4"/>
  <c r="I298" i="4"/>
  <c r="K298" i="4" s="1"/>
  <c r="L298" i="4" s="1"/>
  <c r="J310" i="4"/>
  <c r="I310" i="4"/>
  <c r="K310" i="4" s="1"/>
  <c r="J322" i="4"/>
  <c r="I322" i="4"/>
  <c r="K322" i="4" s="1"/>
  <c r="J334" i="4"/>
  <c r="I334" i="4"/>
  <c r="K334" i="4" s="1"/>
  <c r="J346" i="4"/>
  <c r="I346" i="4"/>
  <c r="K346" i="4" s="1"/>
  <c r="J358" i="4"/>
  <c r="I358" i="4"/>
  <c r="K358" i="4" s="1"/>
  <c r="J370" i="4"/>
  <c r="I370" i="4"/>
  <c r="K370" i="4" s="1"/>
  <c r="L370" i="4" s="1"/>
  <c r="J27" i="4"/>
  <c r="I27" i="4"/>
  <c r="K27" i="4" s="1"/>
  <c r="L27" i="4" s="1"/>
  <c r="J147" i="4"/>
  <c r="I147" i="4"/>
  <c r="K147" i="4" s="1"/>
  <c r="L147" i="4" s="1"/>
  <c r="J243" i="4"/>
  <c r="I243" i="4"/>
  <c r="K243" i="4" s="1"/>
  <c r="J315" i="4"/>
  <c r="I315" i="4"/>
  <c r="K315" i="4" s="1"/>
  <c r="I11" i="4"/>
  <c r="K11" i="4" s="1"/>
  <c r="L11" i="4" s="1"/>
  <c r="J11" i="4"/>
  <c r="I23" i="4"/>
  <c r="K23" i="4" s="1"/>
  <c r="L23" i="4" s="1"/>
  <c r="J23" i="4"/>
  <c r="I35" i="4"/>
  <c r="K35" i="4" s="1"/>
  <c r="J35" i="4"/>
  <c r="I47" i="4"/>
  <c r="K47" i="4" s="1"/>
  <c r="L47" i="4" s="1"/>
  <c r="J47" i="4"/>
  <c r="I59" i="4"/>
  <c r="K59" i="4" s="1"/>
  <c r="L59" i="4" s="1"/>
  <c r="J59" i="4"/>
  <c r="I71" i="4"/>
  <c r="K71" i="4" s="1"/>
  <c r="L71" i="4" s="1"/>
  <c r="J71" i="4"/>
  <c r="I83" i="4"/>
  <c r="K83" i="4" s="1"/>
  <c r="L83" i="4" s="1"/>
  <c r="J83" i="4"/>
  <c r="I95" i="4"/>
  <c r="K95" i="4" s="1"/>
  <c r="L95" i="4" s="1"/>
  <c r="J95" i="4"/>
  <c r="I107" i="4"/>
  <c r="K107" i="4" s="1"/>
  <c r="L107" i="4" s="1"/>
  <c r="J107" i="4"/>
  <c r="I119" i="4"/>
  <c r="K119" i="4" s="1"/>
  <c r="L119" i="4" s="1"/>
  <c r="J119" i="4"/>
  <c r="I131" i="4"/>
  <c r="K131" i="4" s="1"/>
  <c r="L131" i="4" s="1"/>
  <c r="J131" i="4"/>
  <c r="I143" i="4"/>
  <c r="K143" i="4" s="1"/>
  <c r="L143" i="4" s="1"/>
  <c r="J143" i="4"/>
  <c r="I155" i="4"/>
  <c r="K155" i="4" s="1"/>
  <c r="L155" i="4" s="1"/>
  <c r="J155" i="4"/>
  <c r="I167" i="4"/>
  <c r="K167" i="4" s="1"/>
  <c r="L167" i="4" s="1"/>
  <c r="J167" i="4"/>
  <c r="I179" i="4"/>
  <c r="K179" i="4" s="1"/>
  <c r="L179" i="4" s="1"/>
  <c r="J179" i="4"/>
  <c r="I191" i="4"/>
  <c r="K191" i="4" s="1"/>
  <c r="L191" i="4" s="1"/>
  <c r="J191" i="4"/>
  <c r="I203" i="4"/>
  <c r="K203" i="4" s="1"/>
  <c r="J203" i="4"/>
  <c r="I215" i="4"/>
  <c r="K215" i="4" s="1"/>
  <c r="L215" i="4" s="1"/>
  <c r="J215" i="4"/>
  <c r="I227" i="4"/>
  <c r="K227" i="4" s="1"/>
  <c r="J227" i="4"/>
  <c r="I239" i="4"/>
  <c r="K239" i="4" s="1"/>
  <c r="J239" i="4"/>
  <c r="I251" i="4"/>
  <c r="K251" i="4" s="1"/>
  <c r="J251" i="4"/>
  <c r="I263" i="4"/>
  <c r="K263" i="4" s="1"/>
  <c r="J263" i="4"/>
  <c r="I275" i="4"/>
  <c r="K275" i="4" s="1"/>
  <c r="J275" i="4"/>
  <c r="I287" i="4"/>
  <c r="K287" i="4" s="1"/>
  <c r="L287" i="4" s="1"/>
  <c r="J287" i="4"/>
  <c r="I299" i="4"/>
  <c r="K299" i="4" s="1"/>
  <c r="L299" i="4" s="1"/>
  <c r="J299" i="4"/>
  <c r="I311" i="4"/>
  <c r="K311" i="4" s="1"/>
  <c r="J311" i="4"/>
  <c r="I323" i="4"/>
  <c r="K323" i="4" s="1"/>
  <c r="J323" i="4"/>
  <c r="I335" i="4"/>
  <c r="K335" i="4" s="1"/>
  <c r="J335" i="4"/>
  <c r="I347" i="4"/>
  <c r="K347" i="4" s="1"/>
  <c r="J347" i="4"/>
  <c r="I359" i="4"/>
  <c r="K359" i="4" s="1"/>
  <c r="J359" i="4"/>
  <c r="AD2" i="4"/>
  <c r="AA3" i="4" s="1"/>
  <c r="AB3" i="4" l="1"/>
  <c r="AC3" i="4" s="1"/>
  <c r="AD3" i="4" s="1"/>
  <c r="AA4" i="4" s="1"/>
  <c r="AF2" i="4"/>
  <c r="L238" i="4"/>
  <c r="H32" i="4"/>
  <c r="L32" i="4" s="1"/>
  <c r="G33" i="4"/>
  <c r="L239" i="4"/>
  <c r="L38" i="4"/>
  <c r="L37" i="4"/>
  <c r="H243" i="4"/>
  <c r="L243" i="4" s="1"/>
  <c r="G244" i="4"/>
  <c r="L242" i="4"/>
  <c r="G203" i="4"/>
  <c r="H203" i="4" s="1"/>
  <c r="L203" i="4" s="1"/>
  <c r="H202" i="4"/>
  <c r="L202" i="4" s="1"/>
  <c r="G304" i="4"/>
  <c r="H303" i="4"/>
  <c r="L303" i="4" s="1"/>
  <c r="G227" i="4"/>
  <c r="H227" i="4" s="1"/>
  <c r="L227" i="4" s="1"/>
  <c r="H226" i="4"/>
  <c r="L226" i="4" s="1"/>
  <c r="K5" i="4"/>
  <c r="L5" i="4" s="1"/>
  <c r="AJ8" i="4"/>
  <c r="AK8" i="4" s="1"/>
  <c r="AL8" i="4" s="1"/>
  <c r="AI9" i="4" s="1"/>
  <c r="T5" i="4"/>
  <c r="U5" i="4" s="1"/>
  <c r="V5" i="4" s="1"/>
  <c r="S6" i="4" s="1"/>
  <c r="AN8" i="4" l="1"/>
  <c r="H33" i="4"/>
  <c r="L33" i="4" s="1"/>
  <c r="G34" i="4"/>
  <c r="H244" i="4"/>
  <c r="L244" i="4" s="1"/>
  <c r="G245" i="4"/>
  <c r="H304" i="4"/>
  <c r="L304" i="4" s="1"/>
  <c r="G305" i="4"/>
  <c r="AB4" i="4"/>
  <c r="AC4" i="4" s="1"/>
  <c r="AD4" i="4" s="1"/>
  <c r="AA5" i="4" s="1"/>
  <c r="T6" i="4"/>
  <c r="U6" i="4" s="1"/>
  <c r="V6" i="4" s="1"/>
  <c r="S7" i="4" s="1"/>
  <c r="AJ9" i="4"/>
  <c r="AK9" i="4"/>
  <c r="AL9" i="4" s="1"/>
  <c r="AI10" i="4" s="1"/>
  <c r="G35" i="4" l="1"/>
  <c r="H34" i="4"/>
  <c r="L34" i="4" s="1"/>
  <c r="H245" i="4"/>
  <c r="L245" i="4" s="1"/>
  <c r="G246" i="4"/>
  <c r="G306" i="4"/>
  <c r="H305" i="4"/>
  <c r="L305" i="4" s="1"/>
  <c r="T7" i="4"/>
  <c r="U7" i="4" s="1"/>
  <c r="V7" i="4" s="1"/>
  <c r="S8" i="4" s="1"/>
  <c r="AB5" i="4"/>
  <c r="AC5" i="4"/>
  <c r="AD5" i="4" s="1"/>
  <c r="AA6" i="4" s="1"/>
  <c r="AJ10" i="4"/>
  <c r="AK10" i="4" s="1"/>
  <c r="AL10" i="4" s="1"/>
  <c r="AI11" i="4" s="1"/>
  <c r="H35" i="4" l="1"/>
  <c r="L35" i="4" s="1"/>
  <c r="G36" i="4"/>
  <c r="H36" i="4" s="1"/>
  <c r="L36" i="4" s="1"/>
  <c r="H246" i="4"/>
  <c r="L246" i="4" s="1"/>
  <c r="G247" i="4"/>
  <c r="H306" i="4"/>
  <c r="L306" i="4" s="1"/>
  <c r="G307" i="4"/>
  <c r="G317" i="4"/>
  <c r="T8" i="4"/>
  <c r="U8" i="4" s="1"/>
  <c r="V8" i="4" s="1"/>
  <c r="S9" i="4" s="1"/>
  <c r="AB6" i="4"/>
  <c r="AC6" i="4"/>
  <c r="AD6" i="4" s="1"/>
  <c r="AA7" i="4" s="1"/>
  <c r="H247" i="4" l="1"/>
  <c r="L247" i="4" s="1"/>
  <c r="G248" i="4"/>
  <c r="G308" i="4"/>
  <c r="H307" i="4"/>
  <c r="L307" i="4" s="1"/>
  <c r="G318" i="4"/>
  <c r="H317" i="4"/>
  <c r="L317" i="4" s="1"/>
  <c r="G256" i="4"/>
  <c r="T9" i="4"/>
  <c r="U9" i="4" s="1"/>
  <c r="V9" i="4" s="1"/>
  <c r="AK11" i="4"/>
  <c r="AL11" i="4" s="1"/>
  <c r="AI12" i="4" s="1"/>
  <c r="AJ11" i="4"/>
  <c r="S10" i="4" l="1"/>
  <c r="T10" i="4" s="1"/>
  <c r="U10" i="4" s="1"/>
  <c r="V10" i="4" s="1"/>
  <c r="S11" i="4" s="1"/>
  <c r="G249" i="4"/>
  <c r="H248" i="4"/>
  <c r="L248" i="4" s="1"/>
  <c r="H308" i="4"/>
  <c r="L308" i="4" s="1"/>
  <c r="G309" i="4"/>
  <c r="G257" i="4"/>
  <c r="H256" i="4"/>
  <c r="L256" i="4" s="1"/>
  <c r="G319" i="4"/>
  <c r="H318" i="4"/>
  <c r="L318" i="4" s="1"/>
  <c r="AB7" i="4"/>
  <c r="AC7" i="4"/>
  <c r="AD7" i="4" s="1"/>
  <c r="AA8" i="4" s="1"/>
  <c r="U11" i="4" l="1"/>
  <c r="V11" i="4" s="1"/>
  <c r="S12" i="4" s="1"/>
  <c r="U12" i="4" s="1"/>
  <c r="V12" i="4" s="1"/>
  <c r="S13" i="4" s="1"/>
  <c r="T11" i="4"/>
  <c r="G253" i="4"/>
  <c r="H249" i="4"/>
  <c r="L249" i="4" s="1"/>
  <c r="G250" i="4"/>
  <c r="H309" i="4"/>
  <c r="L309" i="4" s="1"/>
  <c r="G310" i="4"/>
  <c r="G360" i="4"/>
  <c r="G320" i="4"/>
  <c r="H319" i="4"/>
  <c r="L319" i="4" s="1"/>
  <c r="G258" i="4"/>
  <c r="H257" i="4"/>
  <c r="L257" i="4" s="1"/>
  <c r="AJ12" i="4"/>
  <c r="AK12" i="4"/>
  <c r="AL12" i="4" s="1"/>
  <c r="AI13" i="4" s="1"/>
  <c r="T12" i="4" l="1"/>
  <c r="H250" i="4"/>
  <c r="L250" i="4" s="1"/>
  <c r="G251" i="4"/>
  <c r="H253" i="4"/>
  <c r="L253" i="4" s="1"/>
  <c r="G254" i="4"/>
  <c r="H310" i="4"/>
  <c r="L310" i="4" s="1"/>
  <c r="G311" i="4"/>
  <c r="G352" i="4"/>
  <c r="H360" i="4"/>
  <c r="L360" i="4" s="1"/>
  <c r="G361" i="4"/>
  <c r="G259" i="4"/>
  <c r="H258" i="4"/>
  <c r="L258" i="4" s="1"/>
  <c r="G321" i="4"/>
  <c r="H320" i="4"/>
  <c r="L320" i="4" s="1"/>
  <c r="AB8" i="4"/>
  <c r="AC8" i="4"/>
  <c r="AD8" i="4" s="1"/>
  <c r="AA9" i="4" s="1"/>
  <c r="U13" i="4"/>
  <c r="V13" i="4" s="1"/>
  <c r="S14" i="4" s="1"/>
  <c r="T13" i="4"/>
  <c r="AF8" i="4" l="1"/>
  <c r="H251" i="4"/>
  <c r="L251" i="4" s="1"/>
  <c r="G252" i="4"/>
  <c r="H252" i="4" s="1"/>
  <c r="L252" i="4" s="1"/>
  <c r="H254" i="4"/>
  <c r="L254" i="4" s="1"/>
  <c r="G255" i="4"/>
  <c r="H255" i="4" s="1"/>
  <c r="L255" i="4" s="1"/>
  <c r="G312" i="4"/>
  <c r="H311" i="4"/>
  <c r="L311" i="4" s="1"/>
  <c r="H352" i="4"/>
  <c r="L352" i="4" s="1"/>
  <c r="G353" i="4"/>
  <c r="H361" i="4"/>
  <c r="L361" i="4" s="1"/>
  <c r="G362" i="4"/>
  <c r="H362" i="4" s="1"/>
  <c r="G341" i="4"/>
  <c r="H321" i="4"/>
  <c r="L321" i="4" s="1"/>
  <c r="G322" i="4"/>
  <c r="G260" i="4"/>
  <c r="H259" i="4"/>
  <c r="L259" i="4" s="1"/>
  <c r="AK13" i="4"/>
  <c r="AL13" i="4" s="1"/>
  <c r="AI14" i="4" s="1"/>
  <c r="AJ13" i="4"/>
  <c r="U14" i="4"/>
  <c r="V14" i="4" s="1"/>
  <c r="S15" i="4" s="1"/>
  <c r="T14" i="4"/>
  <c r="L362" i="4" l="1"/>
  <c r="H353" i="4"/>
  <c r="L353" i="4" s="1"/>
  <c r="G354" i="4"/>
  <c r="G313" i="4"/>
  <c r="H312" i="4"/>
  <c r="L312" i="4" s="1"/>
  <c r="H341" i="4"/>
  <c r="L341" i="4" s="1"/>
  <c r="G342" i="4"/>
  <c r="H322" i="4"/>
  <c r="L322" i="4" s="1"/>
  <c r="G323" i="4"/>
  <c r="G261" i="4"/>
  <c r="H260" i="4"/>
  <c r="L260" i="4" s="1"/>
  <c r="AB9" i="4"/>
  <c r="AC9" i="4"/>
  <c r="AD9" i="4" s="1"/>
  <c r="AA10" i="4" s="1"/>
  <c r="U15" i="4"/>
  <c r="V15" i="4" s="1"/>
  <c r="S16" i="4" s="1"/>
  <c r="T15" i="4"/>
  <c r="X15" i="4" l="1"/>
  <c r="H313" i="4"/>
  <c r="L313" i="4" s="1"/>
  <c r="G314" i="4"/>
  <c r="G355" i="4"/>
  <c r="H354" i="4"/>
  <c r="L354" i="4" s="1"/>
  <c r="H342" i="4"/>
  <c r="L342" i="4" s="1"/>
  <c r="G343" i="4"/>
  <c r="G324" i="4"/>
  <c r="H323" i="4"/>
  <c r="L323" i="4" s="1"/>
  <c r="G262" i="4"/>
  <c r="H261" i="4"/>
  <c r="AK14" i="4"/>
  <c r="AL14" i="4" s="1"/>
  <c r="AI15" i="4" s="1"/>
  <c r="AJ14" i="4"/>
  <c r="U16" i="4"/>
  <c r="V16" i="4" s="1"/>
  <c r="S17" i="4" s="1"/>
  <c r="T16" i="4"/>
  <c r="H314" i="4" l="1"/>
  <c r="L314" i="4" s="1"/>
  <c r="G315" i="4"/>
  <c r="G356" i="4"/>
  <c r="H355" i="4"/>
  <c r="L355" i="4" s="1"/>
  <c r="G344" i="4"/>
  <c r="H343" i="4"/>
  <c r="L343" i="4" s="1"/>
  <c r="H324" i="4"/>
  <c r="L324" i="4" s="1"/>
  <c r="G325" i="4"/>
  <c r="L261" i="4"/>
  <c r="G263" i="4"/>
  <c r="H262" i="4"/>
  <c r="L262" i="4" s="1"/>
  <c r="AB10" i="4"/>
  <c r="AC10" i="4"/>
  <c r="AD10" i="4" s="1"/>
  <c r="AA11" i="4" s="1"/>
  <c r="U17" i="4"/>
  <c r="V17" i="4" s="1"/>
  <c r="S18" i="4" s="1"/>
  <c r="G316" i="4" l="1"/>
  <c r="H316" i="4" s="1"/>
  <c r="L316" i="4" s="1"/>
  <c r="H315" i="4"/>
  <c r="L315" i="4" s="1"/>
  <c r="H356" i="4"/>
  <c r="L356" i="4" s="1"/>
  <c r="G357" i="4"/>
  <c r="G345" i="4"/>
  <c r="H344" i="4"/>
  <c r="L344" i="4" s="1"/>
  <c r="H325" i="4"/>
  <c r="L325" i="4" s="1"/>
  <c r="G326" i="4"/>
  <c r="G264" i="4"/>
  <c r="H263" i="4"/>
  <c r="AJ15" i="4"/>
  <c r="AK15" i="4"/>
  <c r="AL15" i="4" s="1"/>
  <c r="AI16" i="4" s="1"/>
  <c r="U18" i="4"/>
  <c r="V18" i="4" s="1"/>
  <c r="S19" i="4" s="1"/>
  <c r="AN15" i="4" l="1"/>
  <c r="H357" i="4"/>
  <c r="L357" i="4" s="1"/>
  <c r="G358" i="4"/>
  <c r="H345" i="4"/>
  <c r="L345" i="4" s="1"/>
  <c r="G346" i="4"/>
  <c r="H264" i="4"/>
  <c r="L264" i="4" s="1"/>
  <c r="G265" i="4"/>
  <c r="G327" i="4"/>
  <c r="H326" i="4"/>
  <c r="L326" i="4" s="1"/>
  <c r="L263" i="4"/>
  <c r="AB11" i="4"/>
  <c r="AC11" i="4"/>
  <c r="AD11" i="4" s="1"/>
  <c r="AA12" i="4" s="1"/>
  <c r="U19" i="4"/>
  <c r="V19" i="4" s="1"/>
  <c r="S20" i="4" s="1"/>
  <c r="G359" i="4" l="1"/>
  <c r="H359" i="4" s="1"/>
  <c r="H358" i="4"/>
  <c r="L358" i="4" s="1"/>
  <c r="H346" i="4"/>
  <c r="L346" i="4" s="1"/>
  <c r="G347" i="4"/>
  <c r="H265" i="4"/>
  <c r="L265" i="4" s="1"/>
  <c r="G266" i="4"/>
  <c r="H327" i="4"/>
  <c r="G328" i="4"/>
  <c r="AK16" i="4"/>
  <c r="AL16" i="4" s="1"/>
  <c r="AI17" i="4" s="1"/>
  <c r="AJ16" i="4"/>
  <c r="U20" i="4"/>
  <c r="V20" i="4" s="1"/>
  <c r="S21" i="4" s="1"/>
  <c r="L359" i="4" l="1"/>
  <c r="H347" i="4"/>
  <c r="L347" i="4" s="1"/>
  <c r="G348" i="4"/>
  <c r="G267" i="4"/>
  <c r="H266" i="4"/>
  <c r="L266" i="4" s="1"/>
  <c r="H328" i="4"/>
  <c r="L328" i="4" s="1"/>
  <c r="G329" i="4"/>
  <c r="L327" i="4"/>
  <c r="AK17" i="4"/>
  <c r="AL17" i="4" s="1"/>
  <c r="AI18" i="4" s="1"/>
  <c r="AB12" i="4"/>
  <c r="AC12" i="4"/>
  <c r="AD12" i="4" s="1"/>
  <c r="AA13" i="4" s="1"/>
  <c r="U21" i="4"/>
  <c r="V21" i="4" s="1"/>
  <c r="S22" i="4" s="1"/>
  <c r="H348" i="4" l="1"/>
  <c r="L348" i="4" s="1"/>
  <c r="G349" i="4"/>
  <c r="G268" i="4"/>
  <c r="H267" i="4"/>
  <c r="G330" i="4"/>
  <c r="H329" i="4"/>
  <c r="AK18" i="4"/>
  <c r="AL18" i="4" s="1"/>
  <c r="AI19" i="4" s="1"/>
  <c r="U22" i="4"/>
  <c r="V22" i="4" s="1"/>
  <c r="S23" i="4" s="1"/>
  <c r="L267" i="4" l="1"/>
  <c r="H349" i="4"/>
  <c r="L349" i="4" s="1"/>
  <c r="G350" i="4"/>
  <c r="H330" i="4"/>
  <c r="L330" i="4" s="1"/>
  <c r="G331" i="4"/>
  <c r="G269" i="4"/>
  <c r="H268" i="4"/>
  <c r="L268" i="4" s="1"/>
  <c r="L329" i="4"/>
  <c r="AK19" i="4"/>
  <c r="AL19" i="4" s="1"/>
  <c r="AI20" i="4" s="1"/>
  <c r="AB13" i="4"/>
  <c r="AC13" i="4"/>
  <c r="AD13" i="4" s="1"/>
  <c r="AA14" i="4" s="1"/>
  <c r="U23" i="4"/>
  <c r="V23" i="4" s="1"/>
  <c r="S24" i="4" s="1"/>
  <c r="H350" i="4" l="1"/>
  <c r="L350" i="4" s="1"/>
  <c r="G351" i="4"/>
  <c r="H351" i="4" s="1"/>
  <c r="L351" i="4" s="1"/>
  <c r="H269" i="4"/>
  <c r="G270" i="4"/>
  <c r="H331" i="4"/>
  <c r="L331" i="4" s="1"/>
  <c r="G332" i="4"/>
  <c r="AK20" i="4"/>
  <c r="AL20" i="4" s="1"/>
  <c r="AI21" i="4" s="1"/>
  <c r="U24" i="4"/>
  <c r="V24" i="4" s="1"/>
  <c r="S25" i="4" s="1"/>
  <c r="H270" i="4" l="1"/>
  <c r="L270" i="4" s="1"/>
  <c r="G271" i="4"/>
  <c r="G333" i="4"/>
  <c r="H332" i="4"/>
  <c r="L332" i="4" s="1"/>
  <c r="L269" i="4"/>
  <c r="AK21" i="4"/>
  <c r="AL21" i="4" s="1"/>
  <c r="AI22" i="4" s="1"/>
  <c r="AB14" i="4"/>
  <c r="AC14" i="4"/>
  <c r="AD14" i="4" s="1"/>
  <c r="AA15" i="4" s="1"/>
  <c r="U25" i="4"/>
  <c r="V25" i="4" s="1"/>
  <c r="S26" i="4" s="1"/>
  <c r="H333" i="4" l="1"/>
  <c r="L333" i="4" s="1"/>
  <c r="G334" i="4"/>
  <c r="H271" i="4"/>
  <c r="G272" i="4"/>
  <c r="AK22" i="4"/>
  <c r="AL22" i="4" s="1"/>
  <c r="AI23" i="4" s="1"/>
  <c r="U26" i="4"/>
  <c r="V26" i="4" s="1"/>
  <c r="S27" i="4" s="1"/>
  <c r="AK23" i="4" l="1"/>
  <c r="AL23" i="4" s="1"/>
  <c r="AI24" i="4" s="1"/>
  <c r="AN22" i="4"/>
  <c r="H334" i="4"/>
  <c r="L334" i="4" s="1"/>
  <c r="G335" i="4"/>
  <c r="G273" i="4"/>
  <c r="H272" i="4"/>
  <c r="L272" i="4" s="1"/>
  <c r="L271" i="4"/>
  <c r="AB15" i="4"/>
  <c r="AC15" i="4"/>
  <c r="AD15" i="4" s="1"/>
  <c r="AA16" i="4" s="1"/>
  <c r="U27" i="4"/>
  <c r="V27" i="4" s="1"/>
  <c r="S28" i="4" s="1"/>
  <c r="AF15" i="4" l="1"/>
  <c r="H273" i="4"/>
  <c r="G274" i="4"/>
  <c r="G336" i="4"/>
  <c r="H335" i="4"/>
  <c r="L335" i="4" s="1"/>
  <c r="AK24" i="4"/>
  <c r="AL24" i="4" s="1"/>
  <c r="AI25" i="4" s="1"/>
  <c r="U28" i="4"/>
  <c r="V28" i="4" s="1"/>
  <c r="S29" i="4" s="1"/>
  <c r="H336" i="4" l="1"/>
  <c r="L336" i="4" s="1"/>
  <c r="G337" i="4"/>
  <c r="H274" i="4"/>
  <c r="L274" i="4" s="1"/>
  <c r="G275" i="4"/>
  <c r="L273" i="4"/>
  <c r="AK25" i="4"/>
  <c r="AL25" i="4" s="1"/>
  <c r="AI26" i="4" s="1"/>
  <c r="AB16" i="4"/>
  <c r="AC16" i="4"/>
  <c r="AD16" i="4" s="1"/>
  <c r="AA17" i="4" s="1"/>
  <c r="U29" i="4"/>
  <c r="V29" i="4" s="1"/>
  <c r="S30" i="4" s="1"/>
  <c r="H337" i="4" l="1"/>
  <c r="L337" i="4" s="1"/>
  <c r="G338" i="4"/>
  <c r="H275" i="4"/>
  <c r="G276" i="4"/>
  <c r="AK26" i="4"/>
  <c r="AL26" i="4" s="1"/>
  <c r="AI27" i="4" s="1"/>
  <c r="AC17" i="4"/>
  <c r="AD17" i="4" s="1"/>
  <c r="AA18" i="4" s="1"/>
  <c r="U30" i="4"/>
  <c r="V30" i="4" s="1"/>
  <c r="S31" i="4" s="1"/>
  <c r="H338" i="4" l="1"/>
  <c r="L338" i="4" s="1"/>
  <c r="G339" i="4"/>
  <c r="H276" i="4"/>
  <c r="L276" i="4" s="1"/>
  <c r="G277" i="4"/>
  <c r="L275" i="4"/>
  <c r="AK27" i="4"/>
  <c r="AL27" i="4" s="1"/>
  <c r="AI28" i="4" s="1"/>
  <c r="AC18" i="4"/>
  <c r="AD18" i="4" s="1"/>
  <c r="AA19" i="4" s="1"/>
  <c r="U31" i="4"/>
  <c r="V31" i="4" s="1"/>
  <c r="S32" i="4" s="1"/>
  <c r="H339" i="4" l="1"/>
  <c r="L339" i="4" s="1"/>
  <c r="G340" i="4"/>
  <c r="H340" i="4" s="1"/>
  <c r="H277" i="4"/>
  <c r="G278" i="4"/>
  <c r="AK28" i="4"/>
  <c r="AL28" i="4" s="1"/>
  <c r="AI29" i="4" s="1"/>
  <c r="AC19" i="4"/>
  <c r="AD19" i="4" s="1"/>
  <c r="AA20" i="4" s="1"/>
  <c r="U32" i="4"/>
  <c r="V32" i="4" s="1"/>
  <c r="S33" i="4" s="1"/>
  <c r="L340" i="4" l="1"/>
  <c r="H278" i="4"/>
  <c r="L278" i="4" s="1"/>
  <c r="G279" i="4"/>
  <c r="L277" i="4"/>
  <c r="AK29" i="4"/>
  <c r="AL29" i="4" s="1"/>
  <c r="AI30" i="4" s="1"/>
  <c r="AC20" i="4"/>
  <c r="AD20" i="4" s="1"/>
  <c r="AA21" i="4" s="1"/>
  <c r="U33" i="4"/>
  <c r="V33" i="4" s="1"/>
  <c r="S34" i="4" s="1"/>
  <c r="H279" i="4" l="1"/>
  <c r="G280" i="4"/>
  <c r="AK30" i="4"/>
  <c r="AL30" i="4" s="1"/>
  <c r="AI31" i="4" s="1"/>
  <c r="AC21" i="4"/>
  <c r="AD21" i="4" s="1"/>
  <c r="AA22" i="4" s="1"/>
  <c r="U34" i="4"/>
  <c r="V34" i="4" s="1"/>
  <c r="S35" i="4" s="1"/>
  <c r="H280" i="4" l="1"/>
  <c r="L280" i="4" s="1"/>
  <c r="G281" i="4"/>
  <c r="L279" i="4"/>
  <c r="AK31" i="4"/>
  <c r="AL31" i="4" s="1"/>
  <c r="AI32" i="4" s="1"/>
  <c r="AC22" i="4"/>
  <c r="AD22" i="4" s="1"/>
  <c r="AA23" i="4" s="1"/>
  <c r="U35" i="4"/>
  <c r="V35" i="4" s="1"/>
  <c r="S36" i="4" s="1"/>
  <c r="AF22" i="4" l="1"/>
  <c r="H281" i="4"/>
  <c r="G282" i="4"/>
  <c r="AK32" i="4"/>
  <c r="AL32" i="4" s="1"/>
  <c r="AI33" i="4" s="1"/>
  <c r="AC23" i="4"/>
  <c r="AD23" i="4" s="1"/>
  <c r="AA24" i="4" s="1"/>
  <c r="U36" i="4"/>
  <c r="V36" i="4" s="1"/>
  <c r="S37" i="4" s="1"/>
  <c r="AK33" i="4" l="1"/>
  <c r="AL33" i="4" s="1"/>
  <c r="AI34" i="4" s="1"/>
  <c r="AN32" i="4"/>
  <c r="H282" i="4"/>
  <c r="L282" i="4" s="1"/>
  <c r="G283" i="4"/>
  <c r="L281" i="4"/>
  <c r="AC24" i="4"/>
  <c r="AD24" i="4" s="1"/>
  <c r="AA25" i="4" s="1"/>
  <c r="U37" i="4"/>
  <c r="V37" i="4" s="1"/>
  <c r="S38" i="4" s="1"/>
  <c r="H283" i="4" l="1"/>
  <c r="G284" i="4"/>
  <c r="H284" i="4" s="1"/>
  <c r="AK34" i="4"/>
  <c r="AL34" i="4" s="1"/>
  <c r="AI35" i="4" s="1"/>
  <c r="AC25" i="4"/>
  <c r="AD25" i="4" s="1"/>
  <c r="AA26" i="4" s="1"/>
  <c r="U38" i="4"/>
  <c r="V38" i="4" s="1"/>
  <c r="S39" i="4" s="1"/>
  <c r="L284" i="4" l="1"/>
  <c r="P12" i="4"/>
  <c r="L283" i="4"/>
  <c r="P11" i="4" s="1"/>
  <c r="AK35" i="4"/>
  <c r="AL35" i="4" s="1"/>
  <c r="AI36" i="4" s="1"/>
  <c r="AC26" i="4"/>
  <c r="AD26" i="4" s="1"/>
  <c r="AA27" i="4" s="1"/>
  <c r="U39" i="4"/>
  <c r="V39" i="4" s="1"/>
  <c r="S40" i="4" s="1"/>
  <c r="AK36" i="4" l="1"/>
  <c r="AL36" i="4" s="1"/>
  <c r="AI37" i="4" s="1"/>
  <c r="AC27" i="4"/>
  <c r="AD27" i="4" s="1"/>
  <c r="AA28" i="4" s="1"/>
  <c r="U40" i="4"/>
  <c r="V40" i="4" s="1"/>
  <c r="S41" i="4" s="1"/>
  <c r="AK37" i="4" l="1"/>
  <c r="AL37" i="4" s="1"/>
  <c r="AI38" i="4" s="1"/>
  <c r="AC28" i="4"/>
  <c r="AD28" i="4" s="1"/>
  <c r="AA29" i="4" s="1"/>
  <c r="U41" i="4"/>
  <c r="V41" i="4" s="1"/>
  <c r="S42" i="4" s="1"/>
  <c r="AK38" i="4" l="1"/>
  <c r="AL38" i="4" s="1"/>
  <c r="AI39" i="4" s="1"/>
  <c r="AC29" i="4"/>
  <c r="AD29" i="4" s="1"/>
  <c r="AA30" i="4" s="1"/>
  <c r="U42" i="4"/>
  <c r="V42" i="4" s="1"/>
  <c r="S43" i="4" s="1"/>
  <c r="AC30" i="4" l="1"/>
  <c r="AD30" i="4" s="1"/>
  <c r="AA31" i="4" s="1"/>
  <c r="AF29" i="4"/>
  <c r="AK39" i="4"/>
  <c r="AL39" i="4" s="1"/>
  <c r="AI40" i="4" s="1"/>
  <c r="U43" i="4"/>
  <c r="V43" i="4" s="1"/>
  <c r="S44" i="4" s="1"/>
  <c r="AK40" i="4" l="1"/>
  <c r="AL40" i="4" s="1"/>
  <c r="AI41" i="4" s="1"/>
  <c r="AC31" i="4"/>
  <c r="AD31" i="4" s="1"/>
  <c r="AA32" i="4" s="1"/>
  <c r="U44" i="4"/>
  <c r="V44" i="4" s="1"/>
  <c r="S45" i="4" s="1"/>
  <c r="AK41" i="4" l="1"/>
  <c r="AL41" i="4" s="1"/>
  <c r="AI42" i="4" s="1"/>
  <c r="AC32" i="4"/>
  <c r="AD32" i="4" s="1"/>
  <c r="AA33" i="4" s="1"/>
  <c r="U45" i="4"/>
  <c r="V45" i="4" s="1"/>
  <c r="S46" i="4" s="1"/>
  <c r="AK42" i="4" l="1"/>
  <c r="AL42" i="4" s="1"/>
  <c r="AI43" i="4" s="1"/>
  <c r="AC33" i="4"/>
  <c r="AD33" i="4" s="1"/>
  <c r="AA34" i="4" s="1"/>
  <c r="U46" i="4"/>
  <c r="V46" i="4" s="1"/>
  <c r="S47" i="4" s="1"/>
  <c r="AK43" i="4" l="1"/>
  <c r="AL43" i="4" s="1"/>
  <c r="AI44" i="4" s="1"/>
  <c r="AC34" i="4"/>
  <c r="AD34" i="4" s="1"/>
  <c r="AA35" i="4" s="1"/>
  <c r="U47" i="4"/>
  <c r="V47" i="4" s="1"/>
  <c r="S48" i="4" s="1"/>
  <c r="AK44" i="4" l="1"/>
  <c r="AL44" i="4" s="1"/>
  <c r="AI45" i="4" s="1"/>
  <c r="AC35" i="4"/>
  <c r="AD35" i="4" s="1"/>
  <c r="AA36" i="4" s="1"/>
  <c r="U48" i="4"/>
  <c r="V48" i="4" s="1"/>
  <c r="S49" i="4" s="1"/>
  <c r="AK45" i="4" l="1"/>
  <c r="AL45" i="4" s="1"/>
  <c r="AI46" i="4" s="1"/>
  <c r="AC36" i="4"/>
  <c r="AD36" i="4" s="1"/>
  <c r="AA37" i="4" s="1"/>
  <c r="U49" i="4"/>
  <c r="V49" i="4" s="1"/>
  <c r="S50" i="4" s="1"/>
  <c r="AK46" i="4" l="1"/>
  <c r="AL46" i="4" s="1"/>
  <c r="AI47" i="4" s="1"/>
  <c r="AC37" i="4"/>
  <c r="AD37" i="4" s="1"/>
  <c r="AA38" i="4" s="1"/>
  <c r="U50" i="4"/>
  <c r="V50" i="4" s="1"/>
  <c r="S51" i="4" s="1"/>
  <c r="AK47" i="4" l="1"/>
  <c r="AL47" i="4" s="1"/>
  <c r="AI48" i="4" s="1"/>
  <c r="AC38" i="4"/>
  <c r="AD38" i="4" s="1"/>
  <c r="AA39" i="4" s="1"/>
  <c r="U51" i="4"/>
  <c r="V51" i="4" s="1"/>
  <c r="S52" i="4" s="1"/>
  <c r="AK48" i="4" l="1"/>
  <c r="AL48" i="4" s="1"/>
  <c r="AI49" i="4" s="1"/>
  <c r="AC39" i="4"/>
  <c r="AD39" i="4" s="1"/>
  <c r="AA40" i="4" s="1"/>
  <c r="U52" i="4"/>
  <c r="V52" i="4" s="1"/>
  <c r="S53" i="4" s="1"/>
  <c r="AC40" i="4" l="1"/>
  <c r="AD40" i="4" s="1"/>
  <c r="AA41" i="4" s="1"/>
  <c r="AF39" i="4"/>
  <c r="AP3" i="4" s="1"/>
  <c r="AK49" i="4"/>
  <c r="AL49" i="4" s="1"/>
  <c r="AI50" i="4" s="1"/>
  <c r="U53" i="4"/>
  <c r="V53" i="4" s="1"/>
  <c r="S54" i="4" s="1"/>
  <c r="AK50" i="4" l="1"/>
  <c r="AL50" i="4" s="1"/>
  <c r="AI51" i="4" s="1"/>
  <c r="AC41" i="4"/>
  <c r="AD41" i="4" s="1"/>
  <c r="AA42" i="4" s="1"/>
  <c r="U54" i="4"/>
  <c r="V54" i="4" s="1"/>
  <c r="S55" i="4" s="1"/>
  <c r="AK51" i="4" l="1"/>
  <c r="AL51" i="4" s="1"/>
  <c r="AI52" i="4" s="1"/>
  <c r="AC42" i="4"/>
  <c r="AD42" i="4" s="1"/>
  <c r="AA43" i="4" s="1"/>
  <c r="U55" i="4"/>
  <c r="V55" i="4" s="1"/>
  <c r="S56" i="4" s="1"/>
  <c r="AK52" i="4" l="1"/>
  <c r="AL52" i="4" s="1"/>
  <c r="AI53" i="4" s="1"/>
  <c r="AC43" i="4"/>
  <c r="AD43" i="4" s="1"/>
  <c r="AA44" i="4" s="1"/>
  <c r="U56" i="4"/>
  <c r="V56" i="4" s="1"/>
  <c r="X56" i="4" s="1"/>
  <c r="AK53" i="4" l="1"/>
  <c r="AL53" i="4" s="1"/>
  <c r="AI54" i="4" s="1"/>
  <c r="AC44" i="4"/>
  <c r="AD44" i="4" s="1"/>
  <c r="AA45" i="4" s="1"/>
  <c r="AK54" i="4" l="1"/>
  <c r="AL54" i="4" s="1"/>
  <c r="AI55" i="4" s="1"/>
  <c r="AC45" i="4"/>
  <c r="AD45" i="4" s="1"/>
  <c r="AA46" i="4" s="1"/>
  <c r="AK55" i="4" l="1"/>
  <c r="AL55" i="4" s="1"/>
  <c r="AI56" i="4" s="1"/>
  <c r="AC46" i="4"/>
  <c r="AD46" i="4" s="1"/>
  <c r="AA47" i="4" s="1"/>
  <c r="AK56" i="4" l="1"/>
  <c r="AL56" i="4" s="1"/>
  <c r="AC47" i="4"/>
  <c r="AD47" i="4" s="1"/>
  <c r="AA48" i="4" s="1"/>
  <c r="AC48" i="4" l="1"/>
  <c r="AD48" i="4" s="1"/>
  <c r="AA49" i="4" s="1"/>
  <c r="AC49" i="4" l="1"/>
  <c r="AD49" i="4" s="1"/>
  <c r="AA50" i="4" s="1"/>
  <c r="AC50" i="4" l="1"/>
  <c r="AD50" i="4" s="1"/>
  <c r="AA51" i="4" s="1"/>
  <c r="AC51" i="4" l="1"/>
  <c r="AD51" i="4" s="1"/>
  <c r="AA52" i="4" s="1"/>
  <c r="AC52" i="4" l="1"/>
  <c r="AD52" i="4" s="1"/>
  <c r="AA53" i="4" s="1"/>
  <c r="AC53" i="4" l="1"/>
  <c r="AD53" i="4" s="1"/>
  <c r="AA54" i="4" s="1"/>
  <c r="AC54" i="4" l="1"/>
  <c r="AD54" i="4" s="1"/>
  <c r="AA55" i="4" s="1"/>
  <c r="AC55" i="4" l="1"/>
  <c r="AD55" i="4" s="1"/>
  <c r="AA56" i="4" s="1"/>
  <c r="AC56" i="4" l="1"/>
  <c r="AD56" i="4" s="1"/>
</calcChain>
</file>

<file path=xl/sharedStrings.xml><?xml version="1.0" encoding="utf-8"?>
<sst xmlns="http://schemas.openxmlformats.org/spreadsheetml/2006/main" count="1793" uniqueCount="99">
  <si>
    <t>date</t>
  </si>
  <si>
    <t>fname</t>
  </si>
  <si>
    <t>ti_value</t>
  </si>
  <si>
    <t>leaf_cnt</t>
  </si>
  <si>
    <t>C12_L02_01_001</t>
  </si>
  <si>
    <t>C12_L02_01_002</t>
  </si>
  <si>
    <t>C12_L02_01_003</t>
  </si>
  <si>
    <t>C12_L02_01_004</t>
  </si>
  <si>
    <t>C12_L02_01_005</t>
  </si>
  <si>
    <t>C12_L02_01_006</t>
  </si>
  <si>
    <t>C12_L02_01_007</t>
  </si>
  <si>
    <t>C12_L02_01_008</t>
  </si>
  <si>
    <t>C12_L02_01_009</t>
  </si>
  <si>
    <t>C14_L02_01_001</t>
  </si>
  <si>
    <t>C14_L02_01_002</t>
  </si>
  <si>
    <t>C14_L02_01_003</t>
  </si>
  <si>
    <t>C14_L02_01_004</t>
  </si>
  <si>
    <t>C14_L02_01_005</t>
  </si>
  <si>
    <t>C14_L02_01_006</t>
  </si>
  <si>
    <t>C14_L02_01_007</t>
  </si>
  <si>
    <t>C14_L02_01_008</t>
  </si>
  <si>
    <t>C15_L02_01_001</t>
  </si>
  <si>
    <t>C15_L02_01_002</t>
  </si>
  <si>
    <t>C15_L02_01_003</t>
  </si>
  <si>
    <t>C15_L02_01_004</t>
  </si>
  <si>
    <t>C15_L02_01_005</t>
  </si>
  <si>
    <t>C15_L02_01_006</t>
  </si>
  <si>
    <t>C15_L02_01_007</t>
  </si>
  <si>
    <t>C15_L02_01_008</t>
  </si>
  <si>
    <t>C15_L02_01_009</t>
  </si>
  <si>
    <t>C15_L02_01_010</t>
  </si>
  <si>
    <t>C15_L02_01_011</t>
  </si>
  <si>
    <t>C15_L02_01_012</t>
  </si>
  <si>
    <t>C15_L02_01_013</t>
  </si>
  <si>
    <t>C15_L02_01_014</t>
  </si>
  <si>
    <t>C15_L02_01_015</t>
  </si>
  <si>
    <t>C31_L02_01_05_001</t>
  </si>
  <si>
    <t>C31_L02_01_05_002</t>
  </si>
  <si>
    <t>C31_L02_01_05_003</t>
  </si>
  <si>
    <t>C47_L02_001</t>
  </si>
  <si>
    <t>C47_L02_002</t>
  </si>
  <si>
    <t>C47_L02_003</t>
  </si>
  <si>
    <t>C47_L02_004</t>
  </si>
  <si>
    <t>C47_L02_005</t>
  </si>
  <si>
    <t>C47_L02_006</t>
  </si>
  <si>
    <t>temp</t>
    <phoneticPr fontId="18" type="noConversion"/>
  </si>
  <si>
    <t>Rxleaf *((Txleaf-Ta)/(Txleaf-Toleaf))*(Ta/Toleaf)^(Toleaf/(Txleaf-Toleaf))</t>
    <phoneticPr fontId="18" type="noConversion"/>
  </si>
  <si>
    <t>Rxleaf</t>
    <phoneticPr fontId="18" type="noConversion"/>
  </si>
  <si>
    <t>Txleaf</t>
  </si>
  <si>
    <t>Toleaf</t>
    <phoneticPr fontId="18" type="noConversion"/>
  </si>
  <si>
    <t>maximum rate of leaf number accumulation</t>
    <phoneticPr fontId="18" type="noConversion"/>
  </si>
  <si>
    <t>critical temperature for leaf number accumulation</t>
    <phoneticPr fontId="18" type="noConversion"/>
  </si>
  <si>
    <t>optimum temperature at Rxleaf</t>
    <phoneticPr fontId="18" type="noConversion"/>
  </si>
  <si>
    <t>midRateLN</t>
    <phoneticPr fontId="18" type="noConversion"/>
  </si>
  <si>
    <t>earlyRateLN</t>
    <phoneticPr fontId="18" type="noConversion"/>
  </si>
  <si>
    <t>DAP</t>
    <phoneticPr fontId="18" type="noConversion"/>
  </si>
  <si>
    <t>leafRate</t>
    <phoneticPr fontId="18" type="noConversion"/>
  </si>
  <si>
    <t>Ta</t>
    <phoneticPr fontId="18" type="noConversion"/>
  </si>
  <si>
    <t>daysRoot</t>
    <phoneticPr fontId="18" type="noConversion"/>
  </si>
  <si>
    <t>pLeafForm</t>
    <phoneticPr fontId="18" type="noConversion"/>
  </si>
  <si>
    <t>param</t>
    <phoneticPr fontId="18" type="noConversion"/>
  </si>
  <si>
    <t>LN</t>
    <phoneticPr fontId="18" type="noConversion"/>
  </si>
  <si>
    <t>LN 실측 평균</t>
    <phoneticPr fontId="18" type="noConversion"/>
  </si>
  <si>
    <t>GDD</t>
    <phoneticPr fontId="18" type="noConversion"/>
  </si>
  <si>
    <t>tempRate</t>
    <phoneticPr fontId="18" type="noConversion"/>
  </si>
  <si>
    <t>C31_L02_01_05_001</t>
    <phoneticPr fontId="18" type="noConversion"/>
  </si>
  <si>
    <t>leaf_incr_count</t>
    <phoneticPr fontId="18" type="noConversion"/>
  </si>
  <si>
    <t>init_leaf_count</t>
    <phoneticPr fontId="18" type="noConversion"/>
  </si>
  <si>
    <t>b</t>
    <phoneticPr fontId="18" type="noConversion"/>
  </si>
  <si>
    <t>a</t>
    <phoneticPr fontId="18" type="noConversion"/>
  </si>
  <si>
    <t>max_leaf</t>
    <phoneticPr fontId="18" type="noConversion"/>
  </si>
  <si>
    <t>error</t>
    <phoneticPr fontId="18" type="noConversion"/>
  </si>
  <si>
    <t>est_inc_leaf</t>
    <phoneticPr fontId="18" type="noConversion"/>
  </si>
  <si>
    <t>new_leafRate</t>
    <phoneticPr fontId="18" type="noConversion"/>
  </si>
  <si>
    <t>leaf_width</t>
  </si>
  <si>
    <t>leaf_length</t>
  </si>
  <si>
    <t>LAI</t>
    <phoneticPr fontId="18" type="noConversion"/>
  </si>
  <si>
    <t>plantDensity</t>
    <phoneticPr fontId="18" type="noConversion"/>
  </si>
  <si>
    <t>new_leaf_cnt</t>
    <phoneticPr fontId="18" type="noConversion"/>
  </si>
  <si>
    <t>new</t>
    <phoneticPr fontId="18" type="noConversion"/>
  </si>
  <si>
    <t>leafnumber</t>
    <phoneticPr fontId="18" type="noConversion"/>
  </si>
  <si>
    <t>leafnumber_range</t>
    <phoneticPr fontId="18" type="noConversion"/>
  </si>
  <si>
    <t>eachLenDist_a</t>
    <phoneticPr fontId="18" type="noConversion"/>
  </si>
  <si>
    <t>eachLenDist_b</t>
    <phoneticPr fontId="18" type="noConversion"/>
  </si>
  <si>
    <t>eachLen</t>
    <phoneticPr fontId="18" type="noConversion"/>
  </si>
  <si>
    <t>LeafArea</t>
    <phoneticPr fontId="18" type="noConversion"/>
  </si>
  <si>
    <t>eachLeafArea</t>
    <phoneticPr fontId="18" type="noConversion"/>
  </si>
  <si>
    <t>LAI_expect</t>
    <phoneticPr fontId="18" type="noConversion"/>
  </si>
  <si>
    <t>new</t>
  </si>
  <si>
    <t>leaf_area</t>
    <phoneticPr fontId="18" type="noConversion"/>
  </si>
  <si>
    <t>a1</t>
    <phoneticPr fontId="18" type="noConversion"/>
  </si>
  <si>
    <t>a2</t>
    <phoneticPr fontId="18" type="noConversion"/>
  </si>
  <si>
    <t>b1</t>
    <phoneticPr fontId="18" type="noConversion"/>
  </si>
  <si>
    <t>b2</t>
    <phoneticPr fontId="18" type="noConversion"/>
  </si>
  <si>
    <t>index</t>
    <phoneticPr fontId="18" type="noConversion"/>
  </si>
  <si>
    <t>DAP</t>
  </si>
  <si>
    <t>temp</t>
  </si>
  <si>
    <t>max</t>
    <phoneticPr fontId="18" type="noConversion"/>
  </si>
  <si>
    <t>Rxleaf * 7.54/LN*((Txleaf-Ta)/(Txleaf-Toleaf))*(Ta/Toleaf)^(Toleaf/(Txleaf-Toleaf))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</si>
</sst>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33" borderId="0" xfId="0" applyNumberFormat="1" applyFill="1">
      <alignment vertical="center"/>
    </xf>
    <xf numFmtId="0" fontId="0" fillId="33" borderId="0" xfId="0" applyFill="1">
      <alignment vertical="center"/>
    </xf>
    <xf numFmtId="0" fontId="0" fillId="35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4" fontId="0" fillId="33" borderId="14" xfId="0" applyNumberFormat="1" applyFill="1" applyBorder="1">
      <alignment vertical="center"/>
    </xf>
    <xf numFmtId="0" fontId="0" fillId="33" borderId="15" xfId="0" applyFill="1" applyBorder="1">
      <alignment vertical="center"/>
    </xf>
    <xf numFmtId="14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14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35" borderId="19" xfId="0" applyFill="1" applyBorder="1">
      <alignment vertical="center"/>
    </xf>
    <xf numFmtId="0" fontId="0" fillId="0" borderId="14" xfId="0" applyBorder="1">
      <alignment vertical="center"/>
    </xf>
    <xf numFmtId="0" fontId="0" fillId="34" borderId="14" xfId="0" applyFill="1" applyBorder="1">
      <alignment vertical="center"/>
    </xf>
    <xf numFmtId="0" fontId="0" fillId="0" borderId="16" xfId="0" applyBorder="1">
      <alignment vertical="center"/>
    </xf>
    <xf numFmtId="0" fontId="0" fillId="36" borderId="10" xfId="0" applyFill="1" applyBorder="1">
      <alignment vertical="center"/>
    </xf>
    <xf numFmtId="0" fontId="0" fillId="34" borderId="10" xfId="0" applyFill="1" applyBorder="1">
      <alignment vertical="center"/>
    </xf>
    <xf numFmtId="0" fontId="6" fillId="2" borderId="10" xfId="6" applyBorder="1">
      <alignment vertical="center"/>
    </xf>
    <xf numFmtId="0" fontId="7" fillId="3" borderId="10" xfId="7" applyBorder="1">
      <alignment vertical="center"/>
    </xf>
    <xf numFmtId="0" fontId="0" fillId="34" borderId="20" xfId="0" applyFill="1" applyBorder="1">
      <alignment vertical="center"/>
    </xf>
    <xf numFmtId="14" fontId="0" fillId="37" borderId="0" xfId="0" applyNumberFormat="1" applyFill="1">
      <alignment vertical="center"/>
    </xf>
    <xf numFmtId="0" fontId="0" fillId="37" borderId="0" xfId="0" applyFill="1">
      <alignment vertical="center"/>
    </xf>
    <xf numFmtId="0" fontId="0" fillId="37" borderId="10" xfId="0" applyFill="1" applyBorder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0" fontId="0" fillId="36" borderId="19" xfId="0" applyFill="1" applyBorder="1">
      <alignment vertical="center"/>
    </xf>
    <xf numFmtId="0" fontId="0" fillId="36" borderId="21" xfId="0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14996468814892"/>
          <c:y val="0.12108250891715458"/>
          <c:w val="0.83664927426240399"/>
          <c:h val="0.73911064001615179"/>
        </c:manualLayout>
      </c:layout>
      <c:scatterChart>
        <c:scatterStyle val="lineMarker"/>
        <c:varyColors val="0"/>
        <c:ser>
          <c:idx val="0"/>
          <c:order val="0"/>
          <c:tx>
            <c:v>LN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015136662134101E-2"/>
                  <c:y val="0.32336193552728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분석!$B$2:$B$370</c:f>
              <c:numCache>
                <c:formatCode>General</c:formatCode>
                <c:ptCount val="369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0</c:v>
                </c:pt>
                <c:pt idx="4">
                  <c:v>7</c:v>
                </c:pt>
                <c:pt idx="5">
                  <c:v>14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0</c:v>
                </c:pt>
                <c:pt idx="10">
                  <c:v>7</c:v>
                </c:pt>
                <c:pt idx="11">
                  <c:v>14</c:v>
                </c:pt>
                <c:pt idx="12">
                  <c:v>0</c:v>
                </c:pt>
                <c:pt idx="13">
                  <c:v>7</c:v>
                </c:pt>
                <c:pt idx="14">
                  <c:v>16</c:v>
                </c:pt>
                <c:pt idx="15">
                  <c:v>0</c:v>
                </c:pt>
                <c:pt idx="16">
                  <c:v>7</c:v>
                </c:pt>
                <c:pt idx="17">
                  <c:v>14</c:v>
                </c:pt>
                <c:pt idx="18">
                  <c:v>21</c:v>
                </c:pt>
                <c:pt idx="19">
                  <c:v>28</c:v>
                </c:pt>
                <c:pt idx="20">
                  <c:v>0</c:v>
                </c:pt>
                <c:pt idx="21">
                  <c:v>7</c:v>
                </c:pt>
                <c:pt idx="22">
                  <c:v>14</c:v>
                </c:pt>
                <c:pt idx="23">
                  <c:v>0</c:v>
                </c:pt>
                <c:pt idx="24">
                  <c:v>7</c:v>
                </c:pt>
                <c:pt idx="25">
                  <c:v>14</c:v>
                </c:pt>
                <c:pt idx="26">
                  <c:v>0</c:v>
                </c:pt>
                <c:pt idx="27">
                  <c:v>7</c:v>
                </c:pt>
                <c:pt idx="28">
                  <c:v>16</c:v>
                </c:pt>
                <c:pt idx="29">
                  <c:v>0</c:v>
                </c:pt>
                <c:pt idx="30">
                  <c:v>7</c:v>
                </c:pt>
                <c:pt idx="31">
                  <c:v>14</c:v>
                </c:pt>
                <c:pt idx="32">
                  <c:v>0</c:v>
                </c:pt>
                <c:pt idx="33">
                  <c:v>7</c:v>
                </c:pt>
                <c:pt idx="34">
                  <c:v>14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7</c:v>
                </c:pt>
                <c:pt idx="39">
                  <c:v>16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7</c:v>
                </c:pt>
                <c:pt idx="44">
                  <c:v>14</c:v>
                </c:pt>
                <c:pt idx="45">
                  <c:v>21</c:v>
                </c:pt>
                <c:pt idx="46">
                  <c:v>28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7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7</c:v>
                </c:pt>
                <c:pt idx="56">
                  <c:v>14</c:v>
                </c:pt>
                <c:pt idx="57">
                  <c:v>21</c:v>
                </c:pt>
                <c:pt idx="58">
                  <c:v>0</c:v>
                </c:pt>
                <c:pt idx="59">
                  <c:v>7</c:v>
                </c:pt>
                <c:pt idx="60">
                  <c:v>14</c:v>
                </c:pt>
                <c:pt idx="61">
                  <c:v>0</c:v>
                </c:pt>
                <c:pt idx="62">
                  <c:v>7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7</c:v>
                </c:pt>
                <c:pt idx="67">
                  <c:v>14</c:v>
                </c:pt>
                <c:pt idx="68">
                  <c:v>21</c:v>
                </c:pt>
                <c:pt idx="69">
                  <c:v>28</c:v>
                </c:pt>
                <c:pt idx="70">
                  <c:v>0</c:v>
                </c:pt>
                <c:pt idx="71">
                  <c:v>7</c:v>
                </c:pt>
                <c:pt idx="72">
                  <c:v>14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7</c:v>
                </c:pt>
                <c:pt idx="77">
                  <c:v>16</c:v>
                </c:pt>
                <c:pt idx="78">
                  <c:v>0</c:v>
                </c:pt>
                <c:pt idx="79">
                  <c:v>7</c:v>
                </c:pt>
                <c:pt idx="80">
                  <c:v>16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21</c:v>
                </c:pt>
                <c:pt idx="85">
                  <c:v>27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7</c:v>
                </c:pt>
                <c:pt idx="90">
                  <c:v>14</c:v>
                </c:pt>
                <c:pt idx="91">
                  <c:v>0</c:v>
                </c:pt>
                <c:pt idx="92">
                  <c:v>7</c:v>
                </c:pt>
                <c:pt idx="93">
                  <c:v>14</c:v>
                </c:pt>
                <c:pt idx="94">
                  <c:v>21</c:v>
                </c:pt>
                <c:pt idx="95">
                  <c:v>27</c:v>
                </c:pt>
                <c:pt idx="96">
                  <c:v>0</c:v>
                </c:pt>
                <c:pt idx="97">
                  <c:v>7</c:v>
                </c:pt>
                <c:pt idx="98">
                  <c:v>0</c:v>
                </c:pt>
                <c:pt idx="99">
                  <c:v>7</c:v>
                </c:pt>
                <c:pt idx="100">
                  <c:v>14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7</c:v>
                </c:pt>
                <c:pt idx="105">
                  <c:v>13</c:v>
                </c:pt>
                <c:pt idx="106">
                  <c:v>0</c:v>
                </c:pt>
                <c:pt idx="107">
                  <c:v>7</c:v>
                </c:pt>
                <c:pt idx="108">
                  <c:v>14</c:v>
                </c:pt>
                <c:pt idx="109">
                  <c:v>0</c:v>
                </c:pt>
                <c:pt idx="110">
                  <c:v>7</c:v>
                </c:pt>
                <c:pt idx="111">
                  <c:v>14</c:v>
                </c:pt>
                <c:pt idx="112">
                  <c:v>0</c:v>
                </c:pt>
                <c:pt idx="113">
                  <c:v>7</c:v>
                </c:pt>
                <c:pt idx="114">
                  <c:v>14</c:v>
                </c:pt>
                <c:pt idx="115">
                  <c:v>0</c:v>
                </c:pt>
                <c:pt idx="116">
                  <c:v>7</c:v>
                </c:pt>
                <c:pt idx="117">
                  <c:v>14</c:v>
                </c:pt>
                <c:pt idx="118">
                  <c:v>0</c:v>
                </c:pt>
                <c:pt idx="119">
                  <c:v>7</c:v>
                </c:pt>
                <c:pt idx="120">
                  <c:v>14</c:v>
                </c:pt>
                <c:pt idx="121">
                  <c:v>0</c:v>
                </c:pt>
                <c:pt idx="122">
                  <c:v>7</c:v>
                </c:pt>
                <c:pt idx="123">
                  <c:v>14</c:v>
                </c:pt>
                <c:pt idx="124">
                  <c:v>0</c:v>
                </c:pt>
                <c:pt idx="125">
                  <c:v>7</c:v>
                </c:pt>
                <c:pt idx="126">
                  <c:v>14</c:v>
                </c:pt>
                <c:pt idx="127">
                  <c:v>0</c:v>
                </c:pt>
                <c:pt idx="128">
                  <c:v>7</c:v>
                </c:pt>
                <c:pt idx="129">
                  <c:v>14</c:v>
                </c:pt>
                <c:pt idx="130">
                  <c:v>0</c:v>
                </c:pt>
                <c:pt idx="131">
                  <c:v>7</c:v>
                </c:pt>
                <c:pt idx="132">
                  <c:v>14</c:v>
                </c:pt>
                <c:pt idx="133">
                  <c:v>0</c:v>
                </c:pt>
                <c:pt idx="134">
                  <c:v>7</c:v>
                </c:pt>
                <c:pt idx="135">
                  <c:v>14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14</c:v>
                </c:pt>
                <c:pt idx="141">
                  <c:v>0</c:v>
                </c:pt>
                <c:pt idx="142">
                  <c:v>7</c:v>
                </c:pt>
                <c:pt idx="143">
                  <c:v>14</c:v>
                </c:pt>
                <c:pt idx="144">
                  <c:v>0</c:v>
                </c:pt>
                <c:pt idx="145">
                  <c:v>7</c:v>
                </c:pt>
                <c:pt idx="146">
                  <c:v>14</c:v>
                </c:pt>
                <c:pt idx="147">
                  <c:v>0</c:v>
                </c:pt>
                <c:pt idx="148">
                  <c:v>7</c:v>
                </c:pt>
                <c:pt idx="149">
                  <c:v>0</c:v>
                </c:pt>
                <c:pt idx="150">
                  <c:v>7</c:v>
                </c:pt>
                <c:pt idx="151">
                  <c:v>0</c:v>
                </c:pt>
                <c:pt idx="152">
                  <c:v>7</c:v>
                </c:pt>
                <c:pt idx="153">
                  <c:v>14</c:v>
                </c:pt>
                <c:pt idx="154">
                  <c:v>23</c:v>
                </c:pt>
                <c:pt idx="155">
                  <c:v>0</c:v>
                </c:pt>
                <c:pt idx="156">
                  <c:v>0</c:v>
                </c:pt>
                <c:pt idx="157">
                  <c:v>7</c:v>
                </c:pt>
                <c:pt idx="158">
                  <c:v>14</c:v>
                </c:pt>
                <c:pt idx="159">
                  <c:v>28</c:v>
                </c:pt>
                <c:pt idx="160">
                  <c:v>0</c:v>
                </c:pt>
                <c:pt idx="161">
                  <c:v>7</c:v>
                </c:pt>
                <c:pt idx="162">
                  <c:v>14</c:v>
                </c:pt>
                <c:pt idx="163">
                  <c:v>0</c:v>
                </c:pt>
                <c:pt idx="164">
                  <c:v>7</c:v>
                </c:pt>
                <c:pt idx="165">
                  <c:v>14</c:v>
                </c:pt>
                <c:pt idx="166">
                  <c:v>23</c:v>
                </c:pt>
                <c:pt idx="167">
                  <c:v>0</c:v>
                </c:pt>
                <c:pt idx="168">
                  <c:v>7</c:v>
                </c:pt>
                <c:pt idx="169">
                  <c:v>14</c:v>
                </c:pt>
                <c:pt idx="170">
                  <c:v>21</c:v>
                </c:pt>
                <c:pt idx="171">
                  <c:v>28</c:v>
                </c:pt>
                <c:pt idx="172">
                  <c:v>0</c:v>
                </c:pt>
                <c:pt idx="173">
                  <c:v>7</c:v>
                </c:pt>
                <c:pt idx="174">
                  <c:v>14</c:v>
                </c:pt>
                <c:pt idx="175">
                  <c:v>21</c:v>
                </c:pt>
                <c:pt idx="176">
                  <c:v>0</c:v>
                </c:pt>
                <c:pt idx="177">
                  <c:v>7</c:v>
                </c:pt>
                <c:pt idx="178">
                  <c:v>14</c:v>
                </c:pt>
                <c:pt idx="179">
                  <c:v>23</c:v>
                </c:pt>
                <c:pt idx="180">
                  <c:v>0</c:v>
                </c:pt>
                <c:pt idx="181">
                  <c:v>0</c:v>
                </c:pt>
                <c:pt idx="182">
                  <c:v>7</c:v>
                </c:pt>
                <c:pt idx="183">
                  <c:v>14</c:v>
                </c:pt>
                <c:pt idx="184">
                  <c:v>21</c:v>
                </c:pt>
                <c:pt idx="185">
                  <c:v>0</c:v>
                </c:pt>
                <c:pt idx="186">
                  <c:v>7</c:v>
                </c:pt>
                <c:pt idx="187">
                  <c:v>14</c:v>
                </c:pt>
                <c:pt idx="188">
                  <c:v>21</c:v>
                </c:pt>
                <c:pt idx="189">
                  <c:v>0</c:v>
                </c:pt>
                <c:pt idx="190">
                  <c:v>7</c:v>
                </c:pt>
                <c:pt idx="191">
                  <c:v>14</c:v>
                </c:pt>
                <c:pt idx="192">
                  <c:v>23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14</c:v>
                </c:pt>
                <c:pt idx="197">
                  <c:v>0</c:v>
                </c:pt>
                <c:pt idx="198">
                  <c:v>7</c:v>
                </c:pt>
                <c:pt idx="199">
                  <c:v>14</c:v>
                </c:pt>
                <c:pt idx="200">
                  <c:v>21</c:v>
                </c:pt>
                <c:pt idx="201">
                  <c:v>28</c:v>
                </c:pt>
                <c:pt idx="202">
                  <c:v>0</c:v>
                </c:pt>
                <c:pt idx="203">
                  <c:v>7</c:v>
                </c:pt>
                <c:pt idx="204">
                  <c:v>14</c:v>
                </c:pt>
                <c:pt idx="205">
                  <c:v>23</c:v>
                </c:pt>
                <c:pt idx="206">
                  <c:v>0</c:v>
                </c:pt>
                <c:pt idx="207">
                  <c:v>7</c:v>
                </c:pt>
                <c:pt idx="208">
                  <c:v>14</c:v>
                </c:pt>
                <c:pt idx="209">
                  <c:v>0</c:v>
                </c:pt>
                <c:pt idx="210">
                  <c:v>7</c:v>
                </c:pt>
                <c:pt idx="211">
                  <c:v>14</c:v>
                </c:pt>
                <c:pt idx="212">
                  <c:v>21</c:v>
                </c:pt>
                <c:pt idx="213">
                  <c:v>28</c:v>
                </c:pt>
                <c:pt idx="214">
                  <c:v>0</c:v>
                </c:pt>
                <c:pt idx="215">
                  <c:v>7</c:v>
                </c:pt>
                <c:pt idx="216">
                  <c:v>14</c:v>
                </c:pt>
                <c:pt idx="217">
                  <c:v>23</c:v>
                </c:pt>
                <c:pt idx="218">
                  <c:v>0</c:v>
                </c:pt>
                <c:pt idx="219">
                  <c:v>7</c:v>
                </c:pt>
                <c:pt idx="220">
                  <c:v>14</c:v>
                </c:pt>
                <c:pt idx="221">
                  <c:v>0</c:v>
                </c:pt>
                <c:pt idx="222">
                  <c:v>7</c:v>
                </c:pt>
                <c:pt idx="223">
                  <c:v>14</c:v>
                </c:pt>
                <c:pt idx="224">
                  <c:v>21</c:v>
                </c:pt>
                <c:pt idx="225">
                  <c:v>28</c:v>
                </c:pt>
                <c:pt idx="226">
                  <c:v>0</c:v>
                </c:pt>
                <c:pt idx="227">
                  <c:v>7</c:v>
                </c:pt>
                <c:pt idx="228">
                  <c:v>14</c:v>
                </c:pt>
                <c:pt idx="229">
                  <c:v>23</c:v>
                </c:pt>
                <c:pt idx="230">
                  <c:v>0</c:v>
                </c:pt>
                <c:pt idx="231">
                  <c:v>7</c:v>
                </c:pt>
                <c:pt idx="232">
                  <c:v>14</c:v>
                </c:pt>
                <c:pt idx="233">
                  <c:v>23</c:v>
                </c:pt>
                <c:pt idx="234">
                  <c:v>0</c:v>
                </c:pt>
                <c:pt idx="235">
                  <c:v>7</c:v>
                </c:pt>
                <c:pt idx="236">
                  <c:v>14</c:v>
                </c:pt>
                <c:pt idx="237">
                  <c:v>23</c:v>
                </c:pt>
                <c:pt idx="238">
                  <c:v>0</c:v>
                </c:pt>
                <c:pt idx="239">
                  <c:v>7</c:v>
                </c:pt>
                <c:pt idx="240">
                  <c:v>14</c:v>
                </c:pt>
                <c:pt idx="241">
                  <c:v>23</c:v>
                </c:pt>
                <c:pt idx="242">
                  <c:v>0</c:v>
                </c:pt>
                <c:pt idx="243">
                  <c:v>7</c:v>
                </c:pt>
                <c:pt idx="244">
                  <c:v>14</c:v>
                </c:pt>
                <c:pt idx="245">
                  <c:v>0</c:v>
                </c:pt>
                <c:pt idx="246">
                  <c:v>7</c:v>
                </c:pt>
                <c:pt idx="247">
                  <c:v>14</c:v>
                </c:pt>
                <c:pt idx="248">
                  <c:v>0</c:v>
                </c:pt>
                <c:pt idx="249">
                  <c:v>7</c:v>
                </c:pt>
                <c:pt idx="250">
                  <c:v>14</c:v>
                </c:pt>
                <c:pt idx="251">
                  <c:v>0</c:v>
                </c:pt>
                <c:pt idx="252">
                  <c:v>7</c:v>
                </c:pt>
                <c:pt idx="253">
                  <c:v>14</c:v>
                </c:pt>
                <c:pt idx="254">
                  <c:v>0</c:v>
                </c:pt>
                <c:pt idx="255">
                  <c:v>7</c:v>
                </c:pt>
                <c:pt idx="256">
                  <c:v>14</c:v>
                </c:pt>
                <c:pt idx="257">
                  <c:v>10</c:v>
                </c:pt>
                <c:pt idx="258">
                  <c:v>17</c:v>
                </c:pt>
                <c:pt idx="259">
                  <c:v>24</c:v>
                </c:pt>
                <c:pt idx="260">
                  <c:v>31</c:v>
                </c:pt>
                <c:pt idx="261">
                  <c:v>38</c:v>
                </c:pt>
                <c:pt idx="262">
                  <c:v>45</c:v>
                </c:pt>
                <c:pt idx="263">
                  <c:v>0</c:v>
                </c:pt>
                <c:pt idx="264">
                  <c:v>7</c:v>
                </c:pt>
                <c:pt idx="265">
                  <c:v>14</c:v>
                </c:pt>
                <c:pt idx="266">
                  <c:v>21</c:v>
                </c:pt>
                <c:pt idx="267">
                  <c:v>31</c:v>
                </c:pt>
                <c:pt idx="268">
                  <c:v>38</c:v>
                </c:pt>
                <c:pt idx="269">
                  <c:v>0</c:v>
                </c:pt>
                <c:pt idx="270">
                  <c:v>7</c:v>
                </c:pt>
                <c:pt idx="271">
                  <c:v>0</c:v>
                </c:pt>
                <c:pt idx="272">
                  <c:v>7</c:v>
                </c:pt>
                <c:pt idx="273">
                  <c:v>14</c:v>
                </c:pt>
                <c:pt idx="274">
                  <c:v>21</c:v>
                </c:pt>
                <c:pt idx="275">
                  <c:v>28</c:v>
                </c:pt>
                <c:pt idx="276">
                  <c:v>35</c:v>
                </c:pt>
                <c:pt idx="277">
                  <c:v>0</c:v>
                </c:pt>
                <c:pt idx="278">
                  <c:v>7</c:v>
                </c:pt>
                <c:pt idx="279">
                  <c:v>14</c:v>
                </c:pt>
                <c:pt idx="280">
                  <c:v>21</c:v>
                </c:pt>
                <c:pt idx="281">
                  <c:v>31</c:v>
                </c:pt>
                <c:pt idx="282">
                  <c:v>38</c:v>
                </c:pt>
                <c:pt idx="283">
                  <c:v>45</c:v>
                </c:pt>
                <c:pt idx="284">
                  <c:v>55</c:v>
                </c:pt>
                <c:pt idx="285">
                  <c:v>0</c:v>
                </c:pt>
                <c:pt idx="286">
                  <c:v>5</c:v>
                </c:pt>
                <c:pt idx="287">
                  <c:v>7</c:v>
                </c:pt>
                <c:pt idx="288">
                  <c:v>0</c:v>
                </c:pt>
                <c:pt idx="289">
                  <c:v>7</c:v>
                </c:pt>
                <c:pt idx="290">
                  <c:v>14</c:v>
                </c:pt>
                <c:pt idx="291">
                  <c:v>21</c:v>
                </c:pt>
                <c:pt idx="292">
                  <c:v>28</c:v>
                </c:pt>
                <c:pt idx="293">
                  <c:v>35</c:v>
                </c:pt>
                <c:pt idx="294">
                  <c:v>0</c:v>
                </c:pt>
                <c:pt idx="295">
                  <c:v>7</c:v>
                </c:pt>
                <c:pt idx="296">
                  <c:v>14</c:v>
                </c:pt>
                <c:pt idx="297">
                  <c:v>21</c:v>
                </c:pt>
                <c:pt idx="298">
                  <c:v>31</c:v>
                </c:pt>
                <c:pt idx="299">
                  <c:v>38</c:v>
                </c:pt>
                <c:pt idx="300">
                  <c:v>45</c:v>
                </c:pt>
                <c:pt idx="301">
                  <c:v>55</c:v>
                </c:pt>
                <c:pt idx="302">
                  <c:v>0</c:v>
                </c:pt>
                <c:pt idx="303">
                  <c:v>7</c:v>
                </c:pt>
                <c:pt idx="304">
                  <c:v>0</c:v>
                </c:pt>
                <c:pt idx="305">
                  <c:v>7</c:v>
                </c:pt>
                <c:pt idx="306">
                  <c:v>14</c:v>
                </c:pt>
                <c:pt idx="307">
                  <c:v>0</c:v>
                </c:pt>
                <c:pt idx="308">
                  <c:v>7</c:v>
                </c:pt>
                <c:pt idx="309">
                  <c:v>14</c:v>
                </c:pt>
                <c:pt idx="310">
                  <c:v>21</c:v>
                </c:pt>
                <c:pt idx="311">
                  <c:v>24</c:v>
                </c:pt>
                <c:pt idx="312">
                  <c:v>0</c:v>
                </c:pt>
                <c:pt idx="313">
                  <c:v>7</c:v>
                </c:pt>
                <c:pt idx="314">
                  <c:v>14</c:v>
                </c:pt>
                <c:pt idx="315">
                  <c:v>0</c:v>
                </c:pt>
                <c:pt idx="316">
                  <c:v>7</c:v>
                </c:pt>
                <c:pt idx="317">
                  <c:v>14</c:v>
                </c:pt>
                <c:pt idx="318">
                  <c:v>21</c:v>
                </c:pt>
                <c:pt idx="319">
                  <c:v>24</c:v>
                </c:pt>
                <c:pt idx="320">
                  <c:v>0</c:v>
                </c:pt>
                <c:pt idx="321">
                  <c:v>7</c:v>
                </c:pt>
                <c:pt idx="322">
                  <c:v>14</c:v>
                </c:pt>
                <c:pt idx="323">
                  <c:v>0</c:v>
                </c:pt>
                <c:pt idx="324">
                  <c:v>7</c:v>
                </c:pt>
                <c:pt idx="325">
                  <c:v>14</c:v>
                </c:pt>
                <c:pt idx="326">
                  <c:v>21</c:v>
                </c:pt>
                <c:pt idx="327">
                  <c:v>0</c:v>
                </c:pt>
                <c:pt idx="328">
                  <c:v>7</c:v>
                </c:pt>
                <c:pt idx="329">
                  <c:v>14</c:v>
                </c:pt>
                <c:pt idx="330">
                  <c:v>21</c:v>
                </c:pt>
                <c:pt idx="331">
                  <c:v>24</c:v>
                </c:pt>
                <c:pt idx="332">
                  <c:v>0</c:v>
                </c:pt>
                <c:pt idx="333">
                  <c:v>7</c:v>
                </c:pt>
                <c:pt idx="334">
                  <c:v>14</c:v>
                </c:pt>
                <c:pt idx="335">
                  <c:v>0</c:v>
                </c:pt>
                <c:pt idx="336">
                  <c:v>7</c:v>
                </c:pt>
                <c:pt idx="337">
                  <c:v>14</c:v>
                </c:pt>
                <c:pt idx="338">
                  <c:v>21</c:v>
                </c:pt>
                <c:pt idx="339">
                  <c:v>0</c:v>
                </c:pt>
                <c:pt idx="340">
                  <c:v>7</c:v>
                </c:pt>
                <c:pt idx="341">
                  <c:v>14</c:v>
                </c:pt>
                <c:pt idx="342">
                  <c:v>21</c:v>
                </c:pt>
                <c:pt idx="343">
                  <c:v>24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0</c:v>
                </c:pt>
                <c:pt idx="348">
                  <c:v>7</c:v>
                </c:pt>
                <c:pt idx="349">
                  <c:v>14</c:v>
                </c:pt>
                <c:pt idx="350">
                  <c:v>0</c:v>
                </c:pt>
                <c:pt idx="351">
                  <c:v>7</c:v>
                </c:pt>
                <c:pt idx="352">
                  <c:v>14</c:v>
                </c:pt>
                <c:pt idx="353">
                  <c:v>21</c:v>
                </c:pt>
                <c:pt idx="354">
                  <c:v>24</c:v>
                </c:pt>
                <c:pt idx="355">
                  <c:v>0</c:v>
                </c:pt>
                <c:pt idx="356">
                  <c:v>7</c:v>
                </c:pt>
                <c:pt idx="357">
                  <c:v>14</c:v>
                </c:pt>
                <c:pt idx="358">
                  <c:v>0</c:v>
                </c:pt>
                <c:pt idx="359">
                  <c:v>7</c:v>
                </c:pt>
                <c:pt idx="360">
                  <c:v>14</c:v>
                </c:pt>
                <c:pt idx="361">
                  <c:v>0</c:v>
                </c:pt>
                <c:pt idx="362">
                  <c:v>7</c:v>
                </c:pt>
                <c:pt idx="363">
                  <c:v>14</c:v>
                </c:pt>
                <c:pt idx="364">
                  <c:v>21</c:v>
                </c:pt>
                <c:pt idx="365">
                  <c:v>24</c:v>
                </c:pt>
                <c:pt idx="366">
                  <c:v>0</c:v>
                </c:pt>
                <c:pt idx="367">
                  <c:v>7</c:v>
                </c:pt>
                <c:pt idx="368">
                  <c:v>14</c:v>
                </c:pt>
              </c:numCache>
            </c:numRef>
          </c:xVal>
          <c:yVal>
            <c:numRef>
              <c:f>분석!$E$2:$E$370</c:f>
              <c:numCache>
                <c:formatCode>General</c:formatCode>
                <c:ptCount val="369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2</c:v>
                </c:pt>
                <c:pt idx="21">
                  <c:v>4</c:v>
                </c:pt>
                <c:pt idx="22">
                  <c:v>8</c:v>
                </c:pt>
                <c:pt idx="23">
                  <c:v>1</c:v>
                </c:pt>
                <c:pt idx="24">
                  <c:v>6</c:v>
                </c:pt>
                <c:pt idx="25">
                  <c:v>9</c:v>
                </c:pt>
                <c:pt idx="26">
                  <c:v>3</c:v>
                </c:pt>
                <c:pt idx="27">
                  <c:v>4</c:v>
                </c:pt>
                <c:pt idx="28">
                  <c:v>8</c:v>
                </c:pt>
                <c:pt idx="29">
                  <c:v>3</c:v>
                </c:pt>
                <c:pt idx="30">
                  <c:v>6</c:v>
                </c:pt>
                <c:pt idx="31">
                  <c:v>7</c:v>
                </c:pt>
                <c:pt idx="32">
                  <c:v>2</c:v>
                </c:pt>
                <c:pt idx="33">
                  <c:v>4</c:v>
                </c:pt>
                <c:pt idx="34">
                  <c:v>8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3</c:v>
                </c:pt>
                <c:pt idx="41">
                  <c:v>6</c:v>
                </c:pt>
                <c:pt idx="42">
                  <c:v>1</c:v>
                </c:pt>
                <c:pt idx="43">
                  <c:v>3</c:v>
                </c:pt>
                <c:pt idx="44">
                  <c:v>6</c:v>
                </c:pt>
                <c:pt idx="45">
                  <c:v>9</c:v>
                </c:pt>
                <c:pt idx="46">
                  <c:v>10</c:v>
                </c:pt>
                <c:pt idx="47">
                  <c:v>1</c:v>
                </c:pt>
                <c:pt idx="48">
                  <c:v>5</c:v>
                </c:pt>
                <c:pt idx="49">
                  <c:v>8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1</c:v>
                </c:pt>
                <c:pt idx="55">
                  <c:v>3</c:v>
                </c:pt>
                <c:pt idx="56">
                  <c:v>6</c:v>
                </c:pt>
                <c:pt idx="57">
                  <c:v>9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6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9</c:v>
                </c:pt>
                <c:pt idx="69">
                  <c:v>11</c:v>
                </c:pt>
                <c:pt idx="70">
                  <c:v>1</c:v>
                </c:pt>
                <c:pt idx="71">
                  <c:v>5</c:v>
                </c:pt>
                <c:pt idx="72">
                  <c:v>9</c:v>
                </c:pt>
                <c:pt idx="73">
                  <c:v>4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9</c:v>
                </c:pt>
                <c:pt idx="81">
                  <c:v>3</c:v>
                </c:pt>
                <c:pt idx="82">
                  <c:v>5</c:v>
                </c:pt>
                <c:pt idx="83">
                  <c:v>5</c:v>
                </c:pt>
                <c:pt idx="84">
                  <c:v>7</c:v>
                </c:pt>
                <c:pt idx="85">
                  <c:v>9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6</c:v>
                </c:pt>
                <c:pt idx="90">
                  <c:v>9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9</c:v>
                </c:pt>
                <c:pt idx="95">
                  <c:v>9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5</c:v>
                </c:pt>
                <c:pt idx="100">
                  <c:v>8</c:v>
                </c:pt>
                <c:pt idx="101">
                  <c:v>4</c:v>
                </c:pt>
                <c:pt idx="102">
                  <c:v>6</c:v>
                </c:pt>
                <c:pt idx="103">
                  <c:v>5</c:v>
                </c:pt>
                <c:pt idx="104">
                  <c:v>10</c:v>
                </c:pt>
                <c:pt idx="105">
                  <c:v>10</c:v>
                </c:pt>
                <c:pt idx="106">
                  <c:v>2</c:v>
                </c:pt>
                <c:pt idx="107">
                  <c:v>4</c:v>
                </c:pt>
                <c:pt idx="108">
                  <c:v>6</c:v>
                </c:pt>
                <c:pt idx="109">
                  <c:v>2</c:v>
                </c:pt>
                <c:pt idx="110">
                  <c:v>6</c:v>
                </c:pt>
                <c:pt idx="111">
                  <c:v>8</c:v>
                </c:pt>
                <c:pt idx="112">
                  <c:v>2</c:v>
                </c:pt>
                <c:pt idx="113">
                  <c:v>4</c:v>
                </c:pt>
                <c:pt idx="114">
                  <c:v>7</c:v>
                </c:pt>
                <c:pt idx="115">
                  <c:v>4</c:v>
                </c:pt>
                <c:pt idx="116">
                  <c:v>6</c:v>
                </c:pt>
                <c:pt idx="117">
                  <c:v>7</c:v>
                </c:pt>
                <c:pt idx="118">
                  <c:v>2</c:v>
                </c:pt>
                <c:pt idx="119">
                  <c:v>5</c:v>
                </c:pt>
                <c:pt idx="120">
                  <c:v>8</c:v>
                </c:pt>
                <c:pt idx="121">
                  <c:v>2</c:v>
                </c:pt>
                <c:pt idx="122">
                  <c:v>6</c:v>
                </c:pt>
                <c:pt idx="123">
                  <c:v>8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6</c:v>
                </c:pt>
                <c:pt idx="129">
                  <c:v>7</c:v>
                </c:pt>
                <c:pt idx="130">
                  <c:v>2</c:v>
                </c:pt>
                <c:pt idx="131">
                  <c:v>4</c:v>
                </c:pt>
                <c:pt idx="132">
                  <c:v>7</c:v>
                </c:pt>
                <c:pt idx="133">
                  <c:v>1</c:v>
                </c:pt>
                <c:pt idx="134">
                  <c:v>5</c:v>
                </c:pt>
                <c:pt idx="135">
                  <c:v>7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7</c:v>
                </c:pt>
                <c:pt idx="141">
                  <c:v>2</c:v>
                </c:pt>
                <c:pt idx="142">
                  <c:v>4</c:v>
                </c:pt>
                <c:pt idx="143">
                  <c:v>6</c:v>
                </c:pt>
                <c:pt idx="144">
                  <c:v>1</c:v>
                </c:pt>
                <c:pt idx="145">
                  <c:v>5</c:v>
                </c:pt>
                <c:pt idx="146">
                  <c:v>9</c:v>
                </c:pt>
                <c:pt idx="147">
                  <c:v>4</c:v>
                </c:pt>
                <c:pt idx="148">
                  <c:v>7</c:v>
                </c:pt>
                <c:pt idx="149">
                  <c:v>4</c:v>
                </c:pt>
                <c:pt idx="150">
                  <c:v>7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8</c:v>
                </c:pt>
                <c:pt idx="155">
                  <c:v>6</c:v>
                </c:pt>
                <c:pt idx="156">
                  <c:v>3</c:v>
                </c:pt>
                <c:pt idx="157">
                  <c:v>5</c:v>
                </c:pt>
                <c:pt idx="158">
                  <c:v>7</c:v>
                </c:pt>
                <c:pt idx="159">
                  <c:v>10</c:v>
                </c:pt>
                <c:pt idx="160">
                  <c:v>2</c:v>
                </c:pt>
                <c:pt idx="161">
                  <c:v>4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4</c:v>
                </c:pt>
                <c:pt idx="166">
                  <c:v>9</c:v>
                </c:pt>
                <c:pt idx="167">
                  <c:v>3</c:v>
                </c:pt>
                <c:pt idx="168">
                  <c:v>5</c:v>
                </c:pt>
                <c:pt idx="169">
                  <c:v>6</c:v>
                </c:pt>
                <c:pt idx="170">
                  <c:v>8</c:v>
                </c:pt>
                <c:pt idx="171">
                  <c:v>9</c:v>
                </c:pt>
                <c:pt idx="172">
                  <c:v>2</c:v>
                </c:pt>
                <c:pt idx="173">
                  <c:v>5</c:v>
                </c:pt>
                <c:pt idx="174">
                  <c:v>7</c:v>
                </c:pt>
                <c:pt idx="175">
                  <c:v>10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9</c:v>
                </c:pt>
                <c:pt idx="180">
                  <c:v>7</c:v>
                </c:pt>
                <c:pt idx="181">
                  <c:v>2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2</c:v>
                </c:pt>
                <c:pt idx="186">
                  <c:v>5</c:v>
                </c:pt>
                <c:pt idx="187">
                  <c:v>7</c:v>
                </c:pt>
                <c:pt idx="188">
                  <c:v>10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8</c:v>
                </c:pt>
                <c:pt idx="193">
                  <c:v>7</c:v>
                </c:pt>
                <c:pt idx="194">
                  <c:v>3</c:v>
                </c:pt>
                <c:pt idx="195">
                  <c:v>6</c:v>
                </c:pt>
                <c:pt idx="196">
                  <c:v>7</c:v>
                </c:pt>
                <c:pt idx="197">
                  <c:v>2</c:v>
                </c:pt>
                <c:pt idx="198">
                  <c:v>4</c:v>
                </c:pt>
                <c:pt idx="199">
                  <c:v>6</c:v>
                </c:pt>
                <c:pt idx="200">
                  <c:v>9</c:v>
                </c:pt>
                <c:pt idx="201">
                  <c:v>10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9</c:v>
                </c:pt>
                <c:pt idx="206">
                  <c:v>3</c:v>
                </c:pt>
                <c:pt idx="207">
                  <c:v>5</c:v>
                </c:pt>
                <c:pt idx="208">
                  <c:v>7</c:v>
                </c:pt>
                <c:pt idx="209">
                  <c:v>2</c:v>
                </c:pt>
                <c:pt idx="210">
                  <c:v>4</c:v>
                </c:pt>
                <c:pt idx="211">
                  <c:v>6</c:v>
                </c:pt>
                <c:pt idx="212">
                  <c:v>9</c:v>
                </c:pt>
                <c:pt idx="213">
                  <c:v>9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3</c:v>
                </c:pt>
                <c:pt idx="219">
                  <c:v>5</c:v>
                </c:pt>
                <c:pt idx="220">
                  <c:v>7</c:v>
                </c:pt>
                <c:pt idx="221">
                  <c:v>2</c:v>
                </c:pt>
                <c:pt idx="222">
                  <c:v>4</c:v>
                </c:pt>
                <c:pt idx="223">
                  <c:v>7</c:v>
                </c:pt>
                <c:pt idx="224">
                  <c:v>10</c:v>
                </c:pt>
                <c:pt idx="225">
                  <c:v>11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9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9</c:v>
                </c:pt>
                <c:pt idx="234">
                  <c:v>2</c:v>
                </c:pt>
                <c:pt idx="235">
                  <c:v>4</c:v>
                </c:pt>
                <c:pt idx="236">
                  <c:v>4</c:v>
                </c:pt>
                <c:pt idx="237">
                  <c:v>10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9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2</c:v>
                </c:pt>
                <c:pt idx="246">
                  <c:v>3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2</c:v>
                </c:pt>
                <c:pt idx="255">
                  <c:v>4</c:v>
                </c:pt>
                <c:pt idx="256">
                  <c:v>4</c:v>
                </c:pt>
                <c:pt idx="257">
                  <c:v>7</c:v>
                </c:pt>
                <c:pt idx="258">
                  <c:v>9</c:v>
                </c:pt>
                <c:pt idx="259">
                  <c:v>9</c:v>
                </c:pt>
                <c:pt idx="260">
                  <c:v>13</c:v>
                </c:pt>
                <c:pt idx="261">
                  <c:v>15</c:v>
                </c:pt>
                <c:pt idx="262">
                  <c:v>16</c:v>
                </c:pt>
                <c:pt idx="263">
                  <c:v>8</c:v>
                </c:pt>
                <c:pt idx="264">
                  <c:v>8</c:v>
                </c:pt>
                <c:pt idx="265">
                  <c:v>9</c:v>
                </c:pt>
                <c:pt idx="266">
                  <c:v>12</c:v>
                </c:pt>
                <c:pt idx="267">
                  <c:v>14</c:v>
                </c:pt>
                <c:pt idx="268">
                  <c:v>14</c:v>
                </c:pt>
                <c:pt idx="269">
                  <c:v>5</c:v>
                </c:pt>
                <c:pt idx="270">
                  <c:v>5</c:v>
                </c:pt>
                <c:pt idx="271">
                  <c:v>7</c:v>
                </c:pt>
                <c:pt idx="272">
                  <c:v>8</c:v>
                </c:pt>
                <c:pt idx="273">
                  <c:v>10</c:v>
                </c:pt>
                <c:pt idx="274">
                  <c:v>14</c:v>
                </c:pt>
                <c:pt idx="275">
                  <c:v>14</c:v>
                </c:pt>
                <c:pt idx="276">
                  <c:v>16</c:v>
                </c:pt>
                <c:pt idx="277">
                  <c:v>6</c:v>
                </c:pt>
                <c:pt idx="278">
                  <c:v>7</c:v>
                </c:pt>
                <c:pt idx="279">
                  <c:v>8</c:v>
                </c:pt>
                <c:pt idx="280">
                  <c:v>9</c:v>
                </c:pt>
                <c:pt idx="281">
                  <c:v>14</c:v>
                </c:pt>
                <c:pt idx="282">
                  <c:v>15</c:v>
                </c:pt>
                <c:pt idx="283">
                  <c:v>14</c:v>
                </c:pt>
                <c:pt idx="284">
                  <c:v>17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7</c:v>
                </c:pt>
                <c:pt idx="289">
                  <c:v>8</c:v>
                </c:pt>
                <c:pt idx="290">
                  <c:v>10</c:v>
                </c:pt>
                <c:pt idx="291">
                  <c:v>11</c:v>
                </c:pt>
                <c:pt idx="292">
                  <c:v>14</c:v>
                </c:pt>
                <c:pt idx="293">
                  <c:v>15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10</c:v>
                </c:pt>
                <c:pt idx="298">
                  <c:v>12</c:v>
                </c:pt>
                <c:pt idx="299">
                  <c:v>12</c:v>
                </c:pt>
                <c:pt idx="300">
                  <c:v>13</c:v>
                </c:pt>
                <c:pt idx="301">
                  <c:v>15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7</c:v>
                </c:pt>
                <c:pt idx="306">
                  <c:v>11</c:v>
                </c:pt>
                <c:pt idx="307">
                  <c:v>6</c:v>
                </c:pt>
                <c:pt idx="308">
                  <c:v>8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5</c:v>
                </c:pt>
                <c:pt idx="313">
                  <c:v>8</c:v>
                </c:pt>
                <c:pt idx="314">
                  <c:v>9</c:v>
                </c:pt>
                <c:pt idx="315">
                  <c:v>6</c:v>
                </c:pt>
                <c:pt idx="316">
                  <c:v>8</c:v>
                </c:pt>
                <c:pt idx="317">
                  <c:v>11</c:v>
                </c:pt>
                <c:pt idx="318">
                  <c:v>12</c:v>
                </c:pt>
                <c:pt idx="319">
                  <c:v>12</c:v>
                </c:pt>
                <c:pt idx="320">
                  <c:v>5</c:v>
                </c:pt>
                <c:pt idx="321">
                  <c:v>7</c:v>
                </c:pt>
                <c:pt idx="322">
                  <c:v>8</c:v>
                </c:pt>
                <c:pt idx="323">
                  <c:v>4</c:v>
                </c:pt>
                <c:pt idx="324">
                  <c:v>6</c:v>
                </c:pt>
                <c:pt idx="325">
                  <c:v>8</c:v>
                </c:pt>
                <c:pt idx="326">
                  <c:v>11</c:v>
                </c:pt>
                <c:pt idx="327">
                  <c:v>5</c:v>
                </c:pt>
                <c:pt idx="328">
                  <c:v>8</c:v>
                </c:pt>
                <c:pt idx="329">
                  <c:v>10</c:v>
                </c:pt>
                <c:pt idx="330">
                  <c:v>11</c:v>
                </c:pt>
                <c:pt idx="331">
                  <c:v>12</c:v>
                </c:pt>
                <c:pt idx="332">
                  <c:v>5</c:v>
                </c:pt>
                <c:pt idx="333">
                  <c:v>8</c:v>
                </c:pt>
                <c:pt idx="334">
                  <c:v>10</c:v>
                </c:pt>
                <c:pt idx="335">
                  <c:v>5</c:v>
                </c:pt>
                <c:pt idx="336">
                  <c:v>7</c:v>
                </c:pt>
                <c:pt idx="337">
                  <c:v>10</c:v>
                </c:pt>
                <c:pt idx="338">
                  <c:v>12</c:v>
                </c:pt>
                <c:pt idx="339">
                  <c:v>6</c:v>
                </c:pt>
                <c:pt idx="340">
                  <c:v>8</c:v>
                </c:pt>
                <c:pt idx="341">
                  <c:v>11</c:v>
                </c:pt>
                <c:pt idx="342">
                  <c:v>11</c:v>
                </c:pt>
                <c:pt idx="343">
                  <c:v>12</c:v>
                </c:pt>
                <c:pt idx="344">
                  <c:v>5</c:v>
                </c:pt>
                <c:pt idx="345">
                  <c:v>7</c:v>
                </c:pt>
                <c:pt idx="346">
                  <c:v>9</c:v>
                </c:pt>
                <c:pt idx="347">
                  <c:v>4</c:v>
                </c:pt>
                <c:pt idx="348">
                  <c:v>7</c:v>
                </c:pt>
                <c:pt idx="349">
                  <c:v>10</c:v>
                </c:pt>
                <c:pt idx="350">
                  <c:v>6</c:v>
                </c:pt>
                <c:pt idx="351">
                  <c:v>8</c:v>
                </c:pt>
                <c:pt idx="352">
                  <c:v>11</c:v>
                </c:pt>
                <c:pt idx="353">
                  <c:v>12</c:v>
                </c:pt>
                <c:pt idx="354">
                  <c:v>12</c:v>
                </c:pt>
                <c:pt idx="355">
                  <c:v>5</c:v>
                </c:pt>
                <c:pt idx="356">
                  <c:v>7</c:v>
                </c:pt>
                <c:pt idx="357">
                  <c:v>9</c:v>
                </c:pt>
                <c:pt idx="358">
                  <c:v>4</c:v>
                </c:pt>
                <c:pt idx="359">
                  <c:v>6</c:v>
                </c:pt>
                <c:pt idx="360">
                  <c:v>9</c:v>
                </c:pt>
                <c:pt idx="361">
                  <c:v>6</c:v>
                </c:pt>
                <c:pt idx="362">
                  <c:v>8</c:v>
                </c:pt>
                <c:pt idx="363">
                  <c:v>11</c:v>
                </c:pt>
                <c:pt idx="364">
                  <c:v>12</c:v>
                </c:pt>
                <c:pt idx="365">
                  <c:v>13</c:v>
                </c:pt>
                <c:pt idx="366">
                  <c:v>5</c:v>
                </c:pt>
                <c:pt idx="367">
                  <c:v>8</c:v>
                </c:pt>
                <c:pt idx="36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9DF-424C-963B-31EEA2BD0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5232"/>
        <c:axId val="81073024"/>
      </c:scatterChart>
      <c:valAx>
        <c:axId val="1042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073024"/>
        <c:crosses val="autoZero"/>
        <c:crossBetween val="midCat"/>
      </c:valAx>
      <c:valAx>
        <c:axId val="810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</a:t>
                </a:r>
                <a:r>
                  <a:rPr lang="en-US" altLang="ko-KR" baseline="0"/>
                  <a:t> Number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Leaf Increase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42793637611853"/>
                  <c:y val="0.25364984661957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계산!$I$2:$I$370</c:f>
              <c:numCache>
                <c:formatCode>General</c:formatCode>
                <c:ptCount val="369"/>
                <c:pt idx="0">
                  <c:v>0</c:v>
                </c:pt>
                <c:pt idx="1">
                  <c:v>112</c:v>
                </c:pt>
                <c:pt idx="2">
                  <c:v>256</c:v>
                </c:pt>
                <c:pt idx="3">
                  <c:v>0</c:v>
                </c:pt>
                <c:pt idx="4">
                  <c:v>112</c:v>
                </c:pt>
                <c:pt idx="5">
                  <c:v>224</c:v>
                </c:pt>
                <c:pt idx="6">
                  <c:v>0</c:v>
                </c:pt>
                <c:pt idx="7">
                  <c:v>133</c:v>
                </c:pt>
                <c:pt idx="8">
                  <c:v>266</c:v>
                </c:pt>
                <c:pt idx="9">
                  <c:v>0</c:v>
                </c:pt>
                <c:pt idx="10">
                  <c:v>126</c:v>
                </c:pt>
                <c:pt idx="11">
                  <c:v>266</c:v>
                </c:pt>
                <c:pt idx="12">
                  <c:v>0</c:v>
                </c:pt>
                <c:pt idx="13">
                  <c:v>112</c:v>
                </c:pt>
                <c:pt idx="14">
                  <c:v>256</c:v>
                </c:pt>
                <c:pt idx="15">
                  <c:v>0</c:v>
                </c:pt>
                <c:pt idx="16">
                  <c:v>112</c:v>
                </c:pt>
                <c:pt idx="17">
                  <c:v>224</c:v>
                </c:pt>
                <c:pt idx="18">
                  <c:v>336</c:v>
                </c:pt>
                <c:pt idx="19">
                  <c:v>448</c:v>
                </c:pt>
                <c:pt idx="20">
                  <c:v>0</c:v>
                </c:pt>
                <c:pt idx="21">
                  <c:v>133</c:v>
                </c:pt>
                <c:pt idx="22">
                  <c:v>266</c:v>
                </c:pt>
                <c:pt idx="23">
                  <c:v>0</c:v>
                </c:pt>
                <c:pt idx="24">
                  <c:v>126</c:v>
                </c:pt>
                <c:pt idx="25">
                  <c:v>266</c:v>
                </c:pt>
                <c:pt idx="26">
                  <c:v>0</c:v>
                </c:pt>
                <c:pt idx="27">
                  <c:v>112</c:v>
                </c:pt>
                <c:pt idx="28">
                  <c:v>256</c:v>
                </c:pt>
                <c:pt idx="29">
                  <c:v>0</c:v>
                </c:pt>
                <c:pt idx="30">
                  <c:v>112</c:v>
                </c:pt>
                <c:pt idx="31">
                  <c:v>224</c:v>
                </c:pt>
                <c:pt idx="32">
                  <c:v>0</c:v>
                </c:pt>
                <c:pt idx="33">
                  <c:v>133</c:v>
                </c:pt>
                <c:pt idx="34">
                  <c:v>266</c:v>
                </c:pt>
                <c:pt idx="35">
                  <c:v>0</c:v>
                </c:pt>
                <c:pt idx="36">
                  <c:v>126</c:v>
                </c:pt>
                <c:pt idx="37">
                  <c:v>0</c:v>
                </c:pt>
                <c:pt idx="38">
                  <c:v>112</c:v>
                </c:pt>
                <c:pt idx="39">
                  <c:v>256</c:v>
                </c:pt>
                <c:pt idx="40">
                  <c:v>0</c:v>
                </c:pt>
                <c:pt idx="41">
                  <c:v>112</c:v>
                </c:pt>
                <c:pt idx="42">
                  <c:v>0</c:v>
                </c:pt>
                <c:pt idx="43">
                  <c:v>133</c:v>
                </c:pt>
                <c:pt idx="44">
                  <c:v>266</c:v>
                </c:pt>
                <c:pt idx="45">
                  <c:v>399</c:v>
                </c:pt>
                <c:pt idx="46">
                  <c:v>504</c:v>
                </c:pt>
                <c:pt idx="47">
                  <c:v>0</c:v>
                </c:pt>
                <c:pt idx="48">
                  <c:v>126</c:v>
                </c:pt>
                <c:pt idx="49">
                  <c:v>266</c:v>
                </c:pt>
                <c:pt idx="50">
                  <c:v>0</c:v>
                </c:pt>
                <c:pt idx="51">
                  <c:v>112</c:v>
                </c:pt>
                <c:pt idx="52">
                  <c:v>0</c:v>
                </c:pt>
                <c:pt idx="53">
                  <c:v>112</c:v>
                </c:pt>
                <c:pt idx="54">
                  <c:v>0</c:v>
                </c:pt>
                <c:pt idx="55">
                  <c:v>133</c:v>
                </c:pt>
                <c:pt idx="56">
                  <c:v>266</c:v>
                </c:pt>
                <c:pt idx="57">
                  <c:v>399</c:v>
                </c:pt>
                <c:pt idx="58">
                  <c:v>0</c:v>
                </c:pt>
                <c:pt idx="59">
                  <c:v>126</c:v>
                </c:pt>
                <c:pt idx="60">
                  <c:v>266</c:v>
                </c:pt>
                <c:pt idx="61">
                  <c:v>0</c:v>
                </c:pt>
                <c:pt idx="62">
                  <c:v>112</c:v>
                </c:pt>
                <c:pt idx="63">
                  <c:v>0</c:v>
                </c:pt>
                <c:pt idx="64">
                  <c:v>112</c:v>
                </c:pt>
                <c:pt idx="65">
                  <c:v>0</c:v>
                </c:pt>
                <c:pt idx="66">
                  <c:v>133</c:v>
                </c:pt>
                <c:pt idx="67">
                  <c:v>266</c:v>
                </c:pt>
                <c:pt idx="68">
                  <c:v>399</c:v>
                </c:pt>
                <c:pt idx="69">
                  <c:v>504</c:v>
                </c:pt>
                <c:pt idx="70">
                  <c:v>0</c:v>
                </c:pt>
                <c:pt idx="71">
                  <c:v>126</c:v>
                </c:pt>
                <c:pt idx="72">
                  <c:v>266</c:v>
                </c:pt>
                <c:pt idx="73">
                  <c:v>0</c:v>
                </c:pt>
                <c:pt idx="74">
                  <c:v>112</c:v>
                </c:pt>
                <c:pt idx="75">
                  <c:v>0</c:v>
                </c:pt>
                <c:pt idx="76">
                  <c:v>112</c:v>
                </c:pt>
                <c:pt idx="77">
                  <c:v>240</c:v>
                </c:pt>
                <c:pt idx="78">
                  <c:v>0</c:v>
                </c:pt>
                <c:pt idx="79">
                  <c:v>112</c:v>
                </c:pt>
                <c:pt idx="80">
                  <c:v>256</c:v>
                </c:pt>
                <c:pt idx="81">
                  <c:v>0</c:v>
                </c:pt>
                <c:pt idx="82">
                  <c:v>119</c:v>
                </c:pt>
                <c:pt idx="83">
                  <c:v>238</c:v>
                </c:pt>
                <c:pt idx="84">
                  <c:v>357</c:v>
                </c:pt>
                <c:pt idx="85">
                  <c:v>459</c:v>
                </c:pt>
                <c:pt idx="86">
                  <c:v>0</c:v>
                </c:pt>
                <c:pt idx="87">
                  <c:v>126</c:v>
                </c:pt>
                <c:pt idx="88">
                  <c:v>0</c:v>
                </c:pt>
                <c:pt idx="89">
                  <c:v>133</c:v>
                </c:pt>
                <c:pt idx="90">
                  <c:v>252</c:v>
                </c:pt>
                <c:pt idx="91">
                  <c:v>0</c:v>
                </c:pt>
                <c:pt idx="92">
                  <c:v>119</c:v>
                </c:pt>
                <c:pt idx="93">
                  <c:v>238</c:v>
                </c:pt>
                <c:pt idx="94">
                  <c:v>357</c:v>
                </c:pt>
                <c:pt idx="95">
                  <c:v>459</c:v>
                </c:pt>
                <c:pt idx="96">
                  <c:v>0</c:v>
                </c:pt>
                <c:pt idx="97">
                  <c:v>126</c:v>
                </c:pt>
                <c:pt idx="98">
                  <c:v>0</c:v>
                </c:pt>
                <c:pt idx="99">
                  <c:v>133</c:v>
                </c:pt>
                <c:pt idx="100">
                  <c:v>252</c:v>
                </c:pt>
                <c:pt idx="101">
                  <c:v>0</c:v>
                </c:pt>
                <c:pt idx="102">
                  <c:v>119</c:v>
                </c:pt>
                <c:pt idx="103">
                  <c:v>0</c:v>
                </c:pt>
                <c:pt idx="104">
                  <c:v>119</c:v>
                </c:pt>
                <c:pt idx="105">
                  <c:v>221</c:v>
                </c:pt>
                <c:pt idx="106">
                  <c:v>0</c:v>
                </c:pt>
                <c:pt idx="107">
                  <c:v>126</c:v>
                </c:pt>
                <c:pt idx="108">
                  <c:v>266</c:v>
                </c:pt>
                <c:pt idx="109">
                  <c:v>0</c:v>
                </c:pt>
                <c:pt idx="110">
                  <c:v>133</c:v>
                </c:pt>
                <c:pt idx="111">
                  <c:v>252</c:v>
                </c:pt>
                <c:pt idx="112">
                  <c:v>0</c:v>
                </c:pt>
                <c:pt idx="113">
                  <c:v>119</c:v>
                </c:pt>
                <c:pt idx="114">
                  <c:v>224</c:v>
                </c:pt>
                <c:pt idx="115">
                  <c:v>0</c:v>
                </c:pt>
                <c:pt idx="116">
                  <c:v>119</c:v>
                </c:pt>
                <c:pt idx="117">
                  <c:v>238</c:v>
                </c:pt>
                <c:pt idx="118">
                  <c:v>0</c:v>
                </c:pt>
                <c:pt idx="119">
                  <c:v>133</c:v>
                </c:pt>
                <c:pt idx="120">
                  <c:v>266</c:v>
                </c:pt>
                <c:pt idx="121">
                  <c:v>0</c:v>
                </c:pt>
                <c:pt idx="122">
                  <c:v>133</c:v>
                </c:pt>
                <c:pt idx="123">
                  <c:v>252</c:v>
                </c:pt>
                <c:pt idx="124">
                  <c:v>0</c:v>
                </c:pt>
                <c:pt idx="125">
                  <c:v>119</c:v>
                </c:pt>
                <c:pt idx="126">
                  <c:v>224</c:v>
                </c:pt>
                <c:pt idx="127">
                  <c:v>0</c:v>
                </c:pt>
                <c:pt idx="128">
                  <c:v>119</c:v>
                </c:pt>
                <c:pt idx="129">
                  <c:v>238</c:v>
                </c:pt>
                <c:pt idx="130">
                  <c:v>0</c:v>
                </c:pt>
                <c:pt idx="131">
                  <c:v>133</c:v>
                </c:pt>
                <c:pt idx="132">
                  <c:v>252</c:v>
                </c:pt>
                <c:pt idx="133">
                  <c:v>0</c:v>
                </c:pt>
                <c:pt idx="134">
                  <c:v>133</c:v>
                </c:pt>
                <c:pt idx="135">
                  <c:v>252</c:v>
                </c:pt>
                <c:pt idx="136">
                  <c:v>0</c:v>
                </c:pt>
                <c:pt idx="137">
                  <c:v>112</c:v>
                </c:pt>
                <c:pt idx="138">
                  <c:v>0</c:v>
                </c:pt>
                <c:pt idx="139">
                  <c:v>119</c:v>
                </c:pt>
                <c:pt idx="140">
                  <c:v>238</c:v>
                </c:pt>
                <c:pt idx="141">
                  <c:v>0</c:v>
                </c:pt>
                <c:pt idx="142">
                  <c:v>133</c:v>
                </c:pt>
                <c:pt idx="143">
                  <c:v>252</c:v>
                </c:pt>
                <c:pt idx="144">
                  <c:v>0</c:v>
                </c:pt>
                <c:pt idx="145">
                  <c:v>133</c:v>
                </c:pt>
                <c:pt idx="146">
                  <c:v>252</c:v>
                </c:pt>
                <c:pt idx="147">
                  <c:v>0</c:v>
                </c:pt>
                <c:pt idx="148">
                  <c:v>112</c:v>
                </c:pt>
                <c:pt idx="149">
                  <c:v>0</c:v>
                </c:pt>
                <c:pt idx="150">
                  <c:v>112</c:v>
                </c:pt>
                <c:pt idx="151">
                  <c:v>0</c:v>
                </c:pt>
                <c:pt idx="152">
                  <c:v>98</c:v>
                </c:pt>
                <c:pt idx="153">
                  <c:v>182</c:v>
                </c:pt>
                <c:pt idx="154">
                  <c:v>322</c:v>
                </c:pt>
                <c:pt idx="155">
                  <c:v>0</c:v>
                </c:pt>
                <c:pt idx="156">
                  <c:v>0</c:v>
                </c:pt>
                <c:pt idx="157">
                  <c:v>119</c:v>
                </c:pt>
                <c:pt idx="158">
                  <c:v>238</c:v>
                </c:pt>
                <c:pt idx="159">
                  <c:v>448</c:v>
                </c:pt>
                <c:pt idx="160">
                  <c:v>0</c:v>
                </c:pt>
                <c:pt idx="161">
                  <c:v>119</c:v>
                </c:pt>
                <c:pt idx="162">
                  <c:v>238</c:v>
                </c:pt>
                <c:pt idx="163">
                  <c:v>0</c:v>
                </c:pt>
                <c:pt idx="164">
                  <c:v>98</c:v>
                </c:pt>
                <c:pt idx="165">
                  <c:v>182</c:v>
                </c:pt>
                <c:pt idx="166">
                  <c:v>322</c:v>
                </c:pt>
                <c:pt idx="167">
                  <c:v>0</c:v>
                </c:pt>
                <c:pt idx="168">
                  <c:v>119</c:v>
                </c:pt>
                <c:pt idx="169">
                  <c:v>238</c:v>
                </c:pt>
                <c:pt idx="170">
                  <c:v>357</c:v>
                </c:pt>
                <c:pt idx="171">
                  <c:v>448</c:v>
                </c:pt>
                <c:pt idx="172">
                  <c:v>0</c:v>
                </c:pt>
                <c:pt idx="173">
                  <c:v>119</c:v>
                </c:pt>
                <c:pt idx="174">
                  <c:v>238</c:v>
                </c:pt>
                <c:pt idx="175">
                  <c:v>357</c:v>
                </c:pt>
                <c:pt idx="176">
                  <c:v>0</c:v>
                </c:pt>
                <c:pt idx="177">
                  <c:v>98</c:v>
                </c:pt>
                <c:pt idx="178">
                  <c:v>182</c:v>
                </c:pt>
                <c:pt idx="179">
                  <c:v>322</c:v>
                </c:pt>
                <c:pt idx="180">
                  <c:v>0</c:v>
                </c:pt>
                <c:pt idx="181">
                  <c:v>0</c:v>
                </c:pt>
                <c:pt idx="182">
                  <c:v>119</c:v>
                </c:pt>
                <c:pt idx="183">
                  <c:v>238</c:v>
                </c:pt>
                <c:pt idx="184">
                  <c:v>357</c:v>
                </c:pt>
                <c:pt idx="185">
                  <c:v>0</c:v>
                </c:pt>
                <c:pt idx="186">
                  <c:v>119</c:v>
                </c:pt>
                <c:pt idx="187">
                  <c:v>238</c:v>
                </c:pt>
                <c:pt idx="188">
                  <c:v>357</c:v>
                </c:pt>
                <c:pt idx="189">
                  <c:v>0</c:v>
                </c:pt>
                <c:pt idx="190">
                  <c:v>98</c:v>
                </c:pt>
                <c:pt idx="191">
                  <c:v>182</c:v>
                </c:pt>
                <c:pt idx="192">
                  <c:v>322</c:v>
                </c:pt>
                <c:pt idx="193">
                  <c:v>0</c:v>
                </c:pt>
                <c:pt idx="194">
                  <c:v>0</c:v>
                </c:pt>
                <c:pt idx="195">
                  <c:v>119</c:v>
                </c:pt>
                <c:pt idx="196">
                  <c:v>238</c:v>
                </c:pt>
                <c:pt idx="197">
                  <c:v>0</c:v>
                </c:pt>
                <c:pt idx="198">
                  <c:v>119</c:v>
                </c:pt>
                <c:pt idx="199">
                  <c:v>238</c:v>
                </c:pt>
                <c:pt idx="200">
                  <c:v>357</c:v>
                </c:pt>
                <c:pt idx="201">
                  <c:v>448</c:v>
                </c:pt>
                <c:pt idx="202">
                  <c:v>0</c:v>
                </c:pt>
                <c:pt idx="203">
                  <c:v>98</c:v>
                </c:pt>
                <c:pt idx="204">
                  <c:v>182</c:v>
                </c:pt>
                <c:pt idx="205">
                  <c:v>322</c:v>
                </c:pt>
                <c:pt idx="206">
                  <c:v>0</c:v>
                </c:pt>
                <c:pt idx="207">
                  <c:v>119</c:v>
                </c:pt>
                <c:pt idx="208">
                  <c:v>238</c:v>
                </c:pt>
                <c:pt idx="209">
                  <c:v>0</c:v>
                </c:pt>
                <c:pt idx="210">
                  <c:v>119</c:v>
                </c:pt>
                <c:pt idx="211">
                  <c:v>238</c:v>
                </c:pt>
                <c:pt idx="212">
                  <c:v>357</c:v>
                </c:pt>
                <c:pt idx="213">
                  <c:v>448</c:v>
                </c:pt>
                <c:pt idx="214">
                  <c:v>0</c:v>
                </c:pt>
                <c:pt idx="215">
                  <c:v>98</c:v>
                </c:pt>
                <c:pt idx="216">
                  <c:v>182</c:v>
                </c:pt>
                <c:pt idx="217">
                  <c:v>322</c:v>
                </c:pt>
                <c:pt idx="218">
                  <c:v>0</c:v>
                </c:pt>
                <c:pt idx="219">
                  <c:v>119</c:v>
                </c:pt>
                <c:pt idx="220">
                  <c:v>238</c:v>
                </c:pt>
                <c:pt idx="221">
                  <c:v>0</c:v>
                </c:pt>
                <c:pt idx="222">
                  <c:v>119</c:v>
                </c:pt>
                <c:pt idx="223">
                  <c:v>238</c:v>
                </c:pt>
                <c:pt idx="224">
                  <c:v>357</c:v>
                </c:pt>
                <c:pt idx="225">
                  <c:v>448</c:v>
                </c:pt>
                <c:pt idx="226">
                  <c:v>0</c:v>
                </c:pt>
                <c:pt idx="227">
                  <c:v>98</c:v>
                </c:pt>
                <c:pt idx="228">
                  <c:v>182</c:v>
                </c:pt>
                <c:pt idx="229">
                  <c:v>322</c:v>
                </c:pt>
                <c:pt idx="230">
                  <c:v>0</c:v>
                </c:pt>
                <c:pt idx="231">
                  <c:v>98</c:v>
                </c:pt>
                <c:pt idx="232">
                  <c:v>182</c:v>
                </c:pt>
                <c:pt idx="233">
                  <c:v>322</c:v>
                </c:pt>
                <c:pt idx="234">
                  <c:v>0</c:v>
                </c:pt>
                <c:pt idx="235">
                  <c:v>98</c:v>
                </c:pt>
                <c:pt idx="236">
                  <c:v>196</c:v>
                </c:pt>
                <c:pt idx="237">
                  <c:v>322</c:v>
                </c:pt>
                <c:pt idx="238">
                  <c:v>0</c:v>
                </c:pt>
                <c:pt idx="239">
                  <c:v>98</c:v>
                </c:pt>
                <c:pt idx="240">
                  <c:v>182</c:v>
                </c:pt>
                <c:pt idx="241">
                  <c:v>322</c:v>
                </c:pt>
                <c:pt idx="242">
                  <c:v>0</c:v>
                </c:pt>
                <c:pt idx="243">
                  <c:v>98</c:v>
                </c:pt>
                <c:pt idx="244">
                  <c:v>182</c:v>
                </c:pt>
                <c:pt idx="245">
                  <c:v>0</c:v>
                </c:pt>
                <c:pt idx="246">
                  <c:v>98</c:v>
                </c:pt>
                <c:pt idx="247">
                  <c:v>182</c:v>
                </c:pt>
                <c:pt idx="248">
                  <c:v>0</c:v>
                </c:pt>
                <c:pt idx="249">
                  <c:v>98</c:v>
                </c:pt>
                <c:pt idx="250">
                  <c:v>196</c:v>
                </c:pt>
                <c:pt idx="251">
                  <c:v>0</c:v>
                </c:pt>
                <c:pt idx="252">
                  <c:v>98</c:v>
                </c:pt>
                <c:pt idx="253">
                  <c:v>182</c:v>
                </c:pt>
                <c:pt idx="254">
                  <c:v>0</c:v>
                </c:pt>
                <c:pt idx="255">
                  <c:v>98</c:v>
                </c:pt>
                <c:pt idx="256">
                  <c:v>182</c:v>
                </c:pt>
                <c:pt idx="257">
                  <c:v>180</c:v>
                </c:pt>
                <c:pt idx="258">
                  <c:v>306</c:v>
                </c:pt>
                <c:pt idx="259">
                  <c:v>480</c:v>
                </c:pt>
                <c:pt idx="260">
                  <c:v>589</c:v>
                </c:pt>
                <c:pt idx="261">
                  <c:v>684</c:v>
                </c:pt>
                <c:pt idx="262">
                  <c:v>765</c:v>
                </c:pt>
                <c:pt idx="263">
                  <c:v>0</c:v>
                </c:pt>
                <c:pt idx="264">
                  <c:v>119</c:v>
                </c:pt>
                <c:pt idx="265">
                  <c:v>238</c:v>
                </c:pt>
                <c:pt idx="266">
                  <c:v>336</c:v>
                </c:pt>
                <c:pt idx="267">
                  <c:v>496</c:v>
                </c:pt>
                <c:pt idx="268">
                  <c:v>608</c:v>
                </c:pt>
                <c:pt idx="269">
                  <c:v>0</c:v>
                </c:pt>
                <c:pt idx="270">
                  <c:v>98</c:v>
                </c:pt>
                <c:pt idx="271">
                  <c:v>0</c:v>
                </c:pt>
                <c:pt idx="272">
                  <c:v>126</c:v>
                </c:pt>
                <c:pt idx="273">
                  <c:v>280</c:v>
                </c:pt>
                <c:pt idx="274">
                  <c:v>378</c:v>
                </c:pt>
                <c:pt idx="275">
                  <c:v>504</c:v>
                </c:pt>
                <c:pt idx="276">
                  <c:v>595</c:v>
                </c:pt>
                <c:pt idx="277">
                  <c:v>0</c:v>
                </c:pt>
                <c:pt idx="278">
                  <c:v>119</c:v>
                </c:pt>
                <c:pt idx="279">
                  <c:v>238</c:v>
                </c:pt>
                <c:pt idx="280">
                  <c:v>336</c:v>
                </c:pt>
                <c:pt idx="281">
                  <c:v>496</c:v>
                </c:pt>
                <c:pt idx="282">
                  <c:v>608</c:v>
                </c:pt>
                <c:pt idx="283">
                  <c:v>675</c:v>
                </c:pt>
                <c:pt idx="284">
                  <c:v>715</c:v>
                </c:pt>
                <c:pt idx="285">
                  <c:v>0</c:v>
                </c:pt>
                <c:pt idx="286">
                  <c:v>70</c:v>
                </c:pt>
                <c:pt idx="287">
                  <c:v>98</c:v>
                </c:pt>
                <c:pt idx="288">
                  <c:v>0</c:v>
                </c:pt>
                <c:pt idx="289">
                  <c:v>126</c:v>
                </c:pt>
                <c:pt idx="290">
                  <c:v>280</c:v>
                </c:pt>
                <c:pt idx="291">
                  <c:v>399</c:v>
                </c:pt>
                <c:pt idx="292">
                  <c:v>504</c:v>
                </c:pt>
                <c:pt idx="293">
                  <c:v>595</c:v>
                </c:pt>
                <c:pt idx="294">
                  <c:v>0</c:v>
                </c:pt>
                <c:pt idx="295">
                  <c:v>119</c:v>
                </c:pt>
                <c:pt idx="296">
                  <c:v>238</c:v>
                </c:pt>
                <c:pt idx="297">
                  <c:v>357</c:v>
                </c:pt>
                <c:pt idx="298">
                  <c:v>465</c:v>
                </c:pt>
                <c:pt idx="299">
                  <c:v>608</c:v>
                </c:pt>
                <c:pt idx="300">
                  <c:v>630</c:v>
                </c:pt>
                <c:pt idx="301">
                  <c:v>715</c:v>
                </c:pt>
                <c:pt idx="302">
                  <c:v>0</c:v>
                </c:pt>
                <c:pt idx="303">
                  <c:v>98</c:v>
                </c:pt>
                <c:pt idx="304">
                  <c:v>0</c:v>
                </c:pt>
                <c:pt idx="305">
                  <c:v>98</c:v>
                </c:pt>
                <c:pt idx="306">
                  <c:v>168</c:v>
                </c:pt>
                <c:pt idx="307">
                  <c:v>0</c:v>
                </c:pt>
                <c:pt idx="308">
                  <c:v>105</c:v>
                </c:pt>
                <c:pt idx="309">
                  <c:v>196</c:v>
                </c:pt>
                <c:pt idx="310">
                  <c:v>315</c:v>
                </c:pt>
                <c:pt idx="311">
                  <c:v>336</c:v>
                </c:pt>
                <c:pt idx="312">
                  <c:v>0</c:v>
                </c:pt>
                <c:pt idx="313">
                  <c:v>91</c:v>
                </c:pt>
                <c:pt idx="314">
                  <c:v>182</c:v>
                </c:pt>
                <c:pt idx="315">
                  <c:v>0</c:v>
                </c:pt>
                <c:pt idx="316">
                  <c:v>105</c:v>
                </c:pt>
                <c:pt idx="317">
                  <c:v>196</c:v>
                </c:pt>
                <c:pt idx="318">
                  <c:v>315</c:v>
                </c:pt>
                <c:pt idx="319">
                  <c:v>336</c:v>
                </c:pt>
                <c:pt idx="320">
                  <c:v>0</c:v>
                </c:pt>
                <c:pt idx="321">
                  <c:v>91</c:v>
                </c:pt>
                <c:pt idx="322">
                  <c:v>196</c:v>
                </c:pt>
                <c:pt idx="323">
                  <c:v>0</c:v>
                </c:pt>
                <c:pt idx="324">
                  <c:v>98</c:v>
                </c:pt>
                <c:pt idx="325">
                  <c:v>182</c:v>
                </c:pt>
                <c:pt idx="326">
                  <c:v>252</c:v>
                </c:pt>
                <c:pt idx="327">
                  <c:v>0</c:v>
                </c:pt>
                <c:pt idx="328">
                  <c:v>105</c:v>
                </c:pt>
                <c:pt idx="329">
                  <c:v>196</c:v>
                </c:pt>
                <c:pt idx="330">
                  <c:v>315</c:v>
                </c:pt>
                <c:pt idx="331">
                  <c:v>336</c:v>
                </c:pt>
                <c:pt idx="332">
                  <c:v>0</c:v>
                </c:pt>
                <c:pt idx="333">
                  <c:v>91</c:v>
                </c:pt>
                <c:pt idx="334">
                  <c:v>196</c:v>
                </c:pt>
                <c:pt idx="335">
                  <c:v>0</c:v>
                </c:pt>
                <c:pt idx="336">
                  <c:v>98</c:v>
                </c:pt>
                <c:pt idx="337">
                  <c:v>210</c:v>
                </c:pt>
                <c:pt idx="338">
                  <c:v>294</c:v>
                </c:pt>
                <c:pt idx="339">
                  <c:v>0</c:v>
                </c:pt>
                <c:pt idx="340">
                  <c:v>105</c:v>
                </c:pt>
                <c:pt idx="341">
                  <c:v>196</c:v>
                </c:pt>
                <c:pt idx="342">
                  <c:v>336</c:v>
                </c:pt>
                <c:pt idx="343">
                  <c:v>336</c:v>
                </c:pt>
                <c:pt idx="344">
                  <c:v>0</c:v>
                </c:pt>
                <c:pt idx="345">
                  <c:v>91</c:v>
                </c:pt>
                <c:pt idx="346">
                  <c:v>182</c:v>
                </c:pt>
                <c:pt idx="347">
                  <c:v>0</c:v>
                </c:pt>
                <c:pt idx="348">
                  <c:v>98</c:v>
                </c:pt>
                <c:pt idx="349">
                  <c:v>182</c:v>
                </c:pt>
                <c:pt idx="350">
                  <c:v>0</c:v>
                </c:pt>
                <c:pt idx="351">
                  <c:v>105</c:v>
                </c:pt>
                <c:pt idx="352">
                  <c:v>196</c:v>
                </c:pt>
                <c:pt idx="353">
                  <c:v>315</c:v>
                </c:pt>
                <c:pt idx="354">
                  <c:v>336</c:v>
                </c:pt>
                <c:pt idx="355">
                  <c:v>0</c:v>
                </c:pt>
                <c:pt idx="356">
                  <c:v>91</c:v>
                </c:pt>
                <c:pt idx="357">
                  <c:v>196</c:v>
                </c:pt>
                <c:pt idx="358">
                  <c:v>0</c:v>
                </c:pt>
                <c:pt idx="359">
                  <c:v>91</c:v>
                </c:pt>
                <c:pt idx="360">
                  <c:v>224</c:v>
                </c:pt>
                <c:pt idx="361">
                  <c:v>0</c:v>
                </c:pt>
                <c:pt idx="362">
                  <c:v>105</c:v>
                </c:pt>
                <c:pt idx="363">
                  <c:v>196</c:v>
                </c:pt>
                <c:pt idx="364">
                  <c:v>315</c:v>
                </c:pt>
                <c:pt idx="365">
                  <c:v>336</c:v>
                </c:pt>
                <c:pt idx="366">
                  <c:v>0</c:v>
                </c:pt>
                <c:pt idx="367">
                  <c:v>91</c:v>
                </c:pt>
                <c:pt idx="368">
                  <c:v>182</c:v>
                </c:pt>
              </c:numCache>
            </c:numRef>
          </c:xVal>
          <c:yVal>
            <c:numRef>
              <c:f>계산!$H$2:$H$370</c:f>
              <c:numCache>
                <c:formatCode>General</c:formatCode>
                <c:ptCount val="36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0</c:v>
                </c:pt>
                <c:pt idx="21">
                  <c:v>2</c:v>
                </c:pt>
                <c:pt idx="22">
                  <c:v>6</c:v>
                </c:pt>
                <c:pt idx="23">
                  <c:v>0</c:v>
                </c:pt>
                <c:pt idx="24">
                  <c:v>5</c:v>
                </c:pt>
                <c:pt idx="25">
                  <c:v>8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3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6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0</c:v>
                </c:pt>
                <c:pt idx="48">
                  <c:v>4</c:v>
                </c:pt>
                <c:pt idx="49">
                  <c:v>7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5</c:v>
                </c:pt>
                <c:pt idx="57">
                  <c:v>8</c:v>
                </c:pt>
                <c:pt idx="58">
                  <c:v>0</c:v>
                </c:pt>
                <c:pt idx="59">
                  <c:v>4</c:v>
                </c:pt>
                <c:pt idx="60">
                  <c:v>7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5</c:v>
                </c:pt>
                <c:pt idx="68">
                  <c:v>7</c:v>
                </c:pt>
                <c:pt idx="69">
                  <c:v>9</c:v>
                </c:pt>
                <c:pt idx="70">
                  <c:v>0</c:v>
                </c:pt>
                <c:pt idx="71">
                  <c:v>4</c:v>
                </c:pt>
                <c:pt idx="72">
                  <c:v>8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5</c:v>
                </c:pt>
                <c:pt idx="90">
                  <c:v>8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5</c:v>
                </c:pt>
                <c:pt idx="95">
                  <c:v>5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4</c:v>
                </c:pt>
                <c:pt idx="100">
                  <c:v>7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5</c:v>
                </c:pt>
                <c:pt idx="105">
                  <c:v>5</c:v>
                </c:pt>
                <c:pt idx="106">
                  <c:v>0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4</c:v>
                </c:pt>
                <c:pt idx="111">
                  <c:v>6</c:v>
                </c:pt>
                <c:pt idx="112">
                  <c:v>0</c:v>
                </c:pt>
                <c:pt idx="113">
                  <c:v>2</c:v>
                </c:pt>
                <c:pt idx="114">
                  <c:v>5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6</c:v>
                </c:pt>
                <c:pt idx="121">
                  <c:v>0</c:v>
                </c:pt>
                <c:pt idx="122">
                  <c:v>4</c:v>
                </c:pt>
                <c:pt idx="123">
                  <c:v>6</c:v>
                </c:pt>
                <c:pt idx="124">
                  <c:v>0</c:v>
                </c:pt>
                <c:pt idx="125">
                  <c:v>2</c:v>
                </c:pt>
                <c:pt idx="126">
                  <c:v>4</c:v>
                </c:pt>
                <c:pt idx="127">
                  <c:v>0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2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4</c:v>
                </c:pt>
                <c:pt idx="144">
                  <c:v>0</c:v>
                </c:pt>
                <c:pt idx="145">
                  <c:v>4</c:v>
                </c:pt>
                <c:pt idx="146">
                  <c:v>8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6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7</c:v>
                </c:pt>
                <c:pt idx="160">
                  <c:v>0</c:v>
                </c:pt>
                <c:pt idx="161">
                  <c:v>2</c:v>
                </c:pt>
                <c:pt idx="162">
                  <c:v>4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7</c:v>
                </c:pt>
                <c:pt idx="167">
                  <c:v>0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0</c:v>
                </c:pt>
                <c:pt idx="173">
                  <c:v>3</c:v>
                </c:pt>
                <c:pt idx="174">
                  <c:v>5</c:v>
                </c:pt>
                <c:pt idx="175">
                  <c:v>8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7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4</c:v>
                </c:pt>
                <c:pt idx="184">
                  <c:v>4</c:v>
                </c:pt>
                <c:pt idx="185">
                  <c:v>0</c:v>
                </c:pt>
                <c:pt idx="186">
                  <c:v>3</c:v>
                </c:pt>
                <c:pt idx="187">
                  <c:v>5</c:v>
                </c:pt>
                <c:pt idx="188">
                  <c:v>8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6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4</c:v>
                </c:pt>
                <c:pt idx="197">
                  <c:v>0</c:v>
                </c:pt>
                <c:pt idx="198">
                  <c:v>2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7</c:v>
                </c:pt>
                <c:pt idx="206">
                  <c:v>0</c:v>
                </c:pt>
                <c:pt idx="207">
                  <c:v>2</c:v>
                </c:pt>
                <c:pt idx="208">
                  <c:v>4</c:v>
                </c:pt>
                <c:pt idx="209">
                  <c:v>0</c:v>
                </c:pt>
                <c:pt idx="210">
                  <c:v>2</c:v>
                </c:pt>
                <c:pt idx="211">
                  <c:v>4</c:v>
                </c:pt>
                <c:pt idx="212">
                  <c:v>7</c:v>
                </c:pt>
                <c:pt idx="213">
                  <c:v>7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6</c:v>
                </c:pt>
                <c:pt idx="218">
                  <c:v>0</c:v>
                </c:pt>
                <c:pt idx="219">
                  <c:v>2</c:v>
                </c:pt>
                <c:pt idx="220">
                  <c:v>4</c:v>
                </c:pt>
                <c:pt idx="221">
                  <c:v>0</c:v>
                </c:pt>
                <c:pt idx="222">
                  <c:v>2</c:v>
                </c:pt>
                <c:pt idx="223">
                  <c:v>5</c:v>
                </c:pt>
                <c:pt idx="224">
                  <c:v>8</c:v>
                </c:pt>
                <c:pt idx="225">
                  <c:v>9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7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7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8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7</c:v>
                </c:pt>
                <c:pt idx="242">
                  <c:v>0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5</c:v>
                </c:pt>
                <c:pt idx="258">
                  <c:v>7</c:v>
                </c:pt>
                <c:pt idx="259">
                  <c:v>7</c:v>
                </c:pt>
                <c:pt idx="260">
                  <c:v>11</c:v>
                </c:pt>
                <c:pt idx="261">
                  <c:v>13</c:v>
                </c:pt>
                <c:pt idx="262">
                  <c:v>14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4</c:v>
                </c:pt>
                <c:pt idx="267">
                  <c:v>6</c:v>
                </c:pt>
                <c:pt idx="268">
                  <c:v>6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3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11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8</c:v>
                </c:pt>
                <c:pt idx="282">
                  <c:v>9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9</c:v>
                </c:pt>
                <c:pt idx="293">
                  <c:v>10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7</c:v>
                </c:pt>
                <c:pt idx="307">
                  <c:v>0</c:v>
                </c:pt>
                <c:pt idx="308">
                  <c:v>2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0</c:v>
                </c:pt>
                <c:pt idx="313">
                  <c:v>3</c:v>
                </c:pt>
                <c:pt idx="314">
                  <c:v>4</c:v>
                </c:pt>
                <c:pt idx="315">
                  <c:v>0</c:v>
                </c:pt>
                <c:pt idx="316">
                  <c:v>2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0</c:v>
                </c:pt>
                <c:pt idx="321">
                  <c:v>2</c:v>
                </c:pt>
                <c:pt idx="322">
                  <c:v>3</c:v>
                </c:pt>
                <c:pt idx="323">
                  <c:v>0</c:v>
                </c:pt>
                <c:pt idx="324">
                  <c:v>2</c:v>
                </c:pt>
                <c:pt idx="325">
                  <c:v>4</c:v>
                </c:pt>
                <c:pt idx="326">
                  <c:v>7</c:v>
                </c:pt>
                <c:pt idx="327">
                  <c:v>0</c:v>
                </c:pt>
                <c:pt idx="328">
                  <c:v>3</c:v>
                </c:pt>
                <c:pt idx="329">
                  <c:v>5</c:v>
                </c:pt>
                <c:pt idx="330">
                  <c:v>6</c:v>
                </c:pt>
                <c:pt idx="331">
                  <c:v>7</c:v>
                </c:pt>
                <c:pt idx="332">
                  <c:v>0</c:v>
                </c:pt>
                <c:pt idx="333">
                  <c:v>3</c:v>
                </c:pt>
                <c:pt idx="334">
                  <c:v>5</c:v>
                </c:pt>
                <c:pt idx="335">
                  <c:v>0</c:v>
                </c:pt>
                <c:pt idx="336">
                  <c:v>2</c:v>
                </c:pt>
                <c:pt idx="337">
                  <c:v>5</c:v>
                </c:pt>
                <c:pt idx="338">
                  <c:v>7</c:v>
                </c:pt>
                <c:pt idx="339">
                  <c:v>0</c:v>
                </c:pt>
                <c:pt idx="340">
                  <c:v>2</c:v>
                </c:pt>
                <c:pt idx="341">
                  <c:v>5</c:v>
                </c:pt>
                <c:pt idx="342">
                  <c:v>5</c:v>
                </c:pt>
                <c:pt idx="343">
                  <c:v>6</c:v>
                </c:pt>
                <c:pt idx="344">
                  <c:v>0</c:v>
                </c:pt>
                <c:pt idx="345">
                  <c:v>2</c:v>
                </c:pt>
                <c:pt idx="346">
                  <c:v>4</c:v>
                </c:pt>
                <c:pt idx="347">
                  <c:v>0</c:v>
                </c:pt>
                <c:pt idx="348">
                  <c:v>3</c:v>
                </c:pt>
                <c:pt idx="349">
                  <c:v>6</c:v>
                </c:pt>
                <c:pt idx="350">
                  <c:v>0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0</c:v>
                </c:pt>
                <c:pt idx="356">
                  <c:v>2</c:v>
                </c:pt>
                <c:pt idx="357">
                  <c:v>4</c:v>
                </c:pt>
                <c:pt idx="358">
                  <c:v>0</c:v>
                </c:pt>
                <c:pt idx="359">
                  <c:v>2</c:v>
                </c:pt>
                <c:pt idx="360">
                  <c:v>5</c:v>
                </c:pt>
                <c:pt idx="361">
                  <c:v>0</c:v>
                </c:pt>
                <c:pt idx="362">
                  <c:v>2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0</c:v>
                </c:pt>
                <c:pt idx="367">
                  <c:v>3</c:v>
                </c:pt>
                <c:pt idx="36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0F-4F0F-BC6E-870D78CE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357232"/>
        <c:axId val="1464404096"/>
      </c:scatterChart>
      <c:valAx>
        <c:axId val="145935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GDD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4404096"/>
        <c:crosses val="autoZero"/>
        <c:crossBetween val="midCat"/>
      </c:valAx>
      <c:valAx>
        <c:axId val="14644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 Increase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935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계산!$J$1</c:f>
              <c:strCache>
                <c:ptCount val="1"/>
                <c:pt idx="0">
                  <c:v>tempRate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538276465441814E-2"/>
                  <c:y val="0.33396653543307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계산!$H$2:$H$370</c:f>
              <c:numCache>
                <c:formatCode>General</c:formatCode>
                <c:ptCount val="36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0</c:v>
                </c:pt>
                <c:pt idx="21">
                  <c:v>2</c:v>
                </c:pt>
                <c:pt idx="22">
                  <c:v>6</c:v>
                </c:pt>
                <c:pt idx="23">
                  <c:v>0</c:v>
                </c:pt>
                <c:pt idx="24">
                  <c:v>5</c:v>
                </c:pt>
                <c:pt idx="25">
                  <c:v>8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3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6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0</c:v>
                </c:pt>
                <c:pt idx="48">
                  <c:v>4</c:v>
                </c:pt>
                <c:pt idx="49">
                  <c:v>7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5</c:v>
                </c:pt>
                <c:pt idx="57">
                  <c:v>8</c:v>
                </c:pt>
                <c:pt idx="58">
                  <c:v>0</c:v>
                </c:pt>
                <c:pt idx="59">
                  <c:v>4</c:v>
                </c:pt>
                <c:pt idx="60">
                  <c:v>7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5</c:v>
                </c:pt>
                <c:pt idx="68">
                  <c:v>7</c:v>
                </c:pt>
                <c:pt idx="69">
                  <c:v>9</c:v>
                </c:pt>
                <c:pt idx="70">
                  <c:v>0</c:v>
                </c:pt>
                <c:pt idx="71">
                  <c:v>4</c:v>
                </c:pt>
                <c:pt idx="72">
                  <c:v>8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5</c:v>
                </c:pt>
                <c:pt idx="90">
                  <c:v>8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5</c:v>
                </c:pt>
                <c:pt idx="95">
                  <c:v>5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4</c:v>
                </c:pt>
                <c:pt idx="100">
                  <c:v>7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5</c:v>
                </c:pt>
                <c:pt idx="105">
                  <c:v>5</c:v>
                </c:pt>
                <c:pt idx="106">
                  <c:v>0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4</c:v>
                </c:pt>
                <c:pt idx="111">
                  <c:v>6</c:v>
                </c:pt>
                <c:pt idx="112">
                  <c:v>0</c:v>
                </c:pt>
                <c:pt idx="113">
                  <c:v>2</c:v>
                </c:pt>
                <c:pt idx="114">
                  <c:v>5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6</c:v>
                </c:pt>
                <c:pt idx="121">
                  <c:v>0</c:v>
                </c:pt>
                <c:pt idx="122">
                  <c:v>4</c:v>
                </c:pt>
                <c:pt idx="123">
                  <c:v>6</c:v>
                </c:pt>
                <c:pt idx="124">
                  <c:v>0</c:v>
                </c:pt>
                <c:pt idx="125">
                  <c:v>2</c:v>
                </c:pt>
                <c:pt idx="126">
                  <c:v>4</c:v>
                </c:pt>
                <c:pt idx="127">
                  <c:v>0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2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4</c:v>
                </c:pt>
                <c:pt idx="144">
                  <c:v>0</c:v>
                </c:pt>
                <c:pt idx="145">
                  <c:v>4</c:v>
                </c:pt>
                <c:pt idx="146">
                  <c:v>8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6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7</c:v>
                </c:pt>
                <c:pt idx="160">
                  <c:v>0</c:v>
                </c:pt>
                <c:pt idx="161">
                  <c:v>2</c:v>
                </c:pt>
                <c:pt idx="162">
                  <c:v>4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7</c:v>
                </c:pt>
                <c:pt idx="167">
                  <c:v>0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0</c:v>
                </c:pt>
                <c:pt idx="173">
                  <c:v>3</c:v>
                </c:pt>
                <c:pt idx="174">
                  <c:v>5</c:v>
                </c:pt>
                <c:pt idx="175">
                  <c:v>8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7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4</c:v>
                </c:pt>
                <c:pt idx="184">
                  <c:v>4</c:v>
                </c:pt>
                <c:pt idx="185">
                  <c:v>0</c:v>
                </c:pt>
                <c:pt idx="186">
                  <c:v>3</c:v>
                </c:pt>
                <c:pt idx="187">
                  <c:v>5</c:v>
                </c:pt>
                <c:pt idx="188">
                  <c:v>8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6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4</c:v>
                </c:pt>
                <c:pt idx="197">
                  <c:v>0</c:v>
                </c:pt>
                <c:pt idx="198">
                  <c:v>2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7</c:v>
                </c:pt>
                <c:pt idx="206">
                  <c:v>0</c:v>
                </c:pt>
                <c:pt idx="207">
                  <c:v>2</c:v>
                </c:pt>
                <c:pt idx="208">
                  <c:v>4</c:v>
                </c:pt>
                <c:pt idx="209">
                  <c:v>0</c:v>
                </c:pt>
                <c:pt idx="210">
                  <c:v>2</c:v>
                </c:pt>
                <c:pt idx="211">
                  <c:v>4</c:v>
                </c:pt>
                <c:pt idx="212">
                  <c:v>7</c:v>
                </c:pt>
                <c:pt idx="213">
                  <c:v>7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6</c:v>
                </c:pt>
                <c:pt idx="218">
                  <c:v>0</c:v>
                </c:pt>
                <c:pt idx="219">
                  <c:v>2</c:v>
                </c:pt>
                <c:pt idx="220">
                  <c:v>4</c:v>
                </c:pt>
                <c:pt idx="221">
                  <c:v>0</c:v>
                </c:pt>
                <c:pt idx="222">
                  <c:v>2</c:v>
                </c:pt>
                <c:pt idx="223">
                  <c:v>5</c:v>
                </c:pt>
                <c:pt idx="224">
                  <c:v>8</c:v>
                </c:pt>
                <c:pt idx="225">
                  <c:v>9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7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7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8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7</c:v>
                </c:pt>
                <c:pt idx="242">
                  <c:v>0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5</c:v>
                </c:pt>
                <c:pt idx="258">
                  <c:v>7</c:v>
                </c:pt>
                <c:pt idx="259">
                  <c:v>7</c:v>
                </c:pt>
                <c:pt idx="260">
                  <c:v>11</c:v>
                </c:pt>
                <c:pt idx="261">
                  <c:v>13</c:v>
                </c:pt>
                <c:pt idx="262">
                  <c:v>14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4</c:v>
                </c:pt>
                <c:pt idx="267">
                  <c:v>6</c:v>
                </c:pt>
                <c:pt idx="268">
                  <c:v>6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3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11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8</c:v>
                </c:pt>
                <c:pt idx="282">
                  <c:v>9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9</c:v>
                </c:pt>
                <c:pt idx="293">
                  <c:v>10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7</c:v>
                </c:pt>
                <c:pt idx="307">
                  <c:v>0</c:v>
                </c:pt>
                <c:pt idx="308">
                  <c:v>2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0</c:v>
                </c:pt>
                <c:pt idx="313">
                  <c:v>3</c:v>
                </c:pt>
                <c:pt idx="314">
                  <c:v>4</c:v>
                </c:pt>
                <c:pt idx="315">
                  <c:v>0</c:v>
                </c:pt>
                <c:pt idx="316">
                  <c:v>2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0</c:v>
                </c:pt>
                <c:pt idx="321">
                  <c:v>2</c:v>
                </c:pt>
                <c:pt idx="322">
                  <c:v>3</c:v>
                </c:pt>
                <c:pt idx="323">
                  <c:v>0</c:v>
                </c:pt>
                <c:pt idx="324">
                  <c:v>2</c:v>
                </c:pt>
                <c:pt idx="325">
                  <c:v>4</c:v>
                </c:pt>
                <c:pt idx="326">
                  <c:v>7</c:v>
                </c:pt>
                <c:pt idx="327">
                  <c:v>0</c:v>
                </c:pt>
                <c:pt idx="328">
                  <c:v>3</c:v>
                </c:pt>
                <c:pt idx="329">
                  <c:v>5</c:v>
                </c:pt>
                <c:pt idx="330">
                  <c:v>6</c:v>
                </c:pt>
                <c:pt idx="331">
                  <c:v>7</c:v>
                </c:pt>
                <c:pt idx="332">
                  <c:v>0</c:v>
                </c:pt>
                <c:pt idx="333">
                  <c:v>3</c:v>
                </c:pt>
                <c:pt idx="334">
                  <c:v>5</c:v>
                </c:pt>
                <c:pt idx="335">
                  <c:v>0</c:v>
                </c:pt>
                <c:pt idx="336">
                  <c:v>2</c:v>
                </c:pt>
                <c:pt idx="337">
                  <c:v>5</c:v>
                </c:pt>
                <c:pt idx="338">
                  <c:v>7</c:v>
                </c:pt>
                <c:pt idx="339">
                  <c:v>0</c:v>
                </c:pt>
                <c:pt idx="340">
                  <c:v>2</c:v>
                </c:pt>
                <c:pt idx="341">
                  <c:v>5</c:v>
                </c:pt>
                <c:pt idx="342">
                  <c:v>5</c:v>
                </c:pt>
                <c:pt idx="343">
                  <c:v>6</c:v>
                </c:pt>
                <c:pt idx="344">
                  <c:v>0</c:v>
                </c:pt>
                <c:pt idx="345">
                  <c:v>2</c:v>
                </c:pt>
                <c:pt idx="346">
                  <c:v>4</c:v>
                </c:pt>
                <c:pt idx="347">
                  <c:v>0</c:v>
                </c:pt>
                <c:pt idx="348">
                  <c:v>3</c:v>
                </c:pt>
                <c:pt idx="349">
                  <c:v>6</c:v>
                </c:pt>
                <c:pt idx="350">
                  <c:v>0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0</c:v>
                </c:pt>
                <c:pt idx="356">
                  <c:v>2</c:v>
                </c:pt>
                <c:pt idx="357">
                  <c:v>4</c:v>
                </c:pt>
                <c:pt idx="358">
                  <c:v>0</c:v>
                </c:pt>
                <c:pt idx="359">
                  <c:v>2</c:v>
                </c:pt>
                <c:pt idx="360">
                  <c:v>5</c:v>
                </c:pt>
                <c:pt idx="361">
                  <c:v>0</c:v>
                </c:pt>
                <c:pt idx="362">
                  <c:v>2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0</c:v>
                </c:pt>
                <c:pt idx="367">
                  <c:v>3</c:v>
                </c:pt>
                <c:pt idx="368">
                  <c:v>5</c:v>
                </c:pt>
              </c:numCache>
            </c:numRef>
          </c:xVal>
          <c:yVal>
            <c:numRef>
              <c:f>계산!$J$2:$J$370</c:f>
              <c:numCache>
                <c:formatCode>General</c:formatCode>
                <c:ptCount val="369"/>
                <c:pt idx="0">
                  <c:v>0</c:v>
                </c:pt>
                <c:pt idx="1">
                  <c:v>6.8356237002521993</c:v>
                </c:pt>
                <c:pt idx="2">
                  <c:v>15.624282743433598</c:v>
                </c:pt>
                <c:pt idx="3">
                  <c:v>0</c:v>
                </c:pt>
                <c:pt idx="4">
                  <c:v>6.8356237002521993</c:v>
                </c:pt>
                <c:pt idx="5">
                  <c:v>13.671247400504399</c:v>
                </c:pt>
                <c:pt idx="6">
                  <c:v>0</c:v>
                </c:pt>
                <c:pt idx="7">
                  <c:v>6.4439981243479876</c:v>
                </c:pt>
                <c:pt idx="8">
                  <c:v>12.887996248695975</c:v>
                </c:pt>
                <c:pt idx="9">
                  <c:v>0</c:v>
                </c:pt>
                <c:pt idx="10">
                  <c:v>6.5917912809138919</c:v>
                </c:pt>
                <c:pt idx="11">
                  <c:v>12.887996248695975</c:v>
                </c:pt>
                <c:pt idx="12">
                  <c:v>0</c:v>
                </c:pt>
                <c:pt idx="13">
                  <c:v>6.8356237002521993</c:v>
                </c:pt>
                <c:pt idx="14">
                  <c:v>15.624282743433598</c:v>
                </c:pt>
                <c:pt idx="15">
                  <c:v>0</c:v>
                </c:pt>
                <c:pt idx="16">
                  <c:v>6.8356237002521993</c:v>
                </c:pt>
                <c:pt idx="17">
                  <c:v>13.671247400504399</c:v>
                </c:pt>
                <c:pt idx="18">
                  <c:v>20.506871100756598</c:v>
                </c:pt>
                <c:pt idx="19">
                  <c:v>27.342494801008797</c:v>
                </c:pt>
                <c:pt idx="20">
                  <c:v>0</c:v>
                </c:pt>
                <c:pt idx="21">
                  <c:v>6.4439981243479876</c:v>
                </c:pt>
                <c:pt idx="22">
                  <c:v>12.887996248695975</c:v>
                </c:pt>
                <c:pt idx="23">
                  <c:v>0</c:v>
                </c:pt>
                <c:pt idx="24">
                  <c:v>6.5917912809138919</c:v>
                </c:pt>
                <c:pt idx="25">
                  <c:v>12.887996248695975</c:v>
                </c:pt>
                <c:pt idx="26">
                  <c:v>0</c:v>
                </c:pt>
                <c:pt idx="27">
                  <c:v>6.8356237002521993</c:v>
                </c:pt>
                <c:pt idx="28">
                  <c:v>15.624282743433598</c:v>
                </c:pt>
                <c:pt idx="29">
                  <c:v>0</c:v>
                </c:pt>
                <c:pt idx="30">
                  <c:v>6.8356237002521993</c:v>
                </c:pt>
                <c:pt idx="31">
                  <c:v>13.671247400504399</c:v>
                </c:pt>
                <c:pt idx="32">
                  <c:v>0</c:v>
                </c:pt>
                <c:pt idx="33">
                  <c:v>6.4439981243479876</c:v>
                </c:pt>
                <c:pt idx="34">
                  <c:v>12.887996248695975</c:v>
                </c:pt>
                <c:pt idx="35">
                  <c:v>0</c:v>
                </c:pt>
                <c:pt idx="36">
                  <c:v>6.5917912809138919</c:v>
                </c:pt>
                <c:pt idx="37">
                  <c:v>0</c:v>
                </c:pt>
                <c:pt idx="38">
                  <c:v>6.8356237002521993</c:v>
                </c:pt>
                <c:pt idx="39">
                  <c:v>15.624282743433598</c:v>
                </c:pt>
                <c:pt idx="40">
                  <c:v>0</c:v>
                </c:pt>
                <c:pt idx="41">
                  <c:v>6.8356237002521993</c:v>
                </c:pt>
                <c:pt idx="42">
                  <c:v>0</c:v>
                </c:pt>
                <c:pt idx="43">
                  <c:v>6.4439981243479876</c:v>
                </c:pt>
                <c:pt idx="44">
                  <c:v>12.887996248695975</c:v>
                </c:pt>
                <c:pt idx="45">
                  <c:v>19.331994373043962</c:v>
                </c:pt>
                <c:pt idx="46">
                  <c:v>26.367165123655568</c:v>
                </c:pt>
                <c:pt idx="47">
                  <c:v>0</c:v>
                </c:pt>
                <c:pt idx="48">
                  <c:v>6.5917912809138919</c:v>
                </c:pt>
                <c:pt idx="49">
                  <c:v>12.887996248695975</c:v>
                </c:pt>
                <c:pt idx="50">
                  <c:v>0</c:v>
                </c:pt>
                <c:pt idx="51">
                  <c:v>6.8356237002521993</c:v>
                </c:pt>
                <c:pt idx="52">
                  <c:v>0</c:v>
                </c:pt>
                <c:pt idx="53">
                  <c:v>6.8356237002521993</c:v>
                </c:pt>
                <c:pt idx="54">
                  <c:v>0</c:v>
                </c:pt>
                <c:pt idx="55">
                  <c:v>6.4439981243479876</c:v>
                </c:pt>
                <c:pt idx="56">
                  <c:v>12.887996248695975</c:v>
                </c:pt>
                <c:pt idx="57">
                  <c:v>19.331994373043962</c:v>
                </c:pt>
                <c:pt idx="58">
                  <c:v>0</c:v>
                </c:pt>
                <c:pt idx="59">
                  <c:v>6.5917912809138919</c:v>
                </c:pt>
                <c:pt idx="60">
                  <c:v>12.887996248695975</c:v>
                </c:pt>
                <c:pt idx="61">
                  <c:v>0</c:v>
                </c:pt>
                <c:pt idx="62">
                  <c:v>6.8356237002521993</c:v>
                </c:pt>
                <c:pt idx="63">
                  <c:v>0</c:v>
                </c:pt>
                <c:pt idx="64">
                  <c:v>6.8356237002521993</c:v>
                </c:pt>
                <c:pt idx="65">
                  <c:v>0</c:v>
                </c:pt>
                <c:pt idx="66">
                  <c:v>6.4439981243479876</c:v>
                </c:pt>
                <c:pt idx="67">
                  <c:v>12.887996248695975</c:v>
                </c:pt>
                <c:pt idx="68">
                  <c:v>19.331994373043962</c:v>
                </c:pt>
                <c:pt idx="69">
                  <c:v>26.367165123655568</c:v>
                </c:pt>
                <c:pt idx="70">
                  <c:v>0</c:v>
                </c:pt>
                <c:pt idx="71">
                  <c:v>6.5917912809138919</c:v>
                </c:pt>
                <c:pt idx="72">
                  <c:v>12.887996248695975</c:v>
                </c:pt>
                <c:pt idx="73">
                  <c:v>0</c:v>
                </c:pt>
                <c:pt idx="74">
                  <c:v>6.8356237002521993</c:v>
                </c:pt>
                <c:pt idx="75">
                  <c:v>0</c:v>
                </c:pt>
                <c:pt idx="76">
                  <c:v>6.8356237002521993</c:v>
                </c:pt>
                <c:pt idx="77">
                  <c:v>15.823368778984387</c:v>
                </c:pt>
                <c:pt idx="78">
                  <c:v>0</c:v>
                </c:pt>
                <c:pt idx="79">
                  <c:v>6.8356237002521993</c:v>
                </c:pt>
                <c:pt idx="80">
                  <c:v>15.624282743433598</c:v>
                </c:pt>
                <c:pt idx="81">
                  <c:v>0</c:v>
                </c:pt>
                <c:pt idx="82">
                  <c:v>6.7237189795986563</c:v>
                </c:pt>
                <c:pt idx="83">
                  <c:v>13.447437959197313</c:v>
                </c:pt>
                <c:pt idx="84">
                  <c:v>20.171156938795967</c:v>
                </c:pt>
                <c:pt idx="85">
                  <c:v>25.934344635594819</c:v>
                </c:pt>
                <c:pt idx="86">
                  <c:v>0</c:v>
                </c:pt>
                <c:pt idx="87">
                  <c:v>6.5917912809138919</c:v>
                </c:pt>
                <c:pt idx="88">
                  <c:v>0</c:v>
                </c:pt>
                <c:pt idx="89">
                  <c:v>6.4439981243479876</c:v>
                </c:pt>
                <c:pt idx="90">
                  <c:v>13.183582561827784</c:v>
                </c:pt>
                <c:pt idx="91">
                  <c:v>0</c:v>
                </c:pt>
                <c:pt idx="92">
                  <c:v>6.7237189795986563</c:v>
                </c:pt>
                <c:pt idx="93">
                  <c:v>13.447437959197313</c:v>
                </c:pt>
                <c:pt idx="94">
                  <c:v>20.171156938795967</c:v>
                </c:pt>
                <c:pt idx="95">
                  <c:v>25.934344635594819</c:v>
                </c:pt>
                <c:pt idx="96">
                  <c:v>0</c:v>
                </c:pt>
                <c:pt idx="97">
                  <c:v>6.5917912809138919</c:v>
                </c:pt>
                <c:pt idx="98">
                  <c:v>0</c:v>
                </c:pt>
                <c:pt idx="99">
                  <c:v>6.4439981243479876</c:v>
                </c:pt>
                <c:pt idx="100">
                  <c:v>13.183582561827784</c:v>
                </c:pt>
                <c:pt idx="101">
                  <c:v>0</c:v>
                </c:pt>
                <c:pt idx="102">
                  <c:v>6.7237189795986563</c:v>
                </c:pt>
                <c:pt idx="103">
                  <c:v>0</c:v>
                </c:pt>
                <c:pt idx="104">
                  <c:v>6.7237189795986563</c:v>
                </c:pt>
                <c:pt idx="105">
                  <c:v>12.486906676397505</c:v>
                </c:pt>
                <c:pt idx="106">
                  <c:v>0</c:v>
                </c:pt>
                <c:pt idx="107">
                  <c:v>6.5917912809138919</c:v>
                </c:pt>
                <c:pt idx="108">
                  <c:v>12.887996248695975</c:v>
                </c:pt>
                <c:pt idx="109">
                  <c:v>0</c:v>
                </c:pt>
                <c:pt idx="110">
                  <c:v>6.4439981243479876</c:v>
                </c:pt>
                <c:pt idx="111">
                  <c:v>13.183582561827784</c:v>
                </c:pt>
                <c:pt idx="112">
                  <c:v>0</c:v>
                </c:pt>
                <c:pt idx="113">
                  <c:v>6.7237189795986563</c:v>
                </c:pt>
                <c:pt idx="114">
                  <c:v>13.671247400504399</c:v>
                </c:pt>
                <c:pt idx="115">
                  <c:v>0</c:v>
                </c:pt>
                <c:pt idx="116">
                  <c:v>6.7237189795986563</c:v>
                </c:pt>
                <c:pt idx="117">
                  <c:v>13.447437959197313</c:v>
                </c:pt>
                <c:pt idx="118">
                  <c:v>0</c:v>
                </c:pt>
                <c:pt idx="119">
                  <c:v>6.4439981243479876</c:v>
                </c:pt>
                <c:pt idx="120">
                  <c:v>12.887996248695975</c:v>
                </c:pt>
                <c:pt idx="121">
                  <c:v>0</c:v>
                </c:pt>
                <c:pt idx="122">
                  <c:v>6.4439981243479876</c:v>
                </c:pt>
                <c:pt idx="123">
                  <c:v>13.183582561827784</c:v>
                </c:pt>
                <c:pt idx="124">
                  <c:v>0</c:v>
                </c:pt>
                <c:pt idx="125">
                  <c:v>6.7237189795986563</c:v>
                </c:pt>
                <c:pt idx="126">
                  <c:v>13.671247400504399</c:v>
                </c:pt>
                <c:pt idx="127">
                  <c:v>0</c:v>
                </c:pt>
                <c:pt idx="128">
                  <c:v>6.7237189795986563</c:v>
                </c:pt>
                <c:pt idx="129">
                  <c:v>13.447437959197313</c:v>
                </c:pt>
                <c:pt idx="130">
                  <c:v>0</c:v>
                </c:pt>
                <c:pt idx="131">
                  <c:v>6.4439981243479876</c:v>
                </c:pt>
                <c:pt idx="132">
                  <c:v>13.183582561827784</c:v>
                </c:pt>
                <c:pt idx="133">
                  <c:v>0</c:v>
                </c:pt>
                <c:pt idx="134">
                  <c:v>6.4439981243479876</c:v>
                </c:pt>
                <c:pt idx="135">
                  <c:v>13.183582561827784</c:v>
                </c:pt>
                <c:pt idx="136">
                  <c:v>0</c:v>
                </c:pt>
                <c:pt idx="137">
                  <c:v>6.8356237002521993</c:v>
                </c:pt>
                <c:pt idx="138">
                  <c:v>0</c:v>
                </c:pt>
                <c:pt idx="139">
                  <c:v>6.7237189795986563</c:v>
                </c:pt>
                <c:pt idx="140">
                  <c:v>13.447437959197313</c:v>
                </c:pt>
                <c:pt idx="141">
                  <c:v>0</c:v>
                </c:pt>
                <c:pt idx="142">
                  <c:v>6.4439981243479876</c:v>
                </c:pt>
                <c:pt idx="143">
                  <c:v>13.183582561827784</c:v>
                </c:pt>
                <c:pt idx="144">
                  <c:v>0</c:v>
                </c:pt>
                <c:pt idx="145">
                  <c:v>6.4439981243479876</c:v>
                </c:pt>
                <c:pt idx="146">
                  <c:v>13.183582561827784</c:v>
                </c:pt>
                <c:pt idx="147">
                  <c:v>0</c:v>
                </c:pt>
                <c:pt idx="148">
                  <c:v>6.8356237002521993</c:v>
                </c:pt>
                <c:pt idx="149">
                  <c:v>0</c:v>
                </c:pt>
                <c:pt idx="150">
                  <c:v>6.8356237002521993</c:v>
                </c:pt>
                <c:pt idx="151">
                  <c:v>0</c:v>
                </c:pt>
                <c:pt idx="152">
                  <c:v>6.9795670291278924</c:v>
                </c:pt>
                <c:pt idx="153">
                  <c:v>14</c:v>
                </c:pt>
                <c:pt idx="154">
                  <c:v>22.93286309570593</c:v>
                </c:pt>
                <c:pt idx="155">
                  <c:v>0</c:v>
                </c:pt>
                <c:pt idx="156">
                  <c:v>0</c:v>
                </c:pt>
                <c:pt idx="157">
                  <c:v>6.7237189795986563</c:v>
                </c:pt>
                <c:pt idx="158">
                  <c:v>13.447437959197313</c:v>
                </c:pt>
                <c:pt idx="159">
                  <c:v>27.342494801008797</c:v>
                </c:pt>
                <c:pt idx="160">
                  <c:v>0</c:v>
                </c:pt>
                <c:pt idx="161">
                  <c:v>6.7237189795986563</c:v>
                </c:pt>
                <c:pt idx="162">
                  <c:v>13.447437959197313</c:v>
                </c:pt>
                <c:pt idx="163">
                  <c:v>0</c:v>
                </c:pt>
                <c:pt idx="164">
                  <c:v>6.9795670291278924</c:v>
                </c:pt>
                <c:pt idx="165">
                  <c:v>14</c:v>
                </c:pt>
                <c:pt idx="166">
                  <c:v>22.93286309570593</c:v>
                </c:pt>
                <c:pt idx="167">
                  <c:v>0</c:v>
                </c:pt>
                <c:pt idx="168">
                  <c:v>6.7237189795986563</c:v>
                </c:pt>
                <c:pt idx="169">
                  <c:v>13.447437959197313</c:v>
                </c:pt>
                <c:pt idx="170">
                  <c:v>20.171156938795967</c:v>
                </c:pt>
                <c:pt idx="171">
                  <c:v>27.342494801008797</c:v>
                </c:pt>
                <c:pt idx="172">
                  <c:v>0</c:v>
                </c:pt>
                <c:pt idx="173">
                  <c:v>6.7237189795986563</c:v>
                </c:pt>
                <c:pt idx="174">
                  <c:v>13.447437959197313</c:v>
                </c:pt>
                <c:pt idx="175">
                  <c:v>20.171156938795967</c:v>
                </c:pt>
                <c:pt idx="176">
                  <c:v>0</c:v>
                </c:pt>
                <c:pt idx="177">
                  <c:v>6.9795670291278924</c:v>
                </c:pt>
                <c:pt idx="178">
                  <c:v>14</c:v>
                </c:pt>
                <c:pt idx="179">
                  <c:v>22.93286309570593</c:v>
                </c:pt>
                <c:pt idx="180">
                  <c:v>0</c:v>
                </c:pt>
                <c:pt idx="181">
                  <c:v>0</c:v>
                </c:pt>
                <c:pt idx="182">
                  <c:v>6.7237189795986563</c:v>
                </c:pt>
                <c:pt idx="183">
                  <c:v>13.447437959197313</c:v>
                </c:pt>
                <c:pt idx="184">
                  <c:v>20.171156938795967</c:v>
                </c:pt>
                <c:pt idx="185">
                  <c:v>0</c:v>
                </c:pt>
                <c:pt idx="186">
                  <c:v>6.7237189795986563</c:v>
                </c:pt>
                <c:pt idx="187">
                  <c:v>13.447437959197313</c:v>
                </c:pt>
                <c:pt idx="188">
                  <c:v>20.171156938795967</c:v>
                </c:pt>
                <c:pt idx="189">
                  <c:v>0</c:v>
                </c:pt>
                <c:pt idx="190">
                  <c:v>6.9795670291278924</c:v>
                </c:pt>
                <c:pt idx="191">
                  <c:v>14</c:v>
                </c:pt>
                <c:pt idx="192">
                  <c:v>22.93286309570593</c:v>
                </c:pt>
                <c:pt idx="193">
                  <c:v>0</c:v>
                </c:pt>
                <c:pt idx="194">
                  <c:v>0</c:v>
                </c:pt>
                <c:pt idx="195">
                  <c:v>6.7237189795986563</c:v>
                </c:pt>
                <c:pt idx="196">
                  <c:v>13.447437959197313</c:v>
                </c:pt>
                <c:pt idx="197">
                  <c:v>0</c:v>
                </c:pt>
                <c:pt idx="198">
                  <c:v>6.7237189795986563</c:v>
                </c:pt>
                <c:pt idx="199">
                  <c:v>13.447437959197313</c:v>
                </c:pt>
                <c:pt idx="200">
                  <c:v>20.171156938795967</c:v>
                </c:pt>
                <c:pt idx="201">
                  <c:v>27.342494801008797</c:v>
                </c:pt>
                <c:pt idx="202">
                  <c:v>0</c:v>
                </c:pt>
                <c:pt idx="203">
                  <c:v>6.9795670291278924</c:v>
                </c:pt>
                <c:pt idx="204">
                  <c:v>14</c:v>
                </c:pt>
                <c:pt idx="205">
                  <c:v>22.93286309570593</c:v>
                </c:pt>
                <c:pt idx="206">
                  <c:v>0</c:v>
                </c:pt>
                <c:pt idx="207">
                  <c:v>6.7237189795986563</c:v>
                </c:pt>
                <c:pt idx="208">
                  <c:v>13.447437959197313</c:v>
                </c:pt>
                <c:pt idx="209">
                  <c:v>0</c:v>
                </c:pt>
                <c:pt idx="210">
                  <c:v>6.7237189795986563</c:v>
                </c:pt>
                <c:pt idx="211">
                  <c:v>13.447437959197313</c:v>
                </c:pt>
                <c:pt idx="212">
                  <c:v>20.171156938795967</c:v>
                </c:pt>
                <c:pt idx="213">
                  <c:v>27.342494801008797</c:v>
                </c:pt>
                <c:pt idx="214">
                  <c:v>0</c:v>
                </c:pt>
                <c:pt idx="215">
                  <c:v>6.9795670291278924</c:v>
                </c:pt>
                <c:pt idx="216">
                  <c:v>14</c:v>
                </c:pt>
                <c:pt idx="217">
                  <c:v>22.93286309570593</c:v>
                </c:pt>
                <c:pt idx="218">
                  <c:v>0</c:v>
                </c:pt>
                <c:pt idx="219">
                  <c:v>6.7237189795986563</c:v>
                </c:pt>
                <c:pt idx="220">
                  <c:v>13.447437959197313</c:v>
                </c:pt>
                <c:pt idx="221">
                  <c:v>0</c:v>
                </c:pt>
                <c:pt idx="222">
                  <c:v>6.7237189795986563</c:v>
                </c:pt>
                <c:pt idx="223">
                  <c:v>13.447437959197313</c:v>
                </c:pt>
                <c:pt idx="224">
                  <c:v>20.171156938795967</c:v>
                </c:pt>
                <c:pt idx="225">
                  <c:v>27.342494801008797</c:v>
                </c:pt>
                <c:pt idx="226">
                  <c:v>0</c:v>
                </c:pt>
                <c:pt idx="227">
                  <c:v>6.9795670291278924</c:v>
                </c:pt>
                <c:pt idx="228">
                  <c:v>14</c:v>
                </c:pt>
                <c:pt idx="229">
                  <c:v>22.93286309570593</c:v>
                </c:pt>
                <c:pt idx="230">
                  <c:v>0</c:v>
                </c:pt>
                <c:pt idx="231">
                  <c:v>6.9795670291278924</c:v>
                </c:pt>
                <c:pt idx="232">
                  <c:v>14</c:v>
                </c:pt>
                <c:pt idx="233">
                  <c:v>22.93286309570593</c:v>
                </c:pt>
                <c:pt idx="234">
                  <c:v>0</c:v>
                </c:pt>
                <c:pt idx="235">
                  <c:v>6.9795670291278924</c:v>
                </c:pt>
                <c:pt idx="236">
                  <c:v>13.959134058255785</c:v>
                </c:pt>
                <c:pt idx="237">
                  <c:v>22.93286309570593</c:v>
                </c:pt>
                <c:pt idx="238">
                  <c:v>0</c:v>
                </c:pt>
                <c:pt idx="239">
                  <c:v>6.9795670291278924</c:v>
                </c:pt>
                <c:pt idx="240">
                  <c:v>14</c:v>
                </c:pt>
                <c:pt idx="241">
                  <c:v>22.93286309570593</c:v>
                </c:pt>
                <c:pt idx="242">
                  <c:v>0</c:v>
                </c:pt>
                <c:pt idx="243">
                  <c:v>6.9795670291278924</c:v>
                </c:pt>
                <c:pt idx="244">
                  <c:v>14</c:v>
                </c:pt>
                <c:pt idx="245">
                  <c:v>0</c:v>
                </c:pt>
                <c:pt idx="246">
                  <c:v>6.9795670291278924</c:v>
                </c:pt>
                <c:pt idx="247">
                  <c:v>14</c:v>
                </c:pt>
                <c:pt idx="248">
                  <c:v>0</c:v>
                </c:pt>
                <c:pt idx="249">
                  <c:v>6.9795670291278924</c:v>
                </c:pt>
                <c:pt idx="250">
                  <c:v>13.959134058255785</c:v>
                </c:pt>
                <c:pt idx="251">
                  <c:v>0</c:v>
                </c:pt>
                <c:pt idx="252">
                  <c:v>6.9795670291278924</c:v>
                </c:pt>
                <c:pt idx="253">
                  <c:v>14</c:v>
                </c:pt>
                <c:pt idx="254">
                  <c:v>0</c:v>
                </c:pt>
                <c:pt idx="255">
                  <c:v>6.9795670291278924</c:v>
                </c:pt>
                <c:pt idx="256">
                  <c:v>14</c:v>
                </c:pt>
                <c:pt idx="257">
                  <c:v>9.4168446870198448</c:v>
                </c:pt>
                <c:pt idx="258">
                  <c:v>16.008635967933738</c:v>
                </c:pt>
                <c:pt idx="259">
                  <c:v>21.544895232585553</c:v>
                </c:pt>
                <c:pt idx="260">
                  <c:v>28.537705979255374</c:v>
                </c:pt>
                <c:pt idx="261">
                  <c:v>35.784009810675414</c:v>
                </c:pt>
                <c:pt idx="262">
                  <c:v>43.22390772599136</c:v>
                </c:pt>
                <c:pt idx="263">
                  <c:v>0</c:v>
                </c:pt>
                <c:pt idx="264">
                  <c:v>6.7237189795986563</c:v>
                </c:pt>
                <c:pt idx="265">
                  <c:v>13.447437959197313</c:v>
                </c:pt>
                <c:pt idx="266">
                  <c:v>20.506871100756598</c:v>
                </c:pt>
                <c:pt idx="267">
                  <c:v>30.272047815402598</c:v>
                </c:pt>
                <c:pt idx="268">
                  <c:v>37.107671515654793</c:v>
                </c:pt>
                <c:pt idx="269">
                  <c:v>0</c:v>
                </c:pt>
                <c:pt idx="270">
                  <c:v>6.9795670291278924</c:v>
                </c:pt>
                <c:pt idx="271">
                  <c:v>0</c:v>
                </c:pt>
                <c:pt idx="272">
                  <c:v>6.5917912809138919</c:v>
                </c:pt>
                <c:pt idx="273">
                  <c:v>12.567855552341573</c:v>
                </c:pt>
                <c:pt idx="274">
                  <c:v>19.775373842741676</c:v>
                </c:pt>
                <c:pt idx="275">
                  <c:v>26.367165123655568</c:v>
                </c:pt>
                <c:pt idx="276">
                  <c:v>33.618594897993283</c:v>
                </c:pt>
                <c:pt idx="277">
                  <c:v>0</c:v>
                </c:pt>
                <c:pt idx="278">
                  <c:v>6.7237189795986563</c:v>
                </c:pt>
                <c:pt idx="279">
                  <c:v>13.447437959197313</c:v>
                </c:pt>
                <c:pt idx="280">
                  <c:v>20.506871100756598</c:v>
                </c:pt>
                <c:pt idx="281">
                  <c:v>30.272047815402598</c:v>
                </c:pt>
                <c:pt idx="282">
                  <c:v>37.107671515654793</c:v>
                </c:pt>
                <c:pt idx="283">
                  <c:v>44.503224690893589</c:v>
                </c:pt>
                <c:pt idx="284">
                  <c:v>55</c:v>
                </c:pt>
                <c:pt idx="285">
                  <c:v>0</c:v>
                </c:pt>
                <c:pt idx="286">
                  <c:v>4.9854050208056373</c:v>
                </c:pt>
                <c:pt idx="287">
                  <c:v>6.9795670291278924</c:v>
                </c:pt>
                <c:pt idx="288">
                  <c:v>0</c:v>
                </c:pt>
                <c:pt idx="289">
                  <c:v>6.5917912809138919</c:v>
                </c:pt>
                <c:pt idx="290">
                  <c:v>12.567855552341573</c:v>
                </c:pt>
                <c:pt idx="291">
                  <c:v>19.331994373043962</c:v>
                </c:pt>
                <c:pt idx="292">
                  <c:v>26.367165123655568</c:v>
                </c:pt>
                <c:pt idx="293">
                  <c:v>33.618594897993283</c:v>
                </c:pt>
                <c:pt idx="294">
                  <c:v>0</c:v>
                </c:pt>
                <c:pt idx="295">
                  <c:v>6.7237189795986563</c:v>
                </c:pt>
                <c:pt idx="296">
                  <c:v>13.447437959197313</c:v>
                </c:pt>
                <c:pt idx="297">
                  <c:v>20.171156938795967</c:v>
                </c:pt>
                <c:pt idx="298">
                  <c:v>30.657777009282249</c:v>
                </c:pt>
                <c:pt idx="299">
                  <c:v>37.107671515654793</c:v>
                </c:pt>
                <c:pt idx="300">
                  <c:v>44.868645187250735</c:v>
                </c:pt>
                <c:pt idx="301">
                  <c:v>55</c:v>
                </c:pt>
                <c:pt idx="302">
                  <c:v>0</c:v>
                </c:pt>
                <c:pt idx="303">
                  <c:v>6.9795670291278924</c:v>
                </c:pt>
                <c:pt idx="304">
                  <c:v>0</c:v>
                </c:pt>
                <c:pt idx="305">
                  <c:v>6.9795670291278924</c:v>
                </c:pt>
                <c:pt idx="306">
                  <c:v>13.954335455757368</c:v>
                </c:pt>
                <c:pt idx="307">
                  <c:v>0</c:v>
                </c:pt>
                <c:pt idx="308">
                  <c:v>6.922723840805669</c:v>
                </c:pt>
                <c:pt idx="309">
                  <c:v>13.959134058255785</c:v>
                </c:pt>
                <c:pt idx="310">
                  <c:v>20.768171522417006</c:v>
                </c:pt>
                <c:pt idx="311">
                  <c:v>23.929944099867058</c:v>
                </c:pt>
                <c:pt idx="312">
                  <c:v>0</c:v>
                </c:pt>
                <c:pt idx="313">
                  <c:v>7</c:v>
                </c:pt>
                <c:pt idx="314">
                  <c:v>14</c:v>
                </c:pt>
                <c:pt idx="315">
                  <c:v>0</c:v>
                </c:pt>
                <c:pt idx="316">
                  <c:v>6.922723840805669</c:v>
                </c:pt>
                <c:pt idx="317">
                  <c:v>13.959134058255785</c:v>
                </c:pt>
                <c:pt idx="318">
                  <c:v>20.768171522417006</c:v>
                </c:pt>
                <c:pt idx="319">
                  <c:v>23.929944099867058</c:v>
                </c:pt>
                <c:pt idx="320">
                  <c:v>0</c:v>
                </c:pt>
                <c:pt idx="321">
                  <c:v>7</c:v>
                </c:pt>
                <c:pt idx="322">
                  <c:v>13.959134058255785</c:v>
                </c:pt>
                <c:pt idx="323">
                  <c:v>0</c:v>
                </c:pt>
                <c:pt idx="324">
                  <c:v>6.9795670291278924</c:v>
                </c:pt>
                <c:pt idx="325">
                  <c:v>14</c:v>
                </c:pt>
                <c:pt idx="326">
                  <c:v>20.931503183636053</c:v>
                </c:pt>
                <c:pt idx="327">
                  <c:v>0</c:v>
                </c:pt>
                <c:pt idx="328">
                  <c:v>6.922723840805669</c:v>
                </c:pt>
                <c:pt idx="329">
                  <c:v>13.959134058255785</c:v>
                </c:pt>
                <c:pt idx="330">
                  <c:v>20.768171522417006</c:v>
                </c:pt>
                <c:pt idx="331">
                  <c:v>23.929944099867058</c:v>
                </c:pt>
                <c:pt idx="332">
                  <c:v>0</c:v>
                </c:pt>
                <c:pt idx="333">
                  <c:v>7</c:v>
                </c:pt>
                <c:pt idx="334">
                  <c:v>13.959134058255785</c:v>
                </c:pt>
                <c:pt idx="335">
                  <c:v>0</c:v>
                </c:pt>
                <c:pt idx="336">
                  <c:v>6.9795670291278924</c:v>
                </c:pt>
                <c:pt idx="337">
                  <c:v>13.845447681611338</c:v>
                </c:pt>
                <c:pt idx="338">
                  <c:v>20.938701087383677</c:v>
                </c:pt>
                <c:pt idx="339">
                  <c:v>0</c:v>
                </c:pt>
                <c:pt idx="340">
                  <c:v>6.922723840805669</c:v>
                </c:pt>
                <c:pt idx="341">
                  <c:v>13.959134058255785</c:v>
                </c:pt>
                <c:pt idx="342">
                  <c:v>20.506871100756598</c:v>
                </c:pt>
                <c:pt idx="343">
                  <c:v>23.929944099867058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0</c:v>
                </c:pt>
                <c:pt idx="348">
                  <c:v>6.9795670291278924</c:v>
                </c:pt>
                <c:pt idx="349">
                  <c:v>14</c:v>
                </c:pt>
                <c:pt idx="350">
                  <c:v>0</c:v>
                </c:pt>
                <c:pt idx="351">
                  <c:v>6.922723840805669</c:v>
                </c:pt>
                <c:pt idx="352">
                  <c:v>13.959134058255785</c:v>
                </c:pt>
                <c:pt idx="353">
                  <c:v>20.768171522417006</c:v>
                </c:pt>
                <c:pt idx="354">
                  <c:v>23.929944099867058</c:v>
                </c:pt>
                <c:pt idx="355">
                  <c:v>0</c:v>
                </c:pt>
                <c:pt idx="356">
                  <c:v>7</c:v>
                </c:pt>
                <c:pt idx="357">
                  <c:v>13.959134058255785</c:v>
                </c:pt>
                <c:pt idx="358">
                  <c:v>0</c:v>
                </c:pt>
                <c:pt idx="359">
                  <c:v>7</c:v>
                </c:pt>
                <c:pt idx="360">
                  <c:v>13.671247400504399</c:v>
                </c:pt>
                <c:pt idx="361">
                  <c:v>0</c:v>
                </c:pt>
                <c:pt idx="362">
                  <c:v>6.922723840805669</c:v>
                </c:pt>
                <c:pt idx="363">
                  <c:v>13.959134058255785</c:v>
                </c:pt>
                <c:pt idx="364">
                  <c:v>20.768171522417006</c:v>
                </c:pt>
                <c:pt idx="365">
                  <c:v>23.929944099867058</c:v>
                </c:pt>
                <c:pt idx="366">
                  <c:v>0</c:v>
                </c:pt>
                <c:pt idx="367">
                  <c:v>7</c:v>
                </c:pt>
                <c:pt idx="36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C-4E03-80F1-4386F71C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658736"/>
        <c:axId val="1458258464"/>
      </c:scatterChart>
      <c:valAx>
        <c:axId val="133765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8258464"/>
        <c:crosses val="autoZero"/>
        <c:crossBetween val="midCat"/>
      </c:valAx>
      <c:valAx>
        <c:axId val="14582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765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계산!$K$1</c:f>
              <c:strCache>
                <c:ptCount val="1"/>
                <c:pt idx="0">
                  <c:v>est_inc_leaf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8927165354330707E-2"/>
                  <c:y val="0.32769539224263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계산!$H$2:$H$370</c:f>
              <c:numCache>
                <c:formatCode>General</c:formatCode>
                <c:ptCount val="36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0</c:v>
                </c:pt>
                <c:pt idx="21">
                  <c:v>2</c:v>
                </c:pt>
                <c:pt idx="22">
                  <c:v>6</c:v>
                </c:pt>
                <c:pt idx="23">
                  <c:v>0</c:v>
                </c:pt>
                <c:pt idx="24">
                  <c:v>5</c:v>
                </c:pt>
                <c:pt idx="25">
                  <c:v>8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3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6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0</c:v>
                </c:pt>
                <c:pt idx="48">
                  <c:v>4</c:v>
                </c:pt>
                <c:pt idx="49">
                  <c:v>7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5</c:v>
                </c:pt>
                <c:pt idx="57">
                  <c:v>8</c:v>
                </c:pt>
                <c:pt idx="58">
                  <c:v>0</c:v>
                </c:pt>
                <c:pt idx="59">
                  <c:v>4</c:v>
                </c:pt>
                <c:pt idx="60">
                  <c:v>7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5</c:v>
                </c:pt>
                <c:pt idx="68">
                  <c:v>7</c:v>
                </c:pt>
                <c:pt idx="69">
                  <c:v>9</c:v>
                </c:pt>
                <c:pt idx="70">
                  <c:v>0</c:v>
                </c:pt>
                <c:pt idx="71">
                  <c:v>4</c:v>
                </c:pt>
                <c:pt idx="72">
                  <c:v>8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5</c:v>
                </c:pt>
                <c:pt idx="90">
                  <c:v>8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5</c:v>
                </c:pt>
                <c:pt idx="95">
                  <c:v>5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4</c:v>
                </c:pt>
                <c:pt idx="100">
                  <c:v>7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5</c:v>
                </c:pt>
                <c:pt idx="105">
                  <c:v>5</c:v>
                </c:pt>
                <c:pt idx="106">
                  <c:v>0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4</c:v>
                </c:pt>
                <c:pt idx="111">
                  <c:v>6</c:v>
                </c:pt>
                <c:pt idx="112">
                  <c:v>0</c:v>
                </c:pt>
                <c:pt idx="113">
                  <c:v>2</c:v>
                </c:pt>
                <c:pt idx="114">
                  <c:v>5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6</c:v>
                </c:pt>
                <c:pt idx="121">
                  <c:v>0</c:v>
                </c:pt>
                <c:pt idx="122">
                  <c:v>4</c:v>
                </c:pt>
                <c:pt idx="123">
                  <c:v>6</c:v>
                </c:pt>
                <c:pt idx="124">
                  <c:v>0</c:v>
                </c:pt>
                <c:pt idx="125">
                  <c:v>2</c:v>
                </c:pt>
                <c:pt idx="126">
                  <c:v>4</c:v>
                </c:pt>
                <c:pt idx="127">
                  <c:v>0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2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4</c:v>
                </c:pt>
                <c:pt idx="144">
                  <c:v>0</c:v>
                </c:pt>
                <c:pt idx="145">
                  <c:v>4</c:v>
                </c:pt>
                <c:pt idx="146">
                  <c:v>8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6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7</c:v>
                </c:pt>
                <c:pt idx="160">
                  <c:v>0</c:v>
                </c:pt>
                <c:pt idx="161">
                  <c:v>2</c:v>
                </c:pt>
                <c:pt idx="162">
                  <c:v>4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7</c:v>
                </c:pt>
                <c:pt idx="167">
                  <c:v>0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0</c:v>
                </c:pt>
                <c:pt idx="173">
                  <c:v>3</c:v>
                </c:pt>
                <c:pt idx="174">
                  <c:v>5</c:v>
                </c:pt>
                <c:pt idx="175">
                  <c:v>8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7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4</c:v>
                </c:pt>
                <c:pt idx="184">
                  <c:v>4</c:v>
                </c:pt>
                <c:pt idx="185">
                  <c:v>0</c:v>
                </c:pt>
                <c:pt idx="186">
                  <c:v>3</c:v>
                </c:pt>
                <c:pt idx="187">
                  <c:v>5</c:v>
                </c:pt>
                <c:pt idx="188">
                  <c:v>8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6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4</c:v>
                </c:pt>
                <c:pt idx="197">
                  <c:v>0</c:v>
                </c:pt>
                <c:pt idx="198">
                  <c:v>2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7</c:v>
                </c:pt>
                <c:pt idx="206">
                  <c:v>0</c:v>
                </c:pt>
                <c:pt idx="207">
                  <c:v>2</c:v>
                </c:pt>
                <c:pt idx="208">
                  <c:v>4</c:v>
                </c:pt>
                <c:pt idx="209">
                  <c:v>0</c:v>
                </c:pt>
                <c:pt idx="210">
                  <c:v>2</c:v>
                </c:pt>
                <c:pt idx="211">
                  <c:v>4</c:v>
                </c:pt>
                <c:pt idx="212">
                  <c:v>7</c:v>
                </c:pt>
                <c:pt idx="213">
                  <c:v>7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6</c:v>
                </c:pt>
                <c:pt idx="218">
                  <c:v>0</c:v>
                </c:pt>
                <c:pt idx="219">
                  <c:v>2</c:v>
                </c:pt>
                <c:pt idx="220">
                  <c:v>4</c:v>
                </c:pt>
                <c:pt idx="221">
                  <c:v>0</c:v>
                </c:pt>
                <c:pt idx="222">
                  <c:v>2</c:v>
                </c:pt>
                <c:pt idx="223">
                  <c:v>5</c:v>
                </c:pt>
                <c:pt idx="224">
                  <c:v>8</c:v>
                </c:pt>
                <c:pt idx="225">
                  <c:v>9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7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7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8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7</c:v>
                </c:pt>
                <c:pt idx="242">
                  <c:v>0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5</c:v>
                </c:pt>
                <c:pt idx="258">
                  <c:v>7</c:v>
                </c:pt>
                <c:pt idx="259">
                  <c:v>7</c:v>
                </c:pt>
                <c:pt idx="260">
                  <c:v>11</c:v>
                </c:pt>
                <c:pt idx="261">
                  <c:v>13</c:v>
                </c:pt>
                <c:pt idx="262">
                  <c:v>14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4</c:v>
                </c:pt>
                <c:pt idx="267">
                  <c:v>6</c:v>
                </c:pt>
                <c:pt idx="268">
                  <c:v>6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3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11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8</c:v>
                </c:pt>
                <c:pt idx="282">
                  <c:v>9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9</c:v>
                </c:pt>
                <c:pt idx="293">
                  <c:v>10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7</c:v>
                </c:pt>
                <c:pt idx="307">
                  <c:v>0</c:v>
                </c:pt>
                <c:pt idx="308">
                  <c:v>2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0</c:v>
                </c:pt>
                <c:pt idx="313">
                  <c:v>3</c:v>
                </c:pt>
                <c:pt idx="314">
                  <c:v>4</c:v>
                </c:pt>
                <c:pt idx="315">
                  <c:v>0</c:v>
                </c:pt>
                <c:pt idx="316">
                  <c:v>2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0</c:v>
                </c:pt>
                <c:pt idx="321">
                  <c:v>2</c:v>
                </c:pt>
                <c:pt idx="322">
                  <c:v>3</c:v>
                </c:pt>
                <c:pt idx="323">
                  <c:v>0</c:v>
                </c:pt>
                <c:pt idx="324">
                  <c:v>2</c:v>
                </c:pt>
                <c:pt idx="325">
                  <c:v>4</c:v>
                </c:pt>
                <c:pt idx="326">
                  <c:v>7</c:v>
                </c:pt>
                <c:pt idx="327">
                  <c:v>0</c:v>
                </c:pt>
                <c:pt idx="328">
                  <c:v>3</c:v>
                </c:pt>
                <c:pt idx="329">
                  <c:v>5</c:v>
                </c:pt>
                <c:pt idx="330">
                  <c:v>6</c:v>
                </c:pt>
                <c:pt idx="331">
                  <c:v>7</c:v>
                </c:pt>
                <c:pt idx="332">
                  <c:v>0</c:v>
                </c:pt>
                <c:pt idx="333">
                  <c:v>3</c:v>
                </c:pt>
                <c:pt idx="334">
                  <c:v>5</c:v>
                </c:pt>
                <c:pt idx="335">
                  <c:v>0</c:v>
                </c:pt>
                <c:pt idx="336">
                  <c:v>2</c:v>
                </c:pt>
                <c:pt idx="337">
                  <c:v>5</c:v>
                </c:pt>
                <c:pt idx="338">
                  <c:v>7</c:v>
                </c:pt>
                <c:pt idx="339">
                  <c:v>0</c:v>
                </c:pt>
                <c:pt idx="340">
                  <c:v>2</c:v>
                </c:pt>
                <c:pt idx="341">
                  <c:v>5</c:v>
                </c:pt>
                <c:pt idx="342">
                  <c:v>5</c:v>
                </c:pt>
                <c:pt idx="343">
                  <c:v>6</c:v>
                </c:pt>
                <c:pt idx="344">
                  <c:v>0</c:v>
                </c:pt>
                <c:pt idx="345">
                  <c:v>2</c:v>
                </c:pt>
                <c:pt idx="346">
                  <c:v>4</c:v>
                </c:pt>
                <c:pt idx="347">
                  <c:v>0</c:v>
                </c:pt>
                <c:pt idx="348">
                  <c:v>3</c:v>
                </c:pt>
                <c:pt idx="349">
                  <c:v>6</c:v>
                </c:pt>
                <c:pt idx="350">
                  <c:v>0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0</c:v>
                </c:pt>
                <c:pt idx="356">
                  <c:v>2</c:v>
                </c:pt>
                <c:pt idx="357">
                  <c:v>4</c:v>
                </c:pt>
                <c:pt idx="358">
                  <c:v>0</c:v>
                </c:pt>
                <c:pt idx="359">
                  <c:v>2</c:v>
                </c:pt>
                <c:pt idx="360">
                  <c:v>5</c:v>
                </c:pt>
                <c:pt idx="361">
                  <c:v>0</c:v>
                </c:pt>
                <c:pt idx="362">
                  <c:v>2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0</c:v>
                </c:pt>
                <c:pt idx="367">
                  <c:v>3</c:v>
                </c:pt>
                <c:pt idx="368">
                  <c:v>5</c:v>
                </c:pt>
              </c:numCache>
            </c:numRef>
          </c:xVal>
          <c:yVal>
            <c:numRef>
              <c:f>계산!$K$2:$K$370</c:f>
              <c:numCache>
                <c:formatCode>General</c:formatCode>
                <c:ptCount val="369"/>
                <c:pt idx="0">
                  <c:v>1.2854996900796727</c:v>
                </c:pt>
                <c:pt idx="1">
                  <c:v>2.1975527103926016</c:v>
                </c:pt>
                <c:pt idx="2">
                  <c:v>4.0802445644945662</c:v>
                </c:pt>
                <c:pt idx="3">
                  <c:v>1.2854996900796727</c:v>
                </c:pt>
                <c:pt idx="4">
                  <c:v>2.1975527103926016</c:v>
                </c:pt>
                <c:pt idx="5">
                  <c:v>3.5874340216116107</c:v>
                </c:pt>
                <c:pt idx="6">
                  <c:v>1.2854996900796727</c:v>
                </c:pt>
                <c:pt idx="7">
                  <c:v>2.4189627797884601</c:v>
                </c:pt>
                <c:pt idx="8">
                  <c:v>4.2426610913321978</c:v>
                </c:pt>
                <c:pt idx="9">
                  <c:v>1.2854996900796727</c:v>
                </c:pt>
                <c:pt idx="10">
                  <c:v>2.3432234589157392</c:v>
                </c:pt>
                <c:pt idx="11">
                  <c:v>4.2426610913321978</c:v>
                </c:pt>
                <c:pt idx="12">
                  <c:v>1.2854996900796727</c:v>
                </c:pt>
                <c:pt idx="13">
                  <c:v>2.1975527103926016</c:v>
                </c:pt>
                <c:pt idx="14">
                  <c:v>4.0802445644945662</c:v>
                </c:pt>
                <c:pt idx="15">
                  <c:v>1.2854996900796727</c:v>
                </c:pt>
                <c:pt idx="16">
                  <c:v>2.1975527103926016</c:v>
                </c:pt>
                <c:pt idx="17">
                  <c:v>3.5874340216116107</c:v>
                </c:pt>
                <c:pt idx="18">
                  <c:v>5.4800907175068749</c:v>
                </c:pt>
                <c:pt idx="19">
                  <c:v>7.697768549220231</c:v>
                </c:pt>
                <c:pt idx="20">
                  <c:v>1.2854996900796727</c:v>
                </c:pt>
                <c:pt idx="21">
                  <c:v>2.4189627797884601</c:v>
                </c:pt>
                <c:pt idx="22">
                  <c:v>4.2426610913321978</c:v>
                </c:pt>
                <c:pt idx="23">
                  <c:v>1.2854996900796727</c:v>
                </c:pt>
                <c:pt idx="24">
                  <c:v>2.3432234589157392</c:v>
                </c:pt>
                <c:pt idx="25">
                  <c:v>4.2426610913321978</c:v>
                </c:pt>
                <c:pt idx="26">
                  <c:v>1.2854996900796727</c:v>
                </c:pt>
                <c:pt idx="27">
                  <c:v>2.1975527103926016</c:v>
                </c:pt>
                <c:pt idx="28">
                  <c:v>4.0802445644945662</c:v>
                </c:pt>
                <c:pt idx="29">
                  <c:v>1.2854996900796727</c:v>
                </c:pt>
                <c:pt idx="30">
                  <c:v>2.1975527103926016</c:v>
                </c:pt>
                <c:pt idx="31">
                  <c:v>3.5874340216116107</c:v>
                </c:pt>
                <c:pt idx="32">
                  <c:v>1.2854996900796727</c:v>
                </c:pt>
                <c:pt idx="33">
                  <c:v>2.4189627797884601</c:v>
                </c:pt>
                <c:pt idx="34">
                  <c:v>4.2426610913321978</c:v>
                </c:pt>
                <c:pt idx="35">
                  <c:v>1.2854996900796727</c:v>
                </c:pt>
                <c:pt idx="36">
                  <c:v>2.3432234589157392</c:v>
                </c:pt>
                <c:pt idx="37">
                  <c:v>1.2854996900796727</c:v>
                </c:pt>
                <c:pt idx="38">
                  <c:v>2.1975527103926016</c:v>
                </c:pt>
                <c:pt idx="39">
                  <c:v>4.0802445644945662</c:v>
                </c:pt>
                <c:pt idx="40">
                  <c:v>1.2854996900796727</c:v>
                </c:pt>
                <c:pt idx="41">
                  <c:v>2.1975527103926016</c:v>
                </c:pt>
                <c:pt idx="42">
                  <c:v>1.2854996900796727</c:v>
                </c:pt>
                <c:pt idx="43">
                  <c:v>2.4189627797884601</c:v>
                </c:pt>
                <c:pt idx="44">
                  <c:v>4.2426610913321978</c:v>
                </c:pt>
                <c:pt idx="45">
                  <c:v>6.7081748723259853</c:v>
                </c:pt>
                <c:pt idx="46">
                  <c:v>8.8183792304550348</c:v>
                </c:pt>
                <c:pt idx="47">
                  <c:v>1.2854996900796727</c:v>
                </c:pt>
                <c:pt idx="48">
                  <c:v>2.3432234589157392</c:v>
                </c:pt>
                <c:pt idx="49">
                  <c:v>4.2426610913321978</c:v>
                </c:pt>
                <c:pt idx="50">
                  <c:v>1.2854996900796727</c:v>
                </c:pt>
                <c:pt idx="51">
                  <c:v>2.1975527103926016</c:v>
                </c:pt>
                <c:pt idx="52">
                  <c:v>1.2854996900796727</c:v>
                </c:pt>
                <c:pt idx="53">
                  <c:v>2.1975527103926016</c:v>
                </c:pt>
                <c:pt idx="54">
                  <c:v>1.2854996900796727</c:v>
                </c:pt>
                <c:pt idx="55">
                  <c:v>2.4189627797884601</c:v>
                </c:pt>
                <c:pt idx="56">
                  <c:v>4.2426610913321978</c:v>
                </c:pt>
                <c:pt idx="57">
                  <c:v>6.7081748723259853</c:v>
                </c:pt>
                <c:pt idx="58">
                  <c:v>1.2854996900796727</c:v>
                </c:pt>
                <c:pt idx="59">
                  <c:v>2.3432234589157392</c:v>
                </c:pt>
                <c:pt idx="60">
                  <c:v>4.2426610913321978</c:v>
                </c:pt>
                <c:pt idx="61">
                  <c:v>1.2854996900796727</c:v>
                </c:pt>
                <c:pt idx="62">
                  <c:v>2.1975527103926016</c:v>
                </c:pt>
                <c:pt idx="63">
                  <c:v>1.2854996900796727</c:v>
                </c:pt>
                <c:pt idx="64">
                  <c:v>2.1975527103926016</c:v>
                </c:pt>
                <c:pt idx="65">
                  <c:v>1.2854996900796727</c:v>
                </c:pt>
                <c:pt idx="66">
                  <c:v>2.4189627797884601</c:v>
                </c:pt>
                <c:pt idx="67">
                  <c:v>4.2426610913321978</c:v>
                </c:pt>
                <c:pt idx="68">
                  <c:v>6.7081748723259853</c:v>
                </c:pt>
                <c:pt idx="69">
                  <c:v>8.8183792304550348</c:v>
                </c:pt>
                <c:pt idx="70">
                  <c:v>1.2854996900796727</c:v>
                </c:pt>
                <c:pt idx="71">
                  <c:v>2.3432234589157392</c:v>
                </c:pt>
                <c:pt idx="72">
                  <c:v>4.2426610913321978</c:v>
                </c:pt>
                <c:pt idx="73">
                  <c:v>1.2854996900796727</c:v>
                </c:pt>
                <c:pt idx="74">
                  <c:v>2.1975527103926016</c:v>
                </c:pt>
                <c:pt idx="75">
                  <c:v>1.2854996900796727</c:v>
                </c:pt>
                <c:pt idx="76">
                  <c:v>2.1975527103926016</c:v>
                </c:pt>
                <c:pt idx="77">
                  <c:v>3.8286299355008828</c:v>
                </c:pt>
                <c:pt idx="78">
                  <c:v>1.2854996900796727</c:v>
                </c:pt>
                <c:pt idx="79">
                  <c:v>2.1975527103926016</c:v>
                </c:pt>
                <c:pt idx="80">
                  <c:v>4.0802445644945662</c:v>
                </c:pt>
                <c:pt idx="81">
                  <c:v>1.2854996900796727</c:v>
                </c:pt>
                <c:pt idx="82">
                  <c:v>2.2694278129778724</c:v>
                </c:pt>
                <c:pt idx="83">
                  <c:v>3.7979054245022477</c:v>
                </c:pt>
                <c:pt idx="84">
                  <c:v>5.8803200946682335</c:v>
                </c:pt>
                <c:pt idx="85">
                  <c:v>7.9202027810575242</c:v>
                </c:pt>
                <c:pt idx="86">
                  <c:v>1.2854996900796727</c:v>
                </c:pt>
                <c:pt idx="87">
                  <c:v>2.3432234589157392</c:v>
                </c:pt>
                <c:pt idx="88">
                  <c:v>1.2854996900796727</c:v>
                </c:pt>
                <c:pt idx="89">
                  <c:v>2.4189627797884601</c:v>
                </c:pt>
                <c:pt idx="90">
                  <c:v>4.0163793485168595</c:v>
                </c:pt>
                <c:pt idx="91">
                  <c:v>1.2854996900796727</c:v>
                </c:pt>
                <c:pt idx="92">
                  <c:v>2.2694278129778724</c:v>
                </c:pt>
                <c:pt idx="93">
                  <c:v>3.7979054245022477</c:v>
                </c:pt>
                <c:pt idx="94">
                  <c:v>5.8803200946682335</c:v>
                </c:pt>
                <c:pt idx="95">
                  <c:v>7.9202027810575242</c:v>
                </c:pt>
                <c:pt idx="96">
                  <c:v>1.2854996900796727</c:v>
                </c:pt>
                <c:pt idx="97">
                  <c:v>2.3432234589157392</c:v>
                </c:pt>
                <c:pt idx="98">
                  <c:v>1.2854996900796727</c:v>
                </c:pt>
                <c:pt idx="99">
                  <c:v>2.4189627797884601</c:v>
                </c:pt>
                <c:pt idx="100">
                  <c:v>4.0163793485168595</c:v>
                </c:pt>
                <c:pt idx="101">
                  <c:v>1.2854996900796727</c:v>
                </c:pt>
                <c:pt idx="102">
                  <c:v>2.2694278129778724</c:v>
                </c:pt>
                <c:pt idx="103">
                  <c:v>1.2854996900796727</c:v>
                </c:pt>
                <c:pt idx="104">
                  <c:v>2.2694278129778724</c:v>
                </c:pt>
                <c:pt idx="105">
                  <c:v>3.5433883377221216</c:v>
                </c:pt>
                <c:pt idx="106">
                  <c:v>1.2854996900796727</c:v>
                </c:pt>
                <c:pt idx="107">
                  <c:v>2.3432234589157392</c:v>
                </c:pt>
                <c:pt idx="108">
                  <c:v>4.2426610913321978</c:v>
                </c:pt>
                <c:pt idx="109">
                  <c:v>1.2854996900796727</c:v>
                </c:pt>
                <c:pt idx="110">
                  <c:v>2.4189627797884601</c:v>
                </c:pt>
                <c:pt idx="111">
                  <c:v>4.0163793485168595</c:v>
                </c:pt>
                <c:pt idx="112">
                  <c:v>1.2854996900796727</c:v>
                </c:pt>
                <c:pt idx="113">
                  <c:v>2.2694278129778724</c:v>
                </c:pt>
                <c:pt idx="114">
                  <c:v>3.5874340216116107</c:v>
                </c:pt>
                <c:pt idx="115">
                  <c:v>1.2854996900796727</c:v>
                </c:pt>
                <c:pt idx="116">
                  <c:v>2.2694278129778724</c:v>
                </c:pt>
                <c:pt idx="117">
                  <c:v>3.7979054245022477</c:v>
                </c:pt>
                <c:pt idx="118">
                  <c:v>1.2854996900796727</c:v>
                </c:pt>
                <c:pt idx="119">
                  <c:v>2.4189627797884601</c:v>
                </c:pt>
                <c:pt idx="120">
                  <c:v>4.2426610913321978</c:v>
                </c:pt>
                <c:pt idx="121">
                  <c:v>1.2854996900796727</c:v>
                </c:pt>
                <c:pt idx="122">
                  <c:v>2.4189627797884601</c:v>
                </c:pt>
                <c:pt idx="123">
                  <c:v>4.0163793485168595</c:v>
                </c:pt>
                <c:pt idx="124">
                  <c:v>1.2854996900796727</c:v>
                </c:pt>
                <c:pt idx="125">
                  <c:v>2.2694278129778724</c:v>
                </c:pt>
                <c:pt idx="126">
                  <c:v>3.5874340216116107</c:v>
                </c:pt>
                <c:pt idx="127">
                  <c:v>1.2854996900796727</c:v>
                </c:pt>
                <c:pt idx="128">
                  <c:v>2.2694278129778724</c:v>
                </c:pt>
                <c:pt idx="129">
                  <c:v>3.7979054245022477</c:v>
                </c:pt>
                <c:pt idx="130">
                  <c:v>1.2854996900796727</c:v>
                </c:pt>
                <c:pt idx="131">
                  <c:v>2.4189627797884601</c:v>
                </c:pt>
                <c:pt idx="132">
                  <c:v>4.0163793485168595</c:v>
                </c:pt>
                <c:pt idx="133">
                  <c:v>1.2854996900796727</c:v>
                </c:pt>
                <c:pt idx="134">
                  <c:v>2.4189627797884601</c:v>
                </c:pt>
                <c:pt idx="135">
                  <c:v>4.0163793485168595</c:v>
                </c:pt>
                <c:pt idx="136">
                  <c:v>1.2854996900796727</c:v>
                </c:pt>
                <c:pt idx="137">
                  <c:v>2.1975527103926016</c:v>
                </c:pt>
                <c:pt idx="138">
                  <c:v>1.2854996900796727</c:v>
                </c:pt>
                <c:pt idx="139">
                  <c:v>2.2694278129778724</c:v>
                </c:pt>
                <c:pt idx="140">
                  <c:v>3.7979054245022477</c:v>
                </c:pt>
                <c:pt idx="141">
                  <c:v>1.2854996900796727</c:v>
                </c:pt>
                <c:pt idx="142">
                  <c:v>2.4189627797884601</c:v>
                </c:pt>
                <c:pt idx="143">
                  <c:v>4.0163793485168595</c:v>
                </c:pt>
                <c:pt idx="144">
                  <c:v>1.2854996900796727</c:v>
                </c:pt>
                <c:pt idx="145">
                  <c:v>2.4189627797884601</c:v>
                </c:pt>
                <c:pt idx="146">
                  <c:v>4.0163793485168595</c:v>
                </c:pt>
                <c:pt idx="147">
                  <c:v>1.2854996900796727</c:v>
                </c:pt>
                <c:pt idx="148">
                  <c:v>2.1975527103926016</c:v>
                </c:pt>
                <c:pt idx="149">
                  <c:v>1.2854996900796727</c:v>
                </c:pt>
                <c:pt idx="150">
                  <c:v>2.1975527103926016</c:v>
                </c:pt>
                <c:pt idx="151">
                  <c:v>1.2854996900796727</c:v>
                </c:pt>
                <c:pt idx="152">
                  <c:v>2.0594643081561674</c:v>
                </c:pt>
                <c:pt idx="153">
                  <c:v>3.0051301870585641</c:v>
                </c:pt>
                <c:pt idx="154">
                  <c:v>5.2198354314138466</c:v>
                </c:pt>
                <c:pt idx="155">
                  <c:v>1.2854996900796727</c:v>
                </c:pt>
                <c:pt idx="156">
                  <c:v>1.2854996900796727</c:v>
                </c:pt>
                <c:pt idx="157">
                  <c:v>2.2694278129778724</c:v>
                </c:pt>
                <c:pt idx="158">
                  <c:v>3.7979054245022477</c:v>
                </c:pt>
                <c:pt idx="159">
                  <c:v>7.697768549220231</c:v>
                </c:pt>
                <c:pt idx="160">
                  <c:v>1.2854996900796727</c:v>
                </c:pt>
                <c:pt idx="161">
                  <c:v>2.2694278129778724</c:v>
                </c:pt>
                <c:pt idx="162">
                  <c:v>3.7979054245022477</c:v>
                </c:pt>
                <c:pt idx="163">
                  <c:v>1.2854996900796727</c:v>
                </c:pt>
                <c:pt idx="164">
                  <c:v>2.0594643081561674</c:v>
                </c:pt>
                <c:pt idx="165">
                  <c:v>3.0051301870585641</c:v>
                </c:pt>
                <c:pt idx="166">
                  <c:v>5.2198354314138466</c:v>
                </c:pt>
                <c:pt idx="167">
                  <c:v>1.2854996900796727</c:v>
                </c:pt>
                <c:pt idx="168">
                  <c:v>2.2694278129778724</c:v>
                </c:pt>
                <c:pt idx="169">
                  <c:v>3.7979054245022477</c:v>
                </c:pt>
                <c:pt idx="170">
                  <c:v>5.8803200946682335</c:v>
                </c:pt>
                <c:pt idx="171">
                  <c:v>7.697768549220231</c:v>
                </c:pt>
                <c:pt idx="172">
                  <c:v>1.2854996900796727</c:v>
                </c:pt>
                <c:pt idx="173">
                  <c:v>2.2694278129778724</c:v>
                </c:pt>
                <c:pt idx="174">
                  <c:v>3.7979054245022477</c:v>
                </c:pt>
                <c:pt idx="175">
                  <c:v>5.8803200946682335</c:v>
                </c:pt>
                <c:pt idx="176">
                  <c:v>1.2854996900796727</c:v>
                </c:pt>
                <c:pt idx="177">
                  <c:v>2.0594643081561674</c:v>
                </c:pt>
                <c:pt idx="178">
                  <c:v>3.0051301870585641</c:v>
                </c:pt>
                <c:pt idx="179">
                  <c:v>5.2198354314138466</c:v>
                </c:pt>
                <c:pt idx="180">
                  <c:v>1.2854996900796727</c:v>
                </c:pt>
                <c:pt idx="181">
                  <c:v>1.2854996900796727</c:v>
                </c:pt>
                <c:pt idx="182">
                  <c:v>2.2694278129778724</c:v>
                </c:pt>
                <c:pt idx="183">
                  <c:v>3.7979054245022477</c:v>
                </c:pt>
                <c:pt idx="184">
                  <c:v>5.8803200946682335</c:v>
                </c:pt>
                <c:pt idx="185">
                  <c:v>1.2854996900796727</c:v>
                </c:pt>
                <c:pt idx="186">
                  <c:v>2.2694278129778724</c:v>
                </c:pt>
                <c:pt idx="187">
                  <c:v>3.7979054245022477</c:v>
                </c:pt>
                <c:pt idx="188">
                  <c:v>5.8803200946682335</c:v>
                </c:pt>
                <c:pt idx="189">
                  <c:v>1.2854996900796727</c:v>
                </c:pt>
                <c:pt idx="190">
                  <c:v>2.0594643081561674</c:v>
                </c:pt>
                <c:pt idx="191">
                  <c:v>3.0051301870585641</c:v>
                </c:pt>
                <c:pt idx="192">
                  <c:v>5.2198354314138466</c:v>
                </c:pt>
                <c:pt idx="193">
                  <c:v>1.2854996900796727</c:v>
                </c:pt>
                <c:pt idx="194">
                  <c:v>1.2854996900796727</c:v>
                </c:pt>
                <c:pt idx="195">
                  <c:v>2.2694278129778724</c:v>
                </c:pt>
                <c:pt idx="196">
                  <c:v>3.7979054245022477</c:v>
                </c:pt>
                <c:pt idx="197">
                  <c:v>1.2854996900796727</c:v>
                </c:pt>
                <c:pt idx="198">
                  <c:v>2.2694278129778724</c:v>
                </c:pt>
                <c:pt idx="199">
                  <c:v>3.7979054245022477</c:v>
                </c:pt>
                <c:pt idx="200">
                  <c:v>5.8803200946682335</c:v>
                </c:pt>
                <c:pt idx="201">
                  <c:v>7.697768549220231</c:v>
                </c:pt>
                <c:pt idx="202">
                  <c:v>1.2854996900796727</c:v>
                </c:pt>
                <c:pt idx="203">
                  <c:v>2.0594643081561674</c:v>
                </c:pt>
                <c:pt idx="204">
                  <c:v>3.0051301870585641</c:v>
                </c:pt>
                <c:pt idx="205">
                  <c:v>5.2198354314138466</c:v>
                </c:pt>
                <c:pt idx="206">
                  <c:v>1.2854996900796727</c:v>
                </c:pt>
                <c:pt idx="207">
                  <c:v>2.2694278129778724</c:v>
                </c:pt>
                <c:pt idx="208">
                  <c:v>3.7979054245022477</c:v>
                </c:pt>
                <c:pt idx="209">
                  <c:v>1.2854996900796727</c:v>
                </c:pt>
                <c:pt idx="210">
                  <c:v>2.2694278129778724</c:v>
                </c:pt>
                <c:pt idx="211">
                  <c:v>3.7979054245022477</c:v>
                </c:pt>
                <c:pt idx="212">
                  <c:v>5.8803200946682335</c:v>
                </c:pt>
                <c:pt idx="213">
                  <c:v>7.697768549220231</c:v>
                </c:pt>
                <c:pt idx="214">
                  <c:v>1.2854996900796727</c:v>
                </c:pt>
                <c:pt idx="215">
                  <c:v>2.0594643081561674</c:v>
                </c:pt>
                <c:pt idx="216">
                  <c:v>3.0051301870585641</c:v>
                </c:pt>
                <c:pt idx="217">
                  <c:v>5.2198354314138466</c:v>
                </c:pt>
                <c:pt idx="218">
                  <c:v>1.2854996900796727</c:v>
                </c:pt>
                <c:pt idx="219">
                  <c:v>2.2694278129778724</c:v>
                </c:pt>
                <c:pt idx="220">
                  <c:v>3.7979054245022477</c:v>
                </c:pt>
                <c:pt idx="221">
                  <c:v>1.2854996900796727</c:v>
                </c:pt>
                <c:pt idx="222">
                  <c:v>2.2694278129778724</c:v>
                </c:pt>
                <c:pt idx="223">
                  <c:v>3.7979054245022477</c:v>
                </c:pt>
                <c:pt idx="224">
                  <c:v>5.8803200946682335</c:v>
                </c:pt>
                <c:pt idx="225">
                  <c:v>7.697768549220231</c:v>
                </c:pt>
                <c:pt idx="226">
                  <c:v>1.2854996900796727</c:v>
                </c:pt>
                <c:pt idx="227">
                  <c:v>2.0594643081561674</c:v>
                </c:pt>
                <c:pt idx="228">
                  <c:v>3.0051301870585641</c:v>
                </c:pt>
                <c:pt idx="229">
                  <c:v>5.2198354314138466</c:v>
                </c:pt>
                <c:pt idx="230">
                  <c:v>1.2854996900796727</c:v>
                </c:pt>
                <c:pt idx="231">
                  <c:v>2.0594643081561674</c:v>
                </c:pt>
                <c:pt idx="232">
                  <c:v>3.0051301870585641</c:v>
                </c:pt>
                <c:pt idx="233">
                  <c:v>5.2198354314138466</c:v>
                </c:pt>
                <c:pt idx="234">
                  <c:v>1.2854996900796727</c:v>
                </c:pt>
                <c:pt idx="235">
                  <c:v>2.0594643081561674</c:v>
                </c:pt>
                <c:pt idx="236">
                  <c:v>3.1909905157678096</c:v>
                </c:pt>
                <c:pt idx="237">
                  <c:v>5.2198354314138466</c:v>
                </c:pt>
                <c:pt idx="238">
                  <c:v>1.2854996900796727</c:v>
                </c:pt>
                <c:pt idx="239">
                  <c:v>2.0594643081561674</c:v>
                </c:pt>
                <c:pt idx="240">
                  <c:v>3.0051301870585641</c:v>
                </c:pt>
                <c:pt idx="241">
                  <c:v>5.2198354314138466</c:v>
                </c:pt>
                <c:pt idx="242">
                  <c:v>1.2854996900796727</c:v>
                </c:pt>
                <c:pt idx="243">
                  <c:v>2.0594643081561674</c:v>
                </c:pt>
                <c:pt idx="244">
                  <c:v>3.0051301870585641</c:v>
                </c:pt>
                <c:pt idx="245">
                  <c:v>1.2854996900796727</c:v>
                </c:pt>
                <c:pt idx="246">
                  <c:v>2.0594643081561674</c:v>
                </c:pt>
                <c:pt idx="247">
                  <c:v>3.0051301870585641</c:v>
                </c:pt>
                <c:pt idx="248">
                  <c:v>1.2854996900796727</c:v>
                </c:pt>
                <c:pt idx="249">
                  <c:v>2.0594643081561674</c:v>
                </c:pt>
                <c:pt idx="250">
                  <c:v>3.1909905157678096</c:v>
                </c:pt>
                <c:pt idx="251">
                  <c:v>1.2854996900796727</c:v>
                </c:pt>
                <c:pt idx="252">
                  <c:v>2.0594643081561674</c:v>
                </c:pt>
                <c:pt idx="253">
                  <c:v>3.0051301870585641</c:v>
                </c:pt>
                <c:pt idx="254">
                  <c:v>1.2854996900796727</c:v>
                </c:pt>
                <c:pt idx="255">
                  <c:v>2.0594643081561674</c:v>
                </c:pt>
                <c:pt idx="256">
                  <c:v>3.0051301870585641</c:v>
                </c:pt>
                <c:pt idx="257">
                  <c:v>2.9792518035391278</c:v>
                </c:pt>
                <c:pt idx="258">
                  <c:v>4.9296713101323615</c:v>
                </c:pt>
                <c:pt idx="259">
                  <c:v>8.3424733693892676</c:v>
                </c:pt>
                <c:pt idx="260">
                  <c:v>10.395759119948709</c:v>
                </c:pt>
                <c:pt idx="261">
                  <c:v>11.856655018819175</c:v>
                </c:pt>
                <c:pt idx="262">
                  <c:v>12.807814861708172</c:v>
                </c:pt>
                <c:pt idx="263">
                  <c:v>1.2854996900796727</c:v>
                </c:pt>
                <c:pt idx="264">
                  <c:v>2.2694278129778724</c:v>
                </c:pt>
                <c:pt idx="265">
                  <c:v>3.7979054245022477</c:v>
                </c:pt>
                <c:pt idx="266">
                  <c:v>5.4800907175068749</c:v>
                </c:pt>
                <c:pt idx="267">
                  <c:v>8.6607552627284825</c:v>
                </c:pt>
                <c:pt idx="268">
                  <c:v>10.716629425099663</c:v>
                </c:pt>
                <c:pt idx="269">
                  <c:v>1.2854996900796727</c:v>
                </c:pt>
                <c:pt idx="270">
                  <c:v>2.0594643081561674</c:v>
                </c:pt>
                <c:pt idx="271">
                  <c:v>1.2854996900796727</c:v>
                </c:pt>
                <c:pt idx="272">
                  <c:v>2.3432234589157392</c:v>
                </c:pt>
                <c:pt idx="273">
                  <c:v>4.4764956332043804</c:v>
                </c:pt>
                <c:pt idx="274">
                  <c:v>6.2904652119492592</c:v>
                </c:pt>
                <c:pt idx="275">
                  <c:v>8.8183792304550348</c:v>
                </c:pt>
                <c:pt idx="276">
                  <c:v>10.498531175538645</c:v>
                </c:pt>
                <c:pt idx="277">
                  <c:v>1.2854996900796727</c:v>
                </c:pt>
                <c:pt idx="278">
                  <c:v>2.2694278129778724</c:v>
                </c:pt>
                <c:pt idx="279">
                  <c:v>3.7979054245022477</c:v>
                </c:pt>
                <c:pt idx="280">
                  <c:v>5.4800907175068749</c:v>
                </c:pt>
                <c:pt idx="281">
                  <c:v>8.6607552627284825</c:v>
                </c:pt>
                <c:pt idx="282">
                  <c:v>10.716629425099663</c:v>
                </c:pt>
                <c:pt idx="283">
                  <c:v>11.734153226719968</c:v>
                </c:pt>
                <c:pt idx="284">
                  <c:v>12.252550474743684</c:v>
                </c:pt>
                <c:pt idx="285">
                  <c:v>1.2854996900796727</c:v>
                </c:pt>
                <c:pt idx="286">
                  <c:v>1.8051668096172881</c:v>
                </c:pt>
                <c:pt idx="287">
                  <c:v>2.0594643081561674</c:v>
                </c:pt>
                <c:pt idx="288">
                  <c:v>1.2854996900796727</c:v>
                </c:pt>
                <c:pt idx="289">
                  <c:v>2.3432234589157392</c:v>
                </c:pt>
                <c:pt idx="290">
                  <c:v>4.4764956332043804</c:v>
                </c:pt>
                <c:pt idx="291">
                  <c:v>6.7081748723259853</c:v>
                </c:pt>
                <c:pt idx="292">
                  <c:v>8.8183792304550348</c:v>
                </c:pt>
                <c:pt idx="293">
                  <c:v>10.498531175538645</c:v>
                </c:pt>
                <c:pt idx="294">
                  <c:v>1.2854996900796727</c:v>
                </c:pt>
                <c:pt idx="295">
                  <c:v>2.2694278129778724</c:v>
                </c:pt>
                <c:pt idx="296">
                  <c:v>3.7979054245022477</c:v>
                </c:pt>
                <c:pt idx="297">
                  <c:v>5.8803200946682335</c:v>
                </c:pt>
                <c:pt idx="298">
                  <c:v>8.0412437834925949</c:v>
                </c:pt>
                <c:pt idx="299">
                  <c:v>10.716629425099663</c:v>
                </c:pt>
                <c:pt idx="300">
                  <c:v>11.070867773808688</c:v>
                </c:pt>
                <c:pt idx="301">
                  <c:v>12.252550474743684</c:v>
                </c:pt>
                <c:pt idx="302">
                  <c:v>1.2854996900796727</c:v>
                </c:pt>
                <c:pt idx="303">
                  <c:v>2.0594643081561674</c:v>
                </c:pt>
                <c:pt idx="304">
                  <c:v>1.2854996900796727</c:v>
                </c:pt>
                <c:pt idx="305">
                  <c:v>2.0594643081561674</c:v>
                </c:pt>
                <c:pt idx="306">
                  <c:v>2.8275033412573172</c:v>
                </c:pt>
                <c:pt idx="307">
                  <c:v>1.2854996900796727</c:v>
                </c:pt>
                <c:pt idx="308">
                  <c:v>2.127573533729147</c:v>
                </c:pt>
                <c:pt idx="309">
                  <c:v>3.1909905157678096</c:v>
                </c:pt>
                <c:pt idx="310">
                  <c:v>5.0918924009272635</c:v>
                </c:pt>
                <c:pt idx="311">
                  <c:v>5.4800907175068749</c:v>
                </c:pt>
                <c:pt idx="312">
                  <c:v>1.2854996900796727</c:v>
                </c:pt>
                <c:pt idx="313">
                  <c:v>1.9931978265148258</c:v>
                </c:pt>
                <c:pt idx="314">
                  <c:v>3.0051301870585641</c:v>
                </c:pt>
                <c:pt idx="315">
                  <c:v>1.2854996900796727</c:v>
                </c:pt>
                <c:pt idx="316">
                  <c:v>2.127573533729147</c:v>
                </c:pt>
                <c:pt idx="317">
                  <c:v>3.1909905157678096</c:v>
                </c:pt>
                <c:pt idx="318">
                  <c:v>5.0918924009272635</c:v>
                </c:pt>
                <c:pt idx="319">
                  <c:v>5.4800907175068749</c:v>
                </c:pt>
                <c:pt idx="320">
                  <c:v>1.2854996900796727</c:v>
                </c:pt>
                <c:pt idx="321">
                  <c:v>1.9931978265148258</c:v>
                </c:pt>
                <c:pt idx="322">
                  <c:v>3.1909905157678096</c:v>
                </c:pt>
                <c:pt idx="323">
                  <c:v>1.2854996900796727</c:v>
                </c:pt>
                <c:pt idx="324">
                  <c:v>2.0594643081561674</c:v>
                </c:pt>
                <c:pt idx="325">
                  <c:v>3.0051301870585641</c:v>
                </c:pt>
                <c:pt idx="326">
                  <c:v>4.0163793485168595</c:v>
                </c:pt>
                <c:pt idx="327">
                  <c:v>1.2854996900796727</c:v>
                </c:pt>
                <c:pt idx="328">
                  <c:v>2.127573533729147</c:v>
                </c:pt>
                <c:pt idx="329">
                  <c:v>3.1909905157678096</c:v>
                </c:pt>
                <c:pt idx="330">
                  <c:v>5.0918924009272635</c:v>
                </c:pt>
                <c:pt idx="331">
                  <c:v>5.4800907175068749</c:v>
                </c:pt>
                <c:pt idx="332">
                  <c:v>1.2854996900796727</c:v>
                </c:pt>
                <c:pt idx="333">
                  <c:v>1.9931978265148258</c:v>
                </c:pt>
                <c:pt idx="334">
                  <c:v>3.1909905157678096</c:v>
                </c:pt>
                <c:pt idx="335">
                  <c:v>1.2854996900796727</c:v>
                </c:pt>
                <c:pt idx="336">
                  <c:v>2.0594643081561674</c:v>
                </c:pt>
                <c:pt idx="337">
                  <c:v>3.3851018337033691</c:v>
                </c:pt>
                <c:pt idx="338">
                  <c:v>4.7175661114562173</c:v>
                </c:pt>
                <c:pt idx="339">
                  <c:v>1.2854996900796727</c:v>
                </c:pt>
                <c:pt idx="340">
                  <c:v>2.127573533729147</c:v>
                </c:pt>
                <c:pt idx="341">
                  <c:v>3.1909905157678096</c:v>
                </c:pt>
                <c:pt idx="342">
                  <c:v>5.4800907175068749</c:v>
                </c:pt>
                <c:pt idx="343">
                  <c:v>5.4800907175068749</c:v>
                </c:pt>
                <c:pt idx="344">
                  <c:v>1.2854996900796727</c:v>
                </c:pt>
                <c:pt idx="345">
                  <c:v>1.9931978265148258</c:v>
                </c:pt>
                <c:pt idx="346">
                  <c:v>3.0051301870585641</c:v>
                </c:pt>
                <c:pt idx="347">
                  <c:v>1.2854996900796727</c:v>
                </c:pt>
                <c:pt idx="348">
                  <c:v>2.0594643081561674</c:v>
                </c:pt>
                <c:pt idx="349">
                  <c:v>3.0051301870585641</c:v>
                </c:pt>
                <c:pt idx="350">
                  <c:v>1.2854996900796727</c:v>
                </c:pt>
                <c:pt idx="351">
                  <c:v>2.127573533729147</c:v>
                </c:pt>
                <c:pt idx="352">
                  <c:v>3.1909905157678096</c:v>
                </c:pt>
                <c:pt idx="353">
                  <c:v>5.0918924009272635</c:v>
                </c:pt>
                <c:pt idx="354">
                  <c:v>5.4800907175068749</c:v>
                </c:pt>
                <c:pt idx="355">
                  <c:v>1.2854996900796727</c:v>
                </c:pt>
                <c:pt idx="356">
                  <c:v>1.9931978265148258</c:v>
                </c:pt>
                <c:pt idx="357">
                  <c:v>3.1909905157678096</c:v>
                </c:pt>
                <c:pt idx="358">
                  <c:v>1.2854996900796727</c:v>
                </c:pt>
                <c:pt idx="359">
                  <c:v>1.9931978265148258</c:v>
                </c:pt>
                <c:pt idx="360">
                  <c:v>3.5874340216116107</c:v>
                </c:pt>
                <c:pt idx="361">
                  <c:v>1.2854996900796727</c:v>
                </c:pt>
                <c:pt idx="362">
                  <c:v>2.127573533729147</c:v>
                </c:pt>
                <c:pt idx="363">
                  <c:v>3.1909905157678096</c:v>
                </c:pt>
                <c:pt idx="364">
                  <c:v>5.0918924009272635</c:v>
                </c:pt>
                <c:pt idx="365">
                  <c:v>5.4800907175068749</c:v>
                </c:pt>
                <c:pt idx="366">
                  <c:v>1.2854996900796727</c:v>
                </c:pt>
                <c:pt idx="367">
                  <c:v>1.9931978265148258</c:v>
                </c:pt>
                <c:pt idx="368">
                  <c:v>3.0051301870585641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4-4182-9172-D66C9BCC1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17711"/>
        <c:axId val="1452938672"/>
      </c:scatterChart>
      <c:valAx>
        <c:axId val="20641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2938672"/>
        <c:crosses val="autoZero"/>
        <c:crossBetween val="midCat"/>
      </c:valAx>
      <c:valAx>
        <c:axId val="1452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41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계산!$K$1</c:f>
              <c:strCache>
                <c:ptCount val="1"/>
                <c:pt idx="0">
                  <c:v>est_inc_leaf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계산!$B$2:$B$370</c:f>
              <c:numCache>
                <c:formatCode>General</c:formatCode>
                <c:ptCount val="369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0</c:v>
                </c:pt>
                <c:pt idx="4">
                  <c:v>7</c:v>
                </c:pt>
                <c:pt idx="5">
                  <c:v>14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0</c:v>
                </c:pt>
                <c:pt idx="10">
                  <c:v>7</c:v>
                </c:pt>
                <c:pt idx="11">
                  <c:v>14</c:v>
                </c:pt>
                <c:pt idx="12">
                  <c:v>0</c:v>
                </c:pt>
                <c:pt idx="13">
                  <c:v>7</c:v>
                </c:pt>
                <c:pt idx="14">
                  <c:v>16</c:v>
                </c:pt>
                <c:pt idx="15">
                  <c:v>0</c:v>
                </c:pt>
                <c:pt idx="16">
                  <c:v>7</c:v>
                </c:pt>
                <c:pt idx="17">
                  <c:v>14</c:v>
                </c:pt>
                <c:pt idx="18">
                  <c:v>21</c:v>
                </c:pt>
                <c:pt idx="19">
                  <c:v>28</c:v>
                </c:pt>
                <c:pt idx="20">
                  <c:v>0</c:v>
                </c:pt>
                <c:pt idx="21">
                  <c:v>7</c:v>
                </c:pt>
                <c:pt idx="22">
                  <c:v>14</c:v>
                </c:pt>
                <c:pt idx="23">
                  <c:v>0</c:v>
                </c:pt>
                <c:pt idx="24">
                  <c:v>7</c:v>
                </c:pt>
                <c:pt idx="25">
                  <c:v>14</c:v>
                </c:pt>
                <c:pt idx="26">
                  <c:v>0</c:v>
                </c:pt>
                <c:pt idx="27">
                  <c:v>7</c:v>
                </c:pt>
                <c:pt idx="28">
                  <c:v>16</c:v>
                </c:pt>
                <c:pt idx="29">
                  <c:v>0</c:v>
                </c:pt>
                <c:pt idx="30">
                  <c:v>7</c:v>
                </c:pt>
                <c:pt idx="31">
                  <c:v>14</c:v>
                </c:pt>
                <c:pt idx="32">
                  <c:v>0</c:v>
                </c:pt>
                <c:pt idx="33">
                  <c:v>7</c:v>
                </c:pt>
                <c:pt idx="34">
                  <c:v>14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7</c:v>
                </c:pt>
                <c:pt idx="39">
                  <c:v>16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7</c:v>
                </c:pt>
                <c:pt idx="44">
                  <c:v>14</c:v>
                </c:pt>
                <c:pt idx="45">
                  <c:v>21</c:v>
                </c:pt>
                <c:pt idx="46">
                  <c:v>28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7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7</c:v>
                </c:pt>
                <c:pt idx="56">
                  <c:v>14</c:v>
                </c:pt>
                <c:pt idx="57">
                  <c:v>21</c:v>
                </c:pt>
                <c:pt idx="58">
                  <c:v>0</c:v>
                </c:pt>
                <c:pt idx="59">
                  <c:v>7</c:v>
                </c:pt>
                <c:pt idx="60">
                  <c:v>14</c:v>
                </c:pt>
                <c:pt idx="61">
                  <c:v>0</c:v>
                </c:pt>
                <c:pt idx="62">
                  <c:v>7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7</c:v>
                </c:pt>
                <c:pt idx="67">
                  <c:v>14</c:v>
                </c:pt>
                <c:pt idx="68">
                  <c:v>21</c:v>
                </c:pt>
                <c:pt idx="69">
                  <c:v>28</c:v>
                </c:pt>
                <c:pt idx="70">
                  <c:v>0</c:v>
                </c:pt>
                <c:pt idx="71">
                  <c:v>7</c:v>
                </c:pt>
                <c:pt idx="72">
                  <c:v>14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7</c:v>
                </c:pt>
                <c:pt idx="77">
                  <c:v>16</c:v>
                </c:pt>
                <c:pt idx="78">
                  <c:v>0</c:v>
                </c:pt>
                <c:pt idx="79">
                  <c:v>7</c:v>
                </c:pt>
                <c:pt idx="80">
                  <c:v>16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21</c:v>
                </c:pt>
                <c:pt idx="85">
                  <c:v>27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7</c:v>
                </c:pt>
                <c:pt idx="90">
                  <c:v>14</c:v>
                </c:pt>
                <c:pt idx="91">
                  <c:v>0</c:v>
                </c:pt>
                <c:pt idx="92">
                  <c:v>7</c:v>
                </c:pt>
                <c:pt idx="93">
                  <c:v>14</c:v>
                </c:pt>
                <c:pt idx="94">
                  <c:v>21</c:v>
                </c:pt>
                <c:pt idx="95">
                  <c:v>27</c:v>
                </c:pt>
                <c:pt idx="96">
                  <c:v>0</c:v>
                </c:pt>
                <c:pt idx="97">
                  <c:v>7</c:v>
                </c:pt>
                <c:pt idx="98">
                  <c:v>0</c:v>
                </c:pt>
                <c:pt idx="99">
                  <c:v>7</c:v>
                </c:pt>
                <c:pt idx="100">
                  <c:v>14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7</c:v>
                </c:pt>
                <c:pt idx="105">
                  <c:v>13</c:v>
                </c:pt>
                <c:pt idx="106">
                  <c:v>0</c:v>
                </c:pt>
                <c:pt idx="107">
                  <c:v>7</c:v>
                </c:pt>
                <c:pt idx="108">
                  <c:v>14</c:v>
                </c:pt>
                <c:pt idx="109">
                  <c:v>0</c:v>
                </c:pt>
                <c:pt idx="110">
                  <c:v>7</c:v>
                </c:pt>
                <c:pt idx="111">
                  <c:v>14</c:v>
                </c:pt>
                <c:pt idx="112">
                  <c:v>0</c:v>
                </c:pt>
                <c:pt idx="113">
                  <c:v>7</c:v>
                </c:pt>
                <c:pt idx="114">
                  <c:v>14</c:v>
                </c:pt>
                <c:pt idx="115">
                  <c:v>0</c:v>
                </c:pt>
                <c:pt idx="116">
                  <c:v>7</c:v>
                </c:pt>
                <c:pt idx="117">
                  <c:v>14</c:v>
                </c:pt>
                <c:pt idx="118">
                  <c:v>0</c:v>
                </c:pt>
                <c:pt idx="119">
                  <c:v>7</c:v>
                </c:pt>
                <c:pt idx="120">
                  <c:v>14</c:v>
                </c:pt>
                <c:pt idx="121">
                  <c:v>0</c:v>
                </c:pt>
                <c:pt idx="122">
                  <c:v>7</c:v>
                </c:pt>
                <c:pt idx="123">
                  <c:v>14</c:v>
                </c:pt>
                <c:pt idx="124">
                  <c:v>0</c:v>
                </c:pt>
                <c:pt idx="125">
                  <c:v>7</c:v>
                </c:pt>
                <c:pt idx="126">
                  <c:v>14</c:v>
                </c:pt>
                <c:pt idx="127">
                  <c:v>0</c:v>
                </c:pt>
                <c:pt idx="128">
                  <c:v>7</c:v>
                </c:pt>
                <c:pt idx="129">
                  <c:v>14</c:v>
                </c:pt>
                <c:pt idx="130">
                  <c:v>0</c:v>
                </c:pt>
                <c:pt idx="131">
                  <c:v>7</c:v>
                </c:pt>
                <c:pt idx="132">
                  <c:v>14</c:v>
                </c:pt>
                <c:pt idx="133">
                  <c:v>0</c:v>
                </c:pt>
                <c:pt idx="134">
                  <c:v>7</c:v>
                </c:pt>
                <c:pt idx="135">
                  <c:v>14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14</c:v>
                </c:pt>
                <c:pt idx="141">
                  <c:v>0</c:v>
                </c:pt>
                <c:pt idx="142">
                  <c:v>7</c:v>
                </c:pt>
                <c:pt idx="143">
                  <c:v>14</c:v>
                </c:pt>
                <c:pt idx="144">
                  <c:v>0</c:v>
                </c:pt>
                <c:pt idx="145">
                  <c:v>7</c:v>
                </c:pt>
                <c:pt idx="146">
                  <c:v>14</c:v>
                </c:pt>
                <c:pt idx="147">
                  <c:v>0</c:v>
                </c:pt>
                <c:pt idx="148">
                  <c:v>7</c:v>
                </c:pt>
                <c:pt idx="149">
                  <c:v>0</c:v>
                </c:pt>
                <c:pt idx="150">
                  <c:v>7</c:v>
                </c:pt>
                <c:pt idx="151">
                  <c:v>0</c:v>
                </c:pt>
                <c:pt idx="152">
                  <c:v>7</c:v>
                </c:pt>
                <c:pt idx="153">
                  <c:v>14</c:v>
                </c:pt>
                <c:pt idx="154">
                  <c:v>23</c:v>
                </c:pt>
                <c:pt idx="155">
                  <c:v>0</c:v>
                </c:pt>
                <c:pt idx="156">
                  <c:v>0</c:v>
                </c:pt>
                <c:pt idx="157">
                  <c:v>7</c:v>
                </c:pt>
                <c:pt idx="158">
                  <c:v>14</c:v>
                </c:pt>
                <c:pt idx="159">
                  <c:v>28</c:v>
                </c:pt>
                <c:pt idx="160">
                  <c:v>0</c:v>
                </c:pt>
                <c:pt idx="161">
                  <c:v>7</c:v>
                </c:pt>
                <c:pt idx="162">
                  <c:v>14</c:v>
                </c:pt>
                <c:pt idx="163">
                  <c:v>0</c:v>
                </c:pt>
                <c:pt idx="164">
                  <c:v>7</c:v>
                </c:pt>
                <c:pt idx="165">
                  <c:v>14</c:v>
                </c:pt>
                <c:pt idx="166">
                  <c:v>23</c:v>
                </c:pt>
                <c:pt idx="167">
                  <c:v>0</c:v>
                </c:pt>
                <c:pt idx="168">
                  <c:v>7</c:v>
                </c:pt>
                <c:pt idx="169">
                  <c:v>14</c:v>
                </c:pt>
                <c:pt idx="170">
                  <c:v>21</c:v>
                </c:pt>
                <c:pt idx="171">
                  <c:v>28</c:v>
                </c:pt>
                <c:pt idx="172">
                  <c:v>0</c:v>
                </c:pt>
                <c:pt idx="173">
                  <c:v>7</c:v>
                </c:pt>
                <c:pt idx="174">
                  <c:v>14</c:v>
                </c:pt>
                <c:pt idx="175">
                  <c:v>21</c:v>
                </c:pt>
                <c:pt idx="176">
                  <c:v>0</c:v>
                </c:pt>
                <c:pt idx="177">
                  <c:v>7</c:v>
                </c:pt>
                <c:pt idx="178">
                  <c:v>14</c:v>
                </c:pt>
                <c:pt idx="179">
                  <c:v>23</c:v>
                </c:pt>
                <c:pt idx="180">
                  <c:v>0</c:v>
                </c:pt>
                <c:pt idx="181">
                  <c:v>0</c:v>
                </c:pt>
                <c:pt idx="182">
                  <c:v>7</c:v>
                </c:pt>
                <c:pt idx="183">
                  <c:v>14</c:v>
                </c:pt>
                <c:pt idx="184">
                  <c:v>21</c:v>
                </c:pt>
                <c:pt idx="185">
                  <c:v>0</c:v>
                </c:pt>
                <c:pt idx="186">
                  <c:v>7</c:v>
                </c:pt>
                <c:pt idx="187">
                  <c:v>14</c:v>
                </c:pt>
                <c:pt idx="188">
                  <c:v>21</c:v>
                </c:pt>
                <c:pt idx="189">
                  <c:v>0</c:v>
                </c:pt>
                <c:pt idx="190">
                  <c:v>7</c:v>
                </c:pt>
                <c:pt idx="191">
                  <c:v>14</c:v>
                </c:pt>
                <c:pt idx="192">
                  <c:v>23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14</c:v>
                </c:pt>
                <c:pt idx="197">
                  <c:v>0</c:v>
                </c:pt>
                <c:pt idx="198">
                  <c:v>7</c:v>
                </c:pt>
                <c:pt idx="199">
                  <c:v>14</c:v>
                </c:pt>
                <c:pt idx="200">
                  <c:v>21</c:v>
                </c:pt>
                <c:pt idx="201">
                  <c:v>28</c:v>
                </c:pt>
                <c:pt idx="202">
                  <c:v>0</c:v>
                </c:pt>
                <c:pt idx="203">
                  <c:v>7</c:v>
                </c:pt>
                <c:pt idx="204">
                  <c:v>14</c:v>
                </c:pt>
                <c:pt idx="205">
                  <c:v>23</c:v>
                </c:pt>
                <c:pt idx="206">
                  <c:v>0</c:v>
                </c:pt>
                <c:pt idx="207">
                  <c:v>7</c:v>
                </c:pt>
                <c:pt idx="208">
                  <c:v>14</c:v>
                </c:pt>
                <c:pt idx="209">
                  <c:v>0</c:v>
                </c:pt>
                <c:pt idx="210">
                  <c:v>7</c:v>
                </c:pt>
                <c:pt idx="211">
                  <c:v>14</c:v>
                </c:pt>
                <c:pt idx="212">
                  <c:v>21</c:v>
                </c:pt>
                <c:pt idx="213">
                  <c:v>28</c:v>
                </c:pt>
                <c:pt idx="214">
                  <c:v>0</c:v>
                </c:pt>
                <c:pt idx="215">
                  <c:v>7</c:v>
                </c:pt>
                <c:pt idx="216">
                  <c:v>14</c:v>
                </c:pt>
                <c:pt idx="217">
                  <c:v>23</c:v>
                </c:pt>
                <c:pt idx="218">
                  <c:v>0</c:v>
                </c:pt>
                <c:pt idx="219">
                  <c:v>7</c:v>
                </c:pt>
                <c:pt idx="220">
                  <c:v>14</c:v>
                </c:pt>
                <c:pt idx="221">
                  <c:v>0</c:v>
                </c:pt>
                <c:pt idx="222">
                  <c:v>7</c:v>
                </c:pt>
                <c:pt idx="223">
                  <c:v>14</c:v>
                </c:pt>
                <c:pt idx="224">
                  <c:v>21</c:v>
                </c:pt>
                <c:pt idx="225">
                  <c:v>28</c:v>
                </c:pt>
                <c:pt idx="226">
                  <c:v>0</c:v>
                </c:pt>
                <c:pt idx="227">
                  <c:v>7</c:v>
                </c:pt>
                <c:pt idx="228">
                  <c:v>14</c:v>
                </c:pt>
                <c:pt idx="229">
                  <c:v>23</c:v>
                </c:pt>
                <c:pt idx="230">
                  <c:v>0</c:v>
                </c:pt>
                <c:pt idx="231">
                  <c:v>7</c:v>
                </c:pt>
                <c:pt idx="232">
                  <c:v>14</c:v>
                </c:pt>
                <c:pt idx="233">
                  <c:v>23</c:v>
                </c:pt>
                <c:pt idx="234">
                  <c:v>0</c:v>
                </c:pt>
                <c:pt idx="235">
                  <c:v>7</c:v>
                </c:pt>
                <c:pt idx="236">
                  <c:v>14</c:v>
                </c:pt>
                <c:pt idx="237">
                  <c:v>23</c:v>
                </c:pt>
                <c:pt idx="238">
                  <c:v>0</c:v>
                </c:pt>
                <c:pt idx="239">
                  <c:v>7</c:v>
                </c:pt>
                <c:pt idx="240">
                  <c:v>14</c:v>
                </c:pt>
                <c:pt idx="241">
                  <c:v>23</c:v>
                </c:pt>
                <c:pt idx="242">
                  <c:v>0</c:v>
                </c:pt>
                <c:pt idx="243">
                  <c:v>7</c:v>
                </c:pt>
                <c:pt idx="244">
                  <c:v>14</c:v>
                </c:pt>
                <c:pt idx="245">
                  <c:v>0</c:v>
                </c:pt>
                <c:pt idx="246">
                  <c:v>7</c:v>
                </c:pt>
                <c:pt idx="247">
                  <c:v>14</c:v>
                </c:pt>
                <c:pt idx="248">
                  <c:v>0</c:v>
                </c:pt>
                <c:pt idx="249">
                  <c:v>7</c:v>
                </c:pt>
                <c:pt idx="250">
                  <c:v>14</c:v>
                </c:pt>
                <c:pt idx="251">
                  <c:v>0</c:v>
                </c:pt>
                <c:pt idx="252">
                  <c:v>7</c:v>
                </c:pt>
                <c:pt idx="253">
                  <c:v>14</c:v>
                </c:pt>
                <c:pt idx="254">
                  <c:v>0</c:v>
                </c:pt>
                <c:pt idx="255">
                  <c:v>7</c:v>
                </c:pt>
                <c:pt idx="256">
                  <c:v>14</c:v>
                </c:pt>
                <c:pt idx="257">
                  <c:v>10</c:v>
                </c:pt>
                <c:pt idx="258">
                  <c:v>17</c:v>
                </c:pt>
                <c:pt idx="259">
                  <c:v>24</c:v>
                </c:pt>
                <c:pt idx="260">
                  <c:v>31</c:v>
                </c:pt>
                <c:pt idx="261">
                  <c:v>38</c:v>
                </c:pt>
                <c:pt idx="262">
                  <c:v>45</c:v>
                </c:pt>
                <c:pt idx="263">
                  <c:v>0</c:v>
                </c:pt>
                <c:pt idx="264">
                  <c:v>7</c:v>
                </c:pt>
                <c:pt idx="265">
                  <c:v>14</c:v>
                </c:pt>
                <c:pt idx="266">
                  <c:v>21</c:v>
                </c:pt>
                <c:pt idx="267">
                  <c:v>31</c:v>
                </c:pt>
                <c:pt idx="268">
                  <c:v>38</c:v>
                </c:pt>
                <c:pt idx="269">
                  <c:v>0</c:v>
                </c:pt>
                <c:pt idx="270">
                  <c:v>7</c:v>
                </c:pt>
                <c:pt idx="271">
                  <c:v>0</c:v>
                </c:pt>
                <c:pt idx="272">
                  <c:v>7</c:v>
                </c:pt>
                <c:pt idx="273">
                  <c:v>14</c:v>
                </c:pt>
                <c:pt idx="274">
                  <c:v>21</c:v>
                </c:pt>
                <c:pt idx="275">
                  <c:v>28</c:v>
                </c:pt>
                <c:pt idx="276">
                  <c:v>35</c:v>
                </c:pt>
                <c:pt idx="277">
                  <c:v>0</c:v>
                </c:pt>
                <c:pt idx="278">
                  <c:v>7</c:v>
                </c:pt>
                <c:pt idx="279">
                  <c:v>14</c:v>
                </c:pt>
                <c:pt idx="280">
                  <c:v>21</c:v>
                </c:pt>
                <c:pt idx="281">
                  <c:v>31</c:v>
                </c:pt>
                <c:pt idx="282">
                  <c:v>38</c:v>
                </c:pt>
                <c:pt idx="283">
                  <c:v>45</c:v>
                </c:pt>
                <c:pt idx="284">
                  <c:v>55</c:v>
                </c:pt>
                <c:pt idx="285">
                  <c:v>0</c:v>
                </c:pt>
                <c:pt idx="286">
                  <c:v>5</c:v>
                </c:pt>
                <c:pt idx="287">
                  <c:v>7</c:v>
                </c:pt>
                <c:pt idx="288">
                  <c:v>0</c:v>
                </c:pt>
                <c:pt idx="289">
                  <c:v>7</c:v>
                </c:pt>
                <c:pt idx="290">
                  <c:v>14</c:v>
                </c:pt>
                <c:pt idx="291">
                  <c:v>21</c:v>
                </c:pt>
                <c:pt idx="292">
                  <c:v>28</c:v>
                </c:pt>
                <c:pt idx="293">
                  <c:v>35</c:v>
                </c:pt>
                <c:pt idx="294">
                  <c:v>0</c:v>
                </c:pt>
                <c:pt idx="295">
                  <c:v>7</c:v>
                </c:pt>
                <c:pt idx="296">
                  <c:v>14</c:v>
                </c:pt>
                <c:pt idx="297">
                  <c:v>21</c:v>
                </c:pt>
                <c:pt idx="298">
                  <c:v>31</c:v>
                </c:pt>
                <c:pt idx="299">
                  <c:v>38</c:v>
                </c:pt>
                <c:pt idx="300">
                  <c:v>45</c:v>
                </c:pt>
                <c:pt idx="301">
                  <c:v>55</c:v>
                </c:pt>
                <c:pt idx="302">
                  <c:v>0</c:v>
                </c:pt>
                <c:pt idx="303">
                  <c:v>7</c:v>
                </c:pt>
                <c:pt idx="304">
                  <c:v>0</c:v>
                </c:pt>
                <c:pt idx="305">
                  <c:v>7</c:v>
                </c:pt>
                <c:pt idx="306">
                  <c:v>14</c:v>
                </c:pt>
                <c:pt idx="307">
                  <c:v>0</c:v>
                </c:pt>
                <c:pt idx="308">
                  <c:v>7</c:v>
                </c:pt>
                <c:pt idx="309">
                  <c:v>14</c:v>
                </c:pt>
                <c:pt idx="310">
                  <c:v>21</c:v>
                </c:pt>
                <c:pt idx="311">
                  <c:v>24</c:v>
                </c:pt>
                <c:pt idx="312">
                  <c:v>0</c:v>
                </c:pt>
                <c:pt idx="313">
                  <c:v>7</c:v>
                </c:pt>
                <c:pt idx="314">
                  <c:v>14</c:v>
                </c:pt>
                <c:pt idx="315">
                  <c:v>0</c:v>
                </c:pt>
                <c:pt idx="316">
                  <c:v>7</c:v>
                </c:pt>
                <c:pt idx="317">
                  <c:v>14</c:v>
                </c:pt>
                <c:pt idx="318">
                  <c:v>21</c:v>
                </c:pt>
                <c:pt idx="319">
                  <c:v>24</c:v>
                </c:pt>
                <c:pt idx="320">
                  <c:v>0</c:v>
                </c:pt>
                <c:pt idx="321">
                  <c:v>7</c:v>
                </c:pt>
                <c:pt idx="322">
                  <c:v>14</c:v>
                </c:pt>
                <c:pt idx="323">
                  <c:v>0</c:v>
                </c:pt>
                <c:pt idx="324">
                  <c:v>7</c:v>
                </c:pt>
                <c:pt idx="325">
                  <c:v>14</c:v>
                </c:pt>
                <c:pt idx="326">
                  <c:v>21</c:v>
                </c:pt>
                <c:pt idx="327">
                  <c:v>0</c:v>
                </c:pt>
                <c:pt idx="328">
                  <c:v>7</c:v>
                </c:pt>
                <c:pt idx="329">
                  <c:v>14</c:v>
                </c:pt>
                <c:pt idx="330">
                  <c:v>21</c:v>
                </c:pt>
                <c:pt idx="331">
                  <c:v>24</c:v>
                </c:pt>
                <c:pt idx="332">
                  <c:v>0</c:v>
                </c:pt>
                <c:pt idx="333">
                  <c:v>7</c:v>
                </c:pt>
                <c:pt idx="334">
                  <c:v>14</c:v>
                </c:pt>
                <c:pt idx="335">
                  <c:v>0</c:v>
                </c:pt>
                <c:pt idx="336">
                  <c:v>7</c:v>
                </c:pt>
                <c:pt idx="337">
                  <c:v>14</c:v>
                </c:pt>
                <c:pt idx="338">
                  <c:v>21</c:v>
                </c:pt>
                <c:pt idx="339">
                  <c:v>0</c:v>
                </c:pt>
                <c:pt idx="340">
                  <c:v>7</c:v>
                </c:pt>
                <c:pt idx="341">
                  <c:v>14</c:v>
                </c:pt>
                <c:pt idx="342">
                  <c:v>21</c:v>
                </c:pt>
                <c:pt idx="343">
                  <c:v>24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0</c:v>
                </c:pt>
                <c:pt idx="348">
                  <c:v>7</c:v>
                </c:pt>
                <c:pt idx="349">
                  <c:v>14</c:v>
                </c:pt>
                <c:pt idx="350">
                  <c:v>0</c:v>
                </c:pt>
                <c:pt idx="351">
                  <c:v>7</c:v>
                </c:pt>
                <c:pt idx="352">
                  <c:v>14</c:v>
                </c:pt>
                <c:pt idx="353">
                  <c:v>21</c:v>
                </c:pt>
                <c:pt idx="354">
                  <c:v>24</c:v>
                </c:pt>
                <c:pt idx="355">
                  <c:v>0</c:v>
                </c:pt>
                <c:pt idx="356">
                  <c:v>7</c:v>
                </c:pt>
                <c:pt idx="357">
                  <c:v>14</c:v>
                </c:pt>
                <c:pt idx="358">
                  <c:v>0</c:v>
                </c:pt>
                <c:pt idx="359">
                  <c:v>7</c:v>
                </c:pt>
                <c:pt idx="360">
                  <c:v>14</c:v>
                </c:pt>
                <c:pt idx="361">
                  <c:v>0</c:v>
                </c:pt>
                <c:pt idx="362">
                  <c:v>7</c:v>
                </c:pt>
                <c:pt idx="363">
                  <c:v>14</c:v>
                </c:pt>
                <c:pt idx="364">
                  <c:v>21</c:v>
                </c:pt>
                <c:pt idx="365">
                  <c:v>24</c:v>
                </c:pt>
                <c:pt idx="366">
                  <c:v>0</c:v>
                </c:pt>
                <c:pt idx="367">
                  <c:v>7</c:v>
                </c:pt>
                <c:pt idx="368">
                  <c:v>14</c:v>
                </c:pt>
              </c:numCache>
            </c:numRef>
          </c:xVal>
          <c:yVal>
            <c:numRef>
              <c:f>계산!$K$2:$K$370</c:f>
              <c:numCache>
                <c:formatCode>General</c:formatCode>
                <c:ptCount val="369"/>
                <c:pt idx="0">
                  <c:v>1.2854996900796727</c:v>
                </c:pt>
                <c:pt idx="1">
                  <c:v>2.1975527103926016</c:v>
                </c:pt>
                <c:pt idx="2">
                  <c:v>4.0802445644945662</c:v>
                </c:pt>
                <c:pt idx="3">
                  <c:v>1.2854996900796727</c:v>
                </c:pt>
                <c:pt idx="4">
                  <c:v>2.1975527103926016</c:v>
                </c:pt>
                <c:pt idx="5">
                  <c:v>3.5874340216116107</c:v>
                </c:pt>
                <c:pt idx="6">
                  <c:v>1.2854996900796727</c:v>
                </c:pt>
                <c:pt idx="7">
                  <c:v>2.4189627797884601</c:v>
                </c:pt>
                <c:pt idx="8">
                  <c:v>4.2426610913321978</c:v>
                </c:pt>
                <c:pt idx="9">
                  <c:v>1.2854996900796727</c:v>
                </c:pt>
                <c:pt idx="10">
                  <c:v>2.3432234589157392</c:v>
                </c:pt>
                <c:pt idx="11">
                  <c:v>4.2426610913321978</c:v>
                </c:pt>
                <c:pt idx="12">
                  <c:v>1.2854996900796727</c:v>
                </c:pt>
                <c:pt idx="13">
                  <c:v>2.1975527103926016</c:v>
                </c:pt>
                <c:pt idx="14">
                  <c:v>4.0802445644945662</c:v>
                </c:pt>
                <c:pt idx="15">
                  <c:v>1.2854996900796727</c:v>
                </c:pt>
                <c:pt idx="16">
                  <c:v>2.1975527103926016</c:v>
                </c:pt>
                <c:pt idx="17">
                  <c:v>3.5874340216116107</c:v>
                </c:pt>
                <c:pt idx="18">
                  <c:v>5.4800907175068749</c:v>
                </c:pt>
                <c:pt idx="19">
                  <c:v>7.697768549220231</c:v>
                </c:pt>
                <c:pt idx="20">
                  <c:v>1.2854996900796727</c:v>
                </c:pt>
                <c:pt idx="21">
                  <c:v>2.4189627797884601</c:v>
                </c:pt>
                <c:pt idx="22">
                  <c:v>4.2426610913321978</c:v>
                </c:pt>
                <c:pt idx="23">
                  <c:v>1.2854996900796727</c:v>
                </c:pt>
                <c:pt idx="24">
                  <c:v>2.3432234589157392</c:v>
                </c:pt>
                <c:pt idx="25">
                  <c:v>4.2426610913321978</c:v>
                </c:pt>
                <c:pt idx="26">
                  <c:v>1.2854996900796727</c:v>
                </c:pt>
                <c:pt idx="27">
                  <c:v>2.1975527103926016</c:v>
                </c:pt>
                <c:pt idx="28">
                  <c:v>4.0802445644945662</c:v>
                </c:pt>
                <c:pt idx="29">
                  <c:v>1.2854996900796727</c:v>
                </c:pt>
                <c:pt idx="30">
                  <c:v>2.1975527103926016</c:v>
                </c:pt>
                <c:pt idx="31">
                  <c:v>3.5874340216116107</c:v>
                </c:pt>
                <c:pt idx="32">
                  <c:v>1.2854996900796727</c:v>
                </c:pt>
                <c:pt idx="33">
                  <c:v>2.4189627797884601</c:v>
                </c:pt>
                <c:pt idx="34">
                  <c:v>4.2426610913321978</c:v>
                </c:pt>
                <c:pt idx="35">
                  <c:v>1.2854996900796727</c:v>
                </c:pt>
                <c:pt idx="36">
                  <c:v>2.3432234589157392</c:v>
                </c:pt>
                <c:pt idx="37">
                  <c:v>1.2854996900796727</c:v>
                </c:pt>
                <c:pt idx="38">
                  <c:v>2.1975527103926016</c:v>
                </c:pt>
                <c:pt idx="39">
                  <c:v>4.0802445644945662</c:v>
                </c:pt>
                <c:pt idx="40">
                  <c:v>1.2854996900796727</c:v>
                </c:pt>
                <c:pt idx="41">
                  <c:v>2.1975527103926016</c:v>
                </c:pt>
                <c:pt idx="42">
                  <c:v>1.2854996900796727</c:v>
                </c:pt>
                <c:pt idx="43">
                  <c:v>2.4189627797884601</c:v>
                </c:pt>
                <c:pt idx="44">
                  <c:v>4.2426610913321978</c:v>
                </c:pt>
                <c:pt idx="45">
                  <c:v>6.7081748723259853</c:v>
                </c:pt>
                <c:pt idx="46">
                  <c:v>8.8183792304550348</c:v>
                </c:pt>
                <c:pt idx="47">
                  <c:v>1.2854996900796727</c:v>
                </c:pt>
                <c:pt idx="48">
                  <c:v>2.3432234589157392</c:v>
                </c:pt>
                <c:pt idx="49">
                  <c:v>4.2426610913321978</c:v>
                </c:pt>
                <c:pt idx="50">
                  <c:v>1.2854996900796727</c:v>
                </c:pt>
                <c:pt idx="51">
                  <c:v>2.1975527103926016</c:v>
                </c:pt>
                <c:pt idx="52">
                  <c:v>1.2854996900796727</c:v>
                </c:pt>
                <c:pt idx="53">
                  <c:v>2.1975527103926016</c:v>
                </c:pt>
                <c:pt idx="54">
                  <c:v>1.2854996900796727</c:v>
                </c:pt>
                <c:pt idx="55">
                  <c:v>2.4189627797884601</c:v>
                </c:pt>
                <c:pt idx="56">
                  <c:v>4.2426610913321978</c:v>
                </c:pt>
                <c:pt idx="57">
                  <c:v>6.7081748723259853</c:v>
                </c:pt>
                <c:pt idx="58">
                  <c:v>1.2854996900796727</c:v>
                </c:pt>
                <c:pt idx="59">
                  <c:v>2.3432234589157392</c:v>
                </c:pt>
                <c:pt idx="60">
                  <c:v>4.2426610913321978</c:v>
                </c:pt>
                <c:pt idx="61">
                  <c:v>1.2854996900796727</c:v>
                </c:pt>
                <c:pt idx="62">
                  <c:v>2.1975527103926016</c:v>
                </c:pt>
                <c:pt idx="63">
                  <c:v>1.2854996900796727</c:v>
                </c:pt>
                <c:pt idx="64">
                  <c:v>2.1975527103926016</c:v>
                </c:pt>
                <c:pt idx="65">
                  <c:v>1.2854996900796727</c:v>
                </c:pt>
                <c:pt idx="66">
                  <c:v>2.4189627797884601</c:v>
                </c:pt>
                <c:pt idx="67">
                  <c:v>4.2426610913321978</c:v>
                </c:pt>
                <c:pt idx="68">
                  <c:v>6.7081748723259853</c:v>
                </c:pt>
                <c:pt idx="69">
                  <c:v>8.8183792304550348</c:v>
                </c:pt>
                <c:pt idx="70">
                  <c:v>1.2854996900796727</c:v>
                </c:pt>
                <c:pt idx="71">
                  <c:v>2.3432234589157392</c:v>
                </c:pt>
                <c:pt idx="72">
                  <c:v>4.2426610913321978</c:v>
                </c:pt>
                <c:pt idx="73">
                  <c:v>1.2854996900796727</c:v>
                </c:pt>
                <c:pt idx="74">
                  <c:v>2.1975527103926016</c:v>
                </c:pt>
                <c:pt idx="75">
                  <c:v>1.2854996900796727</c:v>
                </c:pt>
                <c:pt idx="76">
                  <c:v>2.1975527103926016</c:v>
                </c:pt>
                <c:pt idx="77">
                  <c:v>3.8286299355008828</c:v>
                </c:pt>
                <c:pt idx="78">
                  <c:v>1.2854996900796727</c:v>
                </c:pt>
                <c:pt idx="79">
                  <c:v>2.1975527103926016</c:v>
                </c:pt>
                <c:pt idx="80">
                  <c:v>4.0802445644945662</c:v>
                </c:pt>
                <c:pt idx="81">
                  <c:v>1.2854996900796727</c:v>
                </c:pt>
                <c:pt idx="82">
                  <c:v>2.2694278129778724</c:v>
                </c:pt>
                <c:pt idx="83">
                  <c:v>3.7979054245022477</c:v>
                </c:pt>
                <c:pt idx="84">
                  <c:v>5.8803200946682335</c:v>
                </c:pt>
                <c:pt idx="85">
                  <c:v>7.9202027810575242</c:v>
                </c:pt>
                <c:pt idx="86">
                  <c:v>1.2854996900796727</c:v>
                </c:pt>
                <c:pt idx="87">
                  <c:v>2.3432234589157392</c:v>
                </c:pt>
                <c:pt idx="88">
                  <c:v>1.2854996900796727</c:v>
                </c:pt>
                <c:pt idx="89">
                  <c:v>2.4189627797884601</c:v>
                </c:pt>
                <c:pt idx="90">
                  <c:v>4.0163793485168595</c:v>
                </c:pt>
                <c:pt idx="91">
                  <c:v>1.2854996900796727</c:v>
                </c:pt>
                <c:pt idx="92">
                  <c:v>2.2694278129778724</c:v>
                </c:pt>
                <c:pt idx="93">
                  <c:v>3.7979054245022477</c:v>
                </c:pt>
                <c:pt idx="94">
                  <c:v>5.8803200946682335</c:v>
                </c:pt>
                <c:pt idx="95">
                  <c:v>7.9202027810575242</c:v>
                </c:pt>
                <c:pt idx="96">
                  <c:v>1.2854996900796727</c:v>
                </c:pt>
                <c:pt idx="97">
                  <c:v>2.3432234589157392</c:v>
                </c:pt>
                <c:pt idx="98">
                  <c:v>1.2854996900796727</c:v>
                </c:pt>
                <c:pt idx="99">
                  <c:v>2.4189627797884601</c:v>
                </c:pt>
                <c:pt idx="100">
                  <c:v>4.0163793485168595</c:v>
                </c:pt>
                <c:pt idx="101">
                  <c:v>1.2854996900796727</c:v>
                </c:pt>
                <c:pt idx="102">
                  <c:v>2.2694278129778724</c:v>
                </c:pt>
                <c:pt idx="103">
                  <c:v>1.2854996900796727</c:v>
                </c:pt>
                <c:pt idx="104">
                  <c:v>2.2694278129778724</c:v>
                </c:pt>
                <c:pt idx="105">
                  <c:v>3.5433883377221216</c:v>
                </c:pt>
                <c:pt idx="106">
                  <c:v>1.2854996900796727</c:v>
                </c:pt>
                <c:pt idx="107">
                  <c:v>2.3432234589157392</c:v>
                </c:pt>
                <c:pt idx="108">
                  <c:v>4.2426610913321978</c:v>
                </c:pt>
                <c:pt idx="109">
                  <c:v>1.2854996900796727</c:v>
                </c:pt>
                <c:pt idx="110">
                  <c:v>2.4189627797884601</c:v>
                </c:pt>
                <c:pt idx="111">
                  <c:v>4.0163793485168595</c:v>
                </c:pt>
                <c:pt idx="112">
                  <c:v>1.2854996900796727</c:v>
                </c:pt>
                <c:pt idx="113">
                  <c:v>2.2694278129778724</c:v>
                </c:pt>
                <c:pt idx="114">
                  <c:v>3.5874340216116107</c:v>
                </c:pt>
                <c:pt idx="115">
                  <c:v>1.2854996900796727</c:v>
                </c:pt>
                <c:pt idx="116">
                  <c:v>2.2694278129778724</c:v>
                </c:pt>
                <c:pt idx="117">
                  <c:v>3.7979054245022477</c:v>
                </c:pt>
                <c:pt idx="118">
                  <c:v>1.2854996900796727</c:v>
                </c:pt>
                <c:pt idx="119">
                  <c:v>2.4189627797884601</c:v>
                </c:pt>
                <c:pt idx="120">
                  <c:v>4.2426610913321978</c:v>
                </c:pt>
                <c:pt idx="121">
                  <c:v>1.2854996900796727</c:v>
                </c:pt>
                <c:pt idx="122">
                  <c:v>2.4189627797884601</c:v>
                </c:pt>
                <c:pt idx="123">
                  <c:v>4.0163793485168595</c:v>
                </c:pt>
                <c:pt idx="124">
                  <c:v>1.2854996900796727</c:v>
                </c:pt>
                <c:pt idx="125">
                  <c:v>2.2694278129778724</c:v>
                </c:pt>
                <c:pt idx="126">
                  <c:v>3.5874340216116107</c:v>
                </c:pt>
                <c:pt idx="127">
                  <c:v>1.2854996900796727</c:v>
                </c:pt>
                <c:pt idx="128">
                  <c:v>2.2694278129778724</c:v>
                </c:pt>
                <c:pt idx="129">
                  <c:v>3.7979054245022477</c:v>
                </c:pt>
                <c:pt idx="130">
                  <c:v>1.2854996900796727</c:v>
                </c:pt>
                <c:pt idx="131">
                  <c:v>2.4189627797884601</c:v>
                </c:pt>
                <c:pt idx="132">
                  <c:v>4.0163793485168595</c:v>
                </c:pt>
                <c:pt idx="133">
                  <c:v>1.2854996900796727</c:v>
                </c:pt>
                <c:pt idx="134">
                  <c:v>2.4189627797884601</c:v>
                </c:pt>
                <c:pt idx="135">
                  <c:v>4.0163793485168595</c:v>
                </c:pt>
                <c:pt idx="136">
                  <c:v>1.2854996900796727</c:v>
                </c:pt>
                <c:pt idx="137">
                  <c:v>2.1975527103926016</c:v>
                </c:pt>
                <c:pt idx="138">
                  <c:v>1.2854996900796727</c:v>
                </c:pt>
                <c:pt idx="139">
                  <c:v>2.2694278129778724</c:v>
                </c:pt>
                <c:pt idx="140">
                  <c:v>3.7979054245022477</c:v>
                </c:pt>
                <c:pt idx="141">
                  <c:v>1.2854996900796727</c:v>
                </c:pt>
                <c:pt idx="142">
                  <c:v>2.4189627797884601</c:v>
                </c:pt>
                <c:pt idx="143">
                  <c:v>4.0163793485168595</c:v>
                </c:pt>
                <c:pt idx="144">
                  <c:v>1.2854996900796727</c:v>
                </c:pt>
                <c:pt idx="145">
                  <c:v>2.4189627797884601</c:v>
                </c:pt>
                <c:pt idx="146">
                  <c:v>4.0163793485168595</c:v>
                </c:pt>
                <c:pt idx="147">
                  <c:v>1.2854996900796727</c:v>
                </c:pt>
                <c:pt idx="148">
                  <c:v>2.1975527103926016</c:v>
                </c:pt>
                <c:pt idx="149">
                  <c:v>1.2854996900796727</c:v>
                </c:pt>
                <c:pt idx="150">
                  <c:v>2.1975527103926016</c:v>
                </c:pt>
                <c:pt idx="151">
                  <c:v>1.2854996900796727</c:v>
                </c:pt>
                <c:pt idx="152">
                  <c:v>2.0594643081561674</c:v>
                </c:pt>
                <c:pt idx="153">
                  <c:v>3.0051301870585641</c:v>
                </c:pt>
                <c:pt idx="154">
                  <c:v>5.2198354314138466</c:v>
                </c:pt>
                <c:pt idx="155">
                  <c:v>1.2854996900796727</c:v>
                </c:pt>
                <c:pt idx="156">
                  <c:v>1.2854996900796727</c:v>
                </c:pt>
                <c:pt idx="157">
                  <c:v>2.2694278129778724</c:v>
                </c:pt>
                <c:pt idx="158">
                  <c:v>3.7979054245022477</c:v>
                </c:pt>
                <c:pt idx="159">
                  <c:v>7.697768549220231</c:v>
                </c:pt>
                <c:pt idx="160">
                  <c:v>1.2854996900796727</c:v>
                </c:pt>
                <c:pt idx="161">
                  <c:v>2.2694278129778724</c:v>
                </c:pt>
                <c:pt idx="162">
                  <c:v>3.7979054245022477</c:v>
                </c:pt>
                <c:pt idx="163">
                  <c:v>1.2854996900796727</c:v>
                </c:pt>
                <c:pt idx="164">
                  <c:v>2.0594643081561674</c:v>
                </c:pt>
                <c:pt idx="165">
                  <c:v>3.0051301870585641</c:v>
                </c:pt>
                <c:pt idx="166">
                  <c:v>5.2198354314138466</c:v>
                </c:pt>
                <c:pt idx="167">
                  <c:v>1.2854996900796727</c:v>
                </c:pt>
                <c:pt idx="168">
                  <c:v>2.2694278129778724</c:v>
                </c:pt>
                <c:pt idx="169">
                  <c:v>3.7979054245022477</c:v>
                </c:pt>
                <c:pt idx="170">
                  <c:v>5.8803200946682335</c:v>
                </c:pt>
                <c:pt idx="171">
                  <c:v>7.697768549220231</c:v>
                </c:pt>
                <c:pt idx="172">
                  <c:v>1.2854996900796727</c:v>
                </c:pt>
                <c:pt idx="173">
                  <c:v>2.2694278129778724</c:v>
                </c:pt>
                <c:pt idx="174">
                  <c:v>3.7979054245022477</c:v>
                </c:pt>
                <c:pt idx="175">
                  <c:v>5.8803200946682335</c:v>
                </c:pt>
                <c:pt idx="176">
                  <c:v>1.2854996900796727</c:v>
                </c:pt>
                <c:pt idx="177">
                  <c:v>2.0594643081561674</c:v>
                </c:pt>
                <c:pt idx="178">
                  <c:v>3.0051301870585641</c:v>
                </c:pt>
                <c:pt idx="179">
                  <c:v>5.2198354314138466</c:v>
                </c:pt>
                <c:pt idx="180">
                  <c:v>1.2854996900796727</c:v>
                </c:pt>
                <c:pt idx="181">
                  <c:v>1.2854996900796727</c:v>
                </c:pt>
                <c:pt idx="182">
                  <c:v>2.2694278129778724</c:v>
                </c:pt>
                <c:pt idx="183">
                  <c:v>3.7979054245022477</c:v>
                </c:pt>
                <c:pt idx="184">
                  <c:v>5.8803200946682335</c:v>
                </c:pt>
                <c:pt idx="185">
                  <c:v>1.2854996900796727</c:v>
                </c:pt>
                <c:pt idx="186">
                  <c:v>2.2694278129778724</c:v>
                </c:pt>
                <c:pt idx="187">
                  <c:v>3.7979054245022477</c:v>
                </c:pt>
                <c:pt idx="188">
                  <c:v>5.8803200946682335</c:v>
                </c:pt>
                <c:pt idx="189">
                  <c:v>1.2854996900796727</c:v>
                </c:pt>
                <c:pt idx="190">
                  <c:v>2.0594643081561674</c:v>
                </c:pt>
                <c:pt idx="191">
                  <c:v>3.0051301870585641</c:v>
                </c:pt>
                <c:pt idx="192">
                  <c:v>5.2198354314138466</c:v>
                </c:pt>
                <c:pt idx="193">
                  <c:v>1.2854996900796727</c:v>
                </c:pt>
                <c:pt idx="194">
                  <c:v>1.2854996900796727</c:v>
                </c:pt>
                <c:pt idx="195">
                  <c:v>2.2694278129778724</c:v>
                </c:pt>
                <c:pt idx="196">
                  <c:v>3.7979054245022477</c:v>
                </c:pt>
                <c:pt idx="197">
                  <c:v>1.2854996900796727</c:v>
                </c:pt>
                <c:pt idx="198">
                  <c:v>2.2694278129778724</c:v>
                </c:pt>
                <c:pt idx="199">
                  <c:v>3.7979054245022477</c:v>
                </c:pt>
                <c:pt idx="200">
                  <c:v>5.8803200946682335</c:v>
                </c:pt>
                <c:pt idx="201">
                  <c:v>7.697768549220231</c:v>
                </c:pt>
                <c:pt idx="202">
                  <c:v>1.2854996900796727</c:v>
                </c:pt>
                <c:pt idx="203">
                  <c:v>2.0594643081561674</c:v>
                </c:pt>
                <c:pt idx="204">
                  <c:v>3.0051301870585641</c:v>
                </c:pt>
                <c:pt idx="205">
                  <c:v>5.2198354314138466</c:v>
                </c:pt>
                <c:pt idx="206">
                  <c:v>1.2854996900796727</c:v>
                </c:pt>
                <c:pt idx="207">
                  <c:v>2.2694278129778724</c:v>
                </c:pt>
                <c:pt idx="208">
                  <c:v>3.7979054245022477</c:v>
                </c:pt>
                <c:pt idx="209">
                  <c:v>1.2854996900796727</c:v>
                </c:pt>
                <c:pt idx="210">
                  <c:v>2.2694278129778724</c:v>
                </c:pt>
                <c:pt idx="211">
                  <c:v>3.7979054245022477</c:v>
                </c:pt>
                <c:pt idx="212">
                  <c:v>5.8803200946682335</c:v>
                </c:pt>
                <c:pt idx="213">
                  <c:v>7.697768549220231</c:v>
                </c:pt>
                <c:pt idx="214">
                  <c:v>1.2854996900796727</c:v>
                </c:pt>
                <c:pt idx="215">
                  <c:v>2.0594643081561674</c:v>
                </c:pt>
                <c:pt idx="216">
                  <c:v>3.0051301870585641</c:v>
                </c:pt>
                <c:pt idx="217">
                  <c:v>5.2198354314138466</c:v>
                </c:pt>
                <c:pt idx="218">
                  <c:v>1.2854996900796727</c:v>
                </c:pt>
                <c:pt idx="219">
                  <c:v>2.2694278129778724</c:v>
                </c:pt>
                <c:pt idx="220">
                  <c:v>3.7979054245022477</c:v>
                </c:pt>
                <c:pt idx="221">
                  <c:v>1.2854996900796727</c:v>
                </c:pt>
                <c:pt idx="222">
                  <c:v>2.2694278129778724</c:v>
                </c:pt>
                <c:pt idx="223">
                  <c:v>3.7979054245022477</c:v>
                </c:pt>
                <c:pt idx="224">
                  <c:v>5.8803200946682335</c:v>
                </c:pt>
                <c:pt idx="225">
                  <c:v>7.697768549220231</c:v>
                </c:pt>
                <c:pt idx="226">
                  <c:v>1.2854996900796727</c:v>
                </c:pt>
                <c:pt idx="227">
                  <c:v>2.0594643081561674</c:v>
                </c:pt>
                <c:pt idx="228">
                  <c:v>3.0051301870585641</c:v>
                </c:pt>
                <c:pt idx="229">
                  <c:v>5.2198354314138466</c:v>
                </c:pt>
                <c:pt idx="230">
                  <c:v>1.2854996900796727</c:v>
                </c:pt>
                <c:pt idx="231">
                  <c:v>2.0594643081561674</c:v>
                </c:pt>
                <c:pt idx="232">
                  <c:v>3.0051301870585641</c:v>
                </c:pt>
                <c:pt idx="233">
                  <c:v>5.2198354314138466</c:v>
                </c:pt>
                <c:pt idx="234">
                  <c:v>1.2854996900796727</c:v>
                </c:pt>
                <c:pt idx="235">
                  <c:v>2.0594643081561674</c:v>
                </c:pt>
                <c:pt idx="236">
                  <c:v>3.1909905157678096</c:v>
                </c:pt>
                <c:pt idx="237">
                  <c:v>5.2198354314138466</c:v>
                </c:pt>
                <c:pt idx="238">
                  <c:v>1.2854996900796727</c:v>
                </c:pt>
                <c:pt idx="239">
                  <c:v>2.0594643081561674</c:v>
                </c:pt>
                <c:pt idx="240">
                  <c:v>3.0051301870585641</c:v>
                </c:pt>
                <c:pt idx="241">
                  <c:v>5.2198354314138466</c:v>
                </c:pt>
                <c:pt idx="242">
                  <c:v>1.2854996900796727</c:v>
                </c:pt>
                <c:pt idx="243">
                  <c:v>2.0594643081561674</c:v>
                </c:pt>
                <c:pt idx="244">
                  <c:v>3.0051301870585641</c:v>
                </c:pt>
                <c:pt idx="245">
                  <c:v>1.2854996900796727</c:v>
                </c:pt>
                <c:pt idx="246">
                  <c:v>2.0594643081561674</c:v>
                </c:pt>
                <c:pt idx="247">
                  <c:v>3.0051301870585641</c:v>
                </c:pt>
                <c:pt idx="248">
                  <c:v>1.2854996900796727</c:v>
                </c:pt>
                <c:pt idx="249">
                  <c:v>2.0594643081561674</c:v>
                </c:pt>
                <c:pt idx="250">
                  <c:v>3.1909905157678096</c:v>
                </c:pt>
                <c:pt idx="251">
                  <c:v>1.2854996900796727</c:v>
                </c:pt>
                <c:pt idx="252">
                  <c:v>2.0594643081561674</c:v>
                </c:pt>
                <c:pt idx="253">
                  <c:v>3.0051301870585641</c:v>
                </c:pt>
                <c:pt idx="254">
                  <c:v>1.2854996900796727</c:v>
                </c:pt>
                <c:pt idx="255">
                  <c:v>2.0594643081561674</c:v>
                </c:pt>
                <c:pt idx="256">
                  <c:v>3.0051301870585641</c:v>
                </c:pt>
                <c:pt idx="257">
                  <c:v>2.9792518035391278</c:v>
                </c:pt>
                <c:pt idx="258">
                  <c:v>4.9296713101323615</c:v>
                </c:pt>
                <c:pt idx="259">
                  <c:v>8.3424733693892676</c:v>
                </c:pt>
                <c:pt idx="260">
                  <c:v>10.395759119948709</c:v>
                </c:pt>
                <c:pt idx="261">
                  <c:v>11.856655018819175</c:v>
                </c:pt>
                <c:pt idx="262">
                  <c:v>12.807814861708172</c:v>
                </c:pt>
                <c:pt idx="263">
                  <c:v>1.2854996900796727</c:v>
                </c:pt>
                <c:pt idx="264">
                  <c:v>2.2694278129778724</c:v>
                </c:pt>
                <c:pt idx="265">
                  <c:v>3.7979054245022477</c:v>
                </c:pt>
                <c:pt idx="266">
                  <c:v>5.4800907175068749</c:v>
                </c:pt>
                <c:pt idx="267">
                  <c:v>8.6607552627284825</c:v>
                </c:pt>
                <c:pt idx="268">
                  <c:v>10.716629425099663</c:v>
                </c:pt>
                <c:pt idx="269">
                  <c:v>1.2854996900796727</c:v>
                </c:pt>
                <c:pt idx="270">
                  <c:v>2.0594643081561674</c:v>
                </c:pt>
                <c:pt idx="271">
                  <c:v>1.2854996900796727</c:v>
                </c:pt>
                <c:pt idx="272">
                  <c:v>2.3432234589157392</c:v>
                </c:pt>
                <c:pt idx="273">
                  <c:v>4.4764956332043804</c:v>
                </c:pt>
                <c:pt idx="274">
                  <c:v>6.2904652119492592</c:v>
                </c:pt>
                <c:pt idx="275">
                  <c:v>8.8183792304550348</c:v>
                </c:pt>
                <c:pt idx="276">
                  <c:v>10.498531175538645</c:v>
                </c:pt>
                <c:pt idx="277">
                  <c:v>1.2854996900796727</c:v>
                </c:pt>
                <c:pt idx="278">
                  <c:v>2.2694278129778724</c:v>
                </c:pt>
                <c:pt idx="279">
                  <c:v>3.7979054245022477</c:v>
                </c:pt>
                <c:pt idx="280">
                  <c:v>5.4800907175068749</c:v>
                </c:pt>
                <c:pt idx="281">
                  <c:v>8.6607552627284825</c:v>
                </c:pt>
                <c:pt idx="282">
                  <c:v>10.716629425099663</c:v>
                </c:pt>
                <c:pt idx="283">
                  <c:v>11.734153226719968</c:v>
                </c:pt>
                <c:pt idx="284">
                  <c:v>12.252550474743684</c:v>
                </c:pt>
                <c:pt idx="285">
                  <c:v>1.2854996900796727</c:v>
                </c:pt>
                <c:pt idx="286">
                  <c:v>1.8051668096172881</c:v>
                </c:pt>
                <c:pt idx="287">
                  <c:v>2.0594643081561674</c:v>
                </c:pt>
                <c:pt idx="288">
                  <c:v>1.2854996900796727</c:v>
                </c:pt>
                <c:pt idx="289">
                  <c:v>2.3432234589157392</c:v>
                </c:pt>
                <c:pt idx="290">
                  <c:v>4.4764956332043804</c:v>
                </c:pt>
                <c:pt idx="291">
                  <c:v>6.7081748723259853</c:v>
                </c:pt>
                <c:pt idx="292">
                  <c:v>8.8183792304550348</c:v>
                </c:pt>
                <c:pt idx="293">
                  <c:v>10.498531175538645</c:v>
                </c:pt>
                <c:pt idx="294">
                  <c:v>1.2854996900796727</c:v>
                </c:pt>
                <c:pt idx="295">
                  <c:v>2.2694278129778724</c:v>
                </c:pt>
                <c:pt idx="296">
                  <c:v>3.7979054245022477</c:v>
                </c:pt>
                <c:pt idx="297">
                  <c:v>5.8803200946682335</c:v>
                </c:pt>
                <c:pt idx="298">
                  <c:v>8.0412437834925949</c:v>
                </c:pt>
                <c:pt idx="299">
                  <c:v>10.716629425099663</c:v>
                </c:pt>
                <c:pt idx="300">
                  <c:v>11.070867773808688</c:v>
                </c:pt>
                <c:pt idx="301">
                  <c:v>12.252550474743684</c:v>
                </c:pt>
                <c:pt idx="302">
                  <c:v>1.2854996900796727</c:v>
                </c:pt>
                <c:pt idx="303">
                  <c:v>2.0594643081561674</c:v>
                </c:pt>
                <c:pt idx="304">
                  <c:v>1.2854996900796727</c:v>
                </c:pt>
                <c:pt idx="305">
                  <c:v>2.0594643081561674</c:v>
                </c:pt>
                <c:pt idx="306">
                  <c:v>2.8275033412573172</c:v>
                </c:pt>
                <c:pt idx="307">
                  <c:v>1.2854996900796727</c:v>
                </c:pt>
                <c:pt idx="308">
                  <c:v>2.127573533729147</c:v>
                </c:pt>
                <c:pt idx="309">
                  <c:v>3.1909905157678096</c:v>
                </c:pt>
                <c:pt idx="310">
                  <c:v>5.0918924009272635</c:v>
                </c:pt>
                <c:pt idx="311">
                  <c:v>5.4800907175068749</c:v>
                </c:pt>
                <c:pt idx="312">
                  <c:v>1.2854996900796727</c:v>
                </c:pt>
                <c:pt idx="313">
                  <c:v>1.9931978265148258</c:v>
                </c:pt>
                <c:pt idx="314">
                  <c:v>3.0051301870585641</c:v>
                </c:pt>
                <c:pt idx="315">
                  <c:v>1.2854996900796727</c:v>
                </c:pt>
                <c:pt idx="316">
                  <c:v>2.127573533729147</c:v>
                </c:pt>
                <c:pt idx="317">
                  <c:v>3.1909905157678096</c:v>
                </c:pt>
                <c:pt idx="318">
                  <c:v>5.0918924009272635</c:v>
                </c:pt>
                <c:pt idx="319">
                  <c:v>5.4800907175068749</c:v>
                </c:pt>
                <c:pt idx="320">
                  <c:v>1.2854996900796727</c:v>
                </c:pt>
                <c:pt idx="321">
                  <c:v>1.9931978265148258</c:v>
                </c:pt>
                <c:pt idx="322">
                  <c:v>3.1909905157678096</c:v>
                </c:pt>
                <c:pt idx="323">
                  <c:v>1.2854996900796727</c:v>
                </c:pt>
                <c:pt idx="324">
                  <c:v>2.0594643081561674</c:v>
                </c:pt>
                <c:pt idx="325">
                  <c:v>3.0051301870585641</c:v>
                </c:pt>
                <c:pt idx="326">
                  <c:v>4.0163793485168595</c:v>
                </c:pt>
                <c:pt idx="327">
                  <c:v>1.2854996900796727</c:v>
                </c:pt>
                <c:pt idx="328">
                  <c:v>2.127573533729147</c:v>
                </c:pt>
                <c:pt idx="329">
                  <c:v>3.1909905157678096</c:v>
                </c:pt>
                <c:pt idx="330">
                  <c:v>5.0918924009272635</c:v>
                </c:pt>
                <c:pt idx="331">
                  <c:v>5.4800907175068749</c:v>
                </c:pt>
                <c:pt idx="332">
                  <c:v>1.2854996900796727</c:v>
                </c:pt>
                <c:pt idx="333">
                  <c:v>1.9931978265148258</c:v>
                </c:pt>
                <c:pt idx="334">
                  <c:v>3.1909905157678096</c:v>
                </c:pt>
                <c:pt idx="335">
                  <c:v>1.2854996900796727</c:v>
                </c:pt>
                <c:pt idx="336">
                  <c:v>2.0594643081561674</c:v>
                </c:pt>
                <c:pt idx="337">
                  <c:v>3.3851018337033691</c:v>
                </c:pt>
                <c:pt idx="338">
                  <c:v>4.7175661114562173</c:v>
                </c:pt>
                <c:pt idx="339">
                  <c:v>1.2854996900796727</c:v>
                </c:pt>
                <c:pt idx="340">
                  <c:v>2.127573533729147</c:v>
                </c:pt>
                <c:pt idx="341">
                  <c:v>3.1909905157678096</c:v>
                </c:pt>
                <c:pt idx="342">
                  <c:v>5.4800907175068749</c:v>
                </c:pt>
                <c:pt idx="343">
                  <c:v>5.4800907175068749</c:v>
                </c:pt>
                <c:pt idx="344">
                  <c:v>1.2854996900796727</c:v>
                </c:pt>
                <c:pt idx="345">
                  <c:v>1.9931978265148258</c:v>
                </c:pt>
                <c:pt idx="346">
                  <c:v>3.0051301870585641</c:v>
                </c:pt>
                <c:pt idx="347">
                  <c:v>1.2854996900796727</c:v>
                </c:pt>
                <c:pt idx="348">
                  <c:v>2.0594643081561674</c:v>
                </c:pt>
                <c:pt idx="349">
                  <c:v>3.0051301870585641</c:v>
                </c:pt>
                <c:pt idx="350">
                  <c:v>1.2854996900796727</c:v>
                </c:pt>
                <c:pt idx="351">
                  <c:v>2.127573533729147</c:v>
                </c:pt>
                <c:pt idx="352">
                  <c:v>3.1909905157678096</c:v>
                </c:pt>
                <c:pt idx="353">
                  <c:v>5.0918924009272635</c:v>
                </c:pt>
                <c:pt idx="354">
                  <c:v>5.4800907175068749</c:v>
                </c:pt>
                <c:pt idx="355">
                  <c:v>1.2854996900796727</c:v>
                </c:pt>
                <c:pt idx="356">
                  <c:v>1.9931978265148258</c:v>
                </c:pt>
                <c:pt idx="357">
                  <c:v>3.1909905157678096</c:v>
                </c:pt>
                <c:pt idx="358">
                  <c:v>1.2854996900796727</c:v>
                </c:pt>
                <c:pt idx="359">
                  <c:v>1.9931978265148258</c:v>
                </c:pt>
                <c:pt idx="360">
                  <c:v>3.5874340216116107</c:v>
                </c:pt>
                <c:pt idx="361">
                  <c:v>1.2854996900796727</c:v>
                </c:pt>
                <c:pt idx="362">
                  <c:v>2.127573533729147</c:v>
                </c:pt>
                <c:pt idx="363">
                  <c:v>3.1909905157678096</c:v>
                </c:pt>
                <c:pt idx="364">
                  <c:v>5.0918924009272635</c:v>
                </c:pt>
                <c:pt idx="365">
                  <c:v>5.4800907175068749</c:v>
                </c:pt>
                <c:pt idx="366">
                  <c:v>1.2854996900796727</c:v>
                </c:pt>
                <c:pt idx="367">
                  <c:v>1.9931978265148258</c:v>
                </c:pt>
                <c:pt idx="368">
                  <c:v>3.0051301870585641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9-45D4-BD13-A198E5950A5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계산!$B$2:$B$370</c:f>
              <c:numCache>
                <c:formatCode>General</c:formatCode>
                <c:ptCount val="369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0</c:v>
                </c:pt>
                <c:pt idx="4">
                  <c:v>7</c:v>
                </c:pt>
                <c:pt idx="5">
                  <c:v>14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0</c:v>
                </c:pt>
                <c:pt idx="10">
                  <c:v>7</c:v>
                </c:pt>
                <c:pt idx="11">
                  <c:v>14</c:v>
                </c:pt>
                <c:pt idx="12">
                  <c:v>0</c:v>
                </c:pt>
                <c:pt idx="13">
                  <c:v>7</c:v>
                </c:pt>
                <c:pt idx="14">
                  <c:v>16</c:v>
                </c:pt>
                <c:pt idx="15">
                  <c:v>0</c:v>
                </c:pt>
                <c:pt idx="16">
                  <c:v>7</c:v>
                </c:pt>
                <c:pt idx="17">
                  <c:v>14</c:v>
                </c:pt>
                <c:pt idx="18">
                  <c:v>21</c:v>
                </c:pt>
                <c:pt idx="19">
                  <c:v>28</c:v>
                </c:pt>
                <c:pt idx="20">
                  <c:v>0</c:v>
                </c:pt>
                <c:pt idx="21">
                  <c:v>7</c:v>
                </c:pt>
                <c:pt idx="22">
                  <c:v>14</c:v>
                </c:pt>
                <c:pt idx="23">
                  <c:v>0</c:v>
                </c:pt>
                <c:pt idx="24">
                  <c:v>7</c:v>
                </c:pt>
                <c:pt idx="25">
                  <c:v>14</c:v>
                </c:pt>
                <c:pt idx="26">
                  <c:v>0</c:v>
                </c:pt>
                <c:pt idx="27">
                  <c:v>7</c:v>
                </c:pt>
                <c:pt idx="28">
                  <c:v>16</c:v>
                </c:pt>
                <c:pt idx="29">
                  <c:v>0</c:v>
                </c:pt>
                <c:pt idx="30">
                  <c:v>7</c:v>
                </c:pt>
                <c:pt idx="31">
                  <c:v>14</c:v>
                </c:pt>
                <c:pt idx="32">
                  <c:v>0</c:v>
                </c:pt>
                <c:pt idx="33">
                  <c:v>7</c:v>
                </c:pt>
                <c:pt idx="34">
                  <c:v>14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7</c:v>
                </c:pt>
                <c:pt idx="39">
                  <c:v>16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7</c:v>
                </c:pt>
                <c:pt idx="44">
                  <c:v>14</c:v>
                </c:pt>
                <c:pt idx="45">
                  <c:v>21</c:v>
                </c:pt>
                <c:pt idx="46">
                  <c:v>28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7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7</c:v>
                </c:pt>
                <c:pt idx="56">
                  <c:v>14</c:v>
                </c:pt>
                <c:pt idx="57">
                  <c:v>21</c:v>
                </c:pt>
                <c:pt idx="58">
                  <c:v>0</c:v>
                </c:pt>
                <c:pt idx="59">
                  <c:v>7</c:v>
                </c:pt>
                <c:pt idx="60">
                  <c:v>14</c:v>
                </c:pt>
                <c:pt idx="61">
                  <c:v>0</c:v>
                </c:pt>
                <c:pt idx="62">
                  <c:v>7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7</c:v>
                </c:pt>
                <c:pt idx="67">
                  <c:v>14</c:v>
                </c:pt>
                <c:pt idx="68">
                  <c:v>21</c:v>
                </c:pt>
                <c:pt idx="69">
                  <c:v>28</c:v>
                </c:pt>
                <c:pt idx="70">
                  <c:v>0</c:v>
                </c:pt>
                <c:pt idx="71">
                  <c:v>7</c:v>
                </c:pt>
                <c:pt idx="72">
                  <c:v>14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7</c:v>
                </c:pt>
                <c:pt idx="77">
                  <c:v>16</c:v>
                </c:pt>
                <c:pt idx="78">
                  <c:v>0</c:v>
                </c:pt>
                <c:pt idx="79">
                  <c:v>7</c:v>
                </c:pt>
                <c:pt idx="80">
                  <c:v>16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21</c:v>
                </c:pt>
                <c:pt idx="85">
                  <c:v>27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7</c:v>
                </c:pt>
                <c:pt idx="90">
                  <c:v>14</c:v>
                </c:pt>
                <c:pt idx="91">
                  <c:v>0</c:v>
                </c:pt>
                <c:pt idx="92">
                  <c:v>7</c:v>
                </c:pt>
                <c:pt idx="93">
                  <c:v>14</c:v>
                </c:pt>
                <c:pt idx="94">
                  <c:v>21</c:v>
                </c:pt>
                <c:pt idx="95">
                  <c:v>27</c:v>
                </c:pt>
                <c:pt idx="96">
                  <c:v>0</c:v>
                </c:pt>
                <c:pt idx="97">
                  <c:v>7</c:v>
                </c:pt>
                <c:pt idx="98">
                  <c:v>0</c:v>
                </c:pt>
                <c:pt idx="99">
                  <c:v>7</c:v>
                </c:pt>
                <c:pt idx="100">
                  <c:v>14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7</c:v>
                </c:pt>
                <c:pt idx="105">
                  <c:v>13</c:v>
                </c:pt>
                <c:pt idx="106">
                  <c:v>0</c:v>
                </c:pt>
                <c:pt idx="107">
                  <c:v>7</c:v>
                </c:pt>
                <c:pt idx="108">
                  <c:v>14</c:v>
                </c:pt>
                <c:pt idx="109">
                  <c:v>0</c:v>
                </c:pt>
                <c:pt idx="110">
                  <c:v>7</c:v>
                </c:pt>
                <c:pt idx="111">
                  <c:v>14</c:v>
                </c:pt>
                <c:pt idx="112">
                  <c:v>0</c:v>
                </c:pt>
                <c:pt idx="113">
                  <c:v>7</c:v>
                </c:pt>
                <c:pt idx="114">
                  <c:v>14</c:v>
                </c:pt>
                <c:pt idx="115">
                  <c:v>0</c:v>
                </c:pt>
                <c:pt idx="116">
                  <c:v>7</c:v>
                </c:pt>
                <c:pt idx="117">
                  <c:v>14</c:v>
                </c:pt>
                <c:pt idx="118">
                  <c:v>0</c:v>
                </c:pt>
                <c:pt idx="119">
                  <c:v>7</c:v>
                </c:pt>
                <c:pt idx="120">
                  <c:v>14</c:v>
                </c:pt>
                <c:pt idx="121">
                  <c:v>0</c:v>
                </c:pt>
                <c:pt idx="122">
                  <c:v>7</c:v>
                </c:pt>
                <c:pt idx="123">
                  <c:v>14</c:v>
                </c:pt>
                <c:pt idx="124">
                  <c:v>0</c:v>
                </c:pt>
                <c:pt idx="125">
                  <c:v>7</c:v>
                </c:pt>
                <c:pt idx="126">
                  <c:v>14</c:v>
                </c:pt>
                <c:pt idx="127">
                  <c:v>0</c:v>
                </c:pt>
                <c:pt idx="128">
                  <c:v>7</c:v>
                </c:pt>
                <c:pt idx="129">
                  <c:v>14</c:v>
                </c:pt>
                <c:pt idx="130">
                  <c:v>0</c:v>
                </c:pt>
                <c:pt idx="131">
                  <c:v>7</c:v>
                </c:pt>
                <c:pt idx="132">
                  <c:v>14</c:v>
                </c:pt>
                <c:pt idx="133">
                  <c:v>0</c:v>
                </c:pt>
                <c:pt idx="134">
                  <c:v>7</c:v>
                </c:pt>
                <c:pt idx="135">
                  <c:v>14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14</c:v>
                </c:pt>
                <c:pt idx="141">
                  <c:v>0</c:v>
                </c:pt>
                <c:pt idx="142">
                  <c:v>7</c:v>
                </c:pt>
                <c:pt idx="143">
                  <c:v>14</c:v>
                </c:pt>
                <c:pt idx="144">
                  <c:v>0</c:v>
                </c:pt>
                <c:pt idx="145">
                  <c:v>7</c:v>
                </c:pt>
                <c:pt idx="146">
                  <c:v>14</c:v>
                </c:pt>
                <c:pt idx="147">
                  <c:v>0</c:v>
                </c:pt>
                <c:pt idx="148">
                  <c:v>7</c:v>
                </c:pt>
                <c:pt idx="149">
                  <c:v>0</c:v>
                </c:pt>
                <c:pt idx="150">
                  <c:v>7</c:v>
                </c:pt>
                <c:pt idx="151">
                  <c:v>0</c:v>
                </c:pt>
                <c:pt idx="152">
                  <c:v>7</c:v>
                </c:pt>
                <c:pt idx="153">
                  <c:v>14</c:v>
                </c:pt>
                <c:pt idx="154">
                  <c:v>23</c:v>
                </c:pt>
                <c:pt idx="155">
                  <c:v>0</c:v>
                </c:pt>
                <c:pt idx="156">
                  <c:v>0</c:v>
                </c:pt>
                <c:pt idx="157">
                  <c:v>7</c:v>
                </c:pt>
                <c:pt idx="158">
                  <c:v>14</c:v>
                </c:pt>
                <c:pt idx="159">
                  <c:v>28</c:v>
                </c:pt>
                <c:pt idx="160">
                  <c:v>0</c:v>
                </c:pt>
                <c:pt idx="161">
                  <c:v>7</c:v>
                </c:pt>
                <c:pt idx="162">
                  <c:v>14</c:v>
                </c:pt>
                <c:pt idx="163">
                  <c:v>0</c:v>
                </c:pt>
                <c:pt idx="164">
                  <c:v>7</c:v>
                </c:pt>
                <c:pt idx="165">
                  <c:v>14</c:v>
                </c:pt>
                <c:pt idx="166">
                  <c:v>23</c:v>
                </c:pt>
                <c:pt idx="167">
                  <c:v>0</c:v>
                </c:pt>
                <c:pt idx="168">
                  <c:v>7</c:v>
                </c:pt>
                <c:pt idx="169">
                  <c:v>14</c:v>
                </c:pt>
                <c:pt idx="170">
                  <c:v>21</c:v>
                </c:pt>
                <c:pt idx="171">
                  <c:v>28</c:v>
                </c:pt>
                <c:pt idx="172">
                  <c:v>0</c:v>
                </c:pt>
                <c:pt idx="173">
                  <c:v>7</c:v>
                </c:pt>
                <c:pt idx="174">
                  <c:v>14</c:v>
                </c:pt>
                <c:pt idx="175">
                  <c:v>21</c:v>
                </c:pt>
                <c:pt idx="176">
                  <c:v>0</c:v>
                </c:pt>
                <c:pt idx="177">
                  <c:v>7</c:v>
                </c:pt>
                <c:pt idx="178">
                  <c:v>14</c:v>
                </c:pt>
                <c:pt idx="179">
                  <c:v>23</c:v>
                </c:pt>
                <c:pt idx="180">
                  <c:v>0</c:v>
                </c:pt>
                <c:pt idx="181">
                  <c:v>0</c:v>
                </c:pt>
                <c:pt idx="182">
                  <c:v>7</c:v>
                </c:pt>
                <c:pt idx="183">
                  <c:v>14</c:v>
                </c:pt>
                <c:pt idx="184">
                  <c:v>21</c:v>
                </c:pt>
                <c:pt idx="185">
                  <c:v>0</c:v>
                </c:pt>
                <c:pt idx="186">
                  <c:v>7</c:v>
                </c:pt>
                <c:pt idx="187">
                  <c:v>14</c:v>
                </c:pt>
                <c:pt idx="188">
                  <c:v>21</c:v>
                </c:pt>
                <c:pt idx="189">
                  <c:v>0</c:v>
                </c:pt>
                <c:pt idx="190">
                  <c:v>7</c:v>
                </c:pt>
                <c:pt idx="191">
                  <c:v>14</c:v>
                </c:pt>
                <c:pt idx="192">
                  <c:v>23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14</c:v>
                </c:pt>
                <c:pt idx="197">
                  <c:v>0</c:v>
                </c:pt>
                <c:pt idx="198">
                  <c:v>7</c:v>
                </c:pt>
                <c:pt idx="199">
                  <c:v>14</c:v>
                </c:pt>
                <c:pt idx="200">
                  <c:v>21</c:v>
                </c:pt>
                <c:pt idx="201">
                  <c:v>28</c:v>
                </c:pt>
                <c:pt idx="202">
                  <c:v>0</c:v>
                </c:pt>
                <c:pt idx="203">
                  <c:v>7</c:v>
                </c:pt>
                <c:pt idx="204">
                  <c:v>14</c:v>
                </c:pt>
                <c:pt idx="205">
                  <c:v>23</c:v>
                </c:pt>
                <c:pt idx="206">
                  <c:v>0</c:v>
                </c:pt>
                <c:pt idx="207">
                  <c:v>7</c:v>
                </c:pt>
                <c:pt idx="208">
                  <c:v>14</c:v>
                </c:pt>
                <c:pt idx="209">
                  <c:v>0</c:v>
                </c:pt>
                <c:pt idx="210">
                  <c:v>7</c:v>
                </c:pt>
                <c:pt idx="211">
                  <c:v>14</c:v>
                </c:pt>
                <c:pt idx="212">
                  <c:v>21</c:v>
                </c:pt>
                <c:pt idx="213">
                  <c:v>28</c:v>
                </c:pt>
                <c:pt idx="214">
                  <c:v>0</c:v>
                </c:pt>
                <c:pt idx="215">
                  <c:v>7</c:v>
                </c:pt>
                <c:pt idx="216">
                  <c:v>14</c:v>
                </c:pt>
                <c:pt idx="217">
                  <c:v>23</c:v>
                </c:pt>
                <c:pt idx="218">
                  <c:v>0</c:v>
                </c:pt>
                <c:pt idx="219">
                  <c:v>7</c:v>
                </c:pt>
                <c:pt idx="220">
                  <c:v>14</c:v>
                </c:pt>
                <c:pt idx="221">
                  <c:v>0</c:v>
                </c:pt>
                <c:pt idx="222">
                  <c:v>7</c:v>
                </c:pt>
                <c:pt idx="223">
                  <c:v>14</c:v>
                </c:pt>
                <c:pt idx="224">
                  <c:v>21</c:v>
                </c:pt>
                <c:pt idx="225">
                  <c:v>28</c:v>
                </c:pt>
                <c:pt idx="226">
                  <c:v>0</c:v>
                </c:pt>
                <c:pt idx="227">
                  <c:v>7</c:v>
                </c:pt>
                <c:pt idx="228">
                  <c:v>14</c:v>
                </c:pt>
                <c:pt idx="229">
                  <c:v>23</c:v>
                </c:pt>
                <c:pt idx="230">
                  <c:v>0</c:v>
                </c:pt>
                <c:pt idx="231">
                  <c:v>7</c:v>
                </c:pt>
                <c:pt idx="232">
                  <c:v>14</c:v>
                </c:pt>
                <c:pt idx="233">
                  <c:v>23</c:v>
                </c:pt>
                <c:pt idx="234">
                  <c:v>0</c:v>
                </c:pt>
                <c:pt idx="235">
                  <c:v>7</c:v>
                </c:pt>
                <c:pt idx="236">
                  <c:v>14</c:v>
                </c:pt>
                <c:pt idx="237">
                  <c:v>23</c:v>
                </c:pt>
                <c:pt idx="238">
                  <c:v>0</c:v>
                </c:pt>
                <c:pt idx="239">
                  <c:v>7</c:v>
                </c:pt>
                <c:pt idx="240">
                  <c:v>14</c:v>
                </c:pt>
                <c:pt idx="241">
                  <c:v>23</c:v>
                </c:pt>
                <c:pt idx="242">
                  <c:v>0</c:v>
                </c:pt>
                <c:pt idx="243">
                  <c:v>7</c:v>
                </c:pt>
                <c:pt idx="244">
                  <c:v>14</c:v>
                </c:pt>
                <c:pt idx="245">
                  <c:v>0</c:v>
                </c:pt>
                <c:pt idx="246">
                  <c:v>7</c:v>
                </c:pt>
                <c:pt idx="247">
                  <c:v>14</c:v>
                </c:pt>
                <c:pt idx="248">
                  <c:v>0</c:v>
                </c:pt>
                <c:pt idx="249">
                  <c:v>7</c:v>
                </c:pt>
                <c:pt idx="250">
                  <c:v>14</c:v>
                </c:pt>
                <c:pt idx="251">
                  <c:v>0</c:v>
                </c:pt>
                <c:pt idx="252">
                  <c:v>7</c:v>
                </c:pt>
                <c:pt idx="253">
                  <c:v>14</c:v>
                </c:pt>
                <c:pt idx="254">
                  <c:v>0</c:v>
                </c:pt>
                <c:pt idx="255">
                  <c:v>7</c:v>
                </c:pt>
                <c:pt idx="256">
                  <c:v>14</c:v>
                </c:pt>
                <c:pt idx="257">
                  <c:v>10</c:v>
                </c:pt>
                <c:pt idx="258">
                  <c:v>17</c:v>
                </c:pt>
                <c:pt idx="259">
                  <c:v>24</c:v>
                </c:pt>
                <c:pt idx="260">
                  <c:v>31</c:v>
                </c:pt>
                <c:pt idx="261">
                  <c:v>38</c:v>
                </c:pt>
                <c:pt idx="262">
                  <c:v>45</c:v>
                </c:pt>
                <c:pt idx="263">
                  <c:v>0</c:v>
                </c:pt>
                <c:pt idx="264">
                  <c:v>7</c:v>
                </c:pt>
                <c:pt idx="265">
                  <c:v>14</c:v>
                </c:pt>
                <c:pt idx="266">
                  <c:v>21</c:v>
                </c:pt>
                <c:pt idx="267">
                  <c:v>31</c:v>
                </c:pt>
                <c:pt idx="268">
                  <c:v>38</c:v>
                </c:pt>
                <c:pt idx="269">
                  <c:v>0</c:v>
                </c:pt>
                <c:pt idx="270">
                  <c:v>7</c:v>
                </c:pt>
                <c:pt idx="271">
                  <c:v>0</c:v>
                </c:pt>
                <c:pt idx="272">
                  <c:v>7</c:v>
                </c:pt>
                <c:pt idx="273">
                  <c:v>14</c:v>
                </c:pt>
                <c:pt idx="274">
                  <c:v>21</c:v>
                </c:pt>
                <c:pt idx="275">
                  <c:v>28</c:v>
                </c:pt>
                <c:pt idx="276">
                  <c:v>35</c:v>
                </c:pt>
                <c:pt idx="277">
                  <c:v>0</c:v>
                </c:pt>
                <c:pt idx="278">
                  <c:v>7</c:v>
                </c:pt>
                <c:pt idx="279">
                  <c:v>14</c:v>
                </c:pt>
                <c:pt idx="280">
                  <c:v>21</c:v>
                </c:pt>
                <c:pt idx="281">
                  <c:v>31</c:v>
                </c:pt>
                <c:pt idx="282">
                  <c:v>38</c:v>
                </c:pt>
                <c:pt idx="283">
                  <c:v>45</c:v>
                </c:pt>
                <c:pt idx="284">
                  <c:v>55</c:v>
                </c:pt>
                <c:pt idx="285">
                  <c:v>0</c:v>
                </c:pt>
                <c:pt idx="286">
                  <c:v>5</c:v>
                </c:pt>
                <c:pt idx="287">
                  <c:v>7</c:v>
                </c:pt>
                <c:pt idx="288">
                  <c:v>0</c:v>
                </c:pt>
                <c:pt idx="289">
                  <c:v>7</c:v>
                </c:pt>
                <c:pt idx="290">
                  <c:v>14</c:v>
                </c:pt>
                <c:pt idx="291">
                  <c:v>21</c:v>
                </c:pt>
                <c:pt idx="292">
                  <c:v>28</c:v>
                </c:pt>
                <c:pt idx="293">
                  <c:v>35</c:v>
                </c:pt>
                <c:pt idx="294">
                  <c:v>0</c:v>
                </c:pt>
                <c:pt idx="295">
                  <c:v>7</c:v>
                </c:pt>
                <c:pt idx="296">
                  <c:v>14</c:v>
                </c:pt>
                <c:pt idx="297">
                  <c:v>21</c:v>
                </c:pt>
                <c:pt idx="298">
                  <c:v>31</c:v>
                </c:pt>
                <c:pt idx="299">
                  <c:v>38</c:v>
                </c:pt>
                <c:pt idx="300">
                  <c:v>45</c:v>
                </c:pt>
                <c:pt idx="301">
                  <c:v>55</c:v>
                </c:pt>
                <c:pt idx="302">
                  <c:v>0</c:v>
                </c:pt>
                <c:pt idx="303">
                  <c:v>7</c:v>
                </c:pt>
                <c:pt idx="304">
                  <c:v>0</c:v>
                </c:pt>
                <c:pt idx="305">
                  <c:v>7</c:v>
                </c:pt>
                <c:pt idx="306">
                  <c:v>14</c:v>
                </c:pt>
                <c:pt idx="307">
                  <c:v>0</c:v>
                </c:pt>
                <c:pt idx="308">
                  <c:v>7</c:v>
                </c:pt>
                <c:pt idx="309">
                  <c:v>14</c:v>
                </c:pt>
                <c:pt idx="310">
                  <c:v>21</c:v>
                </c:pt>
                <c:pt idx="311">
                  <c:v>24</c:v>
                </c:pt>
                <c:pt idx="312">
                  <c:v>0</c:v>
                </c:pt>
                <c:pt idx="313">
                  <c:v>7</c:v>
                </c:pt>
                <c:pt idx="314">
                  <c:v>14</c:v>
                </c:pt>
                <c:pt idx="315">
                  <c:v>0</c:v>
                </c:pt>
                <c:pt idx="316">
                  <c:v>7</c:v>
                </c:pt>
                <c:pt idx="317">
                  <c:v>14</c:v>
                </c:pt>
                <c:pt idx="318">
                  <c:v>21</c:v>
                </c:pt>
                <c:pt idx="319">
                  <c:v>24</c:v>
                </c:pt>
                <c:pt idx="320">
                  <c:v>0</c:v>
                </c:pt>
                <c:pt idx="321">
                  <c:v>7</c:v>
                </c:pt>
                <c:pt idx="322">
                  <c:v>14</c:v>
                </c:pt>
                <c:pt idx="323">
                  <c:v>0</c:v>
                </c:pt>
                <c:pt idx="324">
                  <c:v>7</c:v>
                </c:pt>
                <c:pt idx="325">
                  <c:v>14</c:v>
                </c:pt>
                <c:pt idx="326">
                  <c:v>21</c:v>
                </c:pt>
                <c:pt idx="327">
                  <c:v>0</c:v>
                </c:pt>
                <c:pt idx="328">
                  <c:v>7</c:v>
                </c:pt>
                <c:pt idx="329">
                  <c:v>14</c:v>
                </c:pt>
                <c:pt idx="330">
                  <c:v>21</c:v>
                </c:pt>
                <c:pt idx="331">
                  <c:v>24</c:v>
                </c:pt>
                <c:pt idx="332">
                  <c:v>0</c:v>
                </c:pt>
                <c:pt idx="333">
                  <c:v>7</c:v>
                </c:pt>
                <c:pt idx="334">
                  <c:v>14</c:v>
                </c:pt>
                <c:pt idx="335">
                  <c:v>0</c:v>
                </c:pt>
                <c:pt idx="336">
                  <c:v>7</c:v>
                </c:pt>
                <c:pt idx="337">
                  <c:v>14</c:v>
                </c:pt>
                <c:pt idx="338">
                  <c:v>21</c:v>
                </c:pt>
                <c:pt idx="339">
                  <c:v>0</c:v>
                </c:pt>
                <c:pt idx="340">
                  <c:v>7</c:v>
                </c:pt>
                <c:pt idx="341">
                  <c:v>14</c:v>
                </c:pt>
                <c:pt idx="342">
                  <c:v>21</c:v>
                </c:pt>
                <c:pt idx="343">
                  <c:v>24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0</c:v>
                </c:pt>
                <c:pt idx="348">
                  <c:v>7</c:v>
                </c:pt>
                <c:pt idx="349">
                  <c:v>14</c:v>
                </c:pt>
                <c:pt idx="350">
                  <c:v>0</c:v>
                </c:pt>
                <c:pt idx="351">
                  <c:v>7</c:v>
                </c:pt>
                <c:pt idx="352">
                  <c:v>14</c:v>
                </c:pt>
                <c:pt idx="353">
                  <c:v>21</c:v>
                </c:pt>
                <c:pt idx="354">
                  <c:v>24</c:v>
                </c:pt>
                <c:pt idx="355">
                  <c:v>0</c:v>
                </c:pt>
                <c:pt idx="356">
                  <c:v>7</c:v>
                </c:pt>
                <c:pt idx="357">
                  <c:v>14</c:v>
                </c:pt>
                <c:pt idx="358">
                  <c:v>0</c:v>
                </c:pt>
                <c:pt idx="359">
                  <c:v>7</c:v>
                </c:pt>
                <c:pt idx="360">
                  <c:v>14</c:v>
                </c:pt>
                <c:pt idx="361">
                  <c:v>0</c:v>
                </c:pt>
                <c:pt idx="362">
                  <c:v>7</c:v>
                </c:pt>
                <c:pt idx="363">
                  <c:v>14</c:v>
                </c:pt>
                <c:pt idx="364">
                  <c:v>21</c:v>
                </c:pt>
                <c:pt idx="365">
                  <c:v>24</c:v>
                </c:pt>
                <c:pt idx="366">
                  <c:v>0</c:v>
                </c:pt>
                <c:pt idx="367">
                  <c:v>7</c:v>
                </c:pt>
                <c:pt idx="368">
                  <c:v>14</c:v>
                </c:pt>
              </c:numCache>
            </c:numRef>
          </c:xVal>
          <c:yVal>
            <c:numRef>
              <c:f>계산!$H$2:$H$370</c:f>
              <c:numCache>
                <c:formatCode>General</c:formatCode>
                <c:ptCount val="36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0</c:v>
                </c:pt>
                <c:pt idx="21">
                  <c:v>2</c:v>
                </c:pt>
                <c:pt idx="22">
                  <c:v>6</c:v>
                </c:pt>
                <c:pt idx="23">
                  <c:v>0</c:v>
                </c:pt>
                <c:pt idx="24">
                  <c:v>5</c:v>
                </c:pt>
                <c:pt idx="25">
                  <c:v>8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3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6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0</c:v>
                </c:pt>
                <c:pt idx="48">
                  <c:v>4</c:v>
                </c:pt>
                <c:pt idx="49">
                  <c:v>7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5</c:v>
                </c:pt>
                <c:pt idx="57">
                  <c:v>8</c:v>
                </c:pt>
                <c:pt idx="58">
                  <c:v>0</c:v>
                </c:pt>
                <c:pt idx="59">
                  <c:v>4</c:v>
                </c:pt>
                <c:pt idx="60">
                  <c:v>7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5</c:v>
                </c:pt>
                <c:pt idx="68">
                  <c:v>7</c:v>
                </c:pt>
                <c:pt idx="69">
                  <c:v>9</c:v>
                </c:pt>
                <c:pt idx="70">
                  <c:v>0</c:v>
                </c:pt>
                <c:pt idx="71">
                  <c:v>4</c:v>
                </c:pt>
                <c:pt idx="72">
                  <c:v>8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5</c:v>
                </c:pt>
                <c:pt idx="90">
                  <c:v>8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5</c:v>
                </c:pt>
                <c:pt idx="95">
                  <c:v>5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4</c:v>
                </c:pt>
                <c:pt idx="100">
                  <c:v>7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5</c:v>
                </c:pt>
                <c:pt idx="105">
                  <c:v>5</c:v>
                </c:pt>
                <c:pt idx="106">
                  <c:v>0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4</c:v>
                </c:pt>
                <c:pt idx="111">
                  <c:v>6</c:v>
                </c:pt>
                <c:pt idx="112">
                  <c:v>0</c:v>
                </c:pt>
                <c:pt idx="113">
                  <c:v>2</c:v>
                </c:pt>
                <c:pt idx="114">
                  <c:v>5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6</c:v>
                </c:pt>
                <c:pt idx="121">
                  <c:v>0</c:v>
                </c:pt>
                <c:pt idx="122">
                  <c:v>4</c:v>
                </c:pt>
                <c:pt idx="123">
                  <c:v>6</c:v>
                </c:pt>
                <c:pt idx="124">
                  <c:v>0</c:v>
                </c:pt>
                <c:pt idx="125">
                  <c:v>2</c:v>
                </c:pt>
                <c:pt idx="126">
                  <c:v>4</c:v>
                </c:pt>
                <c:pt idx="127">
                  <c:v>0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2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4</c:v>
                </c:pt>
                <c:pt idx="144">
                  <c:v>0</c:v>
                </c:pt>
                <c:pt idx="145">
                  <c:v>4</c:v>
                </c:pt>
                <c:pt idx="146">
                  <c:v>8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6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7</c:v>
                </c:pt>
                <c:pt idx="160">
                  <c:v>0</c:v>
                </c:pt>
                <c:pt idx="161">
                  <c:v>2</c:v>
                </c:pt>
                <c:pt idx="162">
                  <c:v>4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7</c:v>
                </c:pt>
                <c:pt idx="167">
                  <c:v>0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0</c:v>
                </c:pt>
                <c:pt idx="173">
                  <c:v>3</c:v>
                </c:pt>
                <c:pt idx="174">
                  <c:v>5</c:v>
                </c:pt>
                <c:pt idx="175">
                  <c:v>8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7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4</c:v>
                </c:pt>
                <c:pt idx="184">
                  <c:v>4</c:v>
                </c:pt>
                <c:pt idx="185">
                  <c:v>0</c:v>
                </c:pt>
                <c:pt idx="186">
                  <c:v>3</c:v>
                </c:pt>
                <c:pt idx="187">
                  <c:v>5</c:v>
                </c:pt>
                <c:pt idx="188">
                  <c:v>8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6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4</c:v>
                </c:pt>
                <c:pt idx="197">
                  <c:v>0</c:v>
                </c:pt>
                <c:pt idx="198">
                  <c:v>2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7</c:v>
                </c:pt>
                <c:pt idx="206">
                  <c:v>0</c:v>
                </c:pt>
                <c:pt idx="207">
                  <c:v>2</c:v>
                </c:pt>
                <c:pt idx="208">
                  <c:v>4</c:v>
                </c:pt>
                <c:pt idx="209">
                  <c:v>0</c:v>
                </c:pt>
                <c:pt idx="210">
                  <c:v>2</c:v>
                </c:pt>
                <c:pt idx="211">
                  <c:v>4</c:v>
                </c:pt>
                <c:pt idx="212">
                  <c:v>7</c:v>
                </c:pt>
                <c:pt idx="213">
                  <c:v>7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6</c:v>
                </c:pt>
                <c:pt idx="218">
                  <c:v>0</c:v>
                </c:pt>
                <c:pt idx="219">
                  <c:v>2</c:v>
                </c:pt>
                <c:pt idx="220">
                  <c:v>4</c:v>
                </c:pt>
                <c:pt idx="221">
                  <c:v>0</c:v>
                </c:pt>
                <c:pt idx="222">
                  <c:v>2</c:v>
                </c:pt>
                <c:pt idx="223">
                  <c:v>5</c:v>
                </c:pt>
                <c:pt idx="224">
                  <c:v>8</c:v>
                </c:pt>
                <c:pt idx="225">
                  <c:v>9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7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7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8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7</c:v>
                </c:pt>
                <c:pt idx="242">
                  <c:v>0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5</c:v>
                </c:pt>
                <c:pt idx="258">
                  <c:v>7</c:v>
                </c:pt>
                <c:pt idx="259">
                  <c:v>7</c:v>
                </c:pt>
                <c:pt idx="260">
                  <c:v>11</c:v>
                </c:pt>
                <c:pt idx="261">
                  <c:v>13</c:v>
                </c:pt>
                <c:pt idx="262">
                  <c:v>14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4</c:v>
                </c:pt>
                <c:pt idx="267">
                  <c:v>6</c:v>
                </c:pt>
                <c:pt idx="268">
                  <c:v>6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3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11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8</c:v>
                </c:pt>
                <c:pt idx="282">
                  <c:v>9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9</c:v>
                </c:pt>
                <c:pt idx="293">
                  <c:v>10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7</c:v>
                </c:pt>
                <c:pt idx="307">
                  <c:v>0</c:v>
                </c:pt>
                <c:pt idx="308">
                  <c:v>2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0</c:v>
                </c:pt>
                <c:pt idx="313">
                  <c:v>3</c:v>
                </c:pt>
                <c:pt idx="314">
                  <c:v>4</c:v>
                </c:pt>
                <c:pt idx="315">
                  <c:v>0</c:v>
                </c:pt>
                <c:pt idx="316">
                  <c:v>2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0</c:v>
                </c:pt>
                <c:pt idx="321">
                  <c:v>2</c:v>
                </c:pt>
                <c:pt idx="322">
                  <c:v>3</c:v>
                </c:pt>
                <c:pt idx="323">
                  <c:v>0</c:v>
                </c:pt>
                <c:pt idx="324">
                  <c:v>2</c:v>
                </c:pt>
                <c:pt idx="325">
                  <c:v>4</c:v>
                </c:pt>
                <c:pt idx="326">
                  <c:v>7</c:v>
                </c:pt>
                <c:pt idx="327">
                  <c:v>0</c:v>
                </c:pt>
                <c:pt idx="328">
                  <c:v>3</c:v>
                </c:pt>
                <c:pt idx="329">
                  <c:v>5</c:v>
                </c:pt>
                <c:pt idx="330">
                  <c:v>6</c:v>
                </c:pt>
                <c:pt idx="331">
                  <c:v>7</c:v>
                </c:pt>
                <c:pt idx="332">
                  <c:v>0</c:v>
                </c:pt>
                <c:pt idx="333">
                  <c:v>3</c:v>
                </c:pt>
                <c:pt idx="334">
                  <c:v>5</c:v>
                </c:pt>
                <c:pt idx="335">
                  <c:v>0</c:v>
                </c:pt>
                <c:pt idx="336">
                  <c:v>2</c:v>
                </c:pt>
                <c:pt idx="337">
                  <c:v>5</c:v>
                </c:pt>
                <c:pt idx="338">
                  <c:v>7</c:v>
                </c:pt>
                <c:pt idx="339">
                  <c:v>0</c:v>
                </c:pt>
                <c:pt idx="340">
                  <c:v>2</c:v>
                </c:pt>
                <c:pt idx="341">
                  <c:v>5</c:v>
                </c:pt>
                <c:pt idx="342">
                  <c:v>5</c:v>
                </c:pt>
                <c:pt idx="343">
                  <c:v>6</c:v>
                </c:pt>
                <c:pt idx="344">
                  <c:v>0</c:v>
                </c:pt>
                <c:pt idx="345">
                  <c:v>2</c:v>
                </c:pt>
                <c:pt idx="346">
                  <c:v>4</c:v>
                </c:pt>
                <c:pt idx="347">
                  <c:v>0</c:v>
                </c:pt>
                <c:pt idx="348">
                  <c:v>3</c:v>
                </c:pt>
                <c:pt idx="349">
                  <c:v>6</c:v>
                </c:pt>
                <c:pt idx="350">
                  <c:v>0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0</c:v>
                </c:pt>
                <c:pt idx="356">
                  <c:v>2</c:v>
                </c:pt>
                <c:pt idx="357">
                  <c:v>4</c:v>
                </c:pt>
                <c:pt idx="358">
                  <c:v>0</c:v>
                </c:pt>
                <c:pt idx="359">
                  <c:v>2</c:v>
                </c:pt>
                <c:pt idx="360">
                  <c:v>5</c:v>
                </c:pt>
                <c:pt idx="361">
                  <c:v>0</c:v>
                </c:pt>
                <c:pt idx="362">
                  <c:v>2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0</c:v>
                </c:pt>
                <c:pt idx="367">
                  <c:v>3</c:v>
                </c:pt>
                <c:pt idx="36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9-45D4-BD13-A198E595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06159"/>
        <c:axId val="1456746080"/>
      </c:scatterChart>
      <c:valAx>
        <c:axId val="15200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746080"/>
        <c:crosses val="autoZero"/>
        <c:crossBetween val="midCat"/>
      </c:valAx>
      <c:valAx>
        <c:axId val="14567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00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계산!$K$1</c:f>
              <c:strCache>
                <c:ptCount val="1"/>
                <c:pt idx="0">
                  <c:v>est_inc_leaf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계산!$I$2:$I$370</c:f>
              <c:numCache>
                <c:formatCode>General</c:formatCode>
                <c:ptCount val="369"/>
                <c:pt idx="0">
                  <c:v>0</c:v>
                </c:pt>
                <c:pt idx="1">
                  <c:v>112</c:v>
                </c:pt>
                <c:pt idx="2">
                  <c:v>256</c:v>
                </c:pt>
                <c:pt idx="3">
                  <c:v>0</c:v>
                </c:pt>
                <c:pt idx="4">
                  <c:v>112</c:v>
                </c:pt>
                <c:pt idx="5">
                  <c:v>224</c:v>
                </c:pt>
                <c:pt idx="6">
                  <c:v>0</c:v>
                </c:pt>
                <c:pt idx="7">
                  <c:v>133</c:v>
                </c:pt>
                <c:pt idx="8">
                  <c:v>266</c:v>
                </c:pt>
                <c:pt idx="9">
                  <c:v>0</c:v>
                </c:pt>
                <c:pt idx="10">
                  <c:v>126</c:v>
                </c:pt>
                <c:pt idx="11">
                  <c:v>266</c:v>
                </c:pt>
                <c:pt idx="12">
                  <c:v>0</c:v>
                </c:pt>
                <c:pt idx="13">
                  <c:v>112</c:v>
                </c:pt>
                <c:pt idx="14">
                  <c:v>256</c:v>
                </c:pt>
                <c:pt idx="15">
                  <c:v>0</c:v>
                </c:pt>
                <c:pt idx="16">
                  <c:v>112</c:v>
                </c:pt>
                <c:pt idx="17">
                  <c:v>224</c:v>
                </c:pt>
                <c:pt idx="18">
                  <c:v>336</c:v>
                </c:pt>
                <c:pt idx="19">
                  <c:v>448</c:v>
                </c:pt>
                <c:pt idx="20">
                  <c:v>0</c:v>
                </c:pt>
                <c:pt idx="21">
                  <c:v>133</c:v>
                </c:pt>
                <c:pt idx="22">
                  <c:v>266</c:v>
                </c:pt>
                <c:pt idx="23">
                  <c:v>0</c:v>
                </c:pt>
                <c:pt idx="24">
                  <c:v>126</c:v>
                </c:pt>
                <c:pt idx="25">
                  <c:v>266</c:v>
                </c:pt>
                <c:pt idx="26">
                  <c:v>0</c:v>
                </c:pt>
                <c:pt idx="27">
                  <c:v>112</c:v>
                </c:pt>
                <c:pt idx="28">
                  <c:v>256</c:v>
                </c:pt>
                <c:pt idx="29">
                  <c:v>0</c:v>
                </c:pt>
                <c:pt idx="30">
                  <c:v>112</c:v>
                </c:pt>
                <c:pt idx="31">
                  <c:v>224</c:v>
                </c:pt>
                <c:pt idx="32">
                  <c:v>0</c:v>
                </c:pt>
                <c:pt idx="33">
                  <c:v>133</c:v>
                </c:pt>
                <c:pt idx="34">
                  <c:v>266</c:v>
                </c:pt>
                <c:pt idx="35">
                  <c:v>0</c:v>
                </c:pt>
                <c:pt idx="36">
                  <c:v>126</c:v>
                </c:pt>
                <c:pt idx="37">
                  <c:v>0</c:v>
                </c:pt>
                <c:pt idx="38">
                  <c:v>112</c:v>
                </c:pt>
                <c:pt idx="39">
                  <c:v>256</c:v>
                </c:pt>
                <c:pt idx="40">
                  <c:v>0</c:v>
                </c:pt>
                <c:pt idx="41">
                  <c:v>112</c:v>
                </c:pt>
                <c:pt idx="42">
                  <c:v>0</c:v>
                </c:pt>
                <c:pt idx="43">
                  <c:v>133</c:v>
                </c:pt>
                <c:pt idx="44">
                  <c:v>266</c:v>
                </c:pt>
                <c:pt idx="45">
                  <c:v>399</c:v>
                </c:pt>
                <c:pt idx="46">
                  <c:v>504</c:v>
                </c:pt>
                <c:pt idx="47">
                  <c:v>0</c:v>
                </c:pt>
                <c:pt idx="48">
                  <c:v>126</c:v>
                </c:pt>
                <c:pt idx="49">
                  <c:v>266</c:v>
                </c:pt>
                <c:pt idx="50">
                  <c:v>0</c:v>
                </c:pt>
                <c:pt idx="51">
                  <c:v>112</c:v>
                </c:pt>
                <c:pt idx="52">
                  <c:v>0</c:v>
                </c:pt>
                <c:pt idx="53">
                  <c:v>112</c:v>
                </c:pt>
                <c:pt idx="54">
                  <c:v>0</c:v>
                </c:pt>
                <c:pt idx="55">
                  <c:v>133</c:v>
                </c:pt>
                <c:pt idx="56">
                  <c:v>266</c:v>
                </c:pt>
                <c:pt idx="57">
                  <c:v>399</c:v>
                </c:pt>
                <c:pt idx="58">
                  <c:v>0</c:v>
                </c:pt>
                <c:pt idx="59">
                  <c:v>126</c:v>
                </c:pt>
                <c:pt idx="60">
                  <c:v>266</c:v>
                </c:pt>
                <c:pt idx="61">
                  <c:v>0</c:v>
                </c:pt>
                <c:pt idx="62">
                  <c:v>112</c:v>
                </c:pt>
                <c:pt idx="63">
                  <c:v>0</c:v>
                </c:pt>
                <c:pt idx="64">
                  <c:v>112</c:v>
                </c:pt>
                <c:pt idx="65">
                  <c:v>0</c:v>
                </c:pt>
                <c:pt idx="66">
                  <c:v>133</c:v>
                </c:pt>
                <c:pt idx="67">
                  <c:v>266</c:v>
                </c:pt>
                <c:pt idx="68">
                  <c:v>399</c:v>
                </c:pt>
                <c:pt idx="69">
                  <c:v>504</c:v>
                </c:pt>
                <c:pt idx="70">
                  <c:v>0</c:v>
                </c:pt>
                <c:pt idx="71">
                  <c:v>126</c:v>
                </c:pt>
                <c:pt idx="72">
                  <c:v>266</c:v>
                </c:pt>
                <c:pt idx="73">
                  <c:v>0</c:v>
                </c:pt>
                <c:pt idx="74">
                  <c:v>112</c:v>
                </c:pt>
                <c:pt idx="75">
                  <c:v>0</c:v>
                </c:pt>
                <c:pt idx="76">
                  <c:v>112</c:v>
                </c:pt>
                <c:pt idx="77">
                  <c:v>240</c:v>
                </c:pt>
                <c:pt idx="78">
                  <c:v>0</c:v>
                </c:pt>
                <c:pt idx="79">
                  <c:v>112</c:v>
                </c:pt>
                <c:pt idx="80">
                  <c:v>256</c:v>
                </c:pt>
                <c:pt idx="81">
                  <c:v>0</c:v>
                </c:pt>
                <c:pt idx="82">
                  <c:v>119</c:v>
                </c:pt>
                <c:pt idx="83">
                  <c:v>238</c:v>
                </c:pt>
                <c:pt idx="84">
                  <c:v>357</c:v>
                </c:pt>
                <c:pt idx="85">
                  <c:v>459</c:v>
                </c:pt>
                <c:pt idx="86">
                  <c:v>0</c:v>
                </c:pt>
                <c:pt idx="87">
                  <c:v>126</c:v>
                </c:pt>
                <c:pt idx="88">
                  <c:v>0</c:v>
                </c:pt>
                <c:pt idx="89">
                  <c:v>133</c:v>
                </c:pt>
                <c:pt idx="90">
                  <c:v>252</c:v>
                </c:pt>
                <c:pt idx="91">
                  <c:v>0</c:v>
                </c:pt>
                <c:pt idx="92">
                  <c:v>119</c:v>
                </c:pt>
                <c:pt idx="93">
                  <c:v>238</c:v>
                </c:pt>
                <c:pt idx="94">
                  <c:v>357</c:v>
                </c:pt>
                <c:pt idx="95">
                  <c:v>459</c:v>
                </c:pt>
                <c:pt idx="96">
                  <c:v>0</c:v>
                </c:pt>
                <c:pt idx="97">
                  <c:v>126</c:v>
                </c:pt>
                <c:pt idx="98">
                  <c:v>0</c:v>
                </c:pt>
                <c:pt idx="99">
                  <c:v>133</c:v>
                </c:pt>
                <c:pt idx="100">
                  <c:v>252</c:v>
                </c:pt>
                <c:pt idx="101">
                  <c:v>0</c:v>
                </c:pt>
                <c:pt idx="102">
                  <c:v>119</c:v>
                </c:pt>
                <c:pt idx="103">
                  <c:v>0</c:v>
                </c:pt>
                <c:pt idx="104">
                  <c:v>119</c:v>
                </c:pt>
                <c:pt idx="105">
                  <c:v>221</c:v>
                </c:pt>
                <c:pt idx="106">
                  <c:v>0</c:v>
                </c:pt>
                <c:pt idx="107">
                  <c:v>126</c:v>
                </c:pt>
                <c:pt idx="108">
                  <c:v>266</c:v>
                </c:pt>
                <c:pt idx="109">
                  <c:v>0</c:v>
                </c:pt>
                <c:pt idx="110">
                  <c:v>133</c:v>
                </c:pt>
                <c:pt idx="111">
                  <c:v>252</c:v>
                </c:pt>
                <c:pt idx="112">
                  <c:v>0</c:v>
                </c:pt>
                <c:pt idx="113">
                  <c:v>119</c:v>
                </c:pt>
                <c:pt idx="114">
                  <c:v>224</c:v>
                </c:pt>
                <c:pt idx="115">
                  <c:v>0</c:v>
                </c:pt>
                <c:pt idx="116">
                  <c:v>119</c:v>
                </c:pt>
                <c:pt idx="117">
                  <c:v>238</c:v>
                </c:pt>
                <c:pt idx="118">
                  <c:v>0</c:v>
                </c:pt>
                <c:pt idx="119">
                  <c:v>133</c:v>
                </c:pt>
                <c:pt idx="120">
                  <c:v>266</c:v>
                </c:pt>
                <c:pt idx="121">
                  <c:v>0</c:v>
                </c:pt>
                <c:pt idx="122">
                  <c:v>133</c:v>
                </c:pt>
                <c:pt idx="123">
                  <c:v>252</c:v>
                </c:pt>
                <c:pt idx="124">
                  <c:v>0</c:v>
                </c:pt>
                <c:pt idx="125">
                  <c:v>119</c:v>
                </c:pt>
                <c:pt idx="126">
                  <c:v>224</c:v>
                </c:pt>
                <c:pt idx="127">
                  <c:v>0</c:v>
                </c:pt>
                <c:pt idx="128">
                  <c:v>119</c:v>
                </c:pt>
                <c:pt idx="129">
                  <c:v>238</c:v>
                </c:pt>
                <c:pt idx="130">
                  <c:v>0</c:v>
                </c:pt>
                <c:pt idx="131">
                  <c:v>133</c:v>
                </c:pt>
                <c:pt idx="132">
                  <c:v>252</c:v>
                </c:pt>
                <c:pt idx="133">
                  <c:v>0</c:v>
                </c:pt>
                <c:pt idx="134">
                  <c:v>133</c:v>
                </c:pt>
                <c:pt idx="135">
                  <c:v>252</c:v>
                </c:pt>
                <c:pt idx="136">
                  <c:v>0</c:v>
                </c:pt>
                <c:pt idx="137">
                  <c:v>112</c:v>
                </c:pt>
                <c:pt idx="138">
                  <c:v>0</c:v>
                </c:pt>
                <c:pt idx="139">
                  <c:v>119</c:v>
                </c:pt>
                <c:pt idx="140">
                  <c:v>238</c:v>
                </c:pt>
                <c:pt idx="141">
                  <c:v>0</c:v>
                </c:pt>
                <c:pt idx="142">
                  <c:v>133</c:v>
                </c:pt>
                <c:pt idx="143">
                  <c:v>252</c:v>
                </c:pt>
                <c:pt idx="144">
                  <c:v>0</c:v>
                </c:pt>
                <c:pt idx="145">
                  <c:v>133</c:v>
                </c:pt>
                <c:pt idx="146">
                  <c:v>252</c:v>
                </c:pt>
                <c:pt idx="147">
                  <c:v>0</c:v>
                </c:pt>
                <c:pt idx="148">
                  <c:v>112</c:v>
                </c:pt>
                <c:pt idx="149">
                  <c:v>0</c:v>
                </c:pt>
                <c:pt idx="150">
                  <c:v>112</c:v>
                </c:pt>
                <c:pt idx="151">
                  <c:v>0</c:v>
                </c:pt>
                <c:pt idx="152">
                  <c:v>98</c:v>
                </c:pt>
                <c:pt idx="153">
                  <c:v>182</c:v>
                </c:pt>
                <c:pt idx="154">
                  <c:v>322</c:v>
                </c:pt>
                <c:pt idx="155">
                  <c:v>0</c:v>
                </c:pt>
                <c:pt idx="156">
                  <c:v>0</c:v>
                </c:pt>
                <c:pt idx="157">
                  <c:v>119</c:v>
                </c:pt>
                <c:pt idx="158">
                  <c:v>238</c:v>
                </c:pt>
                <c:pt idx="159">
                  <c:v>448</c:v>
                </c:pt>
                <c:pt idx="160">
                  <c:v>0</c:v>
                </c:pt>
                <c:pt idx="161">
                  <c:v>119</c:v>
                </c:pt>
                <c:pt idx="162">
                  <c:v>238</c:v>
                </c:pt>
                <c:pt idx="163">
                  <c:v>0</c:v>
                </c:pt>
                <c:pt idx="164">
                  <c:v>98</c:v>
                </c:pt>
                <c:pt idx="165">
                  <c:v>182</c:v>
                </c:pt>
                <c:pt idx="166">
                  <c:v>322</c:v>
                </c:pt>
                <c:pt idx="167">
                  <c:v>0</c:v>
                </c:pt>
                <c:pt idx="168">
                  <c:v>119</c:v>
                </c:pt>
                <c:pt idx="169">
                  <c:v>238</c:v>
                </c:pt>
                <c:pt idx="170">
                  <c:v>357</c:v>
                </c:pt>
                <c:pt idx="171">
                  <c:v>448</c:v>
                </c:pt>
                <c:pt idx="172">
                  <c:v>0</c:v>
                </c:pt>
                <c:pt idx="173">
                  <c:v>119</c:v>
                </c:pt>
                <c:pt idx="174">
                  <c:v>238</c:v>
                </c:pt>
                <c:pt idx="175">
                  <c:v>357</c:v>
                </c:pt>
                <c:pt idx="176">
                  <c:v>0</c:v>
                </c:pt>
                <c:pt idx="177">
                  <c:v>98</c:v>
                </c:pt>
                <c:pt idx="178">
                  <c:v>182</c:v>
                </c:pt>
                <c:pt idx="179">
                  <c:v>322</c:v>
                </c:pt>
                <c:pt idx="180">
                  <c:v>0</c:v>
                </c:pt>
                <c:pt idx="181">
                  <c:v>0</c:v>
                </c:pt>
                <c:pt idx="182">
                  <c:v>119</c:v>
                </c:pt>
                <c:pt idx="183">
                  <c:v>238</c:v>
                </c:pt>
                <c:pt idx="184">
                  <c:v>357</c:v>
                </c:pt>
                <c:pt idx="185">
                  <c:v>0</c:v>
                </c:pt>
                <c:pt idx="186">
                  <c:v>119</c:v>
                </c:pt>
                <c:pt idx="187">
                  <c:v>238</c:v>
                </c:pt>
                <c:pt idx="188">
                  <c:v>357</c:v>
                </c:pt>
                <c:pt idx="189">
                  <c:v>0</c:v>
                </c:pt>
                <c:pt idx="190">
                  <c:v>98</c:v>
                </c:pt>
                <c:pt idx="191">
                  <c:v>182</c:v>
                </c:pt>
                <c:pt idx="192">
                  <c:v>322</c:v>
                </c:pt>
                <c:pt idx="193">
                  <c:v>0</c:v>
                </c:pt>
                <c:pt idx="194">
                  <c:v>0</c:v>
                </c:pt>
                <c:pt idx="195">
                  <c:v>119</c:v>
                </c:pt>
                <c:pt idx="196">
                  <c:v>238</c:v>
                </c:pt>
                <c:pt idx="197">
                  <c:v>0</c:v>
                </c:pt>
                <c:pt idx="198">
                  <c:v>119</c:v>
                </c:pt>
                <c:pt idx="199">
                  <c:v>238</c:v>
                </c:pt>
                <c:pt idx="200">
                  <c:v>357</c:v>
                </c:pt>
                <c:pt idx="201">
                  <c:v>448</c:v>
                </c:pt>
                <c:pt idx="202">
                  <c:v>0</c:v>
                </c:pt>
                <c:pt idx="203">
                  <c:v>98</c:v>
                </c:pt>
                <c:pt idx="204">
                  <c:v>182</c:v>
                </c:pt>
                <c:pt idx="205">
                  <c:v>322</c:v>
                </c:pt>
                <c:pt idx="206">
                  <c:v>0</c:v>
                </c:pt>
                <c:pt idx="207">
                  <c:v>119</c:v>
                </c:pt>
                <c:pt idx="208">
                  <c:v>238</c:v>
                </c:pt>
                <c:pt idx="209">
                  <c:v>0</c:v>
                </c:pt>
                <c:pt idx="210">
                  <c:v>119</c:v>
                </c:pt>
                <c:pt idx="211">
                  <c:v>238</c:v>
                </c:pt>
                <c:pt idx="212">
                  <c:v>357</c:v>
                </c:pt>
                <c:pt idx="213">
                  <c:v>448</c:v>
                </c:pt>
                <c:pt idx="214">
                  <c:v>0</c:v>
                </c:pt>
                <c:pt idx="215">
                  <c:v>98</c:v>
                </c:pt>
                <c:pt idx="216">
                  <c:v>182</c:v>
                </c:pt>
                <c:pt idx="217">
                  <c:v>322</c:v>
                </c:pt>
                <c:pt idx="218">
                  <c:v>0</c:v>
                </c:pt>
                <c:pt idx="219">
                  <c:v>119</c:v>
                </c:pt>
                <c:pt idx="220">
                  <c:v>238</c:v>
                </c:pt>
                <c:pt idx="221">
                  <c:v>0</c:v>
                </c:pt>
                <c:pt idx="222">
                  <c:v>119</c:v>
                </c:pt>
                <c:pt idx="223">
                  <c:v>238</c:v>
                </c:pt>
                <c:pt idx="224">
                  <c:v>357</c:v>
                </c:pt>
                <c:pt idx="225">
                  <c:v>448</c:v>
                </c:pt>
                <c:pt idx="226">
                  <c:v>0</c:v>
                </c:pt>
                <c:pt idx="227">
                  <c:v>98</c:v>
                </c:pt>
                <c:pt idx="228">
                  <c:v>182</c:v>
                </c:pt>
                <c:pt idx="229">
                  <c:v>322</c:v>
                </c:pt>
                <c:pt idx="230">
                  <c:v>0</c:v>
                </c:pt>
                <c:pt idx="231">
                  <c:v>98</c:v>
                </c:pt>
                <c:pt idx="232">
                  <c:v>182</c:v>
                </c:pt>
                <c:pt idx="233">
                  <c:v>322</c:v>
                </c:pt>
                <c:pt idx="234">
                  <c:v>0</c:v>
                </c:pt>
                <c:pt idx="235">
                  <c:v>98</c:v>
                </c:pt>
                <c:pt idx="236">
                  <c:v>196</c:v>
                </c:pt>
                <c:pt idx="237">
                  <c:v>322</c:v>
                </c:pt>
                <c:pt idx="238">
                  <c:v>0</c:v>
                </c:pt>
                <c:pt idx="239">
                  <c:v>98</c:v>
                </c:pt>
                <c:pt idx="240">
                  <c:v>182</c:v>
                </c:pt>
                <c:pt idx="241">
                  <c:v>322</c:v>
                </c:pt>
                <c:pt idx="242">
                  <c:v>0</c:v>
                </c:pt>
                <c:pt idx="243">
                  <c:v>98</c:v>
                </c:pt>
                <c:pt idx="244">
                  <c:v>182</c:v>
                </c:pt>
                <c:pt idx="245">
                  <c:v>0</c:v>
                </c:pt>
                <c:pt idx="246">
                  <c:v>98</c:v>
                </c:pt>
                <c:pt idx="247">
                  <c:v>182</c:v>
                </c:pt>
                <c:pt idx="248">
                  <c:v>0</c:v>
                </c:pt>
                <c:pt idx="249">
                  <c:v>98</c:v>
                </c:pt>
                <c:pt idx="250">
                  <c:v>196</c:v>
                </c:pt>
                <c:pt idx="251">
                  <c:v>0</c:v>
                </c:pt>
                <c:pt idx="252">
                  <c:v>98</c:v>
                </c:pt>
                <c:pt idx="253">
                  <c:v>182</c:v>
                </c:pt>
                <c:pt idx="254">
                  <c:v>0</c:v>
                </c:pt>
                <c:pt idx="255">
                  <c:v>98</c:v>
                </c:pt>
                <c:pt idx="256">
                  <c:v>182</c:v>
                </c:pt>
                <c:pt idx="257">
                  <c:v>180</c:v>
                </c:pt>
                <c:pt idx="258">
                  <c:v>306</c:v>
                </c:pt>
                <c:pt idx="259">
                  <c:v>480</c:v>
                </c:pt>
                <c:pt idx="260">
                  <c:v>589</c:v>
                </c:pt>
                <c:pt idx="261">
                  <c:v>684</c:v>
                </c:pt>
                <c:pt idx="262">
                  <c:v>765</c:v>
                </c:pt>
                <c:pt idx="263">
                  <c:v>0</c:v>
                </c:pt>
                <c:pt idx="264">
                  <c:v>119</c:v>
                </c:pt>
                <c:pt idx="265">
                  <c:v>238</c:v>
                </c:pt>
                <c:pt idx="266">
                  <c:v>336</c:v>
                </c:pt>
                <c:pt idx="267">
                  <c:v>496</c:v>
                </c:pt>
                <c:pt idx="268">
                  <c:v>608</c:v>
                </c:pt>
                <c:pt idx="269">
                  <c:v>0</c:v>
                </c:pt>
                <c:pt idx="270">
                  <c:v>98</c:v>
                </c:pt>
                <c:pt idx="271">
                  <c:v>0</c:v>
                </c:pt>
                <c:pt idx="272">
                  <c:v>126</c:v>
                </c:pt>
                <c:pt idx="273">
                  <c:v>280</c:v>
                </c:pt>
                <c:pt idx="274">
                  <c:v>378</c:v>
                </c:pt>
                <c:pt idx="275">
                  <c:v>504</c:v>
                </c:pt>
                <c:pt idx="276">
                  <c:v>595</c:v>
                </c:pt>
                <c:pt idx="277">
                  <c:v>0</c:v>
                </c:pt>
                <c:pt idx="278">
                  <c:v>119</c:v>
                </c:pt>
                <c:pt idx="279">
                  <c:v>238</c:v>
                </c:pt>
                <c:pt idx="280">
                  <c:v>336</c:v>
                </c:pt>
                <c:pt idx="281">
                  <c:v>496</c:v>
                </c:pt>
                <c:pt idx="282">
                  <c:v>608</c:v>
                </c:pt>
                <c:pt idx="283">
                  <c:v>675</c:v>
                </c:pt>
                <c:pt idx="284">
                  <c:v>715</c:v>
                </c:pt>
                <c:pt idx="285">
                  <c:v>0</c:v>
                </c:pt>
                <c:pt idx="286">
                  <c:v>70</c:v>
                </c:pt>
                <c:pt idx="287">
                  <c:v>98</c:v>
                </c:pt>
                <c:pt idx="288">
                  <c:v>0</c:v>
                </c:pt>
                <c:pt idx="289">
                  <c:v>126</c:v>
                </c:pt>
                <c:pt idx="290">
                  <c:v>280</c:v>
                </c:pt>
                <c:pt idx="291">
                  <c:v>399</c:v>
                </c:pt>
                <c:pt idx="292">
                  <c:v>504</c:v>
                </c:pt>
                <c:pt idx="293">
                  <c:v>595</c:v>
                </c:pt>
                <c:pt idx="294">
                  <c:v>0</c:v>
                </c:pt>
                <c:pt idx="295">
                  <c:v>119</c:v>
                </c:pt>
                <c:pt idx="296">
                  <c:v>238</c:v>
                </c:pt>
                <c:pt idx="297">
                  <c:v>357</c:v>
                </c:pt>
                <c:pt idx="298">
                  <c:v>465</c:v>
                </c:pt>
                <c:pt idx="299">
                  <c:v>608</c:v>
                </c:pt>
                <c:pt idx="300">
                  <c:v>630</c:v>
                </c:pt>
                <c:pt idx="301">
                  <c:v>715</c:v>
                </c:pt>
                <c:pt idx="302">
                  <c:v>0</c:v>
                </c:pt>
                <c:pt idx="303">
                  <c:v>98</c:v>
                </c:pt>
                <c:pt idx="304">
                  <c:v>0</c:v>
                </c:pt>
                <c:pt idx="305">
                  <c:v>98</c:v>
                </c:pt>
                <c:pt idx="306">
                  <c:v>168</c:v>
                </c:pt>
                <c:pt idx="307">
                  <c:v>0</c:v>
                </c:pt>
                <c:pt idx="308">
                  <c:v>105</c:v>
                </c:pt>
                <c:pt idx="309">
                  <c:v>196</c:v>
                </c:pt>
                <c:pt idx="310">
                  <c:v>315</c:v>
                </c:pt>
                <c:pt idx="311">
                  <c:v>336</c:v>
                </c:pt>
                <c:pt idx="312">
                  <c:v>0</c:v>
                </c:pt>
                <c:pt idx="313">
                  <c:v>91</c:v>
                </c:pt>
                <c:pt idx="314">
                  <c:v>182</c:v>
                </c:pt>
                <c:pt idx="315">
                  <c:v>0</c:v>
                </c:pt>
                <c:pt idx="316">
                  <c:v>105</c:v>
                </c:pt>
                <c:pt idx="317">
                  <c:v>196</c:v>
                </c:pt>
                <c:pt idx="318">
                  <c:v>315</c:v>
                </c:pt>
                <c:pt idx="319">
                  <c:v>336</c:v>
                </c:pt>
                <c:pt idx="320">
                  <c:v>0</c:v>
                </c:pt>
                <c:pt idx="321">
                  <c:v>91</c:v>
                </c:pt>
                <c:pt idx="322">
                  <c:v>196</c:v>
                </c:pt>
                <c:pt idx="323">
                  <c:v>0</c:v>
                </c:pt>
                <c:pt idx="324">
                  <c:v>98</c:v>
                </c:pt>
                <c:pt idx="325">
                  <c:v>182</c:v>
                </c:pt>
                <c:pt idx="326">
                  <c:v>252</c:v>
                </c:pt>
                <c:pt idx="327">
                  <c:v>0</c:v>
                </c:pt>
                <c:pt idx="328">
                  <c:v>105</c:v>
                </c:pt>
                <c:pt idx="329">
                  <c:v>196</c:v>
                </c:pt>
                <c:pt idx="330">
                  <c:v>315</c:v>
                </c:pt>
                <c:pt idx="331">
                  <c:v>336</c:v>
                </c:pt>
                <c:pt idx="332">
                  <c:v>0</c:v>
                </c:pt>
                <c:pt idx="333">
                  <c:v>91</c:v>
                </c:pt>
                <c:pt idx="334">
                  <c:v>196</c:v>
                </c:pt>
                <c:pt idx="335">
                  <c:v>0</c:v>
                </c:pt>
                <c:pt idx="336">
                  <c:v>98</c:v>
                </c:pt>
                <c:pt idx="337">
                  <c:v>210</c:v>
                </c:pt>
                <c:pt idx="338">
                  <c:v>294</c:v>
                </c:pt>
                <c:pt idx="339">
                  <c:v>0</c:v>
                </c:pt>
                <c:pt idx="340">
                  <c:v>105</c:v>
                </c:pt>
                <c:pt idx="341">
                  <c:v>196</c:v>
                </c:pt>
                <c:pt idx="342">
                  <c:v>336</c:v>
                </c:pt>
                <c:pt idx="343">
                  <c:v>336</c:v>
                </c:pt>
                <c:pt idx="344">
                  <c:v>0</c:v>
                </c:pt>
                <c:pt idx="345">
                  <c:v>91</c:v>
                </c:pt>
                <c:pt idx="346">
                  <c:v>182</c:v>
                </c:pt>
                <c:pt idx="347">
                  <c:v>0</c:v>
                </c:pt>
                <c:pt idx="348">
                  <c:v>98</c:v>
                </c:pt>
                <c:pt idx="349">
                  <c:v>182</c:v>
                </c:pt>
                <c:pt idx="350">
                  <c:v>0</c:v>
                </c:pt>
                <c:pt idx="351">
                  <c:v>105</c:v>
                </c:pt>
                <c:pt idx="352">
                  <c:v>196</c:v>
                </c:pt>
                <c:pt idx="353">
                  <c:v>315</c:v>
                </c:pt>
                <c:pt idx="354">
                  <c:v>336</c:v>
                </c:pt>
                <c:pt idx="355">
                  <c:v>0</c:v>
                </c:pt>
                <c:pt idx="356">
                  <c:v>91</c:v>
                </c:pt>
                <c:pt idx="357">
                  <c:v>196</c:v>
                </c:pt>
                <c:pt idx="358">
                  <c:v>0</c:v>
                </c:pt>
                <c:pt idx="359">
                  <c:v>91</c:v>
                </c:pt>
                <c:pt idx="360">
                  <c:v>224</c:v>
                </c:pt>
                <c:pt idx="361">
                  <c:v>0</c:v>
                </c:pt>
                <c:pt idx="362">
                  <c:v>105</c:v>
                </c:pt>
                <c:pt idx="363">
                  <c:v>196</c:v>
                </c:pt>
                <c:pt idx="364">
                  <c:v>315</c:v>
                </c:pt>
                <c:pt idx="365">
                  <c:v>336</c:v>
                </c:pt>
                <c:pt idx="366">
                  <c:v>0</c:v>
                </c:pt>
                <c:pt idx="367">
                  <c:v>91</c:v>
                </c:pt>
                <c:pt idx="368">
                  <c:v>182</c:v>
                </c:pt>
              </c:numCache>
            </c:numRef>
          </c:xVal>
          <c:yVal>
            <c:numRef>
              <c:f>계산!$K$2:$K$370</c:f>
              <c:numCache>
                <c:formatCode>General</c:formatCode>
                <c:ptCount val="369"/>
                <c:pt idx="0">
                  <c:v>1.2854996900796727</c:v>
                </c:pt>
                <c:pt idx="1">
                  <c:v>2.1975527103926016</c:v>
                </c:pt>
                <c:pt idx="2">
                  <c:v>4.0802445644945662</c:v>
                </c:pt>
                <c:pt idx="3">
                  <c:v>1.2854996900796727</c:v>
                </c:pt>
                <c:pt idx="4">
                  <c:v>2.1975527103926016</c:v>
                </c:pt>
                <c:pt idx="5">
                  <c:v>3.5874340216116107</c:v>
                </c:pt>
                <c:pt idx="6">
                  <c:v>1.2854996900796727</c:v>
                </c:pt>
                <c:pt idx="7">
                  <c:v>2.4189627797884601</c:v>
                </c:pt>
                <c:pt idx="8">
                  <c:v>4.2426610913321978</c:v>
                </c:pt>
                <c:pt idx="9">
                  <c:v>1.2854996900796727</c:v>
                </c:pt>
                <c:pt idx="10">
                  <c:v>2.3432234589157392</c:v>
                </c:pt>
                <c:pt idx="11">
                  <c:v>4.2426610913321978</c:v>
                </c:pt>
                <c:pt idx="12">
                  <c:v>1.2854996900796727</c:v>
                </c:pt>
                <c:pt idx="13">
                  <c:v>2.1975527103926016</c:v>
                </c:pt>
                <c:pt idx="14">
                  <c:v>4.0802445644945662</c:v>
                </c:pt>
                <c:pt idx="15">
                  <c:v>1.2854996900796727</c:v>
                </c:pt>
                <c:pt idx="16">
                  <c:v>2.1975527103926016</c:v>
                </c:pt>
                <c:pt idx="17">
                  <c:v>3.5874340216116107</c:v>
                </c:pt>
                <c:pt idx="18">
                  <c:v>5.4800907175068749</c:v>
                </c:pt>
                <c:pt idx="19">
                  <c:v>7.697768549220231</c:v>
                </c:pt>
                <c:pt idx="20">
                  <c:v>1.2854996900796727</c:v>
                </c:pt>
                <c:pt idx="21">
                  <c:v>2.4189627797884601</c:v>
                </c:pt>
                <c:pt idx="22">
                  <c:v>4.2426610913321978</c:v>
                </c:pt>
                <c:pt idx="23">
                  <c:v>1.2854996900796727</c:v>
                </c:pt>
                <c:pt idx="24">
                  <c:v>2.3432234589157392</c:v>
                </c:pt>
                <c:pt idx="25">
                  <c:v>4.2426610913321978</c:v>
                </c:pt>
                <c:pt idx="26">
                  <c:v>1.2854996900796727</c:v>
                </c:pt>
                <c:pt idx="27">
                  <c:v>2.1975527103926016</c:v>
                </c:pt>
                <c:pt idx="28">
                  <c:v>4.0802445644945662</c:v>
                </c:pt>
                <c:pt idx="29">
                  <c:v>1.2854996900796727</c:v>
                </c:pt>
                <c:pt idx="30">
                  <c:v>2.1975527103926016</c:v>
                </c:pt>
                <c:pt idx="31">
                  <c:v>3.5874340216116107</c:v>
                </c:pt>
                <c:pt idx="32">
                  <c:v>1.2854996900796727</c:v>
                </c:pt>
                <c:pt idx="33">
                  <c:v>2.4189627797884601</c:v>
                </c:pt>
                <c:pt idx="34">
                  <c:v>4.2426610913321978</c:v>
                </c:pt>
                <c:pt idx="35">
                  <c:v>1.2854996900796727</c:v>
                </c:pt>
                <c:pt idx="36">
                  <c:v>2.3432234589157392</c:v>
                </c:pt>
                <c:pt idx="37">
                  <c:v>1.2854996900796727</c:v>
                </c:pt>
                <c:pt idx="38">
                  <c:v>2.1975527103926016</c:v>
                </c:pt>
                <c:pt idx="39">
                  <c:v>4.0802445644945662</c:v>
                </c:pt>
                <c:pt idx="40">
                  <c:v>1.2854996900796727</c:v>
                </c:pt>
                <c:pt idx="41">
                  <c:v>2.1975527103926016</c:v>
                </c:pt>
                <c:pt idx="42">
                  <c:v>1.2854996900796727</c:v>
                </c:pt>
                <c:pt idx="43">
                  <c:v>2.4189627797884601</c:v>
                </c:pt>
                <c:pt idx="44">
                  <c:v>4.2426610913321978</c:v>
                </c:pt>
                <c:pt idx="45">
                  <c:v>6.7081748723259853</c:v>
                </c:pt>
                <c:pt idx="46">
                  <c:v>8.8183792304550348</c:v>
                </c:pt>
                <c:pt idx="47">
                  <c:v>1.2854996900796727</c:v>
                </c:pt>
                <c:pt idx="48">
                  <c:v>2.3432234589157392</c:v>
                </c:pt>
                <c:pt idx="49">
                  <c:v>4.2426610913321978</c:v>
                </c:pt>
                <c:pt idx="50">
                  <c:v>1.2854996900796727</c:v>
                </c:pt>
                <c:pt idx="51">
                  <c:v>2.1975527103926016</c:v>
                </c:pt>
                <c:pt idx="52">
                  <c:v>1.2854996900796727</c:v>
                </c:pt>
                <c:pt idx="53">
                  <c:v>2.1975527103926016</c:v>
                </c:pt>
                <c:pt idx="54">
                  <c:v>1.2854996900796727</c:v>
                </c:pt>
                <c:pt idx="55">
                  <c:v>2.4189627797884601</c:v>
                </c:pt>
                <c:pt idx="56">
                  <c:v>4.2426610913321978</c:v>
                </c:pt>
                <c:pt idx="57">
                  <c:v>6.7081748723259853</c:v>
                </c:pt>
                <c:pt idx="58">
                  <c:v>1.2854996900796727</c:v>
                </c:pt>
                <c:pt idx="59">
                  <c:v>2.3432234589157392</c:v>
                </c:pt>
                <c:pt idx="60">
                  <c:v>4.2426610913321978</c:v>
                </c:pt>
                <c:pt idx="61">
                  <c:v>1.2854996900796727</c:v>
                </c:pt>
                <c:pt idx="62">
                  <c:v>2.1975527103926016</c:v>
                </c:pt>
                <c:pt idx="63">
                  <c:v>1.2854996900796727</c:v>
                </c:pt>
                <c:pt idx="64">
                  <c:v>2.1975527103926016</c:v>
                </c:pt>
                <c:pt idx="65">
                  <c:v>1.2854996900796727</c:v>
                </c:pt>
                <c:pt idx="66">
                  <c:v>2.4189627797884601</c:v>
                </c:pt>
                <c:pt idx="67">
                  <c:v>4.2426610913321978</c:v>
                </c:pt>
                <c:pt idx="68">
                  <c:v>6.7081748723259853</c:v>
                </c:pt>
                <c:pt idx="69">
                  <c:v>8.8183792304550348</c:v>
                </c:pt>
                <c:pt idx="70">
                  <c:v>1.2854996900796727</c:v>
                </c:pt>
                <c:pt idx="71">
                  <c:v>2.3432234589157392</c:v>
                </c:pt>
                <c:pt idx="72">
                  <c:v>4.2426610913321978</c:v>
                </c:pt>
                <c:pt idx="73">
                  <c:v>1.2854996900796727</c:v>
                </c:pt>
                <c:pt idx="74">
                  <c:v>2.1975527103926016</c:v>
                </c:pt>
                <c:pt idx="75">
                  <c:v>1.2854996900796727</c:v>
                </c:pt>
                <c:pt idx="76">
                  <c:v>2.1975527103926016</c:v>
                </c:pt>
                <c:pt idx="77">
                  <c:v>3.8286299355008828</c:v>
                </c:pt>
                <c:pt idx="78">
                  <c:v>1.2854996900796727</c:v>
                </c:pt>
                <c:pt idx="79">
                  <c:v>2.1975527103926016</c:v>
                </c:pt>
                <c:pt idx="80">
                  <c:v>4.0802445644945662</c:v>
                </c:pt>
                <c:pt idx="81">
                  <c:v>1.2854996900796727</c:v>
                </c:pt>
                <c:pt idx="82">
                  <c:v>2.2694278129778724</c:v>
                </c:pt>
                <c:pt idx="83">
                  <c:v>3.7979054245022477</c:v>
                </c:pt>
                <c:pt idx="84">
                  <c:v>5.8803200946682335</c:v>
                </c:pt>
                <c:pt idx="85">
                  <c:v>7.9202027810575242</c:v>
                </c:pt>
                <c:pt idx="86">
                  <c:v>1.2854996900796727</c:v>
                </c:pt>
                <c:pt idx="87">
                  <c:v>2.3432234589157392</c:v>
                </c:pt>
                <c:pt idx="88">
                  <c:v>1.2854996900796727</c:v>
                </c:pt>
                <c:pt idx="89">
                  <c:v>2.4189627797884601</c:v>
                </c:pt>
                <c:pt idx="90">
                  <c:v>4.0163793485168595</c:v>
                </c:pt>
                <c:pt idx="91">
                  <c:v>1.2854996900796727</c:v>
                </c:pt>
                <c:pt idx="92">
                  <c:v>2.2694278129778724</c:v>
                </c:pt>
                <c:pt idx="93">
                  <c:v>3.7979054245022477</c:v>
                </c:pt>
                <c:pt idx="94">
                  <c:v>5.8803200946682335</c:v>
                </c:pt>
                <c:pt idx="95">
                  <c:v>7.9202027810575242</c:v>
                </c:pt>
                <c:pt idx="96">
                  <c:v>1.2854996900796727</c:v>
                </c:pt>
                <c:pt idx="97">
                  <c:v>2.3432234589157392</c:v>
                </c:pt>
                <c:pt idx="98">
                  <c:v>1.2854996900796727</c:v>
                </c:pt>
                <c:pt idx="99">
                  <c:v>2.4189627797884601</c:v>
                </c:pt>
                <c:pt idx="100">
                  <c:v>4.0163793485168595</c:v>
                </c:pt>
                <c:pt idx="101">
                  <c:v>1.2854996900796727</c:v>
                </c:pt>
                <c:pt idx="102">
                  <c:v>2.2694278129778724</c:v>
                </c:pt>
                <c:pt idx="103">
                  <c:v>1.2854996900796727</c:v>
                </c:pt>
                <c:pt idx="104">
                  <c:v>2.2694278129778724</c:v>
                </c:pt>
                <c:pt idx="105">
                  <c:v>3.5433883377221216</c:v>
                </c:pt>
                <c:pt idx="106">
                  <c:v>1.2854996900796727</c:v>
                </c:pt>
                <c:pt idx="107">
                  <c:v>2.3432234589157392</c:v>
                </c:pt>
                <c:pt idx="108">
                  <c:v>4.2426610913321978</c:v>
                </c:pt>
                <c:pt idx="109">
                  <c:v>1.2854996900796727</c:v>
                </c:pt>
                <c:pt idx="110">
                  <c:v>2.4189627797884601</c:v>
                </c:pt>
                <c:pt idx="111">
                  <c:v>4.0163793485168595</c:v>
                </c:pt>
                <c:pt idx="112">
                  <c:v>1.2854996900796727</c:v>
                </c:pt>
                <c:pt idx="113">
                  <c:v>2.2694278129778724</c:v>
                </c:pt>
                <c:pt idx="114">
                  <c:v>3.5874340216116107</c:v>
                </c:pt>
                <c:pt idx="115">
                  <c:v>1.2854996900796727</c:v>
                </c:pt>
                <c:pt idx="116">
                  <c:v>2.2694278129778724</c:v>
                </c:pt>
                <c:pt idx="117">
                  <c:v>3.7979054245022477</c:v>
                </c:pt>
                <c:pt idx="118">
                  <c:v>1.2854996900796727</c:v>
                </c:pt>
                <c:pt idx="119">
                  <c:v>2.4189627797884601</c:v>
                </c:pt>
                <c:pt idx="120">
                  <c:v>4.2426610913321978</c:v>
                </c:pt>
                <c:pt idx="121">
                  <c:v>1.2854996900796727</c:v>
                </c:pt>
                <c:pt idx="122">
                  <c:v>2.4189627797884601</c:v>
                </c:pt>
                <c:pt idx="123">
                  <c:v>4.0163793485168595</c:v>
                </c:pt>
                <c:pt idx="124">
                  <c:v>1.2854996900796727</c:v>
                </c:pt>
                <c:pt idx="125">
                  <c:v>2.2694278129778724</c:v>
                </c:pt>
                <c:pt idx="126">
                  <c:v>3.5874340216116107</c:v>
                </c:pt>
                <c:pt idx="127">
                  <c:v>1.2854996900796727</c:v>
                </c:pt>
                <c:pt idx="128">
                  <c:v>2.2694278129778724</c:v>
                </c:pt>
                <c:pt idx="129">
                  <c:v>3.7979054245022477</c:v>
                </c:pt>
                <c:pt idx="130">
                  <c:v>1.2854996900796727</c:v>
                </c:pt>
                <c:pt idx="131">
                  <c:v>2.4189627797884601</c:v>
                </c:pt>
                <c:pt idx="132">
                  <c:v>4.0163793485168595</c:v>
                </c:pt>
                <c:pt idx="133">
                  <c:v>1.2854996900796727</c:v>
                </c:pt>
                <c:pt idx="134">
                  <c:v>2.4189627797884601</c:v>
                </c:pt>
                <c:pt idx="135">
                  <c:v>4.0163793485168595</c:v>
                </c:pt>
                <c:pt idx="136">
                  <c:v>1.2854996900796727</c:v>
                </c:pt>
                <c:pt idx="137">
                  <c:v>2.1975527103926016</c:v>
                </c:pt>
                <c:pt idx="138">
                  <c:v>1.2854996900796727</c:v>
                </c:pt>
                <c:pt idx="139">
                  <c:v>2.2694278129778724</c:v>
                </c:pt>
                <c:pt idx="140">
                  <c:v>3.7979054245022477</c:v>
                </c:pt>
                <c:pt idx="141">
                  <c:v>1.2854996900796727</c:v>
                </c:pt>
                <c:pt idx="142">
                  <c:v>2.4189627797884601</c:v>
                </c:pt>
                <c:pt idx="143">
                  <c:v>4.0163793485168595</c:v>
                </c:pt>
                <c:pt idx="144">
                  <c:v>1.2854996900796727</c:v>
                </c:pt>
                <c:pt idx="145">
                  <c:v>2.4189627797884601</c:v>
                </c:pt>
                <c:pt idx="146">
                  <c:v>4.0163793485168595</c:v>
                </c:pt>
                <c:pt idx="147">
                  <c:v>1.2854996900796727</c:v>
                </c:pt>
                <c:pt idx="148">
                  <c:v>2.1975527103926016</c:v>
                </c:pt>
                <c:pt idx="149">
                  <c:v>1.2854996900796727</c:v>
                </c:pt>
                <c:pt idx="150">
                  <c:v>2.1975527103926016</c:v>
                </c:pt>
                <c:pt idx="151">
                  <c:v>1.2854996900796727</c:v>
                </c:pt>
                <c:pt idx="152">
                  <c:v>2.0594643081561674</c:v>
                </c:pt>
                <c:pt idx="153">
                  <c:v>3.0051301870585641</c:v>
                </c:pt>
                <c:pt idx="154">
                  <c:v>5.2198354314138466</c:v>
                </c:pt>
                <c:pt idx="155">
                  <c:v>1.2854996900796727</c:v>
                </c:pt>
                <c:pt idx="156">
                  <c:v>1.2854996900796727</c:v>
                </c:pt>
                <c:pt idx="157">
                  <c:v>2.2694278129778724</c:v>
                </c:pt>
                <c:pt idx="158">
                  <c:v>3.7979054245022477</c:v>
                </c:pt>
                <c:pt idx="159">
                  <c:v>7.697768549220231</c:v>
                </c:pt>
                <c:pt idx="160">
                  <c:v>1.2854996900796727</c:v>
                </c:pt>
                <c:pt idx="161">
                  <c:v>2.2694278129778724</c:v>
                </c:pt>
                <c:pt idx="162">
                  <c:v>3.7979054245022477</c:v>
                </c:pt>
                <c:pt idx="163">
                  <c:v>1.2854996900796727</c:v>
                </c:pt>
                <c:pt idx="164">
                  <c:v>2.0594643081561674</c:v>
                </c:pt>
                <c:pt idx="165">
                  <c:v>3.0051301870585641</c:v>
                </c:pt>
                <c:pt idx="166">
                  <c:v>5.2198354314138466</c:v>
                </c:pt>
                <c:pt idx="167">
                  <c:v>1.2854996900796727</c:v>
                </c:pt>
                <c:pt idx="168">
                  <c:v>2.2694278129778724</c:v>
                </c:pt>
                <c:pt idx="169">
                  <c:v>3.7979054245022477</c:v>
                </c:pt>
                <c:pt idx="170">
                  <c:v>5.8803200946682335</c:v>
                </c:pt>
                <c:pt idx="171">
                  <c:v>7.697768549220231</c:v>
                </c:pt>
                <c:pt idx="172">
                  <c:v>1.2854996900796727</c:v>
                </c:pt>
                <c:pt idx="173">
                  <c:v>2.2694278129778724</c:v>
                </c:pt>
                <c:pt idx="174">
                  <c:v>3.7979054245022477</c:v>
                </c:pt>
                <c:pt idx="175">
                  <c:v>5.8803200946682335</c:v>
                </c:pt>
                <c:pt idx="176">
                  <c:v>1.2854996900796727</c:v>
                </c:pt>
                <c:pt idx="177">
                  <c:v>2.0594643081561674</c:v>
                </c:pt>
                <c:pt idx="178">
                  <c:v>3.0051301870585641</c:v>
                </c:pt>
                <c:pt idx="179">
                  <c:v>5.2198354314138466</c:v>
                </c:pt>
                <c:pt idx="180">
                  <c:v>1.2854996900796727</c:v>
                </c:pt>
                <c:pt idx="181">
                  <c:v>1.2854996900796727</c:v>
                </c:pt>
                <c:pt idx="182">
                  <c:v>2.2694278129778724</c:v>
                </c:pt>
                <c:pt idx="183">
                  <c:v>3.7979054245022477</c:v>
                </c:pt>
                <c:pt idx="184">
                  <c:v>5.8803200946682335</c:v>
                </c:pt>
                <c:pt idx="185">
                  <c:v>1.2854996900796727</c:v>
                </c:pt>
                <c:pt idx="186">
                  <c:v>2.2694278129778724</c:v>
                </c:pt>
                <c:pt idx="187">
                  <c:v>3.7979054245022477</c:v>
                </c:pt>
                <c:pt idx="188">
                  <c:v>5.8803200946682335</c:v>
                </c:pt>
                <c:pt idx="189">
                  <c:v>1.2854996900796727</c:v>
                </c:pt>
                <c:pt idx="190">
                  <c:v>2.0594643081561674</c:v>
                </c:pt>
                <c:pt idx="191">
                  <c:v>3.0051301870585641</c:v>
                </c:pt>
                <c:pt idx="192">
                  <c:v>5.2198354314138466</c:v>
                </c:pt>
                <c:pt idx="193">
                  <c:v>1.2854996900796727</c:v>
                </c:pt>
                <c:pt idx="194">
                  <c:v>1.2854996900796727</c:v>
                </c:pt>
                <c:pt idx="195">
                  <c:v>2.2694278129778724</c:v>
                </c:pt>
                <c:pt idx="196">
                  <c:v>3.7979054245022477</c:v>
                </c:pt>
                <c:pt idx="197">
                  <c:v>1.2854996900796727</c:v>
                </c:pt>
                <c:pt idx="198">
                  <c:v>2.2694278129778724</c:v>
                </c:pt>
                <c:pt idx="199">
                  <c:v>3.7979054245022477</c:v>
                </c:pt>
                <c:pt idx="200">
                  <c:v>5.8803200946682335</c:v>
                </c:pt>
                <c:pt idx="201">
                  <c:v>7.697768549220231</c:v>
                </c:pt>
                <c:pt idx="202">
                  <c:v>1.2854996900796727</c:v>
                </c:pt>
                <c:pt idx="203">
                  <c:v>2.0594643081561674</c:v>
                </c:pt>
                <c:pt idx="204">
                  <c:v>3.0051301870585641</c:v>
                </c:pt>
                <c:pt idx="205">
                  <c:v>5.2198354314138466</c:v>
                </c:pt>
                <c:pt idx="206">
                  <c:v>1.2854996900796727</c:v>
                </c:pt>
                <c:pt idx="207">
                  <c:v>2.2694278129778724</c:v>
                </c:pt>
                <c:pt idx="208">
                  <c:v>3.7979054245022477</c:v>
                </c:pt>
                <c:pt idx="209">
                  <c:v>1.2854996900796727</c:v>
                </c:pt>
                <c:pt idx="210">
                  <c:v>2.2694278129778724</c:v>
                </c:pt>
                <c:pt idx="211">
                  <c:v>3.7979054245022477</c:v>
                </c:pt>
                <c:pt idx="212">
                  <c:v>5.8803200946682335</c:v>
                </c:pt>
                <c:pt idx="213">
                  <c:v>7.697768549220231</c:v>
                </c:pt>
                <c:pt idx="214">
                  <c:v>1.2854996900796727</c:v>
                </c:pt>
                <c:pt idx="215">
                  <c:v>2.0594643081561674</c:v>
                </c:pt>
                <c:pt idx="216">
                  <c:v>3.0051301870585641</c:v>
                </c:pt>
                <c:pt idx="217">
                  <c:v>5.2198354314138466</c:v>
                </c:pt>
                <c:pt idx="218">
                  <c:v>1.2854996900796727</c:v>
                </c:pt>
                <c:pt idx="219">
                  <c:v>2.2694278129778724</c:v>
                </c:pt>
                <c:pt idx="220">
                  <c:v>3.7979054245022477</c:v>
                </c:pt>
                <c:pt idx="221">
                  <c:v>1.2854996900796727</c:v>
                </c:pt>
                <c:pt idx="222">
                  <c:v>2.2694278129778724</c:v>
                </c:pt>
                <c:pt idx="223">
                  <c:v>3.7979054245022477</c:v>
                </c:pt>
                <c:pt idx="224">
                  <c:v>5.8803200946682335</c:v>
                </c:pt>
                <c:pt idx="225">
                  <c:v>7.697768549220231</c:v>
                </c:pt>
                <c:pt idx="226">
                  <c:v>1.2854996900796727</c:v>
                </c:pt>
                <c:pt idx="227">
                  <c:v>2.0594643081561674</c:v>
                </c:pt>
                <c:pt idx="228">
                  <c:v>3.0051301870585641</c:v>
                </c:pt>
                <c:pt idx="229">
                  <c:v>5.2198354314138466</c:v>
                </c:pt>
                <c:pt idx="230">
                  <c:v>1.2854996900796727</c:v>
                </c:pt>
                <c:pt idx="231">
                  <c:v>2.0594643081561674</c:v>
                </c:pt>
                <c:pt idx="232">
                  <c:v>3.0051301870585641</c:v>
                </c:pt>
                <c:pt idx="233">
                  <c:v>5.2198354314138466</c:v>
                </c:pt>
                <c:pt idx="234">
                  <c:v>1.2854996900796727</c:v>
                </c:pt>
                <c:pt idx="235">
                  <c:v>2.0594643081561674</c:v>
                </c:pt>
                <c:pt idx="236">
                  <c:v>3.1909905157678096</c:v>
                </c:pt>
                <c:pt idx="237">
                  <c:v>5.2198354314138466</c:v>
                </c:pt>
                <c:pt idx="238">
                  <c:v>1.2854996900796727</c:v>
                </c:pt>
                <c:pt idx="239">
                  <c:v>2.0594643081561674</c:v>
                </c:pt>
                <c:pt idx="240">
                  <c:v>3.0051301870585641</c:v>
                </c:pt>
                <c:pt idx="241">
                  <c:v>5.2198354314138466</c:v>
                </c:pt>
                <c:pt idx="242">
                  <c:v>1.2854996900796727</c:v>
                </c:pt>
                <c:pt idx="243">
                  <c:v>2.0594643081561674</c:v>
                </c:pt>
                <c:pt idx="244">
                  <c:v>3.0051301870585641</c:v>
                </c:pt>
                <c:pt idx="245">
                  <c:v>1.2854996900796727</c:v>
                </c:pt>
                <c:pt idx="246">
                  <c:v>2.0594643081561674</c:v>
                </c:pt>
                <c:pt idx="247">
                  <c:v>3.0051301870585641</c:v>
                </c:pt>
                <c:pt idx="248">
                  <c:v>1.2854996900796727</c:v>
                </c:pt>
                <c:pt idx="249">
                  <c:v>2.0594643081561674</c:v>
                </c:pt>
                <c:pt idx="250">
                  <c:v>3.1909905157678096</c:v>
                </c:pt>
                <c:pt idx="251">
                  <c:v>1.2854996900796727</c:v>
                </c:pt>
                <c:pt idx="252">
                  <c:v>2.0594643081561674</c:v>
                </c:pt>
                <c:pt idx="253">
                  <c:v>3.0051301870585641</c:v>
                </c:pt>
                <c:pt idx="254">
                  <c:v>1.2854996900796727</c:v>
                </c:pt>
                <c:pt idx="255">
                  <c:v>2.0594643081561674</c:v>
                </c:pt>
                <c:pt idx="256">
                  <c:v>3.0051301870585641</c:v>
                </c:pt>
                <c:pt idx="257">
                  <c:v>2.9792518035391278</c:v>
                </c:pt>
                <c:pt idx="258">
                  <c:v>4.9296713101323615</c:v>
                </c:pt>
                <c:pt idx="259">
                  <c:v>8.3424733693892676</c:v>
                </c:pt>
                <c:pt idx="260">
                  <c:v>10.395759119948709</c:v>
                </c:pt>
                <c:pt idx="261">
                  <c:v>11.856655018819175</c:v>
                </c:pt>
                <c:pt idx="262">
                  <c:v>12.807814861708172</c:v>
                </c:pt>
                <c:pt idx="263">
                  <c:v>1.2854996900796727</c:v>
                </c:pt>
                <c:pt idx="264">
                  <c:v>2.2694278129778724</c:v>
                </c:pt>
                <c:pt idx="265">
                  <c:v>3.7979054245022477</c:v>
                </c:pt>
                <c:pt idx="266">
                  <c:v>5.4800907175068749</c:v>
                </c:pt>
                <c:pt idx="267">
                  <c:v>8.6607552627284825</c:v>
                </c:pt>
                <c:pt idx="268">
                  <c:v>10.716629425099663</c:v>
                </c:pt>
                <c:pt idx="269">
                  <c:v>1.2854996900796727</c:v>
                </c:pt>
                <c:pt idx="270">
                  <c:v>2.0594643081561674</c:v>
                </c:pt>
                <c:pt idx="271">
                  <c:v>1.2854996900796727</c:v>
                </c:pt>
                <c:pt idx="272">
                  <c:v>2.3432234589157392</c:v>
                </c:pt>
                <c:pt idx="273">
                  <c:v>4.4764956332043804</c:v>
                </c:pt>
                <c:pt idx="274">
                  <c:v>6.2904652119492592</c:v>
                </c:pt>
                <c:pt idx="275">
                  <c:v>8.8183792304550348</c:v>
                </c:pt>
                <c:pt idx="276">
                  <c:v>10.498531175538645</c:v>
                </c:pt>
                <c:pt idx="277">
                  <c:v>1.2854996900796727</c:v>
                </c:pt>
                <c:pt idx="278">
                  <c:v>2.2694278129778724</c:v>
                </c:pt>
                <c:pt idx="279">
                  <c:v>3.7979054245022477</c:v>
                </c:pt>
                <c:pt idx="280">
                  <c:v>5.4800907175068749</c:v>
                </c:pt>
                <c:pt idx="281">
                  <c:v>8.6607552627284825</c:v>
                </c:pt>
                <c:pt idx="282">
                  <c:v>10.716629425099663</c:v>
                </c:pt>
                <c:pt idx="283">
                  <c:v>11.734153226719968</c:v>
                </c:pt>
                <c:pt idx="284">
                  <c:v>12.252550474743684</c:v>
                </c:pt>
                <c:pt idx="285">
                  <c:v>1.2854996900796727</c:v>
                </c:pt>
                <c:pt idx="286">
                  <c:v>1.8051668096172881</c:v>
                </c:pt>
                <c:pt idx="287">
                  <c:v>2.0594643081561674</c:v>
                </c:pt>
                <c:pt idx="288">
                  <c:v>1.2854996900796727</c:v>
                </c:pt>
                <c:pt idx="289">
                  <c:v>2.3432234589157392</c:v>
                </c:pt>
                <c:pt idx="290">
                  <c:v>4.4764956332043804</c:v>
                </c:pt>
                <c:pt idx="291">
                  <c:v>6.7081748723259853</c:v>
                </c:pt>
                <c:pt idx="292">
                  <c:v>8.8183792304550348</c:v>
                </c:pt>
                <c:pt idx="293">
                  <c:v>10.498531175538645</c:v>
                </c:pt>
                <c:pt idx="294">
                  <c:v>1.2854996900796727</c:v>
                </c:pt>
                <c:pt idx="295">
                  <c:v>2.2694278129778724</c:v>
                </c:pt>
                <c:pt idx="296">
                  <c:v>3.7979054245022477</c:v>
                </c:pt>
                <c:pt idx="297">
                  <c:v>5.8803200946682335</c:v>
                </c:pt>
                <c:pt idx="298">
                  <c:v>8.0412437834925949</c:v>
                </c:pt>
                <c:pt idx="299">
                  <c:v>10.716629425099663</c:v>
                </c:pt>
                <c:pt idx="300">
                  <c:v>11.070867773808688</c:v>
                </c:pt>
                <c:pt idx="301">
                  <c:v>12.252550474743684</c:v>
                </c:pt>
                <c:pt idx="302">
                  <c:v>1.2854996900796727</c:v>
                </c:pt>
                <c:pt idx="303">
                  <c:v>2.0594643081561674</c:v>
                </c:pt>
                <c:pt idx="304">
                  <c:v>1.2854996900796727</c:v>
                </c:pt>
                <c:pt idx="305">
                  <c:v>2.0594643081561674</c:v>
                </c:pt>
                <c:pt idx="306">
                  <c:v>2.8275033412573172</c:v>
                </c:pt>
                <c:pt idx="307">
                  <c:v>1.2854996900796727</c:v>
                </c:pt>
                <c:pt idx="308">
                  <c:v>2.127573533729147</c:v>
                </c:pt>
                <c:pt idx="309">
                  <c:v>3.1909905157678096</c:v>
                </c:pt>
                <c:pt idx="310">
                  <c:v>5.0918924009272635</c:v>
                </c:pt>
                <c:pt idx="311">
                  <c:v>5.4800907175068749</c:v>
                </c:pt>
                <c:pt idx="312">
                  <c:v>1.2854996900796727</c:v>
                </c:pt>
                <c:pt idx="313">
                  <c:v>1.9931978265148258</c:v>
                </c:pt>
                <c:pt idx="314">
                  <c:v>3.0051301870585641</c:v>
                </c:pt>
                <c:pt idx="315">
                  <c:v>1.2854996900796727</c:v>
                </c:pt>
                <c:pt idx="316">
                  <c:v>2.127573533729147</c:v>
                </c:pt>
                <c:pt idx="317">
                  <c:v>3.1909905157678096</c:v>
                </c:pt>
                <c:pt idx="318">
                  <c:v>5.0918924009272635</c:v>
                </c:pt>
                <c:pt idx="319">
                  <c:v>5.4800907175068749</c:v>
                </c:pt>
                <c:pt idx="320">
                  <c:v>1.2854996900796727</c:v>
                </c:pt>
                <c:pt idx="321">
                  <c:v>1.9931978265148258</c:v>
                </c:pt>
                <c:pt idx="322">
                  <c:v>3.1909905157678096</c:v>
                </c:pt>
                <c:pt idx="323">
                  <c:v>1.2854996900796727</c:v>
                </c:pt>
                <c:pt idx="324">
                  <c:v>2.0594643081561674</c:v>
                </c:pt>
                <c:pt idx="325">
                  <c:v>3.0051301870585641</c:v>
                </c:pt>
                <c:pt idx="326">
                  <c:v>4.0163793485168595</c:v>
                </c:pt>
                <c:pt idx="327">
                  <c:v>1.2854996900796727</c:v>
                </c:pt>
                <c:pt idx="328">
                  <c:v>2.127573533729147</c:v>
                </c:pt>
                <c:pt idx="329">
                  <c:v>3.1909905157678096</c:v>
                </c:pt>
                <c:pt idx="330">
                  <c:v>5.0918924009272635</c:v>
                </c:pt>
                <c:pt idx="331">
                  <c:v>5.4800907175068749</c:v>
                </c:pt>
                <c:pt idx="332">
                  <c:v>1.2854996900796727</c:v>
                </c:pt>
                <c:pt idx="333">
                  <c:v>1.9931978265148258</c:v>
                </c:pt>
                <c:pt idx="334">
                  <c:v>3.1909905157678096</c:v>
                </c:pt>
                <c:pt idx="335">
                  <c:v>1.2854996900796727</c:v>
                </c:pt>
                <c:pt idx="336">
                  <c:v>2.0594643081561674</c:v>
                </c:pt>
                <c:pt idx="337">
                  <c:v>3.3851018337033691</c:v>
                </c:pt>
                <c:pt idx="338">
                  <c:v>4.7175661114562173</c:v>
                </c:pt>
                <c:pt idx="339">
                  <c:v>1.2854996900796727</c:v>
                </c:pt>
                <c:pt idx="340">
                  <c:v>2.127573533729147</c:v>
                </c:pt>
                <c:pt idx="341">
                  <c:v>3.1909905157678096</c:v>
                </c:pt>
                <c:pt idx="342">
                  <c:v>5.4800907175068749</c:v>
                </c:pt>
                <c:pt idx="343">
                  <c:v>5.4800907175068749</c:v>
                </c:pt>
                <c:pt idx="344">
                  <c:v>1.2854996900796727</c:v>
                </c:pt>
                <c:pt idx="345">
                  <c:v>1.9931978265148258</c:v>
                </c:pt>
                <c:pt idx="346">
                  <c:v>3.0051301870585641</c:v>
                </c:pt>
                <c:pt idx="347">
                  <c:v>1.2854996900796727</c:v>
                </c:pt>
                <c:pt idx="348">
                  <c:v>2.0594643081561674</c:v>
                </c:pt>
                <c:pt idx="349">
                  <c:v>3.0051301870585641</c:v>
                </c:pt>
                <c:pt idx="350">
                  <c:v>1.2854996900796727</c:v>
                </c:pt>
                <c:pt idx="351">
                  <c:v>2.127573533729147</c:v>
                </c:pt>
                <c:pt idx="352">
                  <c:v>3.1909905157678096</c:v>
                </c:pt>
                <c:pt idx="353">
                  <c:v>5.0918924009272635</c:v>
                </c:pt>
                <c:pt idx="354">
                  <c:v>5.4800907175068749</c:v>
                </c:pt>
                <c:pt idx="355">
                  <c:v>1.2854996900796727</c:v>
                </c:pt>
                <c:pt idx="356">
                  <c:v>1.9931978265148258</c:v>
                </c:pt>
                <c:pt idx="357">
                  <c:v>3.1909905157678096</c:v>
                </c:pt>
                <c:pt idx="358">
                  <c:v>1.2854996900796727</c:v>
                </c:pt>
                <c:pt idx="359">
                  <c:v>1.9931978265148258</c:v>
                </c:pt>
                <c:pt idx="360">
                  <c:v>3.5874340216116107</c:v>
                </c:pt>
                <c:pt idx="361">
                  <c:v>1.2854996900796727</c:v>
                </c:pt>
                <c:pt idx="362">
                  <c:v>2.127573533729147</c:v>
                </c:pt>
                <c:pt idx="363">
                  <c:v>3.1909905157678096</c:v>
                </c:pt>
                <c:pt idx="364">
                  <c:v>5.0918924009272635</c:v>
                </c:pt>
                <c:pt idx="365">
                  <c:v>5.4800907175068749</c:v>
                </c:pt>
                <c:pt idx="366">
                  <c:v>1.2854996900796727</c:v>
                </c:pt>
                <c:pt idx="367">
                  <c:v>1.9931978265148258</c:v>
                </c:pt>
                <c:pt idx="368">
                  <c:v>3.0051301870585641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E-4394-A4FF-077881A6A0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계산!$I$2:$I$371</c:f>
              <c:numCache>
                <c:formatCode>General</c:formatCode>
                <c:ptCount val="370"/>
                <c:pt idx="0">
                  <c:v>0</c:v>
                </c:pt>
                <c:pt idx="1">
                  <c:v>112</c:v>
                </c:pt>
                <c:pt idx="2">
                  <c:v>256</c:v>
                </c:pt>
                <c:pt idx="3">
                  <c:v>0</c:v>
                </c:pt>
                <c:pt idx="4">
                  <c:v>112</c:v>
                </c:pt>
                <c:pt idx="5">
                  <c:v>224</c:v>
                </c:pt>
                <c:pt idx="6">
                  <c:v>0</c:v>
                </c:pt>
                <c:pt idx="7">
                  <c:v>133</c:v>
                </c:pt>
                <c:pt idx="8">
                  <c:v>266</c:v>
                </c:pt>
                <c:pt idx="9">
                  <c:v>0</c:v>
                </c:pt>
                <c:pt idx="10">
                  <c:v>126</c:v>
                </c:pt>
                <c:pt idx="11">
                  <c:v>266</c:v>
                </c:pt>
                <c:pt idx="12">
                  <c:v>0</c:v>
                </c:pt>
                <c:pt idx="13">
                  <c:v>112</c:v>
                </c:pt>
                <c:pt idx="14">
                  <c:v>256</c:v>
                </c:pt>
                <c:pt idx="15">
                  <c:v>0</c:v>
                </c:pt>
                <c:pt idx="16">
                  <c:v>112</c:v>
                </c:pt>
                <c:pt idx="17">
                  <c:v>224</c:v>
                </c:pt>
                <c:pt idx="18">
                  <c:v>336</c:v>
                </c:pt>
                <c:pt idx="19">
                  <c:v>448</c:v>
                </c:pt>
                <c:pt idx="20">
                  <c:v>0</c:v>
                </c:pt>
                <c:pt idx="21">
                  <c:v>133</c:v>
                </c:pt>
                <c:pt idx="22">
                  <c:v>266</c:v>
                </c:pt>
                <c:pt idx="23">
                  <c:v>0</c:v>
                </c:pt>
                <c:pt idx="24">
                  <c:v>126</c:v>
                </c:pt>
                <c:pt idx="25">
                  <c:v>266</c:v>
                </c:pt>
                <c:pt idx="26">
                  <c:v>0</c:v>
                </c:pt>
                <c:pt idx="27">
                  <c:v>112</c:v>
                </c:pt>
                <c:pt idx="28">
                  <c:v>256</c:v>
                </c:pt>
                <c:pt idx="29">
                  <c:v>0</c:v>
                </c:pt>
                <c:pt idx="30">
                  <c:v>112</c:v>
                </c:pt>
                <c:pt idx="31">
                  <c:v>224</c:v>
                </c:pt>
                <c:pt idx="32">
                  <c:v>0</c:v>
                </c:pt>
                <c:pt idx="33">
                  <c:v>133</c:v>
                </c:pt>
                <c:pt idx="34">
                  <c:v>266</c:v>
                </c:pt>
                <c:pt idx="35">
                  <c:v>0</c:v>
                </c:pt>
                <c:pt idx="36">
                  <c:v>126</c:v>
                </c:pt>
                <c:pt idx="37">
                  <c:v>0</c:v>
                </c:pt>
                <c:pt idx="38">
                  <c:v>112</c:v>
                </c:pt>
                <c:pt idx="39">
                  <c:v>256</c:v>
                </c:pt>
                <c:pt idx="40">
                  <c:v>0</c:v>
                </c:pt>
                <c:pt idx="41">
                  <c:v>112</c:v>
                </c:pt>
                <c:pt idx="42">
                  <c:v>0</c:v>
                </c:pt>
                <c:pt idx="43">
                  <c:v>133</c:v>
                </c:pt>
                <c:pt idx="44">
                  <c:v>266</c:v>
                </c:pt>
                <c:pt idx="45">
                  <c:v>399</c:v>
                </c:pt>
                <c:pt idx="46">
                  <c:v>504</c:v>
                </c:pt>
                <c:pt idx="47">
                  <c:v>0</c:v>
                </c:pt>
                <c:pt idx="48">
                  <c:v>126</c:v>
                </c:pt>
                <c:pt idx="49">
                  <c:v>266</c:v>
                </c:pt>
                <c:pt idx="50">
                  <c:v>0</c:v>
                </c:pt>
                <c:pt idx="51">
                  <c:v>112</c:v>
                </c:pt>
                <c:pt idx="52">
                  <c:v>0</c:v>
                </c:pt>
                <c:pt idx="53">
                  <c:v>112</c:v>
                </c:pt>
                <c:pt idx="54">
                  <c:v>0</c:v>
                </c:pt>
                <c:pt idx="55">
                  <c:v>133</c:v>
                </c:pt>
                <c:pt idx="56">
                  <c:v>266</c:v>
                </c:pt>
                <c:pt idx="57">
                  <c:v>399</c:v>
                </c:pt>
                <c:pt idx="58">
                  <c:v>0</c:v>
                </c:pt>
                <c:pt idx="59">
                  <c:v>126</c:v>
                </c:pt>
                <c:pt idx="60">
                  <c:v>266</c:v>
                </c:pt>
                <c:pt idx="61">
                  <c:v>0</c:v>
                </c:pt>
                <c:pt idx="62">
                  <c:v>112</c:v>
                </c:pt>
                <c:pt idx="63">
                  <c:v>0</c:v>
                </c:pt>
                <c:pt idx="64">
                  <c:v>112</c:v>
                </c:pt>
                <c:pt idx="65">
                  <c:v>0</c:v>
                </c:pt>
                <c:pt idx="66">
                  <c:v>133</c:v>
                </c:pt>
                <c:pt idx="67">
                  <c:v>266</c:v>
                </c:pt>
                <c:pt idx="68">
                  <c:v>399</c:v>
                </c:pt>
                <c:pt idx="69">
                  <c:v>504</c:v>
                </c:pt>
                <c:pt idx="70">
                  <c:v>0</c:v>
                </c:pt>
                <c:pt idx="71">
                  <c:v>126</c:v>
                </c:pt>
                <c:pt idx="72">
                  <c:v>266</c:v>
                </c:pt>
                <c:pt idx="73">
                  <c:v>0</c:v>
                </c:pt>
                <c:pt idx="74">
                  <c:v>112</c:v>
                </c:pt>
                <c:pt idx="75">
                  <c:v>0</c:v>
                </c:pt>
                <c:pt idx="76">
                  <c:v>112</c:v>
                </c:pt>
                <c:pt idx="77">
                  <c:v>240</c:v>
                </c:pt>
                <c:pt idx="78">
                  <c:v>0</c:v>
                </c:pt>
                <c:pt idx="79">
                  <c:v>112</c:v>
                </c:pt>
                <c:pt idx="80">
                  <c:v>256</c:v>
                </c:pt>
                <c:pt idx="81">
                  <c:v>0</c:v>
                </c:pt>
                <c:pt idx="82">
                  <c:v>119</c:v>
                </c:pt>
                <c:pt idx="83">
                  <c:v>238</c:v>
                </c:pt>
                <c:pt idx="84">
                  <c:v>357</c:v>
                </c:pt>
                <c:pt idx="85">
                  <c:v>459</c:v>
                </c:pt>
                <c:pt idx="86">
                  <c:v>0</c:v>
                </c:pt>
                <c:pt idx="87">
                  <c:v>126</c:v>
                </c:pt>
                <c:pt idx="88">
                  <c:v>0</c:v>
                </c:pt>
                <c:pt idx="89">
                  <c:v>133</c:v>
                </c:pt>
                <c:pt idx="90">
                  <c:v>252</c:v>
                </c:pt>
                <c:pt idx="91">
                  <c:v>0</c:v>
                </c:pt>
                <c:pt idx="92">
                  <c:v>119</c:v>
                </c:pt>
                <c:pt idx="93">
                  <c:v>238</c:v>
                </c:pt>
                <c:pt idx="94">
                  <c:v>357</c:v>
                </c:pt>
                <c:pt idx="95">
                  <c:v>459</c:v>
                </c:pt>
                <c:pt idx="96">
                  <c:v>0</c:v>
                </c:pt>
                <c:pt idx="97">
                  <c:v>126</c:v>
                </c:pt>
                <c:pt idx="98">
                  <c:v>0</c:v>
                </c:pt>
                <c:pt idx="99">
                  <c:v>133</c:v>
                </c:pt>
                <c:pt idx="100">
                  <c:v>252</c:v>
                </c:pt>
                <c:pt idx="101">
                  <c:v>0</c:v>
                </c:pt>
                <c:pt idx="102">
                  <c:v>119</c:v>
                </c:pt>
                <c:pt idx="103">
                  <c:v>0</c:v>
                </c:pt>
                <c:pt idx="104">
                  <c:v>119</c:v>
                </c:pt>
                <c:pt idx="105">
                  <c:v>221</c:v>
                </c:pt>
                <c:pt idx="106">
                  <c:v>0</c:v>
                </c:pt>
                <c:pt idx="107">
                  <c:v>126</c:v>
                </c:pt>
                <c:pt idx="108">
                  <c:v>266</c:v>
                </c:pt>
                <c:pt idx="109">
                  <c:v>0</c:v>
                </c:pt>
                <c:pt idx="110">
                  <c:v>133</c:v>
                </c:pt>
                <c:pt idx="111">
                  <c:v>252</c:v>
                </c:pt>
                <c:pt idx="112">
                  <c:v>0</c:v>
                </c:pt>
                <c:pt idx="113">
                  <c:v>119</c:v>
                </c:pt>
                <c:pt idx="114">
                  <c:v>224</c:v>
                </c:pt>
                <c:pt idx="115">
                  <c:v>0</c:v>
                </c:pt>
                <c:pt idx="116">
                  <c:v>119</c:v>
                </c:pt>
                <c:pt idx="117">
                  <c:v>238</c:v>
                </c:pt>
                <c:pt idx="118">
                  <c:v>0</c:v>
                </c:pt>
                <c:pt idx="119">
                  <c:v>133</c:v>
                </c:pt>
                <c:pt idx="120">
                  <c:v>266</c:v>
                </c:pt>
                <c:pt idx="121">
                  <c:v>0</c:v>
                </c:pt>
                <c:pt idx="122">
                  <c:v>133</c:v>
                </c:pt>
                <c:pt idx="123">
                  <c:v>252</c:v>
                </c:pt>
                <c:pt idx="124">
                  <c:v>0</c:v>
                </c:pt>
                <c:pt idx="125">
                  <c:v>119</c:v>
                </c:pt>
                <c:pt idx="126">
                  <c:v>224</c:v>
                </c:pt>
                <c:pt idx="127">
                  <c:v>0</c:v>
                </c:pt>
                <c:pt idx="128">
                  <c:v>119</c:v>
                </c:pt>
                <c:pt idx="129">
                  <c:v>238</c:v>
                </c:pt>
                <c:pt idx="130">
                  <c:v>0</c:v>
                </c:pt>
                <c:pt idx="131">
                  <c:v>133</c:v>
                </c:pt>
                <c:pt idx="132">
                  <c:v>252</c:v>
                </c:pt>
                <c:pt idx="133">
                  <c:v>0</c:v>
                </c:pt>
                <c:pt idx="134">
                  <c:v>133</c:v>
                </c:pt>
                <c:pt idx="135">
                  <c:v>252</c:v>
                </c:pt>
                <c:pt idx="136">
                  <c:v>0</c:v>
                </c:pt>
                <c:pt idx="137">
                  <c:v>112</c:v>
                </c:pt>
                <c:pt idx="138">
                  <c:v>0</c:v>
                </c:pt>
                <c:pt idx="139">
                  <c:v>119</c:v>
                </c:pt>
                <c:pt idx="140">
                  <c:v>238</c:v>
                </c:pt>
                <c:pt idx="141">
                  <c:v>0</c:v>
                </c:pt>
                <c:pt idx="142">
                  <c:v>133</c:v>
                </c:pt>
                <c:pt idx="143">
                  <c:v>252</c:v>
                </c:pt>
                <c:pt idx="144">
                  <c:v>0</c:v>
                </c:pt>
                <c:pt idx="145">
                  <c:v>133</c:v>
                </c:pt>
                <c:pt idx="146">
                  <c:v>252</c:v>
                </c:pt>
                <c:pt idx="147">
                  <c:v>0</c:v>
                </c:pt>
                <c:pt idx="148">
                  <c:v>112</c:v>
                </c:pt>
                <c:pt idx="149">
                  <c:v>0</c:v>
                </c:pt>
                <c:pt idx="150">
                  <c:v>112</c:v>
                </c:pt>
                <c:pt idx="151">
                  <c:v>0</c:v>
                </c:pt>
                <c:pt idx="152">
                  <c:v>98</c:v>
                </c:pt>
                <c:pt idx="153">
                  <c:v>182</c:v>
                </c:pt>
                <c:pt idx="154">
                  <c:v>322</c:v>
                </c:pt>
                <c:pt idx="155">
                  <c:v>0</c:v>
                </c:pt>
                <c:pt idx="156">
                  <c:v>0</c:v>
                </c:pt>
                <c:pt idx="157">
                  <c:v>119</c:v>
                </c:pt>
                <c:pt idx="158">
                  <c:v>238</c:v>
                </c:pt>
                <c:pt idx="159">
                  <c:v>448</c:v>
                </c:pt>
                <c:pt idx="160">
                  <c:v>0</c:v>
                </c:pt>
                <c:pt idx="161">
                  <c:v>119</c:v>
                </c:pt>
                <c:pt idx="162">
                  <c:v>238</c:v>
                </c:pt>
                <c:pt idx="163">
                  <c:v>0</c:v>
                </c:pt>
                <c:pt idx="164">
                  <c:v>98</c:v>
                </c:pt>
                <c:pt idx="165">
                  <c:v>182</c:v>
                </c:pt>
                <c:pt idx="166">
                  <c:v>322</c:v>
                </c:pt>
                <c:pt idx="167">
                  <c:v>0</c:v>
                </c:pt>
                <c:pt idx="168">
                  <c:v>119</c:v>
                </c:pt>
                <c:pt idx="169">
                  <c:v>238</c:v>
                </c:pt>
                <c:pt idx="170">
                  <c:v>357</c:v>
                </c:pt>
                <c:pt idx="171">
                  <c:v>448</c:v>
                </c:pt>
                <c:pt idx="172">
                  <c:v>0</c:v>
                </c:pt>
                <c:pt idx="173">
                  <c:v>119</c:v>
                </c:pt>
                <c:pt idx="174">
                  <c:v>238</c:v>
                </c:pt>
                <c:pt idx="175">
                  <c:v>357</c:v>
                </c:pt>
                <c:pt idx="176">
                  <c:v>0</c:v>
                </c:pt>
                <c:pt idx="177">
                  <c:v>98</c:v>
                </c:pt>
                <c:pt idx="178">
                  <c:v>182</c:v>
                </c:pt>
                <c:pt idx="179">
                  <c:v>322</c:v>
                </c:pt>
                <c:pt idx="180">
                  <c:v>0</c:v>
                </c:pt>
                <c:pt idx="181">
                  <c:v>0</c:v>
                </c:pt>
                <c:pt idx="182">
                  <c:v>119</c:v>
                </c:pt>
                <c:pt idx="183">
                  <c:v>238</c:v>
                </c:pt>
                <c:pt idx="184">
                  <c:v>357</c:v>
                </c:pt>
                <c:pt idx="185">
                  <c:v>0</c:v>
                </c:pt>
                <c:pt idx="186">
                  <c:v>119</c:v>
                </c:pt>
                <c:pt idx="187">
                  <c:v>238</c:v>
                </c:pt>
                <c:pt idx="188">
                  <c:v>357</c:v>
                </c:pt>
                <c:pt idx="189">
                  <c:v>0</c:v>
                </c:pt>
                <c:pt idx="190">
                  <c:v>98</c:v>
                </c:pt>
                <c:pt idx="191">
                  <c:v>182</c:v>
                </c:pt>
                <c:pt idx="192">
                  <c:v>322</c:v>
                </c:pt>
                <c:pt idx="193">
                  <c:v>0</c:v>
                </c:pt>
                <c:pt idx="194">
                  <c:v>0</c:v>
                </c:pt>
                <c:pt idx="195">
                  <c:v>119</c:v>
                </c:pt>
                <c:pt idx="196">
                  <c:v>238</c:v>
                </c:pt>
                <c:pt idx="197">
                  <c:v>0</c:v>
                </c:pt>
                <c:pt idx="198">
                  <c:v>119</c:v>
                </c:pt>
                <c:pt idx="199">
                  <c:v>238</c:v>
                </c:pt>
                <c:pt idx="200">
                  <c:v>357</c:v>
                </c:pt>
                <c:pt idx="201">
                  <c:v>448</c:v>
                </c:pt>
                <c:pt idx="202">
                  <c:v>0</c:v>
                </c:pt>
                <c:pt idx="203">
                  <c:v>98</c:v>
                </c:pt>
                <c:pt idx="204">
                  <c:v>182</c:v>
                </c:pt>
                <c:pt idx="205">
                  <c:v>322</c:v>
                </c:pt>
                <c:pt idx="206">
                  <c:v>0</c:v>
                </c:pt>
                <c:pt idx="207">
                  <c:v>119</c:v>
                </c:pt>
                <c:pt idx="208">
                  <c:v>238</c:v>
                </c:pt>
                <c:pt idx="209">
                  <c:v>0</c:v>
                </c:pt>
                <c:pt idx="210">
                  <c:v>119</c:v>
                </c:pt>
                <c:pt idx="211">
                  <c:v>238</c:v>
                </c:pt>
                <c:pt idx="212">
                  <c:v>357</c:v>
                </c:pt>
                <c:pt idx="213">
                  <c:v>448</c:v>
                </c:pt>
                <c:pt idx="214">
                  <c:v>0</c:v>
                </c:pt>
                <c:pt idx="215">
                  <c:v>98</c:v>
                </c:pt>
                <c:pt idx="216">
                  <c:v>182</c:v>
                </c:pt>
                <c:pt idx="217">
                  <c:v>322</c:v>
                </c:pt>
                <c:pt idx="218">
                  <c:v>0</c:v>
                </c:pt>
                <c:pt idx="219">
                  <c:v>119</c:v>
                </c:pt>
                <c:pt idx="220">
                  <c:v>238</c:v>
                </c:pt>
                <c:pt idx="221">
                  <c:v>0</c:v>
                </c:pt>
                <c:pt idx="222">
                  <c:v>119</c:v>
                </c:pt>
                <c:pt idx="223">
                  <c:v>238</c:v>
                </c:pt>
                <c:pt idx="224">
                  <c:v>357</c:v>
                </c:pt>
                <c:pt idx="225">
                  <c:v>448</c:v>
                </c:pt>
                <c:pt idx="226">
                  <c:v>0</c:v>
                </c:pt>
                <c:pt idx="227">
                  <c:v>98</c:v>
                </c:pt>
                <c:pt idx="228">
                  <c:v>182</c:v>
                </c:pt>
                <c:pt idx="229">
                  <c:v>322</c:v>
                </c:pt>
                <c:pt idx="230">
                  <c:v>0</c:v>
                </c:pt>
                <c:pt idx="231">
                  <c:v>98</c:v>
                </c:pt>
                <c:pt idx="232">
                  <c:v>182</c:v>
                </c:pt>
                <c:pt idx="233">
                  <c:v>322</c:v>
                </c:pt>
                <c:pt idx="234">
                  <c:v>0</c:v>
                </c:pt>
                <c:pt idx="235">
                  <c:v>98</c:v>
                </c:pt>
                <c:pt idx="236">
                  <c:v>196</c:v>
                </c:pt>
                <c:pt idx="237">
                  <c:v>322</c:v>
                </c:pt>
                <c:pt idx="238">
                  <c:v>0</c:v>
                </c:pt>
                <c:pt idx="239">
                  <c:v>98</c:v>
                </c:pt>
                <c:pt idx="240">
                  <c:v>182</c:v>
                </c:pt>
                <c:pt idx="241">
                  <c:v>322</c:v>
                </c:pt>
                <c:pt idx="242">
                  <c:v>0</c:v>
                </c:pt>
                <c:pt idx="243">
                  <c:v>98</c:v>
                </c:pt>
                <c:pt idx="244">
                  <c:v>182</c:v>
                </c:pt>
                <c:pt idx="245">
                  <c:v>0</c:v>
                </c:pt>
                <c:pt idx="246">
                  <c:v>98</c:v>
                </c:pt>
                <c:pt idx="247">
                  <c:v>182</c:v>
                </c:pt>
                <c:pt idx="248">
                  <c:v>0</c:v>
                </c:pt>
                <c:pt idx="249">
                  <c:v>98</c:v>
                </c:pt>
                <c:pt idx="250">
                  <c:v>196</c:v>
                </c:pt>
                <c:pt idx="251">
                  <c:v>0</c:v>
                </c:pt>
                <c:pt idx="252">
                  <c:v>98</c:v>
                </c:pt>
                <c:pt idx="253">
                  <c:v>182</c:v>
                </c:pt>
                <c:pt idx="254">
                  <c:v>0</c:v>
                </c:pt>
                <c:pt idx="255">
                  <c:v>98</c:v>
                </c:pt>
                <c:pt idx="256">
                  <c:v>182</c:v>
                </c:pt>
                <c:pt idx="257">
                  <c:v>180</c:v>
                </c:pt>
                <c:pt idx="258">
                  <c:v>306</c:v>
                </c:pt>
                <c:pt idx="259">
                  <c:v>480</c:v>
                </c:pt>
                <c:pt idx="260">
                  <c:v>589</c:v>
                </c:pt>
                <c:pt idx="261">
                  <c:v>684</c:v>
                </c:pt>
                <c:pt idx="262">
                  <c:v>765</c:v>
                </c:pt>
                <c:pt idx="263">
                  <c:v>0</c:v>
                </c:pt>
                <c:pt idx="264">
                  <c:v>119</c:v>
                </c:pt>
                <c:pt idx="265">
                  <c:v>238</c:v>
                </c:pt>
                <c:pt idx="266">
                  <c:v>336</c:v>
                </c:pt>
                <c:pt idx="267">
                  <c:v>496</c:v>
                </c:pt>
                <c:pt idx="268">
                  <c:v>608</c:v>
                </c:pt>
                <c:pt idx="269">
                  <c:v>0</c:v>
                </c:pt>
                <c:pt idx="270">
                  <c:v>98</c:v>
                </c:pt>
                <c:pt idx="271">
                  <c:v>0</c:v>
                </c:pt>
                <c:pt idx="272">
                  <c:v>126</c:v>
                </c:pt>
                <c:pt idx="273">
                  <c:v>280</c:v>
                </c:pt>
                <c:pt idx="274">
                  <c:v>378</c:v>
                </c:pt>
                <c:pt idx="275">
                  <c:v>504</c:v>
                </c:pt>
                <c:pt idx="276">
                  <c:v>595</c:v>
                </c:pt>
                <c:pt idx="277">
                  <c:v>0</c:v>
                </c:pt>
                <c:pt idx="278">
                  <c:v>119</c:v>
                </c:pt>
                <c:pt idx="279">
                  <c:v>238</c:v>
                </c:pt>
                <c:pt idx="280">
                  <c:v>336</c:v>
                </c:pt>
                <c:pt idx="281">
                  <c:v>496</c:v>
                </c:pt>
                <c:pt idx="282">
                  <c:v>608</c:v>
                </c:pt>
                <c:pt idx="283">
                  <c:v>675</c:v>
                </c:pt>
                <c:pt idx="284">
                  <c:v>715</c:v>
                </c:pt>
                <c:pt idx="285">
                  <c:v>0</c:v>
                </c:pt>
                <c:pt idx="286">
                  <c:v>70</c:v>
                </c:pt>
                <c:pt idx="287">
                  <c:v>98</c:v>
                </c:pt>
                <c:pt idx="288">
                  <c:v>0</c:v>
                </c:pt>
                <c:pt idx="289">
                  <c:v>126</c:v>
                </c:pt>
                <c:pt idx="290">
                  <c:v>280</c:v>
                </c:pt>
                <c:pt idx="291">
                  <c:v>399</c:v>
                </c:pt>
                <c:pt idx="292">
                  <c:v>504</c:v>
                </c:pt>
                <c:pt idx="293">
                  <c:v>595</c:v>
                </c:pt>
                <c:pt idx="294">
                  <c:v>0</c:v>
                </c:pt>
                <c:pt idx="295">
                  <c:v>119</c:v>
                </c:pt>
                <c:pt idx="296">
                  <c:v>238</c:v>
                </c:pt>
                <c:pt idx="297">
                  <c:v>357</c:v>
                </c:pt>
                <c:pt idx="298">
                  <c:v>465</c:v>
                </c:pt>
                <c:pt idx="299">
                  <c:v>608</c:v>
                </c:pt>
                <c:pt idx="300">
                  <c:v>630</c:v>
                </c:pt>
                <c:pt idx="301">
                  <c:v>715</c:v>
                </c:pt>
                <c:pt idx="302">
                  <c:v>0</c:v>
                </c:pt>
                <c:pt idx="303">
                  <c:v>98</c:v>
                </c:pt>
                <c:pt idx="304">
                  <c:v>0</c:v>
                </c:pt>
                <c:pt idx="305">
                  <c:v>98</c:v>
                </c:pt>
                <c:pt idx="306">
                  <c:v>168</c:v>
                </c:pt>
                <c:pt idx="307">
                  <c:v>0</c:v>
                </c:pt>
                <c:pt idx="308">
                  <c:v>105</c:v>
                </c:pt>
                <c:pt idx="309">
                  <c:v>196</c:v>
                </c:pt>
                <c:pt idx="310">
                  <c:v>315</c:v>
                </c:pt>
                <c:pt idx="311">
                  <c:v>336</c:v>
                </c:pt>
                <c:pt idx="312">
                  <c:v>0</c:v>
                </c:pt>
                <c:pt idx="313">
                  <c:v>91</c:v>
                </c:pt>
                <c:pt idx="314">
                  <c:v>182</c:v>
                </c:pt>
                <c:pt idx="315">
                  <c:v>0</c:v>
                </c:pt>
                <c:pt idx="316">
                  <c:v>105</c:v>
                </c:pt>
                <c:pt idx="317">
                  <c:v>196</c:v>
                </c:pt>
                <c:pt idx="318">
                  <c:v>315</c:v>
                </c:pt>
                <c:pt idx="319">
                  <c:v>336</c:v>
                </c:pt>
                <c:pt idx="320">
                  <c:v>0</c:v>
                </c:pt>
                <c:pt idx="321">
                  <c:v>91</c:v>
                </c:pt>
                <c:pt idx="322">
                  <c:v>196</c:v>
                </c:pt>
                <c:pt idx="323">
                  <c:v>0</c:v>
                </c:pt>
                <c:pt idx="324">
                  <c:v>98</c:v>
                </c:pt>
                <c:pt idx="325">
                  <c:v>182</c:v>
                </c:pt>
                <c:pt idx="326">
                  <c:v>252</c:v>
                </c:pt>
                <c:pt idx="327">
                  <c:v>0</c:v>
                </c:pt>
                <c:pt idx="328">
                  <c:v>105</c:v>
                </c:pt>
                <c:pt idx="329">
                  <c:v>196</c:v>
                </c:pt>
                <c:pt idx="330">
                  <c:v>315</c:v>
                </c:pt>
                <c:pt idx="331">
                  <c:v>336</c:v>
                </c:pt>
                <c:pt idx="332">
                  <c:v>0</c:v>
                </c:pt>
                <c:pt idx="333">
                  <c:v>91</c:v>
                </c:pt>
                <c:pt idx="334">
                  <c:v>196</c:v>
                </c:pt>
                <c:pt idx="335">
                  <c:v>0</c:v>
                </c:pt>
                <c:pt idx="336">
                  <c:v>98</c:v>
                </c:pt>
                <c:pt idx="337">
                  <c:v>210</c:v>
                </c:pt>
                <c:pt idx="338">
                  <c:v>294</c:v>
                </c:pt>
                <c:pt idx="339">
                  <c:v>0</c:v>
                </c:pt>
                <c:pt idx="340">
                  <c:v>105</c:v>
                </c:pt>
                <c:pt idx="341">
                  <c:v>196</c:v>
                </c:pt>
                <c:pt idx="342">
                  <c:v>336</c:v>
                </c:pt>
                <c:pt idx="343">
                  <c:v>336</c:v>
                </c:pt>
                <c:pt idx="344">
                  <c:v>0</c:v>
                </c:pt>
                <c:pt idx="345">
                  <c:v>91</c:v>
                </c:pt>
                <c:pt idx="346">
                  <c:v>182</c:v>
                </c:pt>
                <c:pt idx="347">
                  <c:v>0</c:v>
                </c:pt>
                <c:pt idx="348">
                  <c:v>98</c:v>
                </c:pt>
                <c:pt idx="349">
                  <c:v>182</c:v>
                </c:pt>
                <c:pt idx="350">
                  <c:v>0</c:v>
                </c:pt>
                <c:pt idx="351">
                  <c:v>105</c:v>
                </c:pt>
                <c:pt idx="352">
                  <c:v>196</c:v>
                </c:pt>
                <c:pt idx="353">
                  <c:v>315</c:v>
                </c:pt>
                <c:pt idx="354">
                  <c:v>336</c:v>
                </c:pt>
                <c:pt idx="355">
                  <c:v>0</c:v>
                </c:pt>
                <c:pt idx="356">
                  <c:v>91</c:v>
                </c:pt>
                <c:pt idx="357">
                  <c:v>196</c:v>
                </c:pt>
                <c:pt idx="358">
                  <c:v>0</c:v>
                </c:pt>
                <c:pt idx="359">
                  <c:v>91</c:v>
                </c:pt>
                <c:pt idx="360">
                  <c:v>224</c:v>
                </c:pt>
                <c:pt idx="361">
                  <c:v>0</c:v>
                </c:pt>
                <c:pt idx="362">
                  <c:v>105</c:v>
                </c:pt>
                <c:pt idx="363">
                  <c:v>196</c:v>
                </c:pt>
                <c:pt idx="364">
                  <c:v>315</c:v>
                </c:pt>
                <c:pt idx="365">
                  <c:v>336</c:v>
                </c:pt>
                <c:pt idx="366">
                  <c:v>0</c:v>
                </c:pt>
                <c:pt idx="367">
                  <c:v>91</c:v>
                </c:pt>
                <c:pt idx="368">
                  <c:v>182</c:v>
                </c:pt>
              </c:numCache>
            </c:numRef>
          </c:xVal>
          <c:yVal>
            <c:numRef>
              <c:f>계산!$H$2:$H$370</c:f>
              <c:numCache>
                <c:formatCode>General</c:formatCode>
                <c:ptCount val="36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0</c:v>
                </c:pt>
                <c:pt idx="21">
                  <c:v>2</c:v>
                </c:pt>
                <c:pt idx="22">
                  <c:v>6</c:v>
                </c:pt>
                <c:pt idx="23">
                  <c:v>0</c:v>
                </c:pt>
                <c:pt idx="24">
                  <c:v>5</c:v>
                </c:pt>
                <c:pt idx="25">
                  <c:v>8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3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6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0</c:v>
                </c:pt>
                <c:pt idx="48">
                  <c:v>4</c:v>
                </c:pt>
                <c:pt idx="49">
                  <c:v>7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5</c:v>
                </c:pt>
                <c:pt idx="57">
                  <c:v>8</c:v>
                </c:pt>
                <c:pt idx="58">
                  <c:v>0</c:v>
                </c:pt>
                <c:pt idx="59">
                  <c:v>4</c:v>
                </c:pt>
                <c:pt idx="60">
                  <c:v>7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5</c:v>
                </c:pt>
                <c:pt idx="68">
                  <c:v>7</c:v>
                </c:pt>
                <c:pt idx="69">
                  <c:v>9</c:v>
                </c:pt>
                <c:pt idx="70">
                  <c:v>0</c:v>
                </c:pt>
                <c:pt idx="71">
                  <c:v>4</c:v>
                </c:pt>
                <c:pt idx="72">
                  <c:v>8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5</c:v>
                </c:pt>
                <c:pt idx="90">
                  <c:v>8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5</c:v>
                </c:pt>
                <c:pt idx="95">
                  <c:v>5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4</c:v>
                </c:pt>
                <c:pt idx="100">
                  <c:v>7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5</c:v>
                </c:pt>
                <c:pt idx="105">
                  <c:v>5</c:v>
                </c:pt>
                <c:pt idx="106">
                  <c:v>0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4</c:v>
                </c:pt>
                <c:pt idx="111">
                  <c:v>6</c:v>
                </c:pt>
                <c:pt idx="112">
                  <c:v>0</c:v>
                </c:pt>
                <c:pt idx="113">
                  <c:v>2</c:v>
                </c:pt>
                <c:pt idx="114">
                  <c:v>5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6</c:v>
                </c:pt>
                <c:pt idx="121">
                  <c:v>0</c:v>
                </c:pt>
                <c:pt idx="122">
                  <c:v>4</c:v>
                </c:pt>
                <c:pt idx="123">
                  <c:v>6</c:v>
                </c:pt>
                <c:pt idx="124">
                  <c:v>0</c:v>
                </c:pt>
                <c:pt idx="125">
                  <c:v>2</c:v>
                </c:pt>
                <c:pt idx="126">
                  <c:v>4</c:v>
                </c:pt>
                <c:pt idx="127">
                  <c:v>0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2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4</c:v>
                </c:pt>
                <c:pt idx="144">
                  <c:v>0</c:v>
                </c:pt>
                <c:pt idx="145">
                  <c:v>4</c:v>
                </c:pt>
                <c:pt idx="146">
                  <c:v>8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6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7</c:v>
                </c:pt>
                <c:pt idx="160">
                  <c:v>0</c:v>
                </c:pt>
                <c:pt idx="161">
                  <c:v>2</c:v>
                </c:pt>
                <c:pt idx="162">
                  <c:v>4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7</c:v>
                </c:pt>
                <c:pt idx="167">
                  <c:v>0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0</c:v>
                </c:pt>
                <c:pt idx="173">
                  <c:v>3</c:v>
                </c:pt>
                <c:pt idx="174">
                  <c:v>5</c:v>
                </c:pt>
                <c:pt idx="175">
                  <c:v>8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7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4</c:v>
                </c:pt>
                <c:pt idx="184">
                  <c:v>4</c:v>
                </c:pt>
                <c:pt idx="185">
                  <c:v>0</c:v>
                </c:pt>
                <c:pt idx="186">
                  <c:v>3</c:v>
                </c:pt>
                <c:pt idx="187">
                  <c:v>5</c:v>
                </c:pt>
                <c:pt idx="188">
                  <c:v>8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6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4</c:v>
                </c:pt>
                <c:pt idx="197">
                  <c:v>0</c:v>
                </c:pt>
                <c:pt idx="198">
                  <c:v>2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7</c:v>
                </c:pt>
                <c:pt idx="206">
                  <c:v>0</c:v>
                </c:pt>
                <c:pt idx="207">
                  <c:v>2</c:v>
                </c:pt>
                <c:pt idx="208">
                  <c:v>4</c:v>
                </c:pt>
                <c:pt idx="209">
                  <c:v>0</c:v>
                </c:pt>
                <c:pt idx="210">
                  <c:v>2</c:v>
                </c:pt>
                <c:pt idx="211">
                  <c:v>4</c:v>
                </c:pt>
                <c:pt idx="212">
                  <c:v>7</c:v>
                </c:pt>
                <c:pt idx="213">
                  <c:v>7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6</c:v>
                </c:pt>
                <c:pt idx="218">
                  <c:v>0</c:v>
                </c:pt>
                <c:pt idx="219">
                  <c:v>2</c:v>
                </c:pt>
                <c:pt idx="220">
                  <c:v>4</c:v>
                </c:pt>
                <c:pt idx="221">
                  <c:v>0</c:v>
                </c:pt>
                <c:pt idx="222">
                  <c:v>2</c:v>
                </c:pt>
                <c:pt idx="223">
                  <c:v>5</c:v>
                </c:pt>
                <c:pt idx="224">
                  <c:v>8</c:v>
                </c:pt>
                <c:pt idx="225">
                  <c:v>9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7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7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8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7</c:v>
                </c:pt>
                <c:pt idx="242">
                  <c:v>0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5</c:v>
                </c:pt>
                <c:pt idx="258">
                  <c:v>7</c:v>
                </c:pt>
                <c:pt idx="259">
                  <c:v>7</c:v>
                </c:pt>
                <c:pt idx="260">
                  <c:v>11</c:v>
                </c:pt>
                <c:pt idx="261">
                  <c:v>13</c:v>
                </c:pt>
                <c:pt idx="262">
                  <c:v>14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4</c:v>
                </c:pt>
                <c:pt idx="267">
                  <c:v>6</c:v>
                </c:pt>
                <c:pt idx="268">
                  <c:v>6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3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11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8</c:v>
                </c:pt>
                <c:pt idx="282">
                  <c:v>9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9</c:v>
                </c:pt>
                <c:pt idx="293">
                  <c:v>10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7</c:v>
                </c:pt>
                <c:pt idx="307">
                  <c:v>0</c:v>
                </c:pt>
                <c:pt idx="308">
                  <c:v>2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0</c:v>
                </c:pt>
                <c:pt idx="313">
                  <c:v>3</c:v>
                </c:pt>
                <c:pt idx="314">
                  <c:v>4</c:v>
                </c:pt>
                <c:pt idx="315">
                  <c:v>0</c:v>
                </c:pt>
                <c:pt idx="316">
                  <c:v>2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0</c:v>
                </c:pt>
                <c:pt idx="321">
                  <c:v>2</c:v>
                </c:pt>
                <c:pt idx="322">
                  <c:v>3</c:v>
                </c:pt>
                <c:pt idx="323">
                  <c:v>0</c:v>
                </c:pt>
                <c:pt idx="324">
                  <c:v>2</c:v>
                </c:pt>
                <c:pt idx="325">
                  <c:v>4</c:v>
                </c:pt>
                <c:pt idx="326">
                  <c:v>7</c:v>
                </c:pt>
                <c:pt idx="327">
                  <c:v>0</c:v>
                </c:pt>
                <c:pt idx="328">
                  <c:v>3</c:v>
                </c:pt>
                <c:pt idx="329">
                  <c:v>5</c:v>
                </c:pt>
                <c:pt idx="330">
                  <c:v>6</c:v>
                </c:pt>
                <c:pt idx="331">
                  <c:v>7</c:v>
                </c:pt>
                <c:pt idx="332">
                  <c:v>0</c:v>
                </c:pt>
                <c:pt idx="333">
                  <c:v>3</c:v>
                </c:pt>
                <c:pt idx="334">
                  <c:v>5</c:v>
                </c:pt>
                <c:pt idx="335">
                  <c:v>0</c:v>
                </c:pt>
                <c:pt idx="336">
                  <c:v>2</c:v>
                </c:pt>
                <c:pt idx="337">
                  <c:v>5</c:v>
                </c:pt>
                <c:pt idx="338">
                  <c:v>7</c:v>
                </c:pt>
                <c:pt idx="339">
                  <c:v>0</c:v>
                </c:pt>
                <c:pt idx="340">
                  <c:v>2</c:v>
                </c:pt>
                <c:pt idx="341">
                  <c:v>5</c:v>
                </c:pt>
                <c:pt idx="342">
                  <c:v>5</c:v>
                </c:pt>
                <c:pt idx="343">
                  <c:v>6</c:v>
                </c:pt>
                <c:pt idx="344">
                  <c:v>0</c:v>
                </c:pt>
                <c:pt idx="345">
                  <c:v>2</c:v>
                </c:pt>
                <c:pt idx="346">
                  <c:v>4</c:v>
                </c:pt>
                <c:pt idx="347">
                  <c:v>0</c:v>
                </c:pt>
                <c:pt idx="348">
                  <c:v>3</c:v>
                </c:pt>
                <c:pt idx="349">
                  <c:v>6</c:v>
                </c:pt>
                <c:pt idx="350">
                  <c:v>0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0</c:v>
                </c:pt>
                <c:pt idx="356">
                  <c:v>2</c:v>
                </c:pt>
                <c:pt idx="357">
                  <c:v>4</c:v>
                </c:pt>
                <c:pt idx="358">
                  <c:v>0</c:v>
                </c:pt>
                <c:pt idx="359">
                  <c:v>2</c:v>
                </c:pt>
                <c:pt idx="360">
                  <c:v>5</c:v>
                </c:pt>
                <c:pt idx="361">
                  <c:v>0</c:v>
                </c:pt>
                <c:pt idx="362">
                  <c:v>2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0</c:v>
                </c:pt>
                <c:pt idx="367">
                  <c:v>3</c:v>
                </c:pt>
                <c:pt idx="36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DE-4394-A4FF-077881A6A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06159"/>
        <c:axId val="1456746080"/>
      </c:scatterChart>
      <c:valAx>
        <c:axId val="15200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746080"/>
        <c:crosses val="autoZero"/>
        <c:crossBetween val="midCat"/>
      </c:valAx>
      <c:valAx>
        <c:axId val="14567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00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계산!$J$2:$J$371</c:f>
              <c:numCache>
                <c:formatCode>General</c:formatCode>
                <c:ptCount val="370"/>
                <c:pt idx="0">
                  <c:v>0</c:v>
                </c:pt>
                <c:pt idx="1">
                  <c:v>6.8356237002521993</c:v>
                </c:pt>
                <c:pt idx="2">
                  <c:v>15.624282743433598</c:v>
                </c:pt>
                <c:pt idx="3">
                  <c:v>0</c:v>
                </c:pt>
                <c:pt idx="4">
                  <c:v>6.8356237002521993</c:v>
                </c:pt>
                <c:pt idx="5">
                  <c:v>13.671247400504399</c:v>
                </c:pt>
                <c:pt idx="6">
                  <c:v>0</c:v>
                </c:pt>
                <c:pt idx="7">
                  <c:v>6.4439981243479876</c:v>
                </c:pt>
                <c:pt idx="8">
                  <c:v>12.887996248695975</c:v>
                </c:pt>
                <c:pt idx="9">
                  <c:v>0</c:v>
                </c:pt>
                <c:pt idx="10">
                  <c:v>6.5917912809138919</c:v>
                </c:pt>
                <c:pt idx="11">
                  <c:v>12.887996248695975</c:v>
                </c:pt>
                <c:pt idx="12">
                  <c:v>0</c:v>
                </c:pt>
                <c:pt idx="13">
                  <c:v>6.8356237002521993</c:v>
                </c:pt>
                <c:pt idx="14">
                  <c:v>15.624282743433598</c:v>
                </c:pt>
                <c:pt idx="15">
                  <c:v>0</c:v>
                </c:pt>
                <c:pt idx="16">
                  <c:v>6.8356237002521993</c:v>
                </c:pt>
                <c:pt idx="17">
                  <c:v>13.671247400504399</c:v>
                </c:pt>
                <c:pt idx="18">
                  <c:v>20.506871100756598</c:v>
                </c:pt>
                <c:pt idx="19">
                  <c:v>27.342494801008797</c:v>
                </c:pt>
                <c:pt idx="20">
                  <c:v>0</c:v>
                </c:pt>
                <c:pt idx="21">
                  <c:v>6.4439981243479876</c:v>
                </c:pt>
                <c:pt idx="22">
                  <c:v>12.887996248695975</c:v>
                </c:pt>
                <c:pt idx="23">
                  <c:v>0</c:v>
                </c:pt>
                <c:pt idx="24">
                  <c:v>6.5917912809138919</c:v>
                </c:pt>
                <c:pt idx="25">
                  <c:v>12.887996248695975</c:v>
                </c:pt>
                <c:pt idx="26">
                  <c:v>0</c:v>
                </c:pt>
                <c:pt idx="27">
                  <c:v>6.8356237002521993</c:v>
                </c:pt>
                <c:pt idx="28">
                  <c:v>15.624282743433598</c:v>
                </c:pt>
                <c:pt idx="29">
                  <c:v>0</c:v>
                </c:pt>
                <c:pt idx="30">
                  <c:v>6.8356237002521993</c:v>
                </c:pt>
                <c:pt idx="31">
                  <c:v>13.671247400504399</c:v>
                </c:pt>
                <c:pt idx="32">
                  <c:v>0</c:v>
                </c:pt>
                <c:pt idx="33">
                  <c:v>6.4439981243479876</c:v>
                </c:pt>
                <c:pt idx="34">
                  <c:v>12.887996248695975</c:v>
                </c:pt>
                <c:pt idx="35">
                  <c:v>0</c:v>
                </c:pt>
                <c:pt idx="36">
                  <c:v>6.5917912809138919</c:v>
                </c:pt>
                <c:pt idx="37">
                  <c:v>0</c:v>
                </c:pt>
                <c:pt idx="38">
                  <c:v>6.8356237002521993</c:v>
                </c:pt>
                <c:pt idx="39">
                  <c:v>15.624282743433598</c:v>
                </c:pt>
                <c:pt idx="40">
                  <c:v>0</c:v>
                </c:pt>
                <c:pt idx="41">
                  <c:v>6.8356237002521993</c:v>
                </c:pt>
                <c:pt idx="42">
                  <c:v>0</c:v>
                </c:pt>
                <c:pt idx="43">
                  <c:v>6.4439981243479876</c:v>
                </c:pt>
                <c:pt idx="44">
                  <c:v>12.887996248695975</c:v>
                </c:pt>
                <c:pt idx="45">
                  <c:v>19.331994373043962</c:v>
                </c:pt>
                <c:pt idx="46">
                  <c:v>26.367165123655568</c:v>
                </c:pt>
                <c:pt idx="47">
                  <c:v>0</c:v>
                </c:pt>
                <c:pt idx="48">
                  <c:v>6.5917912809138919</c:v>
                </c:pt>
                <c:pt idx="49">
                  <c:v>12.887996248695975</c:v>
                </c:pt>
                <c:pt idx="50">
                  <c:v>0</c:v>
                </c:pt>
                <c:pt idx="51">
                  <c:v>6.8356237002521993</c:v>
                </c:pt>
                <c:pt idx="52">
                  <c:v>0</c:v>
                </c:pt>
                <c:pt idx="53">
                  <c:v>6.8356237002521993</c:v>
                </c:pt>
                <c:pt idx="54">
                  <c:v>0</c:v>
                </c:pt>
                <c:pt idx="55">
                  <c:v>6.4439981243479876</c:v>
                </c:pt>
                <c:pt idx="56">
                  <c:v>12.887996248695975</c:v>
                </c:pt>
                <c:pt idx="57">
                  <c:v>19.331994373043962</c:v>
                </c:pt>
                <c:pt idx="58">
                  <c:v>0</c:v>
                </c:pt>
                <c:pt idx="59">
                  <c:v>6.5917912809138919</c:v>
                </c:pt>
                <c:pt idx="60">
                  <c:v>12.887996248695975</c:v>
                </c:pt>
                <c:pt idx="61">
                  <c:v>0</c:v>
                </c:pt>
                <c:pt idx="62">
                  <c:v>6.8356237002521993</c:v>
                </c:pt>
                <c:pt idx="63">
                  <c:v>0</c:v>
                </c:pt>
                <c:pt idx="64">
                  <c:v>6.8356237002521993</c:v>
                </c:pt>
                <c:pt idx="65">
                  <c:v>0</c:v>
                </c:pt>
                <c:pt idx="66">
                  <c:v>6.4439981243479876</c:v>
                </c:pt>
                <c:pt idx="67">
                  <c:v>12.887996248695975</c:v>
                </c:pt>
                <c:pt idx="68">
                  <c:v>19.331994373043962</c:v>
                </c:pt>
                <c:pt idx="69">
                  <c:v>26.367165123655568</c:v>
                </c:pt>
                <c:pt idx="70">
                  <c:v>0</c:v>
                </c:pt>
                <c:pt idx="71">
                  <c:v>6.5917912809138919</c:v>
                </c:pt>
                <c:pt idx="72">
                  <c:v>12.887996248695975</c:v>
                </c:pt>
                <c:pt idx="73">
                  <c:v>0</c:v>
                </c:pt>
                <c:pt idx="74">
                  <c:v>6.8356237002521993</c:v>
                </c:pt>
                <c:pt idx="75">
                  <c:v>0</c:v>
                </c:pt>
                <c:pt idx="76">
                  <c:v>6.8356237002521993</c:v>
                </c:pt>
                <c:pt idx="77">
                  <c:v>15.823368778984387</c:v>
                </c:pt>
                <c:pt idx="78">
                  <c:v>0</c:v>
                </c:pt>
                <c:pt idx="79">
                  <c:v>6.8356237002521993</c:v>
                </c:pt>
                <c:pt idx="80">
                  <c:v>15.624282743433598</c:v>
                </c:pt>
                <c:pt idx="81">
                  <c:v>0</c:v>
                </c:pt>
                <c:pt idx="82">
                  <c:v>6.7237189795986563</c:v>
                </c:pt>
                <c:pt idx="83">
                  <c:v>13.447437959197313</c:v>
                </c:pt>
                <c:pt idx="84">
                  <c:v>20.171156938795967</c:v>
                </c:pt>
                <c:pt idx="85">
                  <c:v>25.934344635594819</c:v>
                </c:pt>
                <c:pt idx="86">
                  <c:v>0</c:v>
                </c:pt>
                <c:pt idx="87">
                  <c:v>6.5917912809138919</c:v>
                </c:pt>
                <c:pt idx="88">
                  <c:v>0</c:v>
                </c:pt>
                <c:pt idx="89">
                  <c:v>6.4439981243479876</c:v>
                </c:pt>
                <c:pt idx="90">
                  <c:v>13.183582561827784</c:v>
                </c:pt>
                <c:pt idx="91">
                  <c:v>0</c:v>
                </c:pt>
                <c:pt idx="92">
                  <c:v>6.7237189795986563</c:v>
                </c:pt>
                <c:pt idx="93">
                  <c:v>13.447437959197313</c:v>
                </c:pt>
                <c:pt idx="94">
                  <c:v>20.171156938795967</c:v>
                </c:pt>
                <c:pt idx="95">
                  <c:v>25.934344635594819</c:v>
                </c:pt>
                <c:pt idx="96">
                  <c:v>0</c:v>
                </c:pt>
                <c:pt idx="97">
                  <c:v>6.5917912809138919</c:v>
                </c:pt>
                <c:pt idx="98">
                  <c:v>0</c:v>
                </c:pt>
                <c:pt idx="99">
                  <c:v>6.4439981243479876</c:v>
                </c:pt>
                <c:pt idx="100">
                  <c:v>13.183582561827784</c:v>
                </c:pt>
                <c:pt idx="101">
                  <c:v>0</c:v>
                </c:pt>
                <c:pt idx="102">
                  <c:v>6.7237189795986563</c:v>
                </c:pt>
                <c:pt idx="103">
                  <c:v>0</c:v>
                </c:pt>
                <c:pt idx="104">
                  <c:v>6.7237189795986563</c:v>
                </c:pt>
                <c:pt idx="105">
                  <c:v>12.486906676397505</c:v>
                </c:pt>
                <c:pt idx="106">
                  <c:v>0</c:v>
                </c:pt>
                <c:pt idx="107">
                  <c:v>6.5917912809138919</c:v>
                </c:pt>
                <c:pt idx="108">
                  <c:v>12.887996248695975</c:v>
                </c:pt>
                <c:pt idx="109">
                  <c:v>0</c:v>
                </c:pt>
                <c:pt idx="110">
                  <c:v>6.4439981243479876</c:v>
                </c:pt>
                <c:pt idx="111">
                  <c:v>13.183582561827784</c:v>
                </c:pt>
                <c:pt idx="112">
                  <c:v>0</c:v>
                </c:pt>
                <c:pt idx="113">
                  <c:v>6.7237189795986563</c:v>
                </c:pt>
                <c:pt idx="114">
                  <c:v>13.671247400504399</c:v>
                </c:pt>
                <c:pt idx="115">
                  <c:v>0</c:v>
                </c:pt>
                <c:pt idx="116">
                  <c:v>6.7237189795986563</c:v>
                </c:pt>
                <c:pt idx="117">
                  <c:v>13.447437959197313</c:v>
                </c:pt>
                <c:pt idx="118">
                  <c:v>0</c:v>
                </c:pt>
                <c:pt idx="119">
                  <c:v>6.4439981243479876</c:v>
                </c:pt>
                <c:pt idx="120">
                  <c:v>12.887996248695975</c:v>
                </c:pt>
                <c:pt idx="121">
                  <c:v>0</c:v>
                </c:pt>
                <c:pt idx="122">
                  <c:v>6.4439981243479876</c:v>
                </c:pt>
                <c:pt idx="123">
                  <c:v>13.183582561827784</c:v>
                </c:pt>
                <c:pt idx="124">
                  <c:v>0</c:v>
                </c:pt>
                <c:pt idx="125">
                  <c:v>6.7237189795986563</c:v>
                </c:pt>
                <c:pt idx="126">
                  <c:v>13.671247400504399</c:v>
                </c:pt>
                <c:pt idx="127">
                  <c:v>0</c:v>
                </c:pt>
                <c:pt idx="128">
                  <c:v>6.7237189795986563</c:v>
                </c:pt>
                <c:pt idx="129">
                  <c:v>13.447437959197313</c:v>
                </c:pt>
                <c:pt idx="130">
                  <c:v>0</c:v>
                </c:pt>
                <c:pt idx="131">
                  <c:v>6.4439981243479876</c:v>
                </c:pt>
                <c:pt idx="132">
                  <c:v>13.183582561827784</c:v>
                </c:pt>
                <c:pt idx="133">
                  <c:v>0</c:v>
                </c:pt>
                <c:pt idx="134">
                  <c:v>6.4439981243479876</c:v>
                </c:pt>
                <c:pt idx="135">
                  <c:v>13.183582561827784</c:v>
                </c:pt>
                <c:pt idx="136">
                  <c:v>0</c:v>
                </c:pt>
                <c:pt idx="137">
                  <c:v>6.8356237002521993</c:v>
                </c:pt>
                <c:pt idx="138">
                  <c:v>0</c:v>
                </c:pt>
                <c:pt idx="139">
                  <c:v>6.7237189795986563</c:v>
                </c:pt>
                <c:pt idx="140">
                  <c:v>13.447437959197313</c:v>
                </c:pt>
                <c:pt idx="141">
                  <c:v>0</c:v>
                </c:pt>
                <c:pt idx="142">
                  <c:v>6.4439981243479876</c:v>
                </c:pt>
                <c:pt idx="143">
                  <c:v>13.183582561827784</c:v>
                </c:pt>
                <c:pt idx="144">
                  <c:v>0</c:v>
                </c:pt>
                <c:pt idx="145">
                  <c:v>6.4439981243479876</c:v>
                </c:pt>
                <c:pt idx="146">
                  <c:v>13.183582561827784</c:v>
                </c:pt>
                <c:pt idx="147">
                  <c:v>0</c:v>
                </c:pt>
                <c:pt idx="148">
                  <c:v>6.8356237002521993</c:v>
                </c:pt>
                <c:pt idx="149">
                  <c:v>0</c:v>
                </c:pt>
                <c:pt idx="150">
                  <c:v>6.8356237002521993</c:v>
                </c:pt>
                <c:pt idx="151">
                  <c:v>0</c:v>
                </c:pt>
                <c:pt idx="152">
                  <c:v>6.9795670291278924</c:v>
                </c:pt>
                <c:pt idx="153">
                  <c:v>14</c:v>
                </c:pt>
                <c:pt idx="154">
                  <c:v>22.93286309570593</c:v>
                </c:pt>
                <c:pt idx="155">
                  <c:v>0</c:v>
                </c:pt>
                <c:pt idx="156">
                  <c:v>0</c:v>
                </c:pt>
                <c:pt idx="157">
                  <c:v>6.7237189795986563</c:v>
                </c:pt>
                <c:pt idx="158">
                  <c:v>13.447437959197313</c:v>
                </c:pt>
                <c:pt idx="159">
                  <c:v>27.342494801008797</c:v>
                </c:pt>
                <c:pt idx="160">
                  <c:v>0</c:v>
                </c:pt>
                <c:pt idx="161">
                  <c:v>6.7237189795986563</c:v>
                </c:pt>
                <c:pt idx="162">
                  <c:v>13.447437959197313</c:v>
                </c:pt>
                <c:pt idx="163">
                  <c:v>0</c:v>
                </c:pt>
                <c:pt idx="164">
                  <c:v>6.9795670291278924</c:v>
                </c:pt>
                <c:pt idx="165">
                  <c:v>14</c:v>
                </c:pt>
                <c:pt idx="166">
                  <c:v>22.93286309570593</c:v>
                </c:pt>
                <c:pt idx="167">
                  <c:v>0</c:v>
                </c:pt>
                <c:pt idx="168">
                  <c:v>6.7237189795986563</c:v>
                </c:pt>
                <c:pt idx="169">
                  <c:v>13.447437959197313</c:v>
                </c:pt>
                <c:pt idx="170">
                  <c:v>20.171156938795967</c:v>
                </c:pt>
                <c:pt idx="171">
                  <c:v>27.342494801008797</c:v>
                </c:pt>
                <c:pt idx="172">
                  <c:v>0</c:v>
                </c:pt>
                <c:pt idx="173">
                  <c:v>6.7237189795986563</c:v>
                </c:pt>
                <c:pt idx="174">
                  <c:v>13.447437959197313</c:v>
                </c:pt>
                <c:pt idx="175">
                  <c:v>20.171156938795967</c:v>
                </c:pt>
                <c:pt idx="176">
                  <c:v>0</c:v>
                </c:pt>
                <c:pt idx="177">
                  <c:v>6.9795670291278924</c:v>
                </c:pt>
                <c:pt idx="178">
                  <c:v>14</c:v>
                </c:pt>
                <c:pt idx="179">
                  <c:v>22.93286309570593</c:v>
                </c:pt>
                <c:pt idx="180">
                  <c:v>0</c:v>
                </c:pt>
                <c:pt idx="181">
                  <c:v>0</c:v>
                </c:pt>
                <c:pt idx="182">
                  <c:v>6.7237189795986563</c:v>
                </c:pt>
                <c:pt idx="183">
                  <c:v>13.447437959197313</c:v>
                </c:pt>
                <c:pt idx="184">
                  <c:v>20.171156938795967</c:v>
                </c:pt>
                <c:pt idx="185">
                  <c:v>0</c:v>
                </c:pt>
                <c:pt idx="186">
                  <c:v>6.7237189795986563</c:v>
                </c:pt>
                <c:pt idx="187">
                  <c:v>13.447437959197313</c:v>
                </c:pt>
                <c:pt idx="188">
                  <c:v>20.171156938795967</c:v>
                </c:pt>
                <c:pt idx="189">
                  <c:v>0</c:v>
                </c:pt>
                <c:pt idx="190">
                  <c:v>6.9795670291278924</c:v>
                </c:pt>
                <c:pt idx="191">
                  <c:v>14</c:v>
                </c:pt>
                <c:pt idx="192">
                  <c:v>22.93286309570593</c:v>
                </c:pt>
                <c:pt idx="193">
                  <c:v>0</c:v>
                </c:pt>
                <c:pt idx="194">
                  <c:v>0</c:v>
                </c:pt>
                <c:pt idx="195">
                  <c:v>6.7237189795986563</c:v>
                </c:pt>
                <c:pt idx="196">
                  <c:v>13.447437959197313</c:v>
                </c:pt>
                <c:pt idx="197">
                  <c:v>0</c:v>
                </c:pt>
                <c:pt idx="198">
                  <c:v>6.7237189795986563</c:v>
                </c:pt>
                <c:pt idx="199">
                  <c:v>13.447437959197313</c:v>
                </c:pt>
                <c:pt idx="200">
                  <c:v>20.171156938795967</c:v>
                </c:pt>
                <c:pt idx="201">
                  <c:v>27.342494801008797</c:v>
                </c:pt>
                <c:pt idx="202">
                  <c:v>0</c:v>
                </c:pt>
                <c:pt idx="203">
                  <c:v>6.9795670291278924</c:v>
                </c:pt>
                <c:pt idx="204">
                  <c:v>14</c:v>
                </c:pt>
                <c:pt idx="205">
                  <c:v>22.93286309570593</c:v>
                </c:pt>
                <c:pt idx="206">
                  <c:v>0</c:v>
                </c:pt>
                <c:pt idx="207">
                  <c:v>6.7237189795986563</c:v>
                </c:pt>
                <c:pt idx="208">
                  <c:v>13.447437959197313</c:v>
                </c:pt>
                <c:pt idx="209">
                  <c:v>0</c:v>
                </c:pt>
                <c:pt idx="210">
                  <c:v>6.7237189795986563</c:v>
                </c:pt>
                <c:pt idx="211">
                  <c:v>13.447437959197313</c:v>
                </c:pt>
                <c:pt idx="212">
                  <c:v>20.171156938795967</c:v>
                </c:pt>
                <c:pt idx="213">
                  <c:v>27.342494801008797</c:v>
                </c:pt>
                <c:pt idx="214">
                  <c:v>0</c:v>
                </c:pt>
                <c:pt idx="215">
                  <c:v>6.9795670291278924</c:v>
                </c:pt>
                <c:pt idx="216">
                  <c:v>14</c:v>
                </c:pt>
                <c:pt idx="217">
                  <c:v>22.93286309570593</c:v>
                </c:pt>
                <c:pt idx="218">
                  <c:v>0</c:v>
                </c:pt>
                <c:pt idx="219">
                  <c:v>6.7237189795986563</c:v>
                </c:pt>
                <c:pt idx="220">
                  <c:v>13.447437959197313</c:v>
                </c:pt>
                <c:pt idx="221">
                  <c:v>0</c:v>
                </c:pt>
                <c:pt idx="222">
                  <c:v>6.7237189795986563</c:v>
                </c:pt>
                <c:pt idx="223">
                  <c:v>13.447437959197313</c:v>
                </c:pt>
                <c:pt idx="224">
                  <c:v>20.171156938795967</c:v>
                </c:pt>
                <c:pt idx="225">
                  <c:v>27.342494801008797</c:v>
                </c:pt>
                <c:pt idx="226">
                  <c:v>0</c:v>
                </c:pt>
                <c:pt idx="227">
                  <c:v>6.9795670291278924</c:v>
                </c:pt>
                <c:pt idx="228">
                  <c:v>14</c:v>
                </c:pt>
                <c:pt idx="229">
                  <c:v>22.93286309570593</c:v>
                </c:pt>
                <c:pt idx="230">
                  <c:v>0</c:v>
                </c:pt>
                <c:pt idx="231">
                  <c:v>6.9795670291278924</c:v>
                </c:pt>
                <c:pt idx="232">
                  <c:v>14</c:v>
                </c:pt>
                <c:pt idx="233">
                  <c:v>22.93286309570593</c:v>
                </c:pt>
                <c:pt idx="234">
                  <c:v>0</c:v>
                </c:pt>
                <c:pt idx="235">
                  <c:v>6.9795670291278924</c:v>
                </c:pt>
                <c:pt idx="236">
                  <c:v>13.959134058255785</c:v>
                </c:pt>
                <c:pt idx="237">
                  <c:v>22.93286309570593</c:v>
                </c:pt>
                <c:pt idx="238">
                  <c:v>0</c:v>
                </c:pt>
                <c:pt idx="239">
                  <c:v>6.9795670291278924</c:v>
                </c:pt>
                <c:pt idx="240">
                  <c:v>14</c:v>
                </c:pt>
                <c:pt idx="241">
                  <c:v>22.93286309570593</c:v>
                </c:pt>
                <c:pt idx="242">
                  <c:v>0</c:v>
                </c:pt>
                <c:pt idx="243">
                  <c:v>6.9795670291278924</c:v>
                </c:pt>
                <c:pt idx="244">
                  <c:v>14</c:v>
                </c:pt>
                <c:pt idx="245">
                  <c:v>0</c:v>
                </c:pt>
                <c:pt idx="246">
                  <c:v>6.9795670291278924</c:v>
                </c:pt>
                <c:pt idx="247">
                  <c:v>14</c:v>
                </c:pt>
                <c:pt idx="248">
                  <c:v>0</c:v>
                </c:pt>
                <c:pt idx="249">
                  <c:v>6.9795670291278924</c:v>
                </c:pt>
                <c:pt idx="250">
                  <c:v>13.959134058255785</c:v>
                </c:pt>
                <c:pt idx="251">
                  <c:v>0</c:v>
                </c:pt>
                <c:pt idx="252">
                  <c:v>6.9795670291278924</c:v>
                </c:pt>
                <c:pt idx="253">
                  <c:v>14</c:v>
                </c:pt>
                <c:pt idx="254">
                  <c:v>0</c:v>
                </c:pt>
                <c:pt idx="255">
                  <c:v>6.9795670291278924</c:v>
                </c:pt>
                <c:pt idx="256">
                  <c:v>14</c:v>
                </c:pt>
                <c:pt idx="257">
                  <c:v>9.4168446870198448</c:v>
                </c:pt>
                <c:pt idx="258">
                  <c:v>16.008635967933738</c:v>
                </c:pt>
                <c:pt idx="259">
                  <c:v>21.544895232585553</c:v>
                </c:pt>
                <c:pt idx="260">
                  <c:v>28.537705979255374</c:v>
                </c:pt>
                <c:pt idx="261">
                  <c:v>35.784009810675414</c:v>
                </c:pt>
                <c:pt idx="262">
                  <c:v>43.22390772599136</c:v>
                </c:pt>
                <c:pt idx="263">
                  <c:v>0</c:v>
                </c:pt>
                <c:pt idx="264">
                  <c:v>6.7237189795986563</c:v>
                </c:pt>
                <c:pt idx="265">
                  <c:v>13.447437959197313</c:v>
                </c:pt>
                <c:pt idx="266">
                  <c:v>20.506871100756598</c:v>
                </c:pt>
                <c:pt idx="267">
                  <c:v>30.272047815402598</c:v>
                </c:pt>
                <c:pt idx="268">
                  <c:v>37.107671515654793</c:v>
                </c:pt>
                <c:pt idx="269">
                  <c:v>0</c:v>
                </c:pt>
                <c:pt idx="270">
                  <c:v>6.9795670291278924</c:v>
                </c:pt>
                <c:pt idx="271">
                  <c:v>0</c:v>
                </c:pt>
                <c:pt idx="272">
                  <c:v>6.5917912809138919</c:v>
                </c:pt>
                <c:pt idx="273">
                  <c:v>12.567855552341573</c:v>
                </c:pt>
                <c:pt idx="274">
                  <c:v>19.775373842741676</c:v>
                </c:pt>
                <c:pt idx="275">
                  <c:v>26.367165123655568</c:v>
                </c:pt>
                <c:pt idx="276">
                  <c:v>33.618594897993283</c:v>
                </c:pt>
                <c:pt idx="277">
                  <c:v>0</c:v>
                </c:pt>
                <c:pt idx="278">
                  <c:v>6.7237189795986563</c:v>
                </c:pt>
                <c:pt idx="279">
                  <c:v>13.447437959197313</c:v>
                </c:pt>
                <c:pt idx="280">
                  <c:v>20.506871100756598</c:v>
                </c:pt>
                <c:pt idx="281">
                  <c:v>30.272047815402598</c:v>
                </c:pt>
                <c:pt idx="282">
                  <c:v>37.107671515654793</c:v>
                </c:pt>
                <c:pt idx="283">
                  <c:v>44.503224690893589</c:v>
                </c:pt>
                <c:pt idx="284">
                  <c:v>55</c:v>
                </c:pt>
                <c:pt idx="285">
                  <c:v>0</c:v>
                </c:pt>
                <c:pt idx="286">
                  <c:v>4.9854050208056373</c:v>
                </c:pt>
                <c:pt idx="287">
                  <c:v>6.9795670291278924</c:v>
                </c:pt>
                <c:pt idx="288">
                  <c:v>0</c:v>
                </c:pt>
                <c:pt idx="289">
                  <c:v>6.5917912809138919</c:v>
                </c:pt>
                <c:pt idx="290">
                  <c:v>12.567855552341573</c:v>
                </c:pt>
                <c:pt idx="291">
                  <c:v>19.331994373043962</c:v>
                </c:pt>
                <c:pt idx="292">
                  <c:v>26.367165123655568</c:v>
                </c:pt>
                <c:pt idx="293">
                  <c:v>33.618594897993283</c:v>
                </c:pt>
                <c:pt idx="294">
                  <c:v>0</c:v>
                </c:pt>
                <c:pt idx="295">
                  <c:v>6.7237189795986563</c:v>
                </c:pt>
                <c:pt idx="296">
                  <c:v>13.447437959197313</c:v>
                </c:pt>
                <c:pt idx="297">
                  <c:v>20.171156938795967</c:v>
                </c:pt>
                <c:pt idx="298">
                  <c:v>30.657777009282249</c:v>
                </c:pt>
                <c:pt idx="299">
                  <c:v>37.107671515654793</c:v>
                </c:pt>
                <c:pt idx="300">
                  <c:v>44.868645187250735</c:v>
                </c:pt>
                <c:pt idx="301">
                  <c:v>55</c:v>
                </c:pt>
                <c:pt idx="302">
                  <c:v>0</c:v>
                </c:pt>
                <c:pt idx="303">
                  <c:v>6.9795670291278924</c:v>
                </c:pt>
                <c:pt idx="304">
                  <c:v>0</c:v>
                </c:pt>
                <c:pt idx="305">
                  <c:v>6.9795670291278924</c:v>
                </c:pt>
                <c:pt idx="306">
                  <c:v>13.954335455757368</c:v>
                </c:pt>
                <c:pt idx="307">
                  <c:v>0</c:v>
                </c:pt>
                <c:pt idx="308">
                  <c:v>6.922723840805669</c:v>
                </c:pt>
                <c:pt idx="309">
                  <c:v>13.959134058255785</c:v>
                </c:pt>
                <c:pt idx="310">
                  <c:v>20.768171522417006</c:v>
                </c:pt>
                <c:pt idx="311">
                  <c:v>23.929944099867058</c:v>
                </c:pt>
                <c:pt idx="312">
                  <c:v>0</c:v>
                </c:pt>
                <c:pt idx="313">
                  <c:v>7</c:v>
                </c:pt>
                <c:pt idx="314">
                  <c:v>14</c:v>
                </c:pt>
                <c:pt idx="315">
                  <c:v>0</c:v>
                </c:pt>
                <c:pt idx="316">
                  <c:v>6.922723840805669</c:v>
                </c:pt>
                <c:pt idx="317">
                  <c:v>13.959134058255785</c:v>
                </c:pt>
                <c:pt idx="318">
                  <c:v>20.768171522417006</c:v>
                </c:pt>
                <c:pt idx="319">
                  <c:v>23.929944099867058</c:v>
                </c:pt>
                <c:pt idx="320">
                  <c:v>0</c:v>
                </c:pt>
                <c:pt idx="321">
                  <c:v>7</c:v>
                </c:pt>
                <c:pt idx="322">
                  <c:v>13.959134058255785</c:v>
                </c:pt>
                <c:pt idx="323">
                  <c:v>0</c:v>
                </c:pt>
                <c:pt idx="324">
                  <c:v>6.9795670291278924</c:v>
                </c:pt>
                <c:pt idx="325">
                  <c:v>14</c:v>
                </c:pt>
                <c:pt idx="326">
                  <c:v>20.931503183636053</c:v>
                </c:pt>
                <c:pt idx="327">
                  <c:v>0</c:v>
                </c:pt>
                <c:pt idx="328">
                  <c:v>6.922723840805669</c:v>
                </c:pt>
                <c:pt idx="329">
                  <c:v>13.959134058255785</c:v>
                </c:pt>
                <c:pt idx="330">
                  <c:v>20.768171522417006</c:v>
                </c:pt>
                <c:pt idx="331">
                  <c:v>23.929944099867058</c:v>
                </c:pt>
                <c:pt idx="332">
                  <c:v>0</c:v>
                </c:pt>
                <c:pt idx="333">
                  <c:v>7</c:v>
                </c:pt>
                <c:pt idx="334">
                  <c:v>13.959134058255785</c:v>
                </c:pt>
                <c:pt idx="335">
                  <c:v>0</c:v>
                </c:pt>
                <c:pt idx="336">
                  <c:v>6.9795670291278924</c:v>
                </c:pt>
                <c:pt idx="337">
                  <c:v>13.845447681611338</c:v>
                </c:pt>
                <c:pt idx="338">
                  <c:v>20.938701087383677</c:v>
                </c:pt>
                <c:pt idx="339">
                  <c:v>0</c:v>
                </c:pt>
                <c:pt idx="340">
                  <c:v>6.922723840805669</c:v>
                </c:pt>
                <c:pt idx="341">
                  <c:v>13.959134058255785</c:v>
                </c:pt>
                <c:pt idx="342">
                  <c:v>20.506871100756598</c:v>
                </c:pt>
                <c:pt idx="343">
                  <c:v>23.929944099867058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0</c:v>
                </c:pt>
                <c:pt idx="348">
                  <c:v>6.9795670291278924</c:v>
                </c:pt>
                <c:pt idx="349">
                  <c:v>14</c:v>
                </c:pt>
                <c:pt idx="350">
                  <c:v>0</c:v>
                </c:pt>
                <c:pt idx="351">
                  <c:v>6.922723840805669</c:v>
                </c:pt>
                <c:pt idx="352">
                  <c:v>13.959134058255785</c:v>
                </c:pt>
                <c:pt idx="353">
                  <c:v>20.768171522417006</c:v>
                </c:pt>
                <c:pt idx="354">
                  <c:v>23.929944099867058</c:v>
                </c:pt>
                <c:pt idx="355">
                  <c:v>0</c:v>
                </c:pt>
                <c:pt idx="356">
                  <c:v>7</c:v>
                </c:pt>
                <c:pt idx="357">
                  <c:v>13.959134058255785</c:v>
                </c:pt>
                <c:pt idx="358">
                  <c:v>0</c:v>
                </c:pt>
                <c:pt idx="359">
                  <c:v>7</c:v>
                </c:pt>
                <c:pt idx="360">
                  <c:v>13.671247400504399</c:v>
                </c:pt>
                <c:pt idx="361">
                  <c:v>0</c:v>
                </c:pt>
                <c:pt idx="362">
                  <c:v>6.922723840805669</c:v>
                </c:pt>
                <c:pt idx="363">
                  <c:v>13.959134058255785</c:v>
                </c:pt>
                <c:pt idx="364">
                  <c:v>20.768171522417006</c:v>
                </c:pt>
                <c:pt idx="365">
                  <c:v>23.929944099867058</c:v>
                </c:pt>
                <c:pt idx="366">
                  <c:v>0</c:v>
                </c:pt>
                <c:pt idx="367">
                  <c:v>7</c:v>
                </c:pt>
                <c:pt idx="368">
                  <c:v>14</c:v>
                </c:pt>
              </c:numCache>
            </c:numRef>
          </c:xVal>
          <c:yVal>
            <c:numRef>
              <c:f>계산!$H$2:$H$370</c:f>
              <c:numCache>
                <c:formatCode>General</c:formatCode>
                <c:ptCount val="36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0</c:v>
                </c:pt>
                <c:pt idx="21">
                  <c:v>2</c:v>
                </c:pt>
                <c:pt idx="22">
                  <c:v>6</c:v>
                </c:pt>
                <c:pt idx="23">
                  <c:v>0</c:v>
                </c:pt>
                <c:pt idx="24">
                  <c:v>5</c:v>
                </c:pt>
                <c:pt idx="25">
                  <c:v>8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3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6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0</c:v>
                </c:pt>
                <c:pt idx="48">
                  <c:v>4</c:v>
                </c:pt>
                <c:pt idx="49">
                  <c:v>7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5</c:v>
                </c:pt>
                <c:pt idx="57">
                  <c:v>8</c:v>
                </c:pt>
                <c:pt idx="58">
                  <c:v>0</c:v>
                </c:pt>
                <c:pt idx="59">
                  <c:v>4</c:v>
                </c:pt>
                <c:pt idx="60">
                  <c:v>7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5</c:v>
                </c:pt>
                <c:pt idx="68">
                  <c:v>7</c:v>
                </c:pt>
                <c:pt idx="69">
                  <c:v>9</c:v>
                </c:pt>
                <c:pt idx="70">
                  <c:v>0</c:v>
                </c:pt>
                <c:pt idx="71">
                  <c:v>4</c:v>
                </c:pt>
                <c:pt idx="72">
                  <c:v>8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5</c:v>
                </c:pt>
                <c:pt idx="90">
                  <c:v>8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5</c:v>
                </c:pt>
                <c:pt idx="95">
                  <c:v>5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4</c:v>
                </c:pt>
                <c:pt idx="100">
                  <c:v>7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5</c:v>
                </c:pt>
                <c:pt idx="105">
                  <c:v>5</c:v>
                </c:pt>
                <c:pt idx="106">
                  <c:v>0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4</c:v>
                </c:pt>
                <c:pt idx="111">
                  <c:v>6</c:v>
                </c:pt>
                <c:pt idx="112">
                  <c:v>0</c:v>
                </c:pt>
                <c:pt idx="113">
                  <c:v>2</c:v>
                </c:pt>
                <c:pt idx="114">
                  <c:v>5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6</c:v>
                </c:pt>
                <c:pt idx="121">
                  <c:v>0</c:v>
                </c:pt>
                <c:pt idx="122">
                  <c:v>4</c:v>
                </c:pt>
                <c:pt idx="123">
                  <c:v>6</c:v>
                </c:pt>
                <c:pt idx="124">
                  <c:v>0</c:v>
                </c:pt>
                <c:pt idx="125">
                  <c:v>2</c:v>
                </c:pt>
                <c:pt idx="126">
                  <c:v>4</c:v>
                </c:pt>
                <c:pt idx="127">
                  <c:v>0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2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4</c:v>
                </c:pt>
                <c:pt idx="144">
                  <c:v>0</c:v>
                </c:pt>
                <c:pt idx="145">
                  <c:v>4</c:v>
                </c:pt>
                <c:pt idx="146">
                  <c:v>8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6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7</c:v>
                </c:pt>
                <c:pt idx="160">
                  <c:v>0</c:v>
                </c:pt>
                <c:pt idx="161">
                  <c:v>2</c:v>
                </c:pt>
                <c:pt idx="162">
                  <c:v>4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7</c:v>
                </c:pt>
                <c:pt idx="167">
                  <c:v>0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0</c:v>
                </c:pt>
                <c:pt idx="173">
                  <c:v>3</c:v>
                </c:pt>
                <c:pt idx="174">
                  <c:v>5</c:v>
                </c:pt>
                <c:pt idx="175">
                  <c:v>8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7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4</c:v>
                </c:pt>
                <c:pt idx="184">
                  <c:v>4</c:v>
                </c:pt>
                <c:pt idx="185">
                  <c:v>0</c:v>
                </c:pt>
                <c:pt idx="186">
                  <c:v>3</c:v>
                </c:pt>
                <c:pt idx="187">
                  <c:v>5</c:v>
                </c:pt>
                <c:pt idx="188">
                  <c:v>8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6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4</c:v>
                </c:pt>
                <c:pt idx="197">
                  <c:v>0</c:v>
                </c:pt>
                <c:pt idx="198">
                  <c:v>2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7</c:v>
                </c:pt>
                <c:pt idx="206">
                  <c:v>0</c:v>
                </c:pt>
                <c:pt idx="207">
                  <c:v>2</c:v>
                </c:pt>
                <c:pt idx="208">
                  <c:v>4</c:v>
                </c:pt>
                <c:pt idx="209">
                  <c:v>0</c:v>
                </c:pt>
                <c:pt idx="210">
                  <c:v>2</c:v>
                </c:pt>
                <c:pt idx="211">
                  <c:v>4</c:v>
                </c:pt>
                <c:pt idx="212">
                  <c:v>7</c:v>
                </c:pt>
                <c:pt idx="213">
                  <c:v>7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6</c:v>
                </c:pt>
                <c:pt idx="218">
                  <c:v>0</c:v>
                </c:pt>
                <c:pt idx="219">
                  <c:v>2</c:v>
                </c:pt>
                <c:pt idx="220">
                  <c:v>4</c:v>
                </c:pt>
                <c:pt idx="221">
                  <c:v>0</c:v>
                </c:pt>
                <c:pt idx="222">
                  <c:v>2</c:v>
                </c:pt>
                <c:pt idx="223">
                  <c:v>5</c:v>
                </c:pt>
                <c:pt idx="224">
                  <c:v>8</c:v>
                </c:pt>
                <c:pt idx="225">
                  <c:v>9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7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7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8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7</c:v>
                </c:pt>
                <c:pt idx="242">
                  <c:v>0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5</c:v>
                </c:pt>
                <c:pt idx="258">
                  <c:v>7</c:v>
                </c:pt>
                <c:pt idx="259">
                  <c:v>7</c:v>
                </c:pt>
                <c:pt idx="260">
                  <c:v>11</c:v>
                </c:pt>
                <c:pt idx="261">
                  <c:v>13</c:v>
                </c:pt>
                <c:pt idx="262">
                  <c:v>14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4</c:v>
                </c:pt>
                <c:pt idx="267">
                  <c:v>6</c:v>
                </c:pt>
                <c:pt idx="268">
                  <c:v>6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3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11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8</c:v>
                </c:pt>
                <c:pt idx="282">
                  <c:v>9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9</c:v>
                </c:pt>
                <c:pt idx="293">
                  <c:v>10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7</c:v>
                </c:pt>
                <c:pt idx="307">
                  <c:v>0</c:v>
                </c:pt>
                <c:pt idx="308">
                  <c:v>2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0</c:v>
                </c:pt>
                <c:pt idx="313">
                  <c:v>3</c:v>
                </c:pt>
                <c:pt idx="314">
                  <c:v>4</c:v>
                </c:pt>
                <c:pt idx="315">
                  <c:v>0</c:v>
                </c:pt>
                <c:pt idx="316">
                  <c:v>2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0</c:v>
                </c:pt>
                <c:pt idx="321">
                  <c:v>2</c:v>
                </c:pt>
                <c:pt idx="322">
                  <c:v>3</c:v>
                </c:pt>
                <c:pt idx="323">
                  <c:v>0</c:v>
                </c:pt>
                <c:pt idx="324">
                  <c:v>2</c:v>
                </c:pt>
                <c:pt idx="325">
                  <c:v>4</c:v>
                </c:pt>
                <c:pt idx="326">
                  <c:v>7</c:v>
                </c:pt>
                <c:pt idx="327">
                  <c:v>0</c:v>
                </c:pt>
                <c:pt idx="328">
                  <c:v>3</c:v>
                </c:pt>
                <c:pt idx="329">
                  <c:v>5</c:v>
                </c:pt>
                <c:pt idx="330">
                  <c:v>6</c:v>
                </c:pt>
                <c:pt idx="331">
                  <c:v>7</c:v>
                </c:pt>
                <c:pt idx="332">
                  <c:v>0</c:v>
                </c:pt>
                <c:pt idx="333">
                  <c:v>3</c:v>
                </c:pt>
                <c:pt idx="334">
                  <c:v>5</c:v>
                </c:pt>
                <c:pt idx="335">
                  <c:v>0</c:v>
                </c:pt>
                <c:pt idx="336">
                  <c:v>2</c:v>
                </c:pt>
                <c:pt idx="337">
                  <c:v>5</c:v>
                </c:pt>
                <c:pt idx="338">
                  <c:v>7</c:v>
                </c:pt>
                <c:pt idx="339">
                  <c:v>0</c:v>
                </c:pt>
                <c:pt idx="340">
                  <c:v>2</c:v>
                </c:pt>
                <c:pt idx="341">
                  <c:v>5</c:v>
                </c:pt>
                <c:pt idx="342">
                  <c:v>5</c:v>
                </c:pt>
                <c:pt idx="343">
                  <c:v>6</c:v>
                </c:pt>
                <c:pt idx="344">
                  <c:v>0</c:v>
                </c:pt>
                <c:pt idx="345">
                  <c:v>2</c:v>
                </c:pt>
                <c:pt idx="346">
                  <c:v>4</c:v>
                </c:pt>
                <c:pt idx="347">
                  <c:v>0</c:v>
                </c:pt>
                <c:pt idx="348">
                  <c:v>3</c:v>
                </c:pt>
                <c:pt idx="349">
                  <c:v>6</c:v>
                </c:pt>
                <c:pt idx="350">
                  <c:v>0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0</c:v>
                </c:pt>
                <c:pt idx="356">
                  <c:v>2</c:v>
                </c:pt>
                <c:pt idx="357">
                  <c:v>4</c:v>
                </c:pt>
                <c:pt idx="358">
                  <c:v>0</c:v>
                </c:pt>
                <c:pt idx="359">
                  <c:v>2</c:v>
                </c:pt>
                <c:pt idx="360">
                  <c:v>5</c:v>
                </c:pt>
                <c:pt idx="361">
                  <c:v>0</c:v>
                </c:pt>
                <c:pt idx="362">
                  <c:v>2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0</c:v>
                </c:pt>
                <c:pt idx="367">
                  <c:v>3</c:v>
                </c:pt>
                <c:pt idx="36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9-4289-A21D-500506D9B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06159"/>
        <c:axId val="1456746080"/>
      </c:scatterChart>
      <c:valAx>
        <c:axId val="15200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746080"/>
        <c:crosses val="autoZero"/>
        <c:crossBetween val="midCat"/>
      </c:valAx>
      <c:valAx>
        <c:axId val="14567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00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계산!$B$2:$B$371</c:f>
              <c:numCache>
                <c:formatCode>General</c:formatCode>
                <c:ptCount val="370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0</c:v>
                </c:pt>
                <c:pt idx="4">
                  <c:v>7</c:v>
                </c:pt>
                <c:pt idx="5">
                  <c:v>14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0</c:v>
                </c:pt>
                <c:pt idx="10">
                  <c:v>7</c:v>
                </c:pt>
                <c:pt idx="11">
                  <c:v>14</c:v>
                </c:pt>
                <c:pt idx="12">
                  <c:v>0</c:v>
                </c:pt>
                <c:pt idx="13">
                  <c:v>7</c:v>
                </c:pt>
                <c:pt idx="14">
                  <c:v>16</c:v>
                </c:pt>
                <c:pt idx="15">
                  <c:v>0</c:v>
                </c:pt>
                <c:pt idx="16">
                  <c:v>7</c:v>
                </c:pt>
                <c:pt idx="17">
                  <c:v>14</c:v>
                </c:pt>
                <c:pt idx="18">
                  <c:v>21</c:v>
                </c:pt>
                <c:pt idx="19">
                  <c:v>28</c:v>
                </c:pt>
                <c:pt idx="20">
                  <c:v>0</c:v>
                </c:pt>
                <c:pt idx="21">
                  <c:v>7</c:v>
                </c:pt>
                <c:pt idx="22">
                  <c:v>14</c:v>
                </c:pt>
                <c:pt idx="23">
                  <c:v>0</c:v>
                </c:pt>
                <c:pt idx="24">
                  <c:v>7</c:v>
                </c:pt>
                <c:pt idx="25">
                  <c:v>14</c:v>
                </c:pt>
                <c:pt idx="26">
                  <c:v>0</c:v>
                </c:pt>
                <c:pt idx="27">
                  <c:v>7</c:v>
                </c:pt>
                <c:pt idx="28">
                  <c:v>16</c:v>
                </c:pt>
                <c:pt idx="29">
                  <c:v>0</c:v>
                </c:pt>
                <c:pt idx="30">
                  <c:v>7</c:v>
                </c:pt>
                <c:pt idx="31">
                  <c:v>14</c:v>
                </c:pt>
                <c:pt idx="32">
                  <c:v>0</c:v>
                </c:pt>
                <c:pt idx="33">
                  <c:v>7</c:v>
                </c:pt>
                <c:pt idx="34">
                  <c:v>14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7</c:v>
                </c:pt>
                <c:pt idx="39">
                  <c:v>16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7</c:v>
                </c:pt>
                <c:pt idx="44">
                  <c:v>14</c:v>
                </c:pt>
                <c:pt idx="45">
                  <c:v>21</c:v>
                </c:pt>
                <c:pt idx="46">
                  <c:v>28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7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7</c:v>
                </c:pt>
                <c:pt idx="56">
                  <c:v>14</c:v>
                </c:pt>
                <c:pt idx="57">
                  <c:v>21</c:v>
                </c:pt>
                <c:pt idx="58">
                  <c:v>0</c:v>
                </c:pt>
                <c:pt idx="59">
                  <c:v>7</c:v>
                </c:pt>
                <c:pt idx="60">
                  <c:v>14</c:v>
                </c:pt>
                <c:pt idx="61">
                  <c:v>0</c:v>
                </c:pt>
                <c:pt idx="62">
                  <c:v>7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7</c:v>
                </c:pt>
                <c:pt idx="67">
                  <c:v>14</c:v>
                </c:pt>
                <c:pt idx="68">
                  <c:v>21</c:v>
                </c:pt>
                <c:pt idx="69">
                  <c:v>28</c:v>
                </c:pt>
                <c:pt idx="70">
                  <c:v>0</c:v>
                </c:pt>
                <c:pt idx="71">
                  <c:v>7</c:v>
                </c:pt>
                <c:pt idx="72">
                  <c:v>14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7</c:v>
                </c:pt>
                <c:pt idx="77">
                  <c:v>16</c:v>
                </c:pt>
                <c:pt idx="78">
                  <c:v>0</c:v>
                </c:pt>
                <c:pt idx="79">
                  <c:v>7</c:v>
                </c:pt>
                <c:pt idx="80">
                  <c:v>16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21</c:v>
                </c:pt>
                <c:pt idx="85">
                  <c:v>27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7</c:v>
                </c:pt>
                <c:pt idx="90">
                  <c:v>14</c:v>
                </c:pt>
                <c:pt idx="91">
                  <c:v>0</c:v>
                </c:pt>
                <c:pt idx="92">
                  <c:v>7</c:v>
                </c:pt>
                <c:pt idx="93">
                  <c:v>14</c:v>
                </c:pt>
                <c:pt idx="94">
                  <c:v>21</c:v>
                </c:pt>
                <c:pt idx="95">
                  <c:v>27</c:v>
                </c:pt>
                <c:pt idx="96">
                  <c:v>0</c:v>
                </c:pt>
                <c:pt idx="97">
                  <c:v>7</c:v>
                </c:pt>
                <c:pt idx="98">
                  <c:v>0</c:v>
                </c:pt>
                <c:pt idx="99">
                  <c:v>7</c:v>
                </c:pt>
                <c:pt idx="100">
                  <c:v>14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7</c:v>
                </c:pt>
                <c:pt idx="105">
                  <c:v>13</c:v>
                </c:pt>
                <c:pt idx="106">
                  <c:v>0</c:v>
                </c:pt>
                <c:pt idx="107">
                  <c:v>7</c:v>
                </c:pt>
                <c:pt idx="108">
                  <c:v>14</c:v>
                </c:pt>
                <c:pt idx="109">
                  <c:v>0</c:v>
                </c:pt>
                <c:pt idx="110">
                  <c:v>7</c:v>
                </c:pt>
                <c:pt idx="111">
                  <c:v>14</c:v>
                </c:pt>
                <c:pt idx="112">
                  <c:v>0</c:v>
                </c:pt>
                <c:pt idx="113">
                  <c:v>7</c:v>
                </c:pt>
                <c:pt idx="114">
                  <c:v>14</c:v>
                </c:pt>
                <c:pt idx="115">
                  <c:v>0</c:v>
                </c:pt>
                <c:pt idx="116">
                  <c:v>7</c:v>
                </c:pt>
                <c:pt idx="117">
                  <c:v>14</c:v>
                </c:pt>
                <c:pt idx="118">
                  <c:v>0</c:v>
                </c:pt>
                <c:pt idx="119">
                  <c:v>7</c:v>
                </c:pt>
                <c:pt idx="120">
                  <c:v>14</c:v>
                </c:pt>
                <c:pt idx="121">
                  <c:v>0</c:v>
                </c:pt>
                <c:pt idx="122">
                  <c:v>7</c:v>
                </c:pt>
                <c:pt idx="123">
                  <c:v>14</c:v>
                </c:pt>
                <c:pt idx="124">
                  <c:v>0</c:v>
                </c:pt>
                <c:pt idx="125">
                  <c:v>7</c:v>
                </c:pt>
                <c:pt idx="126">
                  <c:v>14</c:v>
                </c:pt>
                <c:pt idx="127">
                  <c:v>0</c:v>
                </c:pt>
                <c:pt idx="128">
                  <c:v>7</c:v>
                </c:pt>
                <c:pt idx="129">
                  <c:v>14</c:v>
                </c:pt>
                <c:pt idx="130">
                  <c:v>0</c:v>
                </c:pt>
                <c:pt idx="131">
                  <c:v>7</c:v>
                </c:pt>
                <c:pt idx="132">
                  <c:v>14</c:v>
                </c:pt>
                <c:pt idx="133">
                  <c:v>0</c:v>
                </c:pt>
                <c:pt idx="134">
                  <c:v>7</c:v>
                </c:pt>
                <c:pt idx="135">
                  <c:v>14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14</c:v>
                </c:pt>
                <c:pt idx="141">
                  <c:v>0</c:v>
                </c:pt>
                <c:pt idx="142">
                  <c:v>7</c:v>
                </c:pt>
                <c:pt idx="143">
                  <c:v>14</c:v>
                </c:pt>
                <c:pt idx="144">
                  <c:v>0</c:v>
                </c:pt>
                <c:pt idx="145">
                  <c:v>7</c:v>
                </c:pt>
                <c:pt idx="146">
                  <c:v>14</c:v>
                </c:pt>
                <c:pt idx="147">
                  <c:v>0</c:v>
                </c:pt>
                <c:pt idx="148">
                  <c:v>7</c:v>
                </c:pt>
                <c:pt idx="149">
                  <c:v>0</c:v>
                </c:pt>
                <c:pt idx="150">
                  <c:v>7</c:v>
                </c:pt>
                <c:pt idx="151">
                  <c:v>0</c:v>
                </c:pt>
                <c:pt idx="152">
                  <c:v>7</c:v>
                </c:pt>
                <c:pt idx="153">
                  <c:v>14</c:v>
                </c:pt>
                <c:pt idx="154">
                  <c:v>23</c:v>
                </c:pt>
                <c:pt idx="155">
                  <c:v>0</c:v>
                </c:pt>
                <c:pt idx="156">
                  <c:v>0</c:v>
                </c:pt>
                <c:pt idx="157">
                  <c:v>7</c:v>
                </c:pt>
                <c:pt idx="158">
                  <c:v>14</c:v>
                </c:pt>
                <c:pt idx="159">
                  <c:v>28</c:v>
                </c:pt>
                <c:pt idx="160">
                  <c:v>0</c:v>
                </c:pt>
                <c:pt idx="161">
                  <c:v>7</c:v>
                </c:pt>
                <c:pt idx="162">
                  <c:v>14</c:v>
                </c:pt>
                <c:pt idx="163">
                  <c:v>0</c:v>
                </c:pt>
                <c:pt idx="164">
                  <c:v>7</c:v>
                </c:pt>
                <c:pt idx="165">
                  <c:v>14</c:v>
                </c:pt>
                <c:pt idx="166">
                  <c:v>23</c:v>
                </c:pt>
                <c:pt idx="167">
                  <c:v>0</c:v>
                </c:pt>
                <c:pt idx="168">
                  <c:v>7</c:v>
                </c:pt>
                <c:pt idx="169">
                  <c:v>14</c:v>
                </c:pt>
                <c:pt idx="170">
                  <c:v>21</c:v>
                </c:pt>
                <c:pt idx="171">
                  <c:v>28</c:v>
                </c:pt>
                <c:pt idx="172">
                  <c:v>0</c:v>
                </c:pt>
                <c:pt idx="173">
                  <c:v>7</c:v>
                </c:pt>
                <c:pt idx="174">
                  <c:v>14</c:v>
                </c:pt>
                <c:pt idx="175">
                  <c:v>21</c:v>
                </c:pt>
                <c:pt idx="176">
                  <c:v>0</c:v>
                </c:pt>
                <c:pt idx="177">
                  <c:v>7</c:v>
                </c:pt>
                <c:pt idx="178">
                  <c:v>14</c:v>
                </c:pt>
                <c:pt idx="179">
                  <c:v>23</c:v>
                </c:pt>
                <c:pt idx="180">
                  <c:v>0</c:v>
                </c:pt>
                <c:pt idx="181">
                  <c:v>0</c:v>
                </c:pt>
                <c:pt idx="182">
                  <c:v>7</c:v>
                </c:pt>
                <c:pt idx="183">
                  <c:v>14</c:v>
                </c:pt>
                <c:pt idx="184">
                  <c:v>21</c:v>
                </c:pt>
                <c:pt idx="185">
                  <c:v>0</c:v>
                </c:pt>
                <c:pt idx="186">
                  <c:v>7</c:v>
                </c:pt>
                <c:pt idx="187">
                  <c:v>14</c:v>
                </c:pt>
                <c:pt idx="188">
                  <c:v>21</c:v>
                </c:pt>
                <c:pt idx="189">
                  <c:v>0</c:v>
                </c:pt>
                <c:pt idx="190">
                  <c:v>7</c:v>
                </c:pt>
                <c:pt idx="191">
                  <c:v>14</c:v>
                </c:pt>
                <c:pt idx="192">
                  <c:v>23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14</c:v>
                </c:pt>
                <c:pt idx="197">
                  <c:v>0</c:v>
                </c:pt>
                <c:pt idx="198">
                  <c:v>7</c:v>
                </c:pt>
                <c:pt idx="199">
                  <c:v>14</c:v>
                </c:pt>
                <c:pt idx="200">
                  <c:v>21</c:v>
                </c:pt>
                <c:pt idx="201">
                  <c:v>28</c:v>
                </c:pt>
                <c:pt idx="202">
                  <c:v>0</c:v>
                </c:pt>
                <c:pt idx="203">
                  <c:v>7</c:v>
                </c:pt>
                <c:pt idx="204">
                  <c:v>14</c:v>
                </c:pt>
                <c:pt idx="205">
                  <c:v>23</c:v>
                </c:pt>
                <c:pt idx="206">
                  <c:v>0</c:v>
                </c:pt>
                <c:pt idx="207">
                  <c:v>7</c:v>
                </c:pt>
                <c:pt idx="208">
                  <c:v>14</c:v>
                </c:pt>
                <c:pt idx="209">
                  <c:v>0</c:v>
                </c:pt>
                <c:pt idx="210">
                  <c:v>7</c:v>
                </c:pt>
                <c:pt idx="211">
                  <c:v>14</c:v>
                </c:pt>
                <c:pt idx="212">
                  <c:v>21</c:v>
                </c:pt>
                <c:pt idx="213">
                  <c:v>28</c:v>
                </c:pt>
                <c:pt idx="214">
                  <c:v>0</c:v>
                </c:pt>
                <c:pt idx="215">
                  <c:v>7</c:v>
                </c:pt>
                <c:pt idx="216">
                  <c:v>14</c:v>
                </c:pt>
                <c:pt idx="217">
                  <c:v>23</c:v>
                </c:pt>
                <c:pt idx="218">
                  <c:v>0</c:v>
                </c:pt>
                <c:pt idx="219">
                  <c:v>7</c:v>
                </c:pt>
                <c:pt idx="220">
                  <c:v>14</c:v>
                </c:pt>
                <c:pt idx="221">
                  <c:v>0</c:v>
                </c:pt>
                <c:pt idx="222">
                  <c:v>7</c:v>
                </c:pt>
                <c:pt idx="223">
                  <c:v>14</c:v>
                </c:pt>
                <c:pt idx="224">
                  <c:v>21</c:v>
                </c:pt>
                <c:pt idx="225">
                  <c:v>28</c:v>
                </c:pt>
                <c:pt idx="226">
                  <c:v>0</c:v>
                </c:pt>
                <c:pt idx="227">
                  <c:v>7</c:v>
                </c:pt>
                <c:pt idx="228">
                  <c:v>14</c:v>
                </c:pt>
                <c:pt idx="229">
                  <c:v>23</c:v>
                </c:pt>
                <c:pt idx="230">
                  <c:v>0</c:v>
                </c:pt>
                <c:pt idx="231">
                  <c:v>7</c:v>
                </c:pt>
                <c:pt idx="232">
                  <c:v>14</c:v>
                </c:pt>
                <c:pt idx="233">
                  <c:v>23</c:v>
                </c:pt>
                <c:pt idx="234">
                  <c:v>0</c:v>
                </c:pt>
                <c:pt idx="235">
                  <c:v>7</c:v>
                </c:pt>
                <c:pt idx="236">
                  <c:v>14</c:v>
                </c:pt>
                <c:pt idx="237">
                  <c:v>23</c:v>
                </c:pt>
                <c:pt idx="238">
                  <c:v>0</c:v>
                </c:pt>
                <c:pt idx="239">
                  <c:v>7</c:v>
                </c:pt>
                <c:pt idx="240">
                  <c:v>14</c:v>
                </c:pt>
                <c:pt idx="241">
                  <c:v>23</c:v>
                </c:pt>
                <c:pt idx="242">
                  <c:v>0</c:v>
                </c:pt>
                <c:pt idx="243">
                  <c:v>7</c:v>
                </c:pt>
                <c:pt idx="244">
                  <c:v>14</c:v>
                </c:pt>
                <c:pt idx="245">
                  <c:v>0</c:v>
                </c:pt>
                <c:pt idx="246">
                  <c:v>7</c:v>
                </c:pt>
                <c:pt idx="247">
                  <c:v>14</c:v>
                </c:pt>
                <c:pt idx="248">
                  <c:v>0</c:v>
                </c:pt>
                <c:pt idx="249">
                  <c:v>7</c:v>
                </c:pt>
                <c:pt idx="250">
                  <c:v>14</c:v>
                </c:pt>
                <c:pt idx="251">
                  <c:v>0</c:v>
                </c:pt>
                <c:pt idx="252">
                  <c:v>7</c:v>
                </c:pt>
                <c:pt idx="253">
                  <c:v>14</c:v>
                </c:pt>
                <c:pt idx="254">
                  <c:v>0</c:v>
                </c:pt>
                <c:pt idx="255">
                  <c:v>7</c:v>
                </c:pt>
                <c:pt idx="256">
                  <c:v>14</c:v>
                </c:pt>
                <c:pt idx="257">
                  <c:v>10</c:v>
                </c:pt>
                <c:pt idx="258">
                  <c:v>17</c:v>
                </c:pt>
                <c:pt idx="259">
                  <c:v>24</c:v>
                </c:pt>
                <c:pt idx="260">
                  <c:v>31</c:v>
                </c:pt>
                <c:pt idx="261">
                  <c:v>38</c:v>
                </c:pt>
                <c:pt idx="262">
                  <c:v>45</c:v>
                </c:pt>
                <c:pt idx="263">
                  <c:v>0</c:v>
                </c:pt>
                <c:pt idx="264">
                  <c:v>7</c:v>
                </c:pt>
                <c:pt idx="265">
                  <c:v>14</c:v>
                </c:pt>
                <c:pt idx="266">
                  <c:v>21</c:v>
                </c:pt>
                <c:pt idx="267">
                  <c:v>31</c:v>
                </c:pt>
                <c:pt idx="268">
                  <c:v>38</c:v>
                </c:pt>
                <c:pt idx="269">
                  <c:v>0</c:v>
                </c:pt>
                <c:pt idx="270">
                  <c:v>7</c:v>
                </c:pt>
                <c:pt idx="271">
                  <c:v>0</c:v>
                </c:pt>
                <c:pt idx="272">
                  <c:v>7</c:v>
                </c:pt>
                <c:pt idx="273">
                  <c:v>14</c:v>
                </c:pt>
                <c:pt idx="274">
                  <c:v>21</c:v>
                </c:pt>
                <c:pt idx="275">
                  <c:v>28</c:v>
                </c:pt>
                <c:pt idx="276">
                  <c:v>35</c:v>
                </c:pt>
                <c:pt idx="277">
                  <c:v>0</c:v>
                </c:pt>
                <c:pt idx="278">
                  <c:v>7</c:v>
                </c:pt>
                <c:pt idx="279">
                  <c:v>14</c:v>
                </c:pt>
                <c:pt idx="280">
                  <c:v>21</c:v>
                </c:pt>
                <c:pt idx="281">
                  <c:v>31</c:v>
                </c:pt>
                <c:pt idx="282">
                  <c:v>38</c:v>
                </c:pt>
                <c:pt idx="283">
                  <c:v>45</c:v>
                </c:pt>
                <c:pt idx="284">
                  <c:v>55</c:v>
                </c:pt>
                <c:pt idx="285">
                  <c:v>0</c:v>
                </c:pt>
                <c:pt idx="286">
                  <c:v>5</c:v>
                </c:pt>
                <c:pt idx="287">
                  <c:v>7</c:v>
                </c:pt>
                <c:pt idx="288">
                  <c:v>0</c:v>
                </c:pt>
                <c:pt idx="289">
                  <c:v>7</c:v>
                </c:pt>
                <c:pt idx="290">
                  <c:v>14</c:v>
                </c:pt>
                <c:pt idx="291">
                  <c:v>21</c:v>
                </c:pt>
                <c:pt idx="292">
                  <c:v>28</c:v>
                </c:pt>
                <c:pt idx="293">
                  <c:v>35</c:v>
                </c:pt>
                <c:pt idx="294">
                  <c:v>0</c:v>
                </c:pt>
                <c:pt idx="295">
                  <c:v>7</c:v>
                </c:pt>
                <c:pt idx="296">
                  <c:v>14</c:v>
                </c:pt>
                <c:pt idx="297">
                  <c:v>21</c:v>
                </c:pt>
                <c:pt idx="298">
                  <c:v>31</c:v>
                </c:pt>
                <c:pt idx="299">
                  <c:v>38</c:v>
                </c:pt>
                <c:pt idx="300">
                  <c:v>45</c:v>
                </c:pt>
                <c:pt idx="301">
                  <c:v>55</c:v>
                </c:pt>
                <c:pt idx="302">
                  <c:v>0</c:v>
                </c:pt>
                <c:pt idx="303">
                  <c:v>7</c:v>
                </c:pt>
                <c:pt idx="304">
                  <c:v>0</c:v>
                </c:pt>
                <c:pt idx="305">
                  <c:v>7</c:v>
                </c:pt>
                <c:pt idx="306">
                  <c:v>14</c:v>
                </c:pt>
                <c:pt idx="307">
                  <c:v>0</c:v>
                </c:pt>
                <c:pt idx="308">
                  <c:v>7</c:v>
                </c:pt>
                <c:pt idx="309">
                  <c:v>14</c:v>
                </c:pt>
                <c:pt idx="310">
                  <c:v>21</c:v>
                </c:pt>
                <c:pt idx="311">
                  <c:v>24</c:v>
                </c:pt>
                <c:pt idx="312">
                  <c:v>0</c:v>
                </c:pt>
                <c:pt idx="313">
                  <c:v>7</c:v>
                </c:pt>
                <c:pt idx="314">
                  <c:v>14</c:v>
                </c:pt>
                <c:pt idx="315">
                  <c:v>0</c:v>
                </c:pt>
                <c:pt idx="316">
                  <c:v>7</c:v>
                </c:pt>
                <c:pt idx="317">
                  <c:v>14</c:v>
                </c:pt>
                <c:pt idx="318">
                  <c:v>21</c:v>
                </c:pt>
                <c:pt idx="319">
                  <c:v>24</c:v>
                </c:pt>
                <c:pt idx="320">
                  <c:v>0</c:v>
                </c:pt>
                <c:pt idx="321">
                  <c:v>7</c:v>
                </c:pt>
                <c:pt idx="322">
                  <c:v>14</c:v>
                </c:pt>
                <c:pt idx="323">
                  <c:v>0</c:v>
                </c:pt>
                <c:pt idx="324">
                  <c:v>7</c:v>
                </c:pt>
                <c:pt idx="325">
                  <c:v>14</c:v>
                </c:pt>
                <c:pt idx="326">
                  <c:v>21</c:v>
                </c:pt>
                <c:pt idx="327">
                  <c:v>0</c:v>
                </c:pt>
                <c:pt idx="328">
                  <c:v>7</c:v>
                </c:pt>
                <c:pt idx="329">
                  <c:v>14</c:v>
                </c:pt>
                <c:pt idx="330">
                  <c:v>21</c:v>
                </c:pt>
                <c:pt idx="331">
                  <c:v>24</c:v>
                </c:pt>
                <c:pt idx="332">
                  <c:v>0</c:v>
                </c:pt>
                <c:pt idx="333">
                  <c:v>7</c:v>
                </c:pt>
                <c:pt idx="334">
                  <c:v>14</c:v>
                </c:pt>
                <c:pt idx="335">
                  <c:v>0</c:v>
                </c:pt>
                <c:pt idx="336">
                  <c:v>7</c:v>
                </c:pt>
                <c:pt idx="337">
                  <c:v>14</c:v>
                </c:pt>
                <c:pt idx="338">
                  <c:v>21</c:v>
                </c:pt>
                <c:pt idx="339">
                  <c:v>0</c:v>
                </c:pt>
                <c:pt idx="340">
                  <c:v>7</c:v>
                </c:pt>
                <c:pt idx="341">
                  <c:v>14</c:v>
                </c:pt>
                <c:pt idx="342">
                  <c:v>21</c:v>
                </c:pt>
                <c:pt idx="343">
                  <c:v>24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0</c:v>
                </c:pt>
                <c:pt idx="348">
                  <c:v>7</c:v>
                </c:pt>
                <c:pt idx="349">
                  <c:v>14</c:v>
                </c:pt>
                <c:pt idx="350">
                  <c:v>0</c:v>
                </c:pt>
                <c:pt idx="351">
                  <c:v>7</c:v>
                </c:pt>
                <c:pt idx="352">
                  <c:v>14</c:v>
                </c:pt>
                <c:pt idx="353">
                  <c:v>21</c:v>
                </c:pt>
                <c:pt idx="354">
                  <c:v>24</c:v>
                </c:pt>
                <c:pt idx="355">
                  <c:v>0</c:v>
                </c:pt>
                <c:pt idx="356">
                  <c:v>7</c:v>
                </c:pt>
                <c:pt idx="357">
                  <c:v>14</c:v>
                </c:pt>
                <c:pt idx="358">
                  <c:v>0</c:v>
                </c:pt>
                <c:pt idx="359">
                  <c:v>7</c:v>
                </c:pt>
                <c:pt idx="360">
                  <c:v>14</c:v>
                </c:pt>
                <c:pt idx="361">
                  <c:v>0</c:v>
                </c:pt>
                <c:pt idx="362">
                  <c:v>7</c:v>
                </c:pt>
                <c:pt idx="363">
                  <c:v>14</c:v>
                </c:pt>
                <c:pt idx="364">
                  <c:v>21</c:v>
                </c:pt>
                <c:pt idx="365">
                  <c:v>24</c:v>
                </c:pt>
                <c:pt idx="366">
                  <c:v>0</c:v>
                </c:pt>
                <c:pt idx="367">
                  <c:v>7</c:v>
                </c:pt>
                <c:pt idx="368">
                  <c:v>14</c:v>
                </c:pt>
              </c:numCache>
            </c:numRef>
          </c:xVal>
          <c:yVal>
            <c:numRef>
              <c:f>계산!$H$2:$H$370</c:f>
              <c:numCache>
                <c:formatCode>General</c:formatCode>
                <c:ptCount val="36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0</c:v>
                </c:pt>
                <c:pt idx="21">
                  <c:v>2</c:v>
                </c:pt>
                <c:pt idx="22">
                  <c:v>6</c:v>
                </c:pt>
                <c:pt idx="23">
                  <c:v>0</c:v>
                </c:pt>
                <c:pt idx="24">
                  <c:v>5</c:v>
                </c:pt>
                <c:pt idx="25">
                  <c:v>8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3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6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0</c:v>
                </c:pt>
                <c:pt idx="48">
                  <c:v>4</c:v>
                </c:pt>
                <c:pt idx="49">
                  <c:v>7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5</c:v>
                </c:pt>
                <c:pt idx="57">
                  <c:v>8</c:v>
                </c:pt>
                <c:pt idx="58">
                  <c:v>0</c:v>
                </c:pt>
                <c:pt idx="59">
                  <c:v>4</c:v>
                </c:pt>
                <c:pt idx="60">
                  <c:v>7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5</c:v>
                </c:pt>
                <c:pt idx="68">
                  <c:v>7</c:v>
                </c:pt>
                <c:pt idx="69">
                  <c:v>9</c:v>
                </c:pt>
                <c:pt idx="70">
                  <c:v>0</c:v>
                </c:pt>
                <c:pt idx="71">
                  <c:v>4</c:v>
                </c:pt>
                <c:pt idx="72">
                  <c:v>8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5</c:v>
                </c:pt>
                <c:pt idx="90">
                  <c:v>8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5</c:v>
                </c:pt>
                <c:pt idx="95">
                  <c:v>5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4</c:v>
                </c:pt>
                <c:pt idx="100">
                  <c:v>7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5</c:v>
                </c:pt>
                <c:pt idx="105">
                  <c:v>5</c:v>
                </c:pt>
                <c:pt idx="106">
                  <c:v>0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4</c:v>
                </c:pt>
                <c:pt idx="111">
                  <c:v>6</c:v>
                </c:pt>
                <c:pt idx="112">
                  <c:v>0</c:v>
                </c:pt>
                <c:pt idx="113">
                  <c:v>2</c:v>
                </c:pt>
                <c:pt idx="114">
                  <c:v>5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6</c:v>
                </c:pt>
                <c:pt idx="121">
                  <c:v>0</c:v>
                </c:pt>
                <c:pt idx="122">
                  <c:v>4</c:v>
                </c:pt>
                <c:pt idx="123">
                  <c:v>6</c:v>
                </c:pt>
                <c:pt idx="124">
                  <c:v>0</c:v>
                </c:pt>
                <c:pt idx="125">
                  <c:v>2</c:v>
                </c:pt>
                <c:pt idx="126">
                  <c:v>4</c:v>
                </c:pt>
                <c:pt idx="127">
                  <c:v>0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2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4</c:v>
                </c:pt>
                <c:pt idx="144">
                  <c:v>0</c:v>
                </c:pt>
                <c:pt idx="145">
                  <c:v>4</c:v>
                </c:pt>
                <c:pt idx="146">
                  <c:v>8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6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7</c:v>
                </c:pt>
                <c:pt idx="160">
                  <c:v>0</c:v>
                </c:pt>
                <c:pt idx="161">
                  <c:v>2</c:v>
                </c:pt>
                <c:pt idx="162">
                  <c:v>4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7</c:v>
                </c:pt>
                <c:pt idx="167">
                  <c:v>0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0</c:v>
                </c:pt>
                <c:pt idx="173">
                  <c:v>3</c:v>
                </c:pt>
                <c:pt idx="174">
                  <c:v>5</c:v>
                </c:pt>
                <c:pt idx="175">
                  <c:v>8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7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4</c:v>
                </c:pt>
                <c:pt idx="184">
                  <c:v>4</c:v>
                </c:pt>
                <c:pt idx="185">
                  <c:v>0</c:v>
                </c:pt>
                <c:pt idx="186">
                  <c:v>3</c:v>
                </c:pt>
                <c:pt idx="187">
                  <c:v>5</c:v>
                </c:pt>
                <c:pt idx="188">
                  <c:v>8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6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4</c:v>
                </c:pt>
                <c:pt idx="197">
                  <c:v>0</c:v>
                </c:pt>
                <c:pt idx="198">
                  <c:v>2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7</c:v>
                </c:pt>
                <c:pt idx="206">
                  <c:v>0</c:v>
                </c:pt>
                <c:pt idx="207">
                  <c:v>2</c:v>
                </c:pt>
                <c:pt idx="208">
                  <c:v>4</c:v>
                </c:pt>
                <c:pt idx="209">
                  <c:v>0</c:v>
                </c:pt>
                <c:pt idx="210">
                  <c:v>2</c:v>
                </c:pt>
                <c:pt idx="211">
                  <c:v>4</c:v>
                </c:pt>
                <c:pt idx="212">
                  <c:v>7</c:v>
                </c:pt>
                <c:pt idx="213">
                  <c:v>7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6</c:v>
                </c:pt>
                <c:pt idx="218">
                  <c:v>0</c:v>
                </c:pt>
                <c:pt idx="219">
                  <c:v>2</c:v>
                </c:pt>
                <c:pt idx="220">
                  <c:v>4</c:v>
                </c:pt>
                <c:pt idx="221">
                  <c:v>0</c:v>
                </c:pt>
                <c:pt idx="222">
                  <c:v>2</c:v>
                </c:pt>
                <c:pt idx="223">
                  <c:v>5</c:v>
                </c:pt>
                <c:pt idx="224">
                  <c:v>8</c:v>
                </c:pt>
                <c:pt idx="225">
                  <c:v>9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7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7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8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7</c:v>
                </c:pt>
                <c:pt idx="242">
                  <c:v>0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5</c:v>
                </c:pt>
                <c:pt idx="258">
                  <c:v>7</c:v>
                </c:pt>
                <c:pt idx="259">
                  <c:v>7</c:v>
                </c:pt>
                <c:pt idx="260">
                  <c:v>11</c:v>
                </c:pt>
                <c:pt idx="261">
                  <c:v>13</c:v>
                </c:pt>
                <c:pt idx="262">
                  <c:v>14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4</c:v>
                </c:pt>
                <c:pt idx="267">
                  <c:v>6</c:v>
                </c:pt>
                <c:pt idx="268">
                  <c:v>6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3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11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8</c:v>
                </c:pt>
                <c:pt idx="282">
                  <c:v>9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9</c:v>
                </c:pt>
                <c:pt idx="293">
                  <c:v>10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7</c:v>
                </c:pt>
                <c:pt idx="307">
                  <c:v>0</c:v>
                </c:pt>
                <c:pt idx="308">
                  <c:v>2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0</c:v>
                </c:pt>
                <c:pt idx="313">
                  <c:v>3</c:v>
                </c:pt>
                <c:pt idx="314">
                  <c:v>4</c:v>
                </c:pt>
                <c:pt idx="315">
                  <c:v>0</c:v>
                </c:pt>
                <c:pt idx="316">
                  <c:v>2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0</c:v>
                </c:pt>
                <c:pt idx="321">
                  <c:v>2</c:v>
                </c:pt>
                <c:pt idx="322">
                  <c:v>3</c:v>
                </c:pt>
                <c:pt idx="323">
                  <c:v>0</c:v>
                </c:pt>
                <c:pt idx="324">
                  <c:v>2</c:v>
                </c:pt>
                <c:pt idx="325">
                  <c:v>4</c:v>
                </c:pt>
                <c:pt idx="326">
                  <c:v>7</c:v>
                </c:pt>
                <c:pt idx="327">
                  <c:v>0</c:v>
                </c:pt>
                <c:pt idx="328">
                  <c:v>3</c:v>
                </c:pt>
                <c:pt idx="329">
                  <c:v>5</c:v>
                </c:pt>
                <c:pt idx="330">
                  <c:v>6</c:v>
                </c:pt>
                <c:pt idx="331">
                  <c:v>7</c:v>
                </c:pt>
                <c:pt idx="332">
                  <c:v>0</c:v>
                </c:pt>
                <c:pt idx="333">
                  <c:v>3</c:v>
                </c:pt>
                <c:pt idx="334">
                  <c:v>5</c:v>
                </c:pt>
                <c:pt idx="335">
                  <c:v>0</c:v>
                </c:pt>
                <c:pt idx="336">
                  <c:v>2</c:v>
                </c:pt>
                <c:pt idx="337">
                  <c:v>5</c:v>
                </c:pt>
                <c:pt idx="338">
                  <c:v>7</c:v>
                </c:pt>
                <c:pt idx="339">
                  <c:v>0</c:v>
                </c:pt>
                <c:pt idx="340">
                  <c:v>2</c:v>
                </c:pt>
                <c:pt idx="341">
                  <c:v>5</c:v>
                </c:pt>
                <c:pt idx="342">
                  <c:v>5</c:v>
                </c:pt>
                <c:pt idx="343">
                  <c:v>6</c:v>
                </c:pt>
                <c:pt idx="344">
                  <c:v>0</c:v>
                </c:pt>
                <c:pt idx="345">
                  <c:v>2</c:v>
                </c:pt>
                <c:pt idx="346">
                  <c:v>4</c:v>
                </c:pt>
                <c:pt idx="347">
                  <c:v>0</c:v>
                </c:pt>
                <c:pt idx="348">
                  <c:v>3</c:v>
                </c:pt>
                <c:pt idx="349">
                  <c:v>6</c:v>
                </c:pt>
                <c:pt idx="350">
                  <c:v>0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0</c:v>
                </c:pt>
                <c:pt idx="356">
                  <c:v>2</c:v>
                </c:pt>
                <c:pt idx="357">
                  <c:v>4</c:v>
                </c:pt>
                <c:pt idx="358">
                  <c:v>0</c:v>
                </c:pt>
                <c:pt idx="359">
                  <c:v>2</c:v>
                </c:pt>
                <c:pt idx="360">
                  <c:v>5</c:v>
                </c:pt>
                <c:pt idx="361">
                  <c:v>0</c:v>
                </c:pt>
                <c:pt idx="362">
                  <c:v>2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0</c:v>
                </c:pt>
                <c:pt idx="367">
                  <c:v>3</c:v>
                </c:pt>
                <c:pt idx="36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8-4B38-AE03-A7BB0275E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06159"/>
        <c:axId val="1456746080"/>
      </c:scatterChart>
      <c:valAx>
        <c:axId val="15200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746080"/>
        <c:crosses val="autoZero"/>
        <c:crossBetween val="midCat"/>
      </c:valAx>
      <c:valAx>
        <c:axId val="14567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00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18</a:t>
            </a:r>
            <a:r>
              <a:rPr lang="en-US" altLang="ko-KR" sz="1400" b="0" i="0" u="none" strike="noStrike" baseline="0">
                <a:effectLst/>
              </a:rPr>
              <a:t>°C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871609798775153E-2"/>
                  <c:y val="0.19624817731116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계산!$R$90:$R$118</c:f>
              <c:numCache>
                <c:formatCode>General</c:formatCode>
                <c:ptCount val="29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55</c:v>
                </c:pt>
                <c:pt idx="14">
                  <c:v>55</c:v>
                </c:pt>
                <c:pt idx="15">
                  <c:v>14</c:v>
                </c:pt>
                <c:pt idx="16">
                  <c:v>7</c:v>
                </c:pt>
                <c:pt idx="17">
                  <c:v>14</c:v>
                </c:pt>
                <c:pt idx="18">
                  <c:v>7</c:v>
                </c:pt>
                <c:pt idx="19">
                  <c:v>14</c:v>
                </c:pt>
                <c:pt idx="20">
                  <c:v>21</c:v>
                </c:pt>
                <c:pt idx="21">
                  <c:v>7</c:v>
                </c:pt>
                <c:pt idx="22">
                  <c:v>7</c:v>
                </c:pt>
                <c:pt idx="23">
                  <c:v>14</c:v>
                </c:pt>
                <c:pt idx="24">
                  <c:v>14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14</c:v>
                </c:pt>
              </c:numCache>
            </c:numRef>
          </c:xVal>
          <c:yVal>
            <c:numRef>
              <c:f>계산!$U$90:$U$118</c:f>
              <c:numCache>
                <c:formatCode>General</c:formatCode>
                <c:ptCount val="29"/>
                <c:pt idx="13">
                  <c:v>17</c:v>
                </c:pt>
                <c:pt idx="14">
                  <c:v>15</c:v>
                </c:pt>
                <c:pt idx="15">
                  <c:v>11</c:v>
                </c:pt>
                <c:pt idx="16">
                  <c:v>8</c:v>
                </c:pt>
                <c:pt idx="17">
                  <c:v>9</c:v>
                </c:pt>
                <c:pt idx="18">
                  <c:v>7</c:v>
                </c:pt>
                <c:pt idx="19">
                  <c:v>8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7</c:v>
                </c:pt>
                <c:pt idx="26">
                  <c:v>6</c:v>
                </c:pt>
                <c:pt idx="27">
                  <c:v>8</c:v>
                </c:pt>
                <c:pt idx="2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5C-4B6E-A337-1C69502F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624463"/>
        <c:axId val="1062519695"/>
      </c:scatterChart>
      <c:valAx>
        <c:axId val="106362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519695"/>
        <c:crosses val="autoZero"/>
        <c:crossBetween val="midCat"/>
      </c:valAx>
      <c:valAx>
        <c:axId val="106251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 Number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362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LAI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'LAI 추정'!$M$2:$M$79</c:f>
              <c:numCache>
                <c:formatCode>General</c:formatCode>
                <c:ptCount val="7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13</c:v>
                </c:pt>
              </c:numCache>
            </c:numRef>
          </c:xVal>
          <c:yVal>
            <c:numRef>
              <c:f>'LAI 추정'!$U$2:$U$79</c:f>
              <c:numCache>
                <c:formatCode>General</c:formatCode>
                <c:ptCount val="78"/>
                <c:pt idx="0">
                  <c:v>1.61E-2</c:v>
                </c:pt>
                <c:pt idx="2">
                  <c:v>6.14052E-2</c:v>
                </c:pt>
                <c:pt idx="5">
                  <c:v>0.16799856699999999</c:v>
                </c:pt>
                <c:pt idx="9">
                  <c:v>0.427193514</c:v>
                </c:pt>
                <c:pt idx="14">
                  <c:v>0.65443569199999996</c:v>
                </c:pt>
                <c:pt idx="20">
                  <c:v>1.433635636</c:v>
                </c:pt>
                <c:pt idx="27">
                  <c:v>1.571077818</c:v>
                </c:pt>
                <c:pt idx="35">
                  <c:v>2.037475862</c:v>
                </c:pt>
                <c:pt idx="44">
                  <c:v>2.3992457140000001</c:v>
                </c:pt>
                <c:pt idx="65">
                  <c:v>2.8550080000000002</c:v>
                </c:pt>
                <c:pt idx="77">
                  <c:v>3.3618000000000001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5-4666-BEA0-C39EDB24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58847"/>
        <c:axId val="1620743855"/>
      </c:scatterChart>
      <c:valAx>
        <c:axId val="162315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 Number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0743855"/>
        <c:crosses val="autoZero"/>
        <c:crossBetween val="midCat"/>
      </c:valAx>
      <c:valAx>
        <c:axId val="16207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LAI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15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LAI expect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'LAI 추정'!$M$2:$M$138</c:f>
              <c:numCache>
                <c:formatCode>General</c:formatCode>
                <c:ptCount val="13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</c:numCache>
            </c:numRef>
          </c:xVal>
          <c:yVal>
            <c:numRef>
              <c:f>'LAI 추정'!$T$2:$T$137</c:f>
              <c:numCache>
                <c:formatCode>General</c:formatCode>
                <c:ptCount val="136"/>
                <c:pt idx="0">
                  <c:v>5.3907473971073561E-3</c:v>
                </c:pt>
                <c:pt idx="2">
                  <c:v>0.12923261569675124</c:v>
                </c:pt>
                <c:pt idx="5">
                  <c:v>0.31487021611954708</c:v>
                </c:pt>
                <c:pt idx="9">
                  <c:v>0.537910019214067</c:v>
                </c:pt>
                <c:pt idx="14">
                  <c:v>0.78291438816114534</c:v>
                </c:pt>
                <c:pt idx="20">
                  <c:v>1.0421879285719586</c:v>
                </c:pt>
                <c:pt idx="27">
                  <c:v>1.3122504157138886</c:v>
                </c:pt>
                <c:pt idx="35">
                  <c:v>1.5916072028689134</c:v>
                </c:pt>
                <c:pt idx="44">
                  <c:v>1.8796186342199854</c:v>
                </c:pt>
                <c:pt idx="54">
                  <c:v>2.175983916390372</c:v>
                </c:pt>
                <c:pt idx="65">
                  <c:v>2.4805211083497687</c:v>
                </c:pt>
                <c:pt idx="77">
                  <c:v>2.7930796174626367</c:v>
                </c:pt>
                <c:pt idx="90">
                  <c:v>3.1135091057655351</c:v>
                </c:pt>
                <c:pt idx="104">
                  <c:v>3.4416511915756534</c:v>
                </c:pt>
                <c:pt idx="119">
                  <c:v>3.7773396137214208</c:v>
                </c:pt>
                <c:pt idx="135">
                  <c:v>4.1204029752338505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4-4A22-9F7F-936CF31A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40767"/>
        <c:axId val="1623029855"/>
      </c:scatterChart>
      <c:valAx>
        <c:axId val="63034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 Number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029855"/>
        <c:crosses val="autoZero"/>
        <c:crossBetween val="midCat"/>
      </c:valAx>
      <c:valAx>
        <c:axId val="16230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LAI expect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034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21°C </a:t>
            </a:r>
            <a:r>
              <a:rPr lang="ko-KR" altLang="en-US"/>
              <a:t>케일 엽수 예측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예측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계산!$Y$2:$Y$56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계산!$AD$2:$AD$56</c:f>
              <c:numCache>
                <c:formatCode>General</c:formatCode>
                <c:ptCount val="55"/>
                <c:pt idx="0">
                  <c:v>3.047533588307378</c:v>
                </c:pt>
                <c:pt idx="1">
                  <c:v>3.0943257764129517</c:v>
                </c:pt>
                <c:pt idx="2">
                  <c:v>3.1404103761694264</c:v>
                </c:pt>
                <c:pt idx="3">
                  <c:v>3.8669435248521067</c:v>
                </c:pt>
                <c:pt idx="4">
                  <c:v>4.4569734086842985</c:v>
                </c:pt>
                <c:pt idx="5">
                  <c:v>4.9688930522496983</c:v>
                </c:pt>
                <c:pt idx="6">
                  <c:v>5.4280722325544781</c:v>
                </c:pt>
                <c:pt idx="7">
                  <c:v>5.8484078767764407</c:v>
                </c:pt>
                <c:pt idx="8">
                  <c:v>6.238533238554683</c:v>
                </c:pt>
                <c:pt idx="9">
                  <c:v>6.6042621930232706</c:v>
                </c:pt>
                <c:pt idx="10">
                  <c:v>6.9497379134094821</c:v>
                </c:pt>
                <c:pt idx="11">
                  <c:v>7.2780398245292917</c:v>
                </c:pt>
                <c:pt idx="12">
                  <c:v>7.5915325085160408</c:v>
                </c:pt>
                <c:pt idx="13">
                  <c:v>7.8920794977036213</c:v>
                </c:pt>
                <c:pt idx="14">
                  <c:v>8.1811810253070902</c:v>
                </c:pt>
                <c:pt idx="15">
                  <c:v>8.4600664614924472</c:v>
                </c:pt>
                <c:pt idx="16">
                  <c:v>8.7297584608566741</c:v>
                </c:pt>
                <c:pt idx="17">
                  <c:v>8.9911187549569807</c:v>
                </c:pt>
                <c:pt idx="18">
                  <c:v>9.2448816404150591</c:v>
                </c:pt>
                <c:pt idx="19">
                  <c:v>9.4916789848807586</c:v>
                </c:pt>
                <c:pt idx="20">
                  <c:v>9.7320592424082726</c:v>
                </c:pt>
                <c:pt idx="21">
                  <c:v>9.9665021472368629</c:v>
                </c:pt>
                <c:pt idx="22">
                  <c:v>10.195430231036724</c:v>
                </c:pt>
                <c:pt idx="23">
                  <c:v>10.419217966036713</c:v>
                </c:pt>
                <c:pt idx="24">
                  <c:v>10.638199107058185</c:v>
                </c:pt>
                <c:pt idx="25">
                  <c:v>10.852672648659821</c:v>
                </c:pt>
                <c:pt idx="26">
                  <c:v>11.06290770435699</c:v>
                </c:pt>
                <c:pt idx="27">
                  <c:v>11.269147537475687</c:v>
                </c:pt>
                <c:pt idx="28">
                  <c:v>11.471612917502579</c:v>
                </c:pt>
                <c:pt idx="29">
                  <c:v>11.670504935143185</c:v>
                </c:pt>
                <c:pt idx="30">
                  <c:v>11.866007379247685</c:v>
                </c:pt>
                <c:pt idx="31">
                  <c:v>12.05828875627973</c:v>
                </c:pt>
                <c:pt idx="32">
                  <c:v>12.247504015996073</c:v>
                </c:pt>
                <c:pt idx="33">
                  <c:v>12.433796034008411</c:v>
                </c:pt>
                <c:pt idx="34">
                  <c:v>12.617296891873021</c:v>
                </c:pt>
                <c:pt idx="35">
                  <c:v>12.798128987551435</c:v>
                </c:pt>
                <c:pt idx="36">
                  <c:v>12.976406002963095</c:v>
                </c:pt>
                <c:pt idx="37">
                  <c:v>13.152233750509923</c:v>
                </c:pt>
                <c:pt idx="38">
                  <c:v>13.325710916597066</c:v>
                </c:pt>
                <c:pt idx="39">
                  <c:v>13.496929717082404</c:v>
                </c:pt>
                <c:pt idx="40">
                  <c:v>13.665976477092306</c:v>
                </c:pt>
                <c:pt idx="41">
                  <c:v>13.832932145615423</c:v>
                </c:pt>
                <c:pt idx="42">
                  <c:v>13.99787275363231</c:v>
                </c:pt>
                <c:pt idx="43">
                  <c:v>14.160869823180757</c:v>
                </c:pt>
                <c:pt idx="44">
                  <c:v>14.321990733636358</c:v>
                </c:pt>
                <c:pt idx="45">
                  <c:v>14.48129905055878</c:v>
                </c:pt>
                <c:pt idx="46">
                  <c:v>14.638854821680439</c:v>
                </c:pt>
                <c:pt idx="47">
                  <c:v>14.794714843966815</c:v>
                </c:pt>
                <c:pt idx="48">
                  <c:v>14.948932905133743</c:v>
                </c:pt>
                <c:pt idx="49">
                  <c:v>15.101560002548208</c:v>
                </c:pt>
                <c:pt idx="50">
                  <c:v>15.252644542050692</c:v>
                </c:pt>
                <c:pt idx="51">
                  <c:v>15.402232518907024</c:v>
                </c:pt>
                <c:pt idx="52">
                  <c:v>15.550367682816109</c:v>
                </c:pt>
                <c:pt idx="53">
                  <c:v>15.697091688659098</c:v>
                </c:pt>
                <c:pt idx="54">
                  <c:v>15.842444234468751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1-4184-BC6E-DAA365B67D33}"/>
            </c:ext>
          </c:extLst>
        </c:ser>
        <c:ser>
          <c:idx val="1"/>
          <c:order val="1"/>
          <c:tx>
            <c:v>실측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계산!$Z$59:$Z$129</c:f>
              <c:numCache>
                <c:formatCode>General</c:formatCode>
                <c:ptCount val="71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0</c:v>
                </c:pt>
                <c:pt idx="4">
                  <c:v>7</c:v>
                </c:pt>
                <c:pt idx="5">
                  <c:v>14</c:v>
                </c:pt>
                <c:pt idx="6">
                  <c:v>0</c:v>
                </c:pt>
                <c:pt idx="7">
                  <c:v>7</c:v>
                </c:pt>
                <c:pt idx="8">
                  <c:v>16</c:v>
                </c:pt>
                <c:pt idx="9">
                  <c:v>7</c:v>
                </c:pt>
                <c:pt idx="10">
                  <c:v>14</c:v>
                </c:pt>
                <c:pt idx="11">
                  <c:v>21</c:v>
                </c:pt>
                <c:pt idx="12">
                  <c:v>28</c:v>
                </c:pt>
                <c:pt idx="13">
                  <c:v>0</c:v>
                </c:pt>
                <c:pt idx="14">
                  <c:v>7</c:v>
                </c:pt>
                <c:pt idx="15">
                  <c:v>16</c:v>
                </c:pt>
                <c:pt idx="16">
                  <c:v>0</c:v>
                </c:pt>
                <c:pt idx="17">
                  <c:v>7</c:v>
                </c:pt>
                <c:pt idx="18">
                  <c:v>14</c:v>
                </c:pt>
                <c:pt idx="19">
                  <c:v>7</c:v>
                </c:pt>
                <c:pt idx="20">
                  <c:v>16</c:v>
                </c:pt>
                <c:pt idx="21">
                  <c:v>0</c:v>
                </c:pt>
                <c:pt idx="22">
                  <c:v>7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7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7</c:v>
                </c:pt>
                <c:pt idx="31">
                  <c:v>0</c:v>
                </c:pt>
                <c:pt idx="32">
                  <c:v>7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7</c:v>
                </c:pt>
                <c:pt idx="37">
                  <c:v>16</c:v>
                </c:pt>
                <c:pt idx="38">
                  <c:v>0</c:v>
                </c:pt>
                <c:pt idx="39">
                  <c:v>14</c:v>
                </c:pt>
                <c:pt idx="40">
                  <c:v>0</c:v>
                </c:pt>
                <c:pt idx="41">
                  <c:v>14</c:v>
                </c:pt>
                <c:pt idx="42">
                  <c:v>0</c:v>
                </c:pt>
                <c:pt idx="43">
                  <c:v>7</c:v>
                </c:pt>
                <c:pt idx="44">
                  <c:v>0</c:v>
                </c:pt>
                <c:pt idx="45">
                  <c:v>7</c:v>
                </c:pt>
                <c:pt idx="46">
                  <c:v>7</c:v>
                </c:pt>
                <c:pt idx="47">
                  <c:v>0</c:v>
                </c:pt>
                <c:pt idx="48">
                  <c:v>28</c:v>
                </c:pt>
                <c:pt idx="49">
                  <c:v>0</c:v>
                </c:pt>
                <c:pt idx="50">
                  <c:v>28</c:v>
                </c:pt>
                <c:pt idx="51">
                  <c:v>0</c:v>
                </c:pt>
                <c:pt idx="52">
                  <c:v>0</c:v>
                </c:pt>
                <c:pt idx="53">
                  <c:v>28</c:v>
                </c:pt>
                <c:pt idx="54">
                  <c:v>28</c:v>
                </c:pt>
                <c:pt idx="55">
                  <c:v>0</c:v>
                </c:pt>
                <c:pt idx="56">
                  <c:v>28</c:v>
                </c:pt>
                <c:pt idx="57">
                  <c:v>21</c:v>
                </c:pt>
                <c:pt idx="58">
                  <c:v>31</c:v>
                </c:pt>
                <c:pt idx="59">
                  <c:v>38</c:v>
                </c:pt>
                <c:pt idx="60">
                  <c:v>21</c:v>
                </c:pt>
                <c:pt idx="61">
                  <c:v>31</c:v>
                </c:pt>
                <c:pt idx="62">
                  <c:v>38</c:v>
                </c:pt>
                <c:pt idx="63">
                  <c:v>38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21</c:v>
                </c:pt>
                <c:pt idx="68">
                  <c:v>0</c:v>
                </c:pt>
                <c:pt idx="69">
                  <c:v>14</c:v>
                </c:pt>
                <c:pt idx="70">
                  <c:v>0</c:v>
                </c:pt>
              </c:numCache>
            </c:numRef>
          </c:xVal>
          <c:yVal>
            <c:numRef>
              <c:f>계산!$AC$59:$AC$129</c:f>
              <c:numCache>
                <c:formatCode>General</c:formatCode>
                <c:ptCount val="71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11</c:v>
                </c:pt>
                <c:pt idx="13">
                  <c:v>3</c:v>
                </c:pt>
                <c:pt idx="14">
                  <c:v>4</c:v>
                </c:pt>
                <c:pt idx="15">
                  <c:v>8</c:v>
                </c:pt>
                <c:pt idx="16">
                  <c:v>3</c:v>
                </c:pt>
                <c:pt idx="17">
                  <c:v>6</c:v>
                </c:pt>
                <c:pt idx="18">
                  <c:v>7</c:v>
                </c:pt>
                <c:pt idx="19">
                  <c:v>4</c:v>
                </c:pt>
                <c:pt idx="20">
                  <c:v>8</c:v>
                </c:pt>
                <c:pt idx="21">
                  <c:v>3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6</c:v>
                </c:pt>
                <c:pt idx="31">
                  <c:v>4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9</c:v>
                </c:pt>
                <c:pt idx="38">
                  <c:v>4</c:v>
                </c:pt>
                <c:pt idx="39">
                  <c:v>7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7</c:v>
                </c:pt>
                <c:pt idx="46">
                  <c:v>7</c:v>
                </c:pt>
                <c:pt idx="47">
                  <c:v>3</c:v>
                </c:pt>
                <c:pt idx="48">
                  <c:v>10</c:v>
                </c:pt>
                <c:pt idx="49">
                  <c:v>3</c:v>
                </c:pt>
                <c:pt idx="50">
                  <c:v>9</c:v>
                </c:pt>
                <c:pt idx="51">
                  <c:v>2</c:v>
                </c:pt>
                <c:pt idx="52">
                  <c:v>3</c:v>
                </c:pt>
                <c:pt idx="53">
                  <c:v>10</c:v>
                </c:pt>
                <c:pt idx="54">
                  <c:v>9</c:v>
                </c:pt>
                <c:pt idx="55">
                  <c:v>3</c:v>
                </c:pt>
                <c:pt idx="56">
                  <c:v>11</c:v>
                </c:pt>
                <c:pt idx="57">
                  <c:v>12</c:v>
                </c:pt>
                <c:pt idx="58">
                  <c:v>14</c:v>
                </c:pt>
                <c:pt idx="59">
                  <c:v>14</c:v>
                </c:pt>
                <c:pt idx="60">
                  <c:v>9</c:v>
                </c:pt>
                <c:pt idx="61">
                  <c:v>14</c:v>
                </c:pt>
                <c:pt idx="62">
                  <c:v>15</c:v>
                </c:pt>
                <c:pt idx="63">
                  <c:v>12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11</c:v>
                </c:pt>
                <c:pt idx="68">
                  <c:v>5</c:v>
                </c:pt>
                <c:pt idx="69">
                  <c:v>9</c:v>
                </c:pt>
                <c:pt idx="7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1-4184-BC6E-DAA365B67D33}"/>
            </c:ext>
          </c:extLst>
        </c:ser>
        <c:ser>
          <c:idx val="2"/>
          <c:order val="2"/>
          <c:tx>
            <c:v>실측 평균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계산!$Y$2:$Y$56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계산!$AE$2:$AE$56</c:f>
              <c:numCache>
                <c:formatCode>General</c:formatCode>
                <c:ptCount val="55"/>
                <c:pt idx="0">
                  <c:v>3.7777777779999999</c:v>
                </c:pt>
                <c:pt idx="6">
                  <c:v>5.3333333329999997</c:v>
                </c:pt>
                <c:pt idx="13">
                  <c:v>7.3333333329999997</c:v>
                </c:pt>
                <c:pt idx="20">
                  <c:v>9.75</c:v>
                </c:pt>
                <c:pt idx="27">
                  <c:v>10</c:v>
                </c:pt>
                <c:pt idx="37">
                  <c:v>13.66666667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91-4184-BC6E-DAA365B67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61599"/>
        <c:axId val="300581759"/>
      </c:scatterChart>
      <c:valAx>
        <c:axId val="49236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DAP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0581759"/>
        <c:crosses val="autoZero"/>
        <c:crossBetween val="midCat"/>
      </c:valAx>
      <c:valAx>
        <c:axId val="3005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</a:t>
                </a:r>
                <a:r>
                  <a:rPr lang="en-US" altLang="ko-KR" baseline="0"/>
                  <a:t> Number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6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LAI</a:t>
            </a:r>
            <a:r>
              <a:rPr lang="en-US" altLang="ko-KR" baseline="0"/>
              <a:t> corr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'LAI 추정'!$U$1</c:f>
              <c:strCache>
                <c:ptCount val="1"/>
                <c:pt idx="0">
                  <c:v>LAI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02340332458443"/>
                  <c:y val="0.32611256926217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'LAI 추정'!$S$2:$S$370</c:f>
              <c:numCache>
                <c:formatCode>General</c:formatCode>
                <c:ptCount val="369"/>
                <c:pt idx="0">
                  <c:v>5.3907473971073561E-3</c:v>
                </c:pt>
                <c:pt idx="1">
                  <c:v>0</c:v>
                </c:pt>
                <c:pt idx="2">
                  <c:v>0.12923261569675124</c:v>
                </c:pt>
                <c:pt idx="3">
                  <c:v>0</c:v>
                </c:pt>
                <c:pt idx="4">
                  <c:v>0</c:v>
                </c:pt>
                <c:pt idx="5">
                  <c:v>0.31487021611954708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0.537910019214067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0.78291438816114534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1.0421879285719586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1.3122504157138886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1.5916072028689134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1.8796186342199854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2.175983916390372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2.4805211083497687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2.7930796174626367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3.1135091057655351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3.4416511915756534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3.7773396137214208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4.1204029752338505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xVal>
          <c:yVal>
            <c:numRef>
              <c:f>'LAI 추정'!$U$2:$U$370</c:f>
              <c:numCache>
                <c:formatCode>General</c:formatCode>
                <c:ptCount val="369"/>
                <c:pt idx="0">
                  <c:v>1.61E-2</c:v>
                </c:pt>
                <c:pt idx="2">
                  <c:v>6.14052E-2</c:v>
                </c:pt>
                <c:pt idx="5">
                  <c:v>0.16799856699999999</c:v>
                </c:pt>
                <c:pt idx="9">
                  <c:v>0.427193514</c:v>
                </c:pt>
                <c:pt idx="14">
                  <c:v>0.65443569199999996</c:v>
                </c:pt>
                <c:pt idx="20">
                  <c:v>1.433635636</c:v>
                </c:pt>
                <c:pt idx="27">
                  <c:v>1.571077818</c:v>
                </c:pt>
                <c:pt idx="35">
                  <c:v>2.037475862</c:v>
                </c:pt>
                <c:pt idx="44">
                  <c:v>2.3992457140000001</c:v>
                </c:pt>
                <c:pt idx="65">
                  <c:v>2.8550080000000002</c:v>
                </c:pt>
                <c:pt idx="77">
                  <c:v>3.3618000000000001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9-44B5-9788-F470C7F4D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185791"/>
        <c:axId val="750054799"/>
      </c:scatterChart>
      <c:valAx>
        <c:axId val="75018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LAI expect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0054799"/>
        <c:crosses val="autoZero"/>
        <c:crossBetween val="midCat"/>
      </c:valAx>
      <c:valAx>
        <c:axId val="7500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LAI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018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leaf_area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'LAI 추정'!$AH$1</c:f>
              <c:strCache>
                <c:ptCount val="1"/>
                <c:pt idx="0">
                  <c:v>leaf_area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939566929133857"/>
                  <c:y val="0.1709310294546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'LAI 추정'!$AG$2:$AG$370</c:f>
              <c:numCache>
                <c:formatCode>General</c:formatCode>
                <c:ptCount val="369"/>
                <c:pt idx="0">
                  <c:v>3.4</c:v>
                </c:pt>
                <c:pt idx="1">
                  <c:v>4.8</c:v>
                </c:pt>
                <c:pt idx="2">
                  <c:v>9.6</c:v>
                </c:pt>
                <c:pt idx="3">
                  <c:v>3.8</c:v>
                </c:pt>
                <c:pt idx="4">
                  <c:v>6.5</c:v>
                </c:pt>
                <c:pt idx="5">
                  <c:v>10.1</c:v>
                </c:pt>
                <c:pt idx="6">
                  <c:v>1.8</c:v>
                </c:pt>
                <c:pt idx="7">
                  <c:v>4.4000000000000004</c:v>
                </c:pt>
                <c:pt idx="8">
                  <c:v>7.6</c:v>
                </c:pt>
                <c:pt idx="9">
                  <c:v>1.2</c:v>
                </c:pt>
                <c:pt idx="10">
                  <c:v>5.6</c:v>
                </c:pt>
                <c:pt idx="11">
                  <c:v>8.6999999999999993</c:v>
                </c:pt>
                <c:pt idx="12">
                  <c:v>2.8</c:v>
                </c:pt>
                <c:pt idx="13">
                  <c:v>4.7</c:v>
                </c:pt>
                <c:pt idx="14">
                  <c:v>8.4</c:v>
                </c:pt>
                <c:pt idx="15">
                  <c:v>3.1</c:v>
                </c:pt>
                <c:pt idx="16">
                  <c:v>6.4</c:v>
                </c:pt>
                <c:pt idx="17">
                  <c:v>10.199999999999999</c:v>
                </c:pt>
                <c:pt idx="18">
                  <c:v>11.1</c:v>
                </c:pt>
                <c:pt idx="19">
                  <c:v>11</c:v>
                </c:pt>
                <c:pt idx="20">
                  <c:v>2.7</c:v>
                </c:pt>
                <c:pt idx="21">
                  <c:v>4.0999999999999996</c:v>
                </c:pt>
                <c:pt idx="22">
                  <c:v>7.7</c:v>
                </c:pt>
                <c:pt idx="23">
                  <c:v>1.4</c:v>
                </c:pt>
                <c:pt idx="24">
                  <c:v>10.199999999999999</c:v>
                </c:pt>
                <c:pt idx="25">
                  <c:v>7.5</c:v>
                </c:pt>
                <c:pt idx="26">
                  <c:v>3</c:v>
                </c:pt>
                <c:pt idx="27">
                  <c:v>4.5999999999999996</c:v>
                </c:pt>
                <c:pt idx="28">
                  <c:v>8</c:v>
                </c:pt>
                <c:pt idx="29">
                  <c:v>3</c:v>
                </c:pt>
                <c:pt idx="30">
                  <c:v>6.2</c:v>
                </c:pt>
                <c:pt idx="31">
                  <c:v>8.6999999999999993</c:v>
                </c:pt>
                <c:pt idx="32">
                  <c:v>1.8</c:v>
                </c:pt>
                <c:pt idx="33">
                  <c:v>4.5</c:v>
                </c:pt>
                <c:pt idx="34">
                  <c:v>7.7</c:v>
                </c:pt>
                <c:pt idx="35">
                  <c:v>1.1000000000000001</c:v>
                </c:pt>
                <c:pt idx="36">
                  <c:v>6</c:v>
                </c:pt>
                <c:pt idx="37">
                  <c:v>2.7</c:v>
                </c:pt>
                <c:pt idx="38">
                  <c:v>5.4</c:v>
                </c:pt>
                <c:pt idx="39">
                  <c:v>7.7</c:v>
                </c:pt>
                <c:pt idx="40">
                  <c:v>3</c:v>
                </c:pt>
                <c:pt idx="41">
                  <c:v>6</c:v>
                </c:pt>
                <c:pt idx="42">
                  <c:v>1.7</c:v>
                </c:pt>
                <c:pt idx="43">
                  <c:v>2.2999999999999998</c:v>
                </c:pt>
                <c:pt idx="44">
                  <c:v>5</c:v>
                </c:pt>
                <c:pt idx="45">
                  <c:v>9.3000000000000007</c:v>
                </c:pt>
                <c:pt idx="46">
                  <c:v>11.8</c:v>
                </c:pt>
                <c:pt idx="47">
                  <c:v>1.2</c:v>
                </c:pt>
                <c:pt idx="48">
                  <c:v>5.3</c:v>
                </c:pt>
                <c:pt idx="49">
                  <c:v>8.6999999999999993</c:v>
                </c:pt>
                <c:pt idx="50">
                  <c:v>3.6</c:v>
                </c:pt>
                <c:pt idx="51">
                  <c:v>6.1</c:v>
                </c:pt>
                <c:pt idx="52">
                  <c:v>3.6</c:v>
                </c:pt>
                <c:pt idx="53">
                  <c:v>7</c:v>
                </c:pt>
                <c:pt idx="54">
                  <c:v>1.2</c:v>
                </c:pt>
                <c:pt idx="55">
                  <c:v>1.8</c:v>
                </c:pt>
                <c:pt idx="56">
                  <c:v>5.0999999999999996</c:v>
                </c:pt>
                <c:pt idx="57">
                  <c:v>8</c:v>
                </c:pt>
                <c:pt idx="58">
                  <c:v>1.2</c:v>
                </c:pt>
                <c:pt idx="59">
                  <c:v>5.7</c:v>
                </c:pt>
                <c:pt idx="60">
                  <c:v>8.6999999999999993</c:v>
                </c:pt>
                <c:pt idx="61">
                  <c:v>3.3</c:v>
                </c:pt>
                <c:pt idx="62">
                  <c:v>6</c:v>
                </c:pt>
                <c:pt idx="63">
                  <c:v>3.8</c:v>
                </c:pt>
                <c:pt idx="64">
                  <c:v>7</c:v>
                </c:pt>
                <c:pt idx="65">
                  <c:v>1.4</c:v>
                </c:pt>
                <c:pt idx="66">
                  <c:v>4.2</c:v>
                </c:pt>
                <c:pt idx="67">
                  <c:v>7.2</c:v>
                </c:pt>
                <c:pt idx="68">
                  <c:v>11</c:v>
                </c:pt>
                <c:pt idx="69">
                  <c:v>13</c:v>
                </c:pt>
                <c:pt idx="70">
                  <c:v>1.4</c:v>
                </c:pt>
                <c:pt idx="71">
                  <c:v>5.6</c:v>
                </c:pt>
                <c:pt idx="72">
                  <c:v>7.9</c:v>
                </c:pt>
                <c:pt idx="73">
                  <c:v>3.3</c:v>
                </c:pt>
                <c:pt idx="74">
                  <c:v>4.9000000000000004</c:v>
                </c:pt>
                <c:pt idx="75">
                  <c:v>3</c:v>
                </c:pt>
                <c:pt idx="76">
                  <c:v>4.8</c:v>
                </c:pt>
                <c:pt idx="77">
                  <c:v>9.3000000000000007</c:v>
                </c:pt>
                <c:pt idx="78">
                  <c:v>2.7</c:v>
                </c:pt>
                <c:pt idx="79">
                  <c:v>5.0999999999999996</c:v>
                </c:pt>
                <c:pt idx="80">
                  <c:v>8.1</c:v>
                </c:pt>
                <c:pt idx="81">
                  <c:v>2.2000000000000002</c:v>
                </c:pt>
                <c:pt idx="82">
                  <c:v>6.5</c:v>
                </c:pt>
                <c:pt idx="83">
                  <c:v>9.5</c:v>
                </c:pt>
                <c:pt idx="84">
                  <c:v>13.3</c:v>
                </c:pt>
                <c:pt idx="85">
                  <c:v>13.4</c:v>
                </c:pt>
                <c:pt idx="86">
                  <c:v>1.6</c:v>
                </c:pt>
                <c:pt idx="87">
                  <c:v>4.5</c:v>
                </c:pt>
                <c:pt idx="88">
                  <c:v>1.1000000000000001</c:v>
                </c:pt>
                <c:pt idx="89">
                  <c:v>5.8</c:v>
                </c:pt>
                <c:pt idx="90">
                  <c:v>9.9</c:v>
                </c:pt>
                <c:pt idx="91">
                  <c:v>2.5</c:v>
                </c:pt>
                <c:pt idx="92">
                  <c:v>6.4</c:v>
                </c:pt>
                <c:pt idx="93">
                  <c:v>9.1999999999999993</c:v>
                </c:pt>
                <c:pt idx="94">
                  <c:v>12.2</c:v>
                </c:pt>
                <c:pt idx="95">
                  <c:v>14.1</c:v>
                </c:pt>
                <c:pt idx="96">
                  <c:v>1</c:v>
                </c:pt>
                <c:pt idx="97">
                  <c:v>4.0999999999999996</c:v>
                </c:pt>
                <c:pt idx="98">
                  <c:v>1</c:v>
                </c:pt>
                <c:pt idx="99">
                  <c:v>5.0999999999999996</c:v>
                </c:pt>
                <c:pt idx="100">
                  <c:v>10.5</c:v>
                </c:pt>
                <c:pt idx="101">
                  <c:v>3</c:v>
                </c:pt>
                <c:pt idx="102">
                  <c:v>6.6</c:v>
                </c:pt>
                <c:pt idx="103">
                  <c:v>9.8000000000000007</c:v>
                </c:pt>
                <c:pt idx="104">
                  <c:v>12.9</c:v>
                </c:pt>
                <c:pt idx="105">
                  <c:v>13.9</c:v>
                </c:pt>
                <c:pt idx="106">
                  <c:v>1.3</c:v>
                </c:pt>
                <c:pt idx="107">
                  <c:v>4.5</c:v>
                </c:pt>
                <c:pt idx="108">
                  <c:v>7.3</c:v>
                </c:pt>
                <c:pt idx="109">
                  <c:v>1</c:v>
                </c:pt>
                <c:pt idx="110">
                  <c:v>5.2</c:v>
                </c:pt>
                <c:pt idx="111">
                  <c:v>10.5</c:v>
                </c:pt>
                <c:pt idx="112">
                  <c:v>2.5</c:v>
                </c:pt>
                <c:pt idx="113">
                  <c:v>3.7</c:v>
                </c:pt>
                <c:pt idx="114">
                  <c:v>8.6</c:v>
                </c:pt>
                <c:pt idx="115">
                  <c:v>3</c:v>
                </c:pt>
                <c:pt idx="116">
                  <c:v>6.6</c:v>
                </c:pt>
                <c:pt idx="117">
                  <c:v>9.8000000000000007</c:v>
                </c:pt>
                <c:pt idx="118">
                  <c:v>2.5</c:v>
                </c:pt>
                <c:pt idx="119">
                  <c:v>4.4000000000000004</c:v>
                </c:pt>
                <c:pt idx="120">
                  <c:v>7.5</c:v>
                </c:pt>
                <c:pt idx="121">
                  <c:v>0.8</c:v>
                </c:pt>
                <c:pt idx="122">
                  <c:v>4.8</c:v>
                </c:pt>
                <c:pt idx="123">
                  <c:v>9.1999999999999993</c:v>
                </c:pt>
                <c:pt idx="124">
                  <c:v>2.5</c:v>
                </c:pt>
                <c:pt idx="125">
                  <c:v>4</c:v>
                </c:pt>
                <c:pt idx="126">
                  <c:v>5.8</c:v>
                </c:pt>
                <c:pt idx="127">
                  <c:v>3</c:v>
                </c:pt>
                <c:pt idx="128">
                  <c:v>6.4</c:v>
                </c:pt>
                <c:pt idx="129">
                  <c:v>8.4</c:v>
                </c:pt>
                <c:pt idx="130">
                  <c:v>1.9</c:v>
                </c:pt>
                <c:pt idx="131">
                  <c:v>3.9</c:v>
                </c:pt>
                <c:pt idx="132">
                  <c:v>8</c:v>
                </c:pt>
                <c:pt idx="133">
                  <c:v>1</c:v>
                </c:pt>
                <c:pt idx="134">
                  <c:v>5.7</c:v>
                </c:pt>
                <c:pt idx="135">
                  <c:v>8.5</c:v>
                </c:pt>
                <c:pt idx="136">
                  <c:v>3.5</c:v>
                </c:pt>
                <c:pt idx="137">
                  <c:v>6</c:v>
                </c:pt>
                <c:pt idx="138">
                  <c:v>3.1</c:v>
                </c:pt>
                <c:pt idx="139">
                  <c:v>7.6</c:v>
                </c:pt>
                <c:pt idx="140">
                  <c:v>10.5</c:v>
                </c:pt>
                <c:pt idx="141">
                  <c:v>1.1000000000000001</c:v>
                </c:pt>
                <c:pt idx="142">
                  <c:v>3.6</c:v>
                </c:pt>
                <c:pt idx="143">
                  <c:v>7</c:v>
                </c:pt>
                <c:pt idx="144">
                  <c:v>1</c:v>
                </c:pt>
                <c:pt idx="145">
                  <c:v>5.9</c:v>
                </c:pt>
                <c:pt idx="146">
                  <c:v>9.6999999999999993</c:v>
                </c:pt>
                <c:pt idx="147">
                  <c:v>3.3</c:v>
                </c:pt>
                <c:pt idx="148">
                  <c:v>7.1</c:v>
                </c:pt>
                <c:pt idx="149">
                  <c:v>3.9</c:v>
                </c:pt>
                <c:pt idx="150">
                  <c:v>7.8</c:v>
                </c:pt>
                <c:pt idx="151">
                  <c:v>1.8</c:v>
                </c:pt>
                <c:pt idx="152">
                  <c:v>2.6</c:v>
                </c:pt>
                <c:pt idx="153">
                  <c:v>5.7</c:v>
                </c:pt>
                <c:pt idx="154">
                  <c:v>8.1999999999999993</c:v>
                </c:pt>
                <c:pt idx="155">
                  <c:v>10.3</c:v>
                </c:pt>
                <c:pt idx="156">
                  <c:v>2.5</c:v>
                </c:pt>
                <c:pt idx="157">
                  <c:v>5.5</c:v>
                </c:pt>
                <c:pt idx="158">
                  <c:v>7.5</c:v>
                </c:pt>
                <c:pt idx="159">
                  <c:v>11.7</c:v>
                </c:pt>
                <c:pt idx="160">
                  <c:v>1.6</c:v>
                </c:pt>
                <c:pt idx="161">
                  <c:v>2.1</c:v>
                </c:pt>
                <c:pt idx="162">
                  <c:v>4.8</c:v>
                </c:pt>
                <c:pt idx="163">
                  <c:v>2</c:v>
                </c:pt>
                <c:pt idx="164">
                  <c:v>3.4</c:v>
                </c:pt>
                <c:pt idx="165">
                  <c:v>5.7</c:v>
                </c:pt>
                <c:pt idx="166">
                  <c:v>8.1999999999999993</c:v>
                </c:pt>
                <c:pt idx="167">
                  <c:v>1.7</c:v>
                </c:pt>
                <c:pt idx="168">
                  <c:v>4.7</c:v>
                </c:pt>
                <c:pt idx="169">
                  <c:v>7.9</c:v>
                </c:pt>
                <c:pt idx="170">
                  <c:v>9.6999999999999993</c:v>
                </c:pt>
                <c:pt idx="171">
                  <c:v>12.1</c:v>
                </c:pt>
                <c:pt idx="172">
                  <c:v>1</c:v>
                </c:pt>
                <c:pt idx="173">
                  <c:v>3.7</c:v>
                </c:pt>
                <c:pt idx="174">
                  <c:v>9.1</c:v>
                </c:pt>
                <c:pt idx="175">
                  <c:v>8.6999999999999993</c:v>
                </c:pt>
                <c:pt idx="176">
                  <c:v>2.2999999999999998</c:v>
                </c:pt>
                <c:pt idx="177">
                  <c:v>3.4</c:v>
                </c:pt>
                <c:pt idx="178">
                  <c:v>5.7</c:v>
                </c:pt>
                <c:pt idx="179">
                  <c:v>8.8000000000000007</c:v>
                </c:pt>
                <c:pt idx="180">
                  <c:v>10.4</c:v>
                </c:pt>
                <c:pt idx="181">
                  <c:v>2.6</c:v>
                </c:pt>
                <c:pt idx="182">
                  <c:v>4.0999999999999996</c:v>
                </c:pt>
                <c:pt idx="183">
                  <c:v>6.8</c:v>
                </c:pt>
                <c:pt idx="184">
                  <c:v>10.1</c:v>
                </c:pt>
                <c:pt idx="185">
                  <c:v>1.3</c:v>
                </c:pt>
                <c:pt idx="186">
                  <c:v>4.5</c:v>
                </c:pt>
                <c:pt idx="187">
                  <c:v>6.7</c:v>
                </c:pt>
                <c:pt idx="188">
                  <c:v>9.6999999999999993</c:v>
                </c:pt>
                <c:pt idx="189">
                  <c:v>2.2999999999999998</c:v>
                </c:pt>
                <c:pt idx="190">
                  <c:v>3.6</c:v>
                </c:pt>
                <c:pt idx="191">
                  <c:v>5.8</c:v>
                </c:pt>
                <c:pt idx="192">
                  <c:v>8</c:v>
                </c:pt>
                <c:pt idx="193">
                  <c:v>10.199999999999999</c:v>
                </c:pt>
                <c:pt idx="194">
                  <c:v>2.7</c:v>
                </c:pt>
                <c:pt idx="195">
                  <c:v>5.5</c:v>
                </c:pt>
                <c:pt idx="196">
                  <c:v>8.8000000000000007</c:v>
                </c:pt>
                <c:pt idx="197">
                  <c:v>2.5</c:v>
                </c:pt>
                <c:pt idx="198">
                  <c:v>2.6</c:v>
                </c:pt>
                <c:pt idx="199">
                  <c:v>4.5</c:v>
                </c:pt>
                <c:pt idx="200">
                  <c:v>7.8</c:v>
                </c:pt>
                <c:pt idx="201">
                  <c:v>11.8</c:v>
                </c:pt>
                <c:pt idx="202">
                  <c:v>2</c:v>
                </c:pt>
                <c:pt idx="203">
                  <c:v>3.8</c:v>
                </c:pt>
                <c:pt idx="204">
                  <c:v>5.8</c:v>
                </c:pt>
                <c:pt idx="205">
                  <c:v>9.3000000000000007</c:v>
                </c:pt>
                <c:pt idx="206">
                  <c:v>1.9</c:v>
                </c:pt>
                <c:pt idx="207">
                  <c:v>4.9000000000000004</c:v>
                </c:pt>
                <c:pt idx="208">
                  <c:v>7.7</c:v>
                </c:pt>
                <c:pt idx="209">
                  <c:v>1.9</c:v>
                </c:pt>
                <c:pt idx="210">
                  <c:v>2.8</c:v>
                </c:pt>
                <c:pt idx="211">
                  <c:v>4.2</c:v>
                </c:pt>
                <c:pt idx="212">
                  <c:v>8.6999999999999993</c:v>
                </c:pt>
                <c:pt idx="213">
                  <c:v>9.1</c:v>
                </c:pt>
                <c:pt idx="214">
                  <c:v>2.1</c:v>
                </c:pt>
                <c:pt idx="215">
                  <c:v>3.3</c:v>
                </c:pt>
                <c:pt idx="216">
                  <c:v>5.7</c:v>
                </c:pt>
                <c:pt idx="217">
                  <c:v>10</c:v>
                </c:pt>
                <c:pt idx="218">
                  <c:v>2.2000000000000002</c:v>
                </c:pt>
                <c:pt idx="219">
                  <c:v>5</c:v>
                </c:pt>
                <c:pt idx="220">
                  <c:v>7.8</c:v>
                </c:pt>
                <c:pt idx="221">
                  <c:v>1.1000000000000001</c:v>
                </c:pt>
                <c:pt idx="222">
                  <c:v>3.6</c:v>
                </c:pt>
                <c:pt idx="223">
                  <c:v>5.4</c:v>
                </c:pt>
                <c:pt idx="224">
                  <c:v>9.8000000000000007</c:v>
                </c:pt>
                <c:pt idx="225">
                  <c:v>13</c:v>
                </c:pt>
                <c:pt idx="226">
                  <c:v>1.8</c:v>
                </c:pt>
                <c:pt idx="227">
                  <c:v>3.1</c:v>
                </c:pt>
                <c:pt idx="228">
                  <c:v>5.7</c:v>
                </c:pt>
                <c:pt idx="229">
                  <c:v>9.6</c:v>
                </c:pt>
                <c:pt idx="230">
                  <c:v>1.8</c:v>
                </c:pt>
                <c:pt idx="231">
                  <c:v>3.8</c:v>
                </c:pt>
                <c:pt idx="232">
                  <c:v>5.7</c:v>
                </c:pt>
                <c:pt idx="233">
                  <c:v>9.9</c:v>
                </c:pt>
                <c:pt idx="234">
                  <c:v>2.2999999999999998</c:v>
                </c:pt>
                <c:pt idx="235">
                  <c:v>3.4</c:v>
                </c:pt>
                <c:pt idx="236">
                  <c:v>7</c:v>
                </c:pt>
                <c:pt idx="237">
                  <c:v>9.8000000000000007</c:v>
                </c:pt>
                <c:pt idx="238">
                  <c:v>2.2999999999999998</c:v>
                </c:pt>
                <c:pt idx="239">
                  <c:v>3.3</c:v>
                </c:pt>
                <c:pt idx="240">
                  <c:v>6.4</c:v>
                </c:pt>
                <c:pt idx="241">
                  <c:v>10.3</c:v>
                </c:pt>
                <c:pt idx="242">
                  <c:v>2.2999999999999998</c:v>
                </c:pt>
                <c:pt idx="243">
                  <c:v>3</c:v>
                </c:pt>
                <c:pt idx="244">
                  <c:v>5.9</c:v>
                </c:pt>
                <c:pt idx="245">
                  <c:v>2.2000000000000002</c:v>
                </c:pt>
                <c:pt idx="246">
                  <c:v>3.5</c:v>
                </c:pt>
                <c:pt idx="247">
                  <c:v>5.4</c:v>
                </c:pt>
                <c:pt idx="248">
                  <c:v>2.6</c:v>
                </c:pt>
                <c:pt idx="249">
                  <c:v>3.6</c:v>
                </c:pt>
                <c:pt idx="250">
                  <c:v>6.5</c:v>
                </c:pt>
                <c:pt idx="251">
                  <c:v>2.6</c:v>
                </c:pt>
                <c:pt idx="252">
                  <c:v>3.3</c:v>
                </c:pt>
                <c:pt idx="253">
                  <c:v>5.8</c:v>
                </c:pt>
                <c:pt idx="254">
                  <c:v>2.2000000000000002</c:v>
                </c:pt>
                <c:pt idx="255">
                  <c:v>3.3</c:v>
                </c:pt>
                <c:pt idx="256">
                  <c:v>5.2</c:v>
                </c:pt>
                <c:pt idx="257">
                  <c:v>15</c:v>
                </c:pt>
                <c:pt idx="258">
                  <c:v>21.5</c:v>
                </c:pt>
                <c:pt idx="259">
                  <c:v>20</c:v>
                </c:pt>
                <c:pt idx="260">
                  <c:v>24</c:v>
                </c:pt>
                <c:pt idx="261">
                  <c:v>28</c:v>
                </c:pt>
                <c:pt idx="262">
                  <c:v>28</c:v>
                </c:pt>
                <c:pt idx="263">
                  <c:v>14.5</c:v>
                </c:pt>
                <c:pt idx="264">
                  <c:v>20.5</c:v>
                </c:pt>
                <c:pt idx="265">
                  <c:v>22</c:v>
                </c:pt>
                <c:pt idx="266">
                  <c:v>29</c:v>
                </c:pt>
                <c:pt idx="267">
                  <c:v>33</c:v>
                </c:pt>
                <c:pt idx="268">
                  <c:v>35</c:v>
                </c:pt>
                <c:pt idx="269">
                  <c:v>10</c:v>
                </c:pt>
                <c:pt idx="270">
                  <c:v>13</c:v>
                </c:pt>
                <c:pt idx="271">
                  <c:v>14</c:v>
                </c:pt>
                <c:pt idx="272">
                  <c:v>19</c:v>
                </c:pt>
                <c:pt idx="273">
                  <c:v>26</c:v>
                </c:pt>
                <c:pt idx="274">
                  <c:v>28.5</c:v>
                </c:pt>
                <c:pt idx="275">
                  <c:v>35</c:v>
                </c:pt>
                <c:pt idx="276">
                  <c:v>32</c:v>
                </c:pt>
                <c:pt idx="277">
                  <c:v>13</c:v>
                </c:pt>
                <c:pt idx="278">
                  <c:v>20</c:v>
                </c:pt>
                <c:pt idx="279">
                  <c:v>24</c:v>
                </c:pt>
                <c:pt idx="280">
                  <c:v>32</c:v>
                </c:pt>
                <c:pt idx="281">
                  <c:v>33.5</c:v>
                </c:pt>
                <c:pt idx="282">
                  <c:v>37</c:v>
                </c:pt>
                <c:pt idx="283">
                  <c:v>36</c:v>
                </c:pt>
                <c:pt idx="284">
                  <c:v>38</c:v>
                </c:pt>
                <c:pt idx="285">
                  <c:v>9.5</c:v>
                </c:pt>
                <c:pt idx="286">
                  <c:v>11</c:v>
                </c:pt>
                <c:pt idx="287">
                  <c:v>14</c:v>
                </c:pt>
                <c:pt idx="288">
                  <c:v>15</c:v>
                </c:pt>
                <c:pt idx="289">
                  <c:v>20</c:v>
                </c:pt>
                <c:pt idx="290">
                  <c:v>27</c:v>
                </c:pt>
                <c:pt idx="291">
                  <c:v>30</c:v>
                </c:pt>
                <c:pt idx="292">
                  <c:v>35</c:v>
                </c:pt>
                <c:pt idx="293">
                  <c:v>34</c:v>
                </c:pt>
                <c:pt idx="294">
                  <c:v>12.5</c:v>
                </c:pt>
                <c:pt idx="295">
                  <c:v>17</c:v>
                </c:pt>
                <c:pt idx="296">
                  <c:v>21</c:v>
                </c:pt>
                <c:pt idx="297">
                  <c:v>26</c:v>
                </c:pt>
                <c:pt idx="298">
                  <c:v>30</c:v>
                </c:pt>
                <c:pt idx="299">
                  <c:v>27.5</c:v>
                </c:pt>
                <c:pt idx="300">
                  <c:v>30</c:v>
                </c:pt>
                <c:pt idx="301">
                  <c:v>37</c:v>
                </c:pt>
                <c:pt idx="302">
                  <c:v>10.5</c:v>
                </c:pt>
                <c:pt idx="303">
                  <c:v>13.5</c:v>
                </c:pt>
                <c:pt idx="304">
                  <c:v>5.2</c:v>
                </c:pt>
                <c:pt idx="305">
                  <c:v>8.9</c:v>
                </c:pt>
                <c:pt idx="306">
                  <c:v>14.5</c:v>
                </c:pt>
                <c:pt idx="307">
                  <c:v>4.3</c:v>
                </c:pt>
                <c:pt idx="308">
                  <c:v>5.2</c:v>
                </c:pt>
                <c:pt idx="309">
                  <c:v>5.3</c:v>
                </c:pt>
                <c:pt idx="310">
                  <c:v>8.5</c:v>
                </c:pt>
                <c:pt idx="311">
                  <c:v>9.5</c:v>
                </c:pt>
                <c:pt idx="312">
                  <c:v>6</c:v>
                </c:pt>
                <c:pt idx="313">
                  <c:v>8.5</c:v>
                </c:pt>
                <c:pt idx="314">
                  <c:v>9.5</c:v>
                </c:pt>
                <c:pt idx="315">
                  <c:v>5.0999999999999996</c:v>
                </c:pt>
                <c:pt idx="316">
                  <c:v>6.5</c:v>
                </c:pt>
                <c:pt idx="317">
                  <c:v>6.7</c:v>
                </c:pt>
                <c:pt idx="318">
                  <c:v>10.3</c:v>
                </c:pt>
                <c:pt idx="319">
                  <c:v>12.5</c:v>
                </c:pt>
                <c:pt idx="320">
                  <c:v>6</c:v>
                </c:pt>
                <c:pt idx="321">
                  <c:v>7.8</c:v>
                </c:pt>
                <c:pt idx="322">
                  <c:v>9</c:v>
                </c:pt>
                <c:pt idx="323">
                  <c:v>2.7</c:v>
                </c:pt>
                <c:pt idx="324">
                  <c:v>7.1</c:v>
                </c:pt>
                <c:pt idx="325">
                  <c:v>9.6999999999999993</c:v>
                </c:pt>
                <c:pt idx="326">
                  <c:v>10.4</c:v>
                </c:pt>
                <c:pt idx="327">
                  <c:v>4.8</c:v>
                </c:pt>
                <c:pt idx="328">
                  <c:v>5.6</c:v>
                </c:pt>
                <c:pt idx="329">
                  <c:v>5.8</c:v>
                </c:pt>
                <c:pt idx="330">
                  <c:v>10.3</c:v>
                </c:pt>
                <c:pt idx="331">
                  <c:v>12.5</c:v>
                </c:pt>
                <c:pt idx="332">
                  <c:v>6</c:v>
                </c:pt>
                <c:pt idx="333">
                  <c:v>8.8000000000000007</c:v>
                </c:pt>
                <c:pt idx="334">
                  <c:v>9</c:v>
                </c:pt>
                <c:pt idx="335">
                  <c:v>4.5</c:v>
                </c:pt>
                <c:pt idx="336">
                  <c:v>7.8</c:v>
                </c:pt>
                <c:pt idx="337">
                  <c:v>9.1999999999999993</c:v>
                </c:pt>
                <c:pt idx="338">
                  <c:v>10.3</c:v>
                </c:pt>
                <c:pt idx="339">
                  <c:v>4.8</c:v>
                </c:pt>
                <c:pt idx="340">
                  <c:v>6.4</c:v>
                </c:pt>
                <c:pt idx="341">
                  <c:v>6.9</c:v>
                </c:pt>
                <c:pt idx="342">
                  <c:v>12.2</c:v>
                </c:pt>
                <c:pt idx="343">
                  <c:v>12.3</c:v>
                </c:pt>
                <c:pt idx="344">
                  <c:v>5.5</c:v>
                </c:pt>
                <c:pt idx="345">
                  <c:v>8.5</c:v>
                </c:pt>
                <c:pt idx="346">
                  <c:v>9.9</c:v>
                </c:pt>
                <c:pt idx="347">
                  <c:v>3.7</c:v>
                </c:pt>
                <c:pt idx="348">
                  <c:v>7.7</c:v>
                </c:pt>
                <c:pt idx="349">
                  <c:v>10</c:v>
                </c:pt>
                <c:pt idx="350">
                  <c:v>4.8</c:v>
                </c:pt>
                <c:pt idx="351">
                  <c:v>5.9</c:v>
                </c:pt>
                <c:pt idx="352">
                  <c:v>6.6</c:v>
                </c:pt>
                <c:pt idx="353">
                  <c:v>10.1</c:v>
                </c:pt>
                <c:pt idx="354">
                  <c:v>10.1</c:v>
                </c:pt>
                <c:pt idx="355">
                  <c:v>5.5</c:v>
                </c:pt>
                <c:pt idx="356">
                  <c:v>8</c:v>
                </c:pt>
                <c:pt idx="357">
                  <c:v>9.1999999999999993</c:v>
                </c:pt>
                <c:pt idx="358">
                  <c:v>3.6</c:v>
                </c:pt>
                <c:pt idx="359">
                  <c:v>7.6</c:v>
                </c:pt>
                <c:pt idx="360">
                  <c:v>9.6999999999999993</c:v>
                </c:pt>
                <c:pt idx="361">
                  <c:v>5</c:v>
                </c:pt>
                <c:pt idx="362">
                  <c:v>6.5</c:v>
                </c:pt>
                <c:pt idx="363">
                  <c:v>6.7</c:v>
                </c:pt>
                <c:pt idx="364">
                  <c:v>10.5</c:v>
                </c:pt>
                <c:pt idx="365">
                  <c:v>12.5</c:v>
                </c:pt>
                <c:pt idx="366">
                  <c:v>6.4</c:v>
                </c:pt>
                <c:pt idx="367">
                  <c:v>9</c:v>
                </c:pt>
                <c:pt idx="368">
                  <c:v>10.199999999999999</c:v>
                </c:pt>
              </c:numCache>
            </c:numRef>
          </c:xVal>
          <c:yVal>
            <c:numRef>
              <c:f>'LAI 추정'!$AH$2:$AH$370</c:f>
              <c:numCache>
                <c:formatCode>General</c:formatCode>
                <c:ptCount val="369"/>
                <c:pt idx="0">
                  <c:v>10.88</c:v>
                </c:pt>
                <c:pt idx="1">
                  <c:v>23.52</c:v>
                </c:pt>
                <c:pt idx="2">
                  <c:v>87.36</c:v>
                </c:pt>
                <c:pt idx="3">
                  <c:v>9.5</c:v>
                </c:pt>
                <c:pt idx="4">
                  <c:v>46.15</c:v>
                </c:pt>
                <c:pt idx="5">
                  <c:v>118.16999999999999</c:v>
                </c:pt>
                <c:pt idx="6">
                  <c:v>3.06</c:v>
                </c:pt>
                <c:pt idx="7">
                  <c:v>15.840000000000002</c:v>
                </c:pt>
                <c:pt idx="8">
                  <c:v>57</c:v>
                </c:pt>
                <c:pt idx="9">
                  <c:v>0.96</c:v>
                </c:pt>
                <c:pt idx="10">
                  <c:v>35.279999999999994</c:v>
                </c:pt>
                <c:pt idx="11">
                  <c:v>73.949999999999989</c:v>
                </c:pt>
                <c:pt idx="12">
                  <c:v>7.56</c:v>
                </c:pt>
                <c:pt idx="13">
                  <c:v>24.44</c:v>
                </c:pt>
                <c:pt idx="14">
                  <c:v>77.28</c:v>
                </c:pt>
                <c:pt idx="15">
                  <c:v>9.6100000000000012</c:v>
                </c:pt>
                <c:pt idx="16">
                  <c:v>40.32</c:v>
                </c:pt>
                <c:pt idx="17">
                  <c:v>105.06</c:v>
                </c:pt>
                <c:pt idx="18">
                  <c:v>127.64999999999999</c:v>
                </c:pt>
                <c:pt idx="19">
                  <c:v>128.69999999999999</c:v>
                </c:pt>
                <c:pt idx="20">
                  <c:v>4.8600000000000003</c:v>
                </c:pt>
                <c:pt idx="21">
                  <c:v>13.529999999999998</c:v>
                </c:pt>
                <c:pt idx="22">
                  <c:v>58.519999999999996</c:v>
                </c:pt>
                <c:pt idx="23">
                  <c:v>1.54</c:v>
                </c:pt>
                <c:pt idx="24">
                  <c:v>102</c:v>
                </c:pt>
                <c:pt idx="25">
                  <c:v>48</c:v>
                </c:pt>
                <c:pt idx="26">
                  <c:v>8.1000000000000014</c:v>
                </c:pt>
                <c:pt idx="27">
                  <c:v>20.7</c:v>
                </c:pt>
                <c:pt idx="28">
                  <c:v>65.599999999999994</c:v>
                </c:pt>
                <c:pt idx="29">
                  <c:v>9.6000000000000014</c:v>
                </c:pt>
                <c:pt idx="30">
                  <c:v>36.580000000000005</c:v>
                </c:pt>
                <c:pt idx="31">
                  <c:v>83.52</c:v>
                </c:pt>
                <c:pt idx="32">
                  <c:v>3.24</c:v>
                </c:pt>
                <c:pt idx="33">
                  <c:v>16.2</c:v>
                </c:pt>
                <c:pt idx="34">
                  <c:v>67.760000000000005</c:v>
                </c:pt>
                <c:pt idx="35">
                  <c:v>0.9900000000000001</c:v>
                </c:pt>
                <c:pt idx="36">
                  <c:v>33.599999999999994</c:v>
                </c:pt>
                <c:pt idx="37">
                  <c:v>6.48</c:v>
                </c:pt>
                <c:pt idx="38">
                  <c:v>25.92</c:v>
                </c:pt>
                <c:pt idx="39">
                  <c:v>53.9</c:v>
                </c:pt>
                <c:pt idx="40">
                  <c:v>8.3999999999999986</c:v>
                </c:pt>
                <c:pt idx="41">
                  <c:v>37.799999999999997</c:v>
                </c:pt>
                <c:pt idx="42">
                  <c:v>1.87</c:v>
                </c:pt>
                <c:pt idx="43">
                  <c:v>5.2899999999999991</c:v>
                </c:pt>
                <c:pt idx="44">
                  <c:v>27.5</c:v>
                </c:pt>
                <c:pt idx="45">
                  <c:v>81.840000000000018</c:v>
                </c:pt>
                <c:pt idx="46">
                  <c:v>132.16</c:v>
                </c:pt>
                <c:pt idx="47">
                  <c:v>0.96</c:v>
                </c:pt>
                <c:pt idx="48">
                  <c:v>27.029999999999998</c:v>
                </c:pt>
                <c:pt idx="49">
                  <c:v>73.08</c:v>
                </c:pt>
                <c:pt idx="50">
                  <c:v>11.16</c:v>
                </c:pt>
                <c:pt idx="51">
                  <c:v>36.599999999999994</c:v>
                </c:pt>
                <c:pt idx="52">
                  <c:v>11.16</c:v>
                </c:pt>
                <c:pt idx="53">
                  <c:v>46.9</c:v>
                </c:pt>
                <c:pt idx="54">
                  <c:v>1.08</c:v>
                </c:pt>
                <c:pt idx="55">
                  <c:v>3.24</c:v>
                </c:pt>
                <c:pt idx="56">
                  <c:v>27.029999999999998</c:v>
                </c:pt>
                <c:pt idx="57">
                  <c:v>64</c:v>
                </c:pt>
                <c:pt idx="58">
                  <c:v>1.2</c:v>
                </c:pt>
                <c:pt idx="59">
                  <c:v>33.06</c:v>
                </c:pt>
                <c:pt idx="60">
                  <c:v>79.169999999999987</c:v>
                </c:pt>
                <c:pt idx="61">
                  <c:v>9.8999999999999986</c:v>
                </c:pt>
                <c:pt idx="62">
                  <c:v>33</c:v>
                </c:pt>
                <c:pt idx="63">
                  <c:v>14.44</c:v>
                </c:pt>
                <c:pt idx="64">
                  <c:v>44.800000000000004</c:v>
                </c:pt>
                <c:pt idx="65">
                  <c:v>1.4</c:v>
                </c:pt>
                <c:pt idx="66">
                  <c:v>13.86</c:v>
                </c:pt>
                <c:pt idx="67">
                  <c:v>52.56</c:v>
                </c:pt>
                <c:pt idx="68">
                  <c:v>121</c:v>
                </c:pt>
                <c:pt idx="69">
                  <c:v>162.5</c:v>
                </c:pt>
                <c:pt idx="70">
                  <c:v>1.68</c:v>
                </c:pt>
                <c:pt idx="71">
                  <c:v>30.799999999999997</c:v>
                </c:pt>
                <c:pt idx="72">
                  <c:v>63.2</c:v>
                </c:pt>
                <c:pt idx="73">
                  <c:v>9.2399999999999984</c:v>
                </c:pt>
                <c:pt idx="74">
                  <c:v>24.010000000000005</c:v>
                </c:pt>
                <c:pt idx="75">
                  <c:v>8.3999999999999986</c:v>
                </c:pt>
                <c:pt idx="76">
                  <c:v>21.599999999999998</c:v>
                </c:pt>
                <c:pt idx="77">
                  <c:v>72.540000000000006</c:v>
                </c:pt>
                <c:pt idx="78">
                  <c:v>6.48</c:v>
                </c:pt>
                <c:pt idx="79">
                  <c:v>22.95</c:v>
                </c:pt>
                <c:pt idx="80">
                  <c:v>63.179999999999993</c:v>
                </c:pt>
                <c:pt idx="81">
                  <c:v>3.5200000000000005</c:v>
                </c:pt>
                <c:pt idx="82">
                  <c:v>37.050000000000004</c:v>
                </c:pt>
                <c:pt idx="83">
                  <c:v>93.100000000000009</c:v>
                </c:pt>
                <c:pt idx="84">
                  <c:v>154.28</c:v>
                </c:pt>
                <c:pt idx="85">
                  <c:v>159.46</c:v>
                </c:pt>
                <c:pt idx="86">
                  <c:v>2.72</c:v>
                </c:pt>
                <c:pt idx="87">
                  <c:v>14.4</c:v>
                </c:pt>
                <c:pt idx="88">
                  <c:v>0.9900000000000001</c:v>
                </c:pt>
                <c:pt idx="89">
                  <c:v>32.479999999999997</c:v>
                </c:pt>
                <c:pt idx="90">
                  <c:v>94.05</c:v>
                </c:pt>
                <c:pt idx="91">
                  <c:v>5</c:v>
                </c:pt>
                <c:pt idx="92">
                  <c:v>37.760000000000005</c:v>
                </c:pt>
                <c:pt idx="93">
                  <c:v>80.959999999999994</c:v>
                </c:pt>
                <c:pt idx="94">
                  <c:v>122</c:v>
                </c:pt>
                <c:pt idx="95">
                  <c:v>204.45</c:v>
                </c:pt>
                <c:pt idx="96">
                  <c:v>1</c:v>
                </c:pt>
                <c:pt idx="97">
                  <c:v>11.889999999999999</c:v>
                </c:pt>
                <c:pt idx="98">
                  <c:v>0.4</c:v>
                </c:pt>
                <c:pt idx="99">
                  <c:v>27.029999999999998</c:v>
                </c:pt>
                <c:pt idx="100">
                  <c:v>108.15</c:v>
                </c:pt>
                <c:pt idx="101">
                  <c:v>9</c:v>
                </c:pt>
                <c:pt idx="102">
                  <c:v>40.26</c:v>
                </c:pt>
                <c:pt idx="103">
                  <c:v>92.12</c:v>
                </c:pt>
                <c:pt idx="104">
                  <c:v>141.9</c:v>
                </c:pt>
                <c:pt idx="105">
                  <c:v>198.77</c:v>
                </c:pt>
                <c:pt idx="106">
                  <c:v>1.56</c:v>
                </c:pt>
                <c:pt idx="107">
                  <c:v>12.6</c:v>
                </c:pt>
                <c:pt idx="108">
                  <c:v>52.56</c:v>
                </c:pt>
                <c:pt idx="109">
                  <c:v>0.7</c:v>
                </c:pt>
                <c:pt idx="110">
                  <c:v>27.040000000000003</c:v>
                </c:pt>
                <c:pt idx="111">
                  <c:v>116.55</c:v>
                </c:pt>
                <c:pt idx="112">
                  <c:v>5</c:v>
                </c:pt>
                <c:pt idx="113">
                  <c:v>9.990000000000002</c:v>
                </c:pt>
                <c:pt idx="114">
                  <c:v>61.059999999999995</c:v>
                </c:pt>
                <c:pt idx="115">
                  <c:v>8.6999999999999993</c:v>
                </c:pt>
                <c:pt idx="116">
                  <c:v>41.58</c:v>
                </c:pt>
                <c:pt idx="117">
                  <c:v>88.2</c:v>
                </c:pt>
                <c:pt idx="118">
                  <c:v>5.25</c:v>
                </c:pt>
                <c:pt idx="119">
                  <c:v>17.600000000000001</c:v>
                </c:pt>
                <c:pt idx="120">
                  <c:v>56.25</c:v>
                </c:pt>
                <c:pt idx="121">
                  <c:v>0.4</c:v>
                </c:pt>
                <c:pt idx="122">
                  <c:v>20.639999999999997</c:v>
                </c:pt>
                <c:pt idx="123">
                  <c:v>82.8</c:v>
                </c:pt>
                <c:pt idx="124">
                  <c:v>5.5</c:v>
                </c:pt>
                <c:pt idx="125">
                  <c:v>13.6</c:v>
                </c:pt>
                <c:pt idx="126">
                  <c:v>40.6</c:v>
                </c:pt>
                <c:pt idx="127">
                  <c:v>7.8000000000000007</c:v>
                </c:pt>
                <c:pt idx="128">
                  <c:v>34.56</c:v>
                </c:pt>
                <c:pt idx="129">
                  <c:v>67.2</c:v>
                </c:pt>
                <c:pt idx="130">
                  <c:v>3.42</c:v>
                </c:pt>
                <c:pt idx="131">
                  <c:v>9.75</c:v>
                </c:pt>
                <c:pt idx="132">
                  <c:v>61.6</c:v>
                </c:pt>
                <c:pt idx="133">
                  <c:v>1</c:v>
                </c:pt>
                <c:pt idx="134">
                  <c:v>30.780000000000005</c:v>
                </c:pt>
                <c:pt idx="135">
                  <c:v>69.699999999999989</c:v>
                </c:pt>
                <c:pt idx="136">
                  <c:v>10.85</c:v>
                </c:pt>
                <c:pt idx="137">
                  <c:v>43.2</c:v>
                </c:pt>
                <c:pt idx="138">
                  <c:v>8.68</c:v>
                </c:pt>
                <c:pt idx="139">
                  <c:v>53.199999999999996</c:v>
                </c:pt>
                <c:pt idx="140">
                  <c:v>109.2</c:v>
                </c:pt>
                <c:pt idx="141">
                  <c:v>1.1000000000000001</c:v>
                </c:pt>
                <c:pt idx="142">
                  <c:v>9</c:v>
                </c:pt>
                <c:pt idx="143">
                  <c:v>42</c:v>
                </c:pt>
                <c:pt idx="144">
                  <c:v>1</c:v>
                </c:pt>
                <c:pt idx="145">
                  <c:v>33.630000000000003</c:v>
                </c:pt>
                <c:pt idx="146">
                  <c:v>94.089999999999989</c:v>
                </c:pt>
                <c:pt idx="147">
                  <c:v>10.889999999999999</c:v>
                </c:pt>
                <c:pt idx="148">
                  <c:v>46.15</c:v>
                </c:pt>
                <c:pt idx="149">
                  <c:v>12.87</c:v>
                </c:pt>
                <c:pt idx="150">
                  <c:v>60.839999999999996</c:v>
                </c:pt>
                <c:pt idx="151">
                  <c:v>2.7</c:v>
                </c:pt>
                <c:pt idx="152">
                  <c:v>6.5</c:v>
                </c:pt>
                <c:pt idx="153">
                  <c:v>30.780000000000005</c:v>
                </c:pt>
                <c:pt idx="154">
                  <c:v>67.239999999999995</c:v>
                </c:pt>
                <c:pt idx="155">
                  <c:v>103</c:v>
                </c:pt>
                <c:pt idx="156">
                  <c:v>5.5</c:v>
                </c:pt>
                <c:pt idx="157">
                  <c:v>29.700000000000003</c:v>
                </c:pt>
                <c:pt idx="158">
                  <c:v>65.25</c:v>
                </c:pt>
                <c:pt idx="159">
                  <c:v>120.51</c:v>
                </c:pt>
                <c:pt idx="160">
                  <c:v>2.72</c:v>
                </c:pt>
                <c:pt idx="161">
                  <c:v>4.2</c:v>
                </c:pt>
                <c:pt idx="162">
                  <c:v>21.599999999999998</c:v>
                </c:pt>
                <c:pt idx="163">
                  <c:v>3.2</c:v>
                </c:pt>
                <c:pt idx="164">
                  <c:v>10.54</c:v>
                </c:pt>
                <c:pt idx="165">
                  <c:v>28.5</c:v>
                </c:pt>
                <c:pt idx="166">
                  <c:v>69.699999999999989</c:v>
                </c:pt>
                <c:pt idx="167">
                  <c:v>2.5499999999999998</c:v>
                </c:pt>
                <c:pt idx="168">
                  <c:v>24.44</c:v>
                </c:pt>
                <c:pt idx="169">
                  <c:v>60.04</c:v>
                </c:pt>
                <c:pt idx="170">
                  <c:v>100.88</c:v>
                </c:pt>
                <c:pt idx="171">
                  <c:v>150.04</c:v>
                </c:pt>
                <c:pt idx="172">
                  <c:v>1</c:v>
                </c:pt>
                <c:pt idx="173">
                  <c:v>10.73</c:v>
                </c:pt>
                <c:pt idx="174">
                  <c:v>57.33</c:v>
                </c:pt>
                <c:pt idx="175">
                  <c:v>78.3</c:v>
                </c:pt>
                <c:pt idx="176">
                  <c:v>4.5999999999999996</c:v>
                </c:pt>
                <c:pt idx="177">
                  <c:v>9.52</c:v>
                </c:pt>
                <c:pt idx="178">
                  <c:v>28.5</c:v>
                </c:pt>
                <c:pt idx="179">
                  <c:v>64.240000000000009</c:v>
                </c:pt>
                <c:pt idx="180">
                  <c:v>114.4</c:v>
                </c:pt>
                <c:pt idx="181">
                  <c:v>6.7600000000000007</c:v>
                </c:pt>
                <c:pt idx="182">
                  <c:v>16.809999999999999</c:v>
                </c:pt>
                <c:pt idx="183">
                  <c:v>50.32</c:v>
                </c:pt>
                <c:pt idx="184">
                  <c:v>113.11999999999999</c:v>
                </c:pt>
                <c:pt idx="185">
                  <c:v>1.56</c:v>
                </c:pt>
                <c:pt idx="186">
                  <c:v>12.6</c:v>
                </c:pt>
                <c:pt idx="187">
                  <c:v>42.88</c:v>
                </c:pt>
                <c:pt idx="188">
                  <c:v>98.939999999999984</c:v>
                </c:pt>
                <c:pt idx="189">
                  <c:v>4.83</c:v>
                </c:pt>
                <c:pt idx="190">
                  <c:v>11.879999999999999</c:v>
                </c:pt>
                <c:pt idx="191">
                  <c:v>31.32</c:v>
                </c:pt>
                <c:pt idx="192">
                  <c:v>76.8</c:v>
                </c:pt>
                <c:pt idx="193">
                  <c:v>107.1</c:v>
                </c:pt>
                <c:pt idx="194">
                  <c:v>7.0200000000000005</c:v>
                </c:pt>
                <c:pt idx="195">
                  <c:v>32.450000000000003</c:v>
                </c:pt>
                <c:pt idx="196">
                  <c:v>88.88000000000001</c:v>
                </c:pt>
                <c:pt idx="197">
                  <c:v>5.25</c:v>
                </c:pt>
                <c:pt idx="198">
                  <c:v>6.7600000000000007</c:v>
                </c:pt>
                <c:pt idx="199">
                  <c:v>20.25</c:v>
                </c:pt>
                <c:pt idx="200">
                  <c:v>61.620000000000005</c:v>
                </c:pt>
                <c:pt idx="201">
                  <c:v>132.16</c:v>
                </c:pt>
                <c:pt idx="202">
                  <c:v>3.4</c:v>
                </c:pt>
                <c:pt idx="203">
                  <c:v>11.78</c:v>
                </c:pt>
                <c:pt idx="204">
                  <c:v>31.9</c:v>
                </c:pt>
                <c:pt idx="205">
                  <c:v>92.070000000000007</c:v>
                </c:pt>
                <c:pt idx="206">
                  <c:v>2.8499999999999996</c:v>
                </c:pt>
                <c:pt idx="207">
                  <c:v>25.480000000000004</c:v>
                </c:pt>
                <c:pt idx="208">
                  <c:v>59.290000000000006</c:v>
                </c:pt>
                <c:pt idx="209">
                  <c:v>3.42</c:v>
                </c:pt>
                <c:pt idx="210">
                  <c:v>7.839999999999999</c:v>
                </c:pt>
                <c:pt idx="211">
                  <c:v>18.480000000000004</c:v>
                </c:pt>
                <c:pt idx="212">
                  <c:v>75.689999999999984</c:v>
                </c:pt>
                <c:pt idx="213">
                  <c:v>83.719999999999985</c:v>
                </c:pt>
                <c:pt idx="214">
                  <c:v>4.620000000000001</c:v>
                </c:pt>
                <c:pt idx="215">
                  <c:v>10.23</c:v>
                </c:pt>
                <c:pt idx="216">
                  <c:v>33.06</c:v>
                </c:pt>
                <c:pt idx="217">
                  <c:v>87</c:v>
                </c:pt>
                <c:pt idx="218">
                  <c:v>3.74</c:v>
                </c:pt>
                <c:pt idx="219">
                  <c:v>25</c:v>
                </c:pt>
                <c:pt idx="220">
                  <c:v>56.94</c:v>
                </c:pt>
                <c:pt idx="221">
                  <c:v>1.1000000000000001</c:v>
                </c:pt>
                <c:pt idx="222">
                  <c:v>12.6</c:v>
                </c:pt>
                <c:pt idx="223">
                  <c:v>29.700000000000003</c:v>
                </c:pt>
                <c:pt idx="224">
                  <c:v>71.540000000000006</c:v>
                </c:pt>
                <c:pt idx="225">
                  <c:v>162.5</c:v>
                </c:pt>
                <c:pt idx="226">
                  <c:v>2.8800000000000003</c:v>
                </c:pt>
                <c:pt idx="227">
                  <c:v>8.370000000000001</c:v>
                </c:pt>
                <c:pt idx="228">
                  <c:v>29.64</c:v>
                </c:pt>
                <c:pt idx="229">
                  <c:v>96</c:v>
                </c:pt>
                <c:pt idx="230">
                  <c:v>2.7</c:v>
                </c:pt>
                <c:pt idx="231">
                  <c:v>12.16</c:v>
                </c:pt>
                <c:pt idx="232">
                  <c:v>29.07</c:v>
                </c:pt>
                <c:pt idx="233">
                  <c:v>92.070000000000007</c:v>
                </c:pt>
                <c:pt idx="234">
                  <c:v>4.1399999999999997</c:v>
                </c:pt>
                <c:pt idx="235">
                  <c:v>9.86</c:v>
                </c:pt>
                <c:pt idx="236">
                  <c:v>44.800000000000004</c:v>
                </c:pt>
                <c:pt idx="237">
                  <c:v>101.92000000000002</c:v>
                </c:pt>
                <c:pt idx="238">
                  <c:v>3.9099999999999997</c:v>
                </c:pt>
                <c:pt idx="239">
                  <c:v>10.56</c:v>
                </c:pt>
                <c:pt idx="240">
                  <c:v>38.400000000000006</c:v>
                </c:pt>
                <c:pt idx="241">
                  <c:v>77.25</c:v>
                </c:pt>
                <c:pt idx="242">
                  <c:v>4.83</c:v>
                </c:pt>
                <c:pt idx="243">
                  <c:v>9.3000000000000007</c:v>
                </c:pt>
                <c:pt idx="244">
                  <c:v>33.630000000000003</c:v>
                </c:pt>
                <c:pt idx="245">
                  <c:v>3.5200000000000005</c:v>
                </c:pt>
                <c:pt idx="246">
                  <c:v>10.85</c:v>
                </c:pt>
                <c:pt idx="247">
                  <c:v>29.700000000000003</c:v>
                </c:pt>
                <c:pt idx="248">
                  <c:v>5.4600000000000009</c:v>
                </c:pt>
                <c:pt idx="249">
                  <c:v>10.08</c:v>
                </c:pt>
                <c:pt idx="250">
                  <c:v>37.699999999999996</c:v>
                </c:pt>
                <c:pt idx="251">
                  <c:v>5.2</c:v>
                </c:pt>
                <c:pt idx="252">
                  <c:v>11.879999999999999</c:v>
                </c:pt>
                <c:pt idx="253">
                  <c:v>33.06</c:v>
                </c:pt>
                <c:pt idx="254">
                  <c:v>3.74</c:v>
                </c:pt>
                <c:pt idx="255">
                  <c:v>10.889999999999999</c:v>
                </c:pt>
                <c:pt idx="256">
                  <c:v>23.400000000000002</c:v>
                </c:pt>
                <c:pt idx="257">
                  <c:v>135</c:v>
                </c:pt>
                <c:pt idx="258">
                  <c:v>215</c:v>
                </c:pt>
                <c:pt idx="259">
                  <c:v>260</c:v>
                </c:pt>
                <c:pt idx="260">
                  <c:v>312</c:v>
                </c:pt>
                <c:pt idx="261">
                  <c:v>392</c:v>
                </c:pt>
                <c:pt idx="262">
                  <c:v>406</c:v>
                </c:pt>
                <c:pt idx="263">
                  <c:v>72.5</c:v>
                </c:pt>
                <c:pt idx="264">
                  <c:v>205</c:v>
                </c:pt>
                <c:pt idx="265">
                  <c:v>253</c:v>
                </c:pt>
                <c:pt idx="266">
                  <c:v>406</c:v>
                </c:pt>
                <c:pt idx="267">
                  <c:v>594</c:v>
                </c:pt>
                <c:pt idx="268">
                  <c:v>700</c:v>
                </c:pt>
                <c:pt idx="269">
                  <c:v>60</c:v>
                </c:pt>
                <c:pt idx="270">
                  <c:v>84.5</c:v>
                </c:pt>
                <c:pt idx="271">
                  <c:v>126</c:v>
                </c:pt>
                <c:pt idx="272">
                  <c:v>152</c:v>
                </c:pt>
                <c:pt idx="273">
                  <c:v>325</c:v>
                </c:pt>
                <c:pt idx="274">
                  <c:v>427.5</c:v>
                </c:pt>
                <c:pt idx="275">
                  <c:v>560</c:v>
                </c:pt>
                <c:pt idx="276">
                  <c:v>528</c:v>
                </c:pt>
                <c:pt idx="277">
                  <c:v>71.5</c:v>
                </c:pt>
                <c:pt idx="278">
                  <c:v>180</c:v>
                </c:pt>
                <c:pt idx="279">
                  <c:v>252</c:v>
                </c:pt>
                <c:pt idx="280">
                  <c:v>480</c:v>
                </c:pt>
                <c:pt idx="281">
                  <c:v>636.5</c:v>
                </c:pt>
                <c:pt idx="282">
                  <c:v>740</c:v>
                </c:pt>
                <c:pt idx="283">
                  <c:v>738</c:v>
                </c:pt>
                <c:pt idx="284">
                  <c:v>988</c:v>
                </c:pt>
                <c:pt idx="285">
                  <c:v>33.25</c:v>
                </c:pt>
                <c:pt idx="286">
                  <c:v>49.5</c:v>
                </c:pt>
                <c:pt idx="287">
                  <c:v>91</c:v>
                </c:pt>
                <c:pt idx="288">
                  <c:v>120</c:v>
                </c:pt>
                <c:pt idx="289">
                  <c:v>200</c:v>
                </c:pt>
                <c:pt idx="290">
                  <c:v>351</c:v>
                </c:pt>
                <c:pt idx="291">
                  <c:v>465</c:v>
                </c:pt>
                <c:pt idx="292">
                  <c:v>630</c:v>
                </c:pt>
                <c:pt idx="293">
                  <c:v>612</c:v>
                </c:pt>
                <c:pt idx="294">
                  <c:v>56.25</c:v>
                </c:pt>
                <c:pt idx="295">
                  <c:v>136</c:v>
                </c:pt>
                <c:pt idx="296">
                  <c:v>210</c:v>
                </c:pt>
                <c:pt idx="297">
                  <c:v>299</c:v>
                </c:pt>
                <c:pt idx="298">
                  <c:v>405</c:v>
                </c:pt>
                <c:pt idx="299">
                  <c:v>412.5</c:v>
                </c:pt>
                <c:pt idx="300">
                  <c:v>480</c:v>
                </c:pt>
                <c:pt idx="301">
                  <c:v>666</c:v>
                </c:pt>
                <c:pt idx="302">
                  <c:v>52.5</c:v>
                </c:pt>
                <c:pt idx="303">
                  <c:v>87.75</c:v>
                </c:pt>
                <c:pt idx="304">
                  <c:v>19.759999999999998</c:v>
                </c:pt>
                <c:pt idx="305">
                  <c:v>70.31</c:v>
                </c:pt>
                <c:pt idx="306">
                  <c:v>182.7</c:v>
                </c:pt>
                <c:pt idx="307">
                  <c:v>11.18</c:v>
                </c:pt>
                <c:pt idx="308">
                  <c:v>16.12</c:v>
                </c:pt>
                <c:pt idx="309">
                  <c:v>16.96</c:v>
                </c:pt>
                <c:pt idx="310">
                  <c:v>58.650000000000006</c:v>
                </c:pt>
                <c:pt idx="311">
                  <c:v>85.5</c:v>
                </c:pt>
                <c:pt idx="312">
                  <c:v>26.400000000000002</c:v>
                </c:pt>
                <c:pt idx="313">
                  <c:v>56.95</c:v>
                </c:pt>
                <c:pt idx="314">
                  <c:v>74.099999999999994</c:v>
                </c:pt>
                <c:pt idx="315">
                  <c:v>16.32</c:v>
                </c:pt>
                <c:pt idx="316">
                  <c:v>28.6</c:v>
                </c:pt>
                <c:pt idx="317">
                  <c:v>31.490000000000002</c:v>
                </c:pt>
                <c:pt idx="318">
                  <c:v>88.58</c:v>
                </c:pt>
                <c:pt idx="319">
                  <c:v>127.49999999999999</c:v>
                </c:pt>
                <c:pt idx="320">
                  <c:v>26.400000000000002</c:v>
                </c:pt>
                <c:pt idx="321">
                  <c:v>53.82</c:v>
                </c:pt>
                <c:pt idx="322">
                  <c:v>69.3</c:v>
                </c:pt>
                <c:pt idx="323">
                  <c:v>6.21</c:v>
                </c:pt>
                <c:pt idx="324">
                  <c:v>42.599999999999994</c:v>
                </c:pt>
                <c:pt idx="325">
                  <c:v>75.66</c:v>
                </c:pt>
                <c:pt idx="326">
                  <c:v>87.360000000000014</c:v>
                </c:pt>
                <c:pt idx="327">
                  <c:v>15.36</c:v>
                </c:pt>
                <c:pt idx="328">
                  <c:v>24.08</c:v>
                </c:pt>
                <c:pt idx="329">
                  <c:v>24.939999999999998</c:v>
                </c:pt>
                <c:pt idx="330">
                  <c:v>81.37</c:v>
                </c:pt>
                <c:pt idx="331">
                  <c:v>125</c:v>
                </c:pt>
                <c:pt idx="332">
                  <c:v>27.599999999999998</c:v>
                </c:pt>
                <c:pt idx="333">
                  <c:v>59.84</c:v>
                </c:pt>
                <c:pt idx="334">
                  <c:v>63</c:v>
                </c:pt>
                <c:pt idx="335">
                  <c:v>14.85</c:v>
                </c:pt>
                <c:pt idx="336">
                  <c:v>49.14</c:v>
                </c:pt>
                <c:pt idx="337">
                  <c:v>70.839999999999989</c:v>
                </c:pt>
                <c:pt idx="338">
                  <c:v>100.94000000000001</c:v>
                </c:pt>
                <c:pt idx="339">
                  <c:v>15.36</c:v>
                </c:pt>
                <c:pt idx="340">
                  <c:v>26.24</c:v>
                </c:pt>
                <c:pt idx="341">
                  <c:v>31.74</c:v>
                </c:pt>
                <c:pt idx="342">
                  <c:v>122</c:v>
                </c:pt>
                <c:pt idx="343">
                  <c:v>124.23</c:v>
                </c:pt>
                <c:pt idx="344">
                  <c:v>26.950000000000003</c:v>
                </c:pt>
                <c:pt idx="345">
                  <c:v>58.650000000000006</c:v>
                </c:pt>
                <c:pt idx="346">
                  <c:v>84.15</c:v>
                </c:pt>
                <c:pt idx="347">
                  <c:v>10.36</c:v>
                </c:pt>
                <c:pt idx="348">
                  <c:v>52.36</c:v>
                </c:pt>
                <c:pt idx="349">
                  <c:v>84</c:v>
                </c:pt>
                <c:pt idx="350">
                  <c:v>15.36</c:v>
                </c:pt>
                <c:pt idx="351">
                  <c:v>23.6</c:v>
                </c:pt>
                <c:pt idx="352">
                  <c:v>28.38</c:v>
                </c:pt>
                <c:pt idx="353">
                  <c:v>84.84</c:v>
                </c:pt>
                <c:pt idx="354">
                  <c:v>85.85</c:v>
                </c:pt>
                <c:pt idx="355">
                  <c:v>23.1</c:v>
                </c:pt>
                <c:pt idx="356">
                  <c:v>52</c:v>
                </c:pt>
                <c:pt idx="357">
                  <c:v>64.399999999999991</c:v>
                </c:pt>
                <c:pt idx="358">
                  <c:v>9.3600000000000012</c:v>
                </c:pt>
                <c:pt idx="359">
                  <c:v>52.44</c:v>
                </c:pt>
                <c:pt idx="360">
                  <c:v>86.33</c:v>
                </c:pt>
                <c:pt idx="361">
                  <c:v>18</c:v>
                </c:pt>
                <c:pt idx="362">
                  <c:v>29.25</c:v>
                </c:pt>
                <c:pt idx="363">
                  <c:v>32.159999999999997</c:v>
                </c:pt>
                <c:pt idx="364">
                  <c:v>96.6</c:v>
                </c:pt>
                <c:pt idx="365">
                  <c:v>130</c:v>
                </c:pt>
                <c:pt idx="366">
                  <c:v>30.72</c:v>
                </c:pt>
                <c:pt idx="367">
                  <c:v>63</c:v>
                </c:pt>
                <c:pt idx="368">
                  <c:v>80.58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A-4641-A04B-F8C1BED6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75343"/>
        <c:axId val="1929121728"/>
      </c:scatterChart>
      <c:valAx>
        <c:axId val="13007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leaf_area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121728"/>
        <c:crosses val="autoZero"/>
        <c:crossBetween val="midCat"/>
      </c:valAx>
      <c:valAx>
        <c:axId val="19291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leaf_length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07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Kale LAI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'LAI 추정'!$M$2:$M$153</c:f>
              <c:numCache>
                <c:formatCode>General</c:formatCode>
                <c:ptCount val="15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</c:numCache>
            </c:numRef>
          </c:xVal>
          <c:yVal>
            <c:numRef>
              <c:f>'LAI 추정'!$T$2:$T$153</c:f>
              <c:numCache>
                <c:formatCode>General</c:formatCode>
                <c:ptCount val="152"/>
                <c:pt idx="0">
                  <c:v>5.3907473971073561E-3</c:v>
                </c:pt>
                <c:pt idx="2">
                  <c:v>0.12923261569675124</c:v>
                </c:pt>
                <c:pt idx="5">
                  <c:v>0.31487021611954708</c:v>
                </c:pt>
                <c:pt idx="9">
                  <c:v>0.537910019214067</c:v>
                </c:pt>
                <c:pt idx="14">
                  <c:v>0.78291438816114534</c:v>
                </c:pt>
                <c:pt idx="20">
                  <c:v>1.0421879285719586</c:v>
                </c:pt>
                <c:pt idx="27">
                  <c:v>1.3122504157138886</c:v>
                </c:pt>
                <c:pt idx="35">
                  <c:v>1.5916072028689134</c:v>
                </c:pt>
                <c:pt idx="44">
                  <c:v>1.8796186342199854</c:v>
                </c:pt>
                <c:pt idx="54">
                  <c:v>2.175983916390372</c:v>
                </c:pt>
                <c:pt idx="65">
                  <c:v>2.4805211083497687</c:v>
                </c:pt>
                <c:pt idx="77">
                  <c:v>2.7930796174626367</c:v>
                </c:pt>
                <c:pt idx="90">
                  <c:v>3.1135091057655351</c:v>
                </c:pt>
                <c:pt idx="104">
                  <c:v>3.4416511915756534</c:v>
                </c:pt>
                <c:pt idx="119">
                  <c:v>3.7773396137214208</c:v>
                </c:pt>
                <c:pt idx="135">
                  <c:v>4.1204029752338505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2-4C90-BAC3-480ADC8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630239"/>
        <c:axId val="890371359"/>
      </c:scatterChart>
      <c:valAx>
        <c:axId val="90263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371359"/>
        <c:crosses val="autoZero"/>
        <c:crossBetween val="midCat"/>
      </c:valAx>
      <c:valAx>
        <c:axId val="8903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LAI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263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LAI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375109361329836E-2"/>
                  <c:y val="0.19894482503766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'LAI 추정'!$B$2:$B$370</c:f>
              <c:numCache>
                <c:formatCode>General</c:formatCode>
                <c:ptCount val="369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0</c:v>
                </c:pt>
                <c:pt idx="4">
                  <c:v>7</c:v>
                </c:pt>
                <c:pt idx="5">
                  <c:v>14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0</c:v>
                </c:pt>
                <c:pt idx="10">
                  <c:v>7</c:v>
                </c:pt>
                <c:pt idx="11">
                  <c:v>14</c:v>
                </c:pt>
                <c:pt idx="12">
                  <c:v>0</c:v>
                </c:pt>
                <c:pt idx="13">
                  <c:v>7</c:v>
                </c:pt>
                <c:pt idx="14">
                  <c:v>16</c:v>
                </c:pt>
                <c:pt idx="15">
                  <c:v>0</c:v>
                </c:pt>
                <c:pt idx="16">
                  <c:v>7</c:v>
                </c:pt>
                <c:pt idx="17">
                  <c:v>14</c:v>
                </c:pt>
                <c:pt idx="18">
                  <c:v>21</c:v>
                </c:pt>
                <c:pt idx="19">
                  <c:v>28</c:v>
                </c:pt>
                <c:pt idx="20">
                  <c:v>0</c:v>
                </c:pt>
                <c:pt idx="21">
                  <c:v>7</c:v>
                </c:pt>
                <c:pt idx="22">
                  <c:v>14</c:v>
                </c:pt>
                <c:pt idx="23">
                  <c:v>0</c:v>
                </c:pt>
                <c:pt idx="24">
                  <c:v>7</c:v>
                </c:pt>
                <c:pt idx="25">
                  <c:v>14</c:v>
                </c:pt>
                <c:pt idx="26">
                  <c:v>0</c:v>
                </c:pt>
                <c:pt idx="27">
                  <c:v>7</c:v>
                </c:pt>
                <c:pt idx="28">
                  <c:v>16</c:v>
                </c:pt>
                <c:pt idx="29">
                  <c:v>0</c:v>
                </c:pt>
                <c:pt idx="30">
                  <c:v>7</c:v>
                </c:pt>
                <c:pt idx="31">
                  <c:v>14</c:v>
                </c:pt>
                <c:pt idx="32">
                  <c:v>0</c:v>
                </c:pt>
                <c:pt idx="33">
                  <c:v>7</c:v>
                </c:pt>
                <c:pt idx="34">
                  <c:v>14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7</c:v>
                </c:pt>
                <c:pt idx="39">
                  <c:v>16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7</c:v>
                </c:pt>
                <c:pt idx="44">
                  <c:v>14</c:v>
                </c:pt>
                <c:pt idx="45">
                  <c:v>21</c:v>
                </c:pt>
                <c:pt idx="46">
                  <c:v>28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7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7</c:v>
                </c:pt>
                <c:pt idx="56">
                  <c:v>14</c:v>
                </c:pt>
                <c:pt idx="57">
                  <c:v>21</c:v>
                </c:pt>
                <c:pt idx="58">
                  <c:v>0</c:v>
                </c:pt>
                <c:pt idx="59">
                  <c:v>7</c:v>
                </c:pt>
                <c:pt idx="60">
                  <c:v>14</c:v>
                </c:pt>
                <c:pt idx="61">
                  <c:v>0</c:v>
                </c:pt>
                <c:pt idx="62">
                  <c:v>7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7</c:v>
                </c:pt>
                <c:pt idx="67">
                  <c:v>14</c:v>
                </c:pt>
                <c:pt idx="68">
                  <c:v>21</c:v>
                </c:pt>
                <c:pt idx="69">
                  <c:v>28</c:v>
                </c:pt>
                <c:pt idx="70">
                  <c:v>0</c:v>
                </c:pt>
                <c:pt idx="71">
                  <c:v>7</c:v>
                </c:pt>
                <c:pt idx="72">
                  <c:v>14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7</c:v>
                </c:pt>
                <c:pt idx="77">
                  <c:v>16</c:v>
                </c:pt>
                <c:pt idx="78">
                  <c:v>0</c:v>
                </c:pt>
                <c:pt idx="79">
                  <c:v>7</c:v>
                </c:pt>
                <c:pt idx="80">
                  <c:v>16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21</c:v>
                </c:pt>
                <c:pt idx="85">
                  <c:v>6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7</c:v>
                </c:pt>
                <c:pt idx="90">
                  <c:v>14</c:v>
                </c:pt>
                <c:pt idx="91">
                  <c:v>0</c:v>
                </c:pt>
                <c:pt idx="92">
                  <c:v>7</c:v>
                </c:pt>
                <c:pt idx="93">
                  <c:v>14</c:v>
                </c:pt>
                <c:pt idx="94">
                  <c:v>21</c:v>
                </c:pt>
                <c:pt idx="95">
                  <c:v>27</c:v>
                </c:pt>
                <c:pt idx="96">
                  <c:v>0</c:v>
                </c:pt>
                <c:pt idx="97">
                  <c:v>7</c:v>
                </c:pt>
                <c:pt idx="98">
                  <c:v>0</c:v>
                </c:pt>
                <c:pt idx="99">
                  <c:v>7</c:v>
                </c:pt>
                <c:pt idx="100">
                  <c:v>14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7</c:v>
                </c:pt>
                <c:pt idx="105">
                  <c:v>13</c:v>
                </c:pt>
                <c:pt idx="106">
                  <c:v>0</c:v>
                </c:pt>
                <c:pt idx="107">
                  <c:v>7</c:v>
                </c:pt>
                <c:pt idx="108">
                  <c:v>14</c:v>
                </c:pt>
                <c:pt idx="109">
                  <c:v>0</c:v>
                </c:pt>
                <c:pt idx="110">
                  <c:v>7</c:v>
                </c:pt>
                <c:pt idx="111">
                  <c:v>14</c:v>
                </c:pt>
                <c:pt idx="112">
                  <c:v>0</c:v>
                </c:pt>
                <c:pt idx="113">
                  <c:v>7</c:v>
                </c:pt>
                <c:pt idx="114">
                  <c:v>14</c:v>
                </c:pt>
                <c:pt idx="115">
                  <c:v>0</c:v>
                </c:pt>
                <c:pt idx="116">
                  <c:v>7</c:v>
                </c:pt>
                <c:pt idx="117">
                  <c:v>14</c:v>
                </c:pt>
                <c:pt idx="118">
                  <c:v>0</c:v>
                </c:pt>
                <c:pt idx="119">
                  <c:v>7</c:v>
                </c:pt>
                <c:pt idx="120">
                  <c:v>14</c:v>
                </c:pt>
                <c:pt idx="121">
                  <c:v>0</c:v>
                </c:pt>
                <c:pt idx="122">
                  <c:v>7</c:v>
                </c:pt>
                <c:pt idx="123">
                  <c:v>14</c:v>
                </c:pt>
                <c:pt idx="124">
                  <c:v>0</c:v>
                </c:pt>
                <c:pt idx="125">
                  <c:v>7</c:v>
                </c:pt>
                <c:pt idx="126">
                  <c:v>14</c:v>
                </c:pt>
                <c:pt idx="127">
                  <c:v>0</c:v>
                </c:pt>
                <c:pt idx="128">
                  <c:v>7</c:v>
                </c:pt>
                <c:pt idx="129">
                  <c:v>14</c:v>
                </c:pt>
                <c:pt idx="130">
                  <c:v>0</c:v>
                </c:pt>
                <c:pt idx="131">
                  <c:v>7</c:v>
                </c:pt>
                <c:pt idx="132">
                  <c:v>14</c:v>
                </c:pt>
                <c:pt idx="133">
                  <c:v>0</c:v>
                </c:pt>
                <c:pt idx="134">
                  <c:v>7</c:v>
                </c:pt>
                <c:pt idx="135">
                  <c:v>14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14</c:v>
                </c:pt>
                <c:pt idx="141">
                  <c:v>0</c:v>
                </c:pt>
                <c:pt idx="142">
                  <c:v>7</c:v>
                </c:pt>
                <c:pt idx="143">
                  <c:v>14</c:v>
                </c:pt>
                <c:pt idx="144">
                  <c:v>0</c:v>
                </c:pt>
                <c:pt idx="145">
                  <c:v>7</c:v>
                </c:pt>
                <c:pt idx="146">
                  <c:v>14</c:v>
                </c:pt>
                <c:pt idx="147">
                  <c:v>0</c:v>
                </c:pt>
                <c:pt idx="148">
                  <c:v>7</c:v>
                </c:pt>
                <c:pt idx="149">
                  <c:v>0</c:v>
                </c:pt>
                <c:pt idx="150">
                  <c:v>7</c:v>
                </c:pt>
                <c:pt idx="151">
                  <c:v>0</c:v>
                </c:pt>
                <c:pt idx="152">
                  <c:v>7</c:v>
                </c:pt>
                <c:pt idx="153">
                  <c:v>14</c:v>
                </c:pt>
                <c:pt idx="154">
                  <c:v>23</c:v>
                </c:pt>
                <c:pt idx="155">
                  <c:v>0</c:v>
                </c:pt>
                <c:pt idx="156">
                  <c:v>0</c:v>
                </c:pt>
                <c:pt idx="157">
                  <c:v>7</c:v>
                </c:pt>
                <c:pt idx="158">
                  <c:v>14</c:v>
                </c:pt>
                <c:pt idx="159">
                  <c:v>28</c:v>
                </c:pt>
                <c:pt idx="160">
                  <c:v>0</c:v>
                </c:pt>
                <c:pt idx="161">
                  <c:v>7</c:v>
                </c:pt>
                <c:pt idx="162">
                  <c:v>14</c:v>
                </c:pt>
                <c:pt idx="163">
                  <c:v>0</c:v>
                </c:pt>
                <c:pt idx="164">
                  <c:v>7</c:v>
                </c:pt>
                <c:pt idx="165">
                  <c:v>14</c:v>
                </c:pt>
                <c:pt idx="166">
                  <c:v>23</c:v>
                </c:pt>
                <c:pt idx="167">
                  <c:v>0</c:v>
                </c:pt>
                <c:pt idx="168">
                  <c:v>7</c:v>
                </c:pt>
                <c:pt idx="169">
                  <c:v>14</c:v>
                </c:pt>
                <c:pt idx="170">
                  <c:v>21</c:v>
                </c:pt>
                <c:pt idx="171">
                  <c:v>28</c:v>
                </c:pt>
                <c:pt idx="172">
                  <c:v>0</c:v>
                </c:pt>
                <c:pt idx="173">
                  <c:v>7</c:v>
                </c:pt>
                <c:pt idx="174">
                  <c:v>14</c:v>
                </c:pt>
                <c:pt idx="175">
                  <c:v>21</c:v>
                </c:pt>
                <c:pt idx="176">
                  <c:v>0</c:v>
                </c:pt>
                <c:pt idx="177">
                  <c:v>7</c:v>
                </c:pt>
                <c:pt idx="178">
                  <c:v>14</c:v>
                </c:pt>
                <c:pt idx="179">
                  <c:v>23</c:v>
                </c:pt>
                <c:pt idx="180">
                  <c:v>0</c:v>
                </c:pt>
                <c:pt idx="181">
                  <c:v>0</c:v>
                </c:pt>
                <c:pt idx="182">
                  <c:v>7</c:v>
                </c:pt>
                <c:pt idx="183">
                  <c:v>14</c:v>
                </c:pt>
                <c:pt idx="184">
                  <c:v>21</c:v>
                </c:pt>
                <c:pt idx="185">
                  <c:v>0</c:v>
                </c:pt>
                <c:pt idx="186">
                  <c:v>7</c:v>
                </c:pt>
                <c:pt idx="187">
                  <c:v>14</c:v>
                </c:pt>
                <c:pt idx="188">
                  <c:v>21</c:v>
                </c:pt>
                <c:pt idx="189">
                  <c:v>0</c:v>
                </c:pt>
                <c:pt idx="190">
                  <c:v>7</c:v>
                </c:pt>
                <c:pt idx="191">
                  <c:v>14</c:v>
                </c:pt>
                <c:pt idx="192">
                  <c:v>23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14</c:v>
                </c:pt>
                <c:pt idx="197">
                  <c:v>0</c:v>
                </c:pt>
                <c:pt idx="198">
                  <c:v>7</c:v>
                </c:pt>
                <c:pt idx="199">
                  <c:v>14</c:v>
                </c:pt>
                <c:pt idx="200">
                  <c:v>21</c:v>
                </c:pt>
                <c:pt idx="201">
                  <c:v>28</c:v>
                </c:pt>
                <c:pt idx="202">
                  <c:v>0</c:v>
                </c:pt>
                <c:pt idx="203">
                  <c:v>7</c:v>
                </c:pt>
                <c:pt idx="204">
                  <c:v>14</c:v>
                </c:pt>
                <c:pt idx="205">
                  <c:v>23</c:v>
                </c:pt>
                <c:pt idx="206">
                  <c:v>0</c:v>
                </c:pt>
                <c:pt idx="207">
                  <c:v>7</c:v>
                </c:pt>
                <c:pt idx="208">
                  <c:v>14</c:v>
                </c:pt>
                <c:pt idx="209">
                  <c:v>0</c:v>
                </c:pt>
                <c:pt idx="210">
                  <c:v>7</c:v>
                </c:pt>
                <c:pt idx="211">
                  <c:v>14</c:v>
                </c:pt>
                <c:pt idx="212">
                  <c:v>21</c:v>
                </c:pt>
                <c:pt idx="213">
                  <c:v>28</c:v>
                </c:pt>
                <c:pt idx="214">
                  <c:v>0</c:v>
                </c:pt>
                <c:pt idx="215">
                  <c:v>7</c:v>
                </c:pt>
                <c:pt idx="216">
                  <c:v>14</c:v>
                </c:pt>
                <c:pt idx="217">
                  <c:v>23</c:v>
                </c:pt>
                <c:pt idx="218">
                  <c:v>0</c:v>
                </c:pt>
                <c:pt idx="219">
                  <c:v>7</c:v>
                </c:pt>
                <c:pt idx="220">
                  <c:v>14</c:v>
                </c:pt>
                <c:pt idx="221">
                  <c:v>0</c:v>
                </c:pt>
                <c:pt idx="222">
                  <c:v>7</c:v>
                </c:pt>
                <c:pt idx="223">
                  <c:v>14</c:v>
                </c:pt>
                <c:pt idx="224">
                  <c:v>21</c:v>
                </c:pt>
                <c:pt idx="225">
                  <c:v>28</c:v>
                </c:pt>
                <c:pt idx="226">
                  <c:v>0</c:v>
                </c:pt>
                <c:pt idx="227">
                  <c:v>7</c:v>
                </c:pt>
                <c:pt idx="228">
                  <c:v>14</c:v>
                </c:pt>
                <c:pt idx="229">
                  <c:v>23</c:v>
                </c:pt>
                <c:pt idx="230">
                  <c:v>0</c:v>
                </c:pt>
                <c:pt idx="231">
                  <c:v>7</c:v>
                </c:pt>
                <c:pt idx="232">
                  <c:v>14</c:v>
                </c:pt>
                <c:pt idx="233">
                  <c:v>23</c:v>
                </c:pt>
                <c:pt idx="234">
                  <c:v>0</c:v>
                </c:pt>
                <c:pt idx="235">
                  <c:v>7</c:v>
                </c:pt>
                <c:pt idx="236">
                  <c:v>14</c:v>
                </c:pt>
                <c:pt idx="237">
                  <c:v>23</c:v>
                </c:pt>
                <c:pt idx="238">
                  <c:v>0</c:v>
                </c:pt>
                <c:pt idx="239">
                  <c:v>7</c:v>
                </c:pt>
                <c:pt idx="240">
                  <c:v>14</c:v>
                </c:pt>
                <c:pt idx="241">
                  <c:v>23</c:v>
                </c:pt>
                <c:pt idx="242">
                  <c:v>0</c:v>
                </c:pt>
                <c:pt idx="243">
                  <c:v>7</c:v>
                </c:pt>
                <c:pt idx="244">
                  <c:v>14</c:v>
                </c:pt>
                <c:pt idx="245">
                  <c:v>0</c:v>
                </c:pt>
                <c:pt idx="246">
                  <c:v>7</c:v>
                </c:pt>
                <c:pt idx="247">
                  <c:v>14</c:v>
                </c:pt>
                <c:pt idx="248">
                  <c:v>0</c:v>
                </c:pt>
                <c:pt idx="249">
                  <c:v>7</c:v>
                </c:pt>
                <c:pt idx="250">
                  <c:v>14</c:v>
                </c:pt>
                <c:pt idx="251">
                  <c:v>0</c:v>
                </c:pt>
                <c:pt idx="252">
                  <c:v>7</c:v>
                </c:pt>
                <c:pt idx="253">
                  <c:v>14</c:v>
                </c:pt>
                <c:pt idx="254">
                  <c:v>0</c:v>
                </c:pt>
                <c:pt idx="255">
                  <c:v>7</c:v>
                </c:pt>
                <c:pt idx="256">
                  <c:v>14</c:v>
                </c:pt>
                <c:pt idx="257">
                  <c:v>10</c:v>
                </c:pt>
                <c:pt idx="258">
                  <c:v>17</c:v>
                </c:pt>
                <c:pt idx="259">
                  <c:v>24</c:v>
                </c:pt>
                <c:pt idx="260">
                  <c:v>31</c:v>
                </c:pt>
                <c:pt idx="261">
                  <c:v>38</c:v>
                </c:pt>
                <c:pt idx="262">
                  <c:v>45</c:v>
                </c:pt>
                <c:pt idx="263">
                  <c:v>0</c:v>
                </c:pt>
                <c:pt idx="264">
                  <c:v>7</c:v>
                </c:pt>
                <c:pt idx="265">
                  <c:v>14</c:v>
                </c:pt>
                <c:pt idx="266">
                  <c:v>21</c:v>
                </c:pt>
                <c:pt idx="267">
                  <c:v>31</c:v>
                </c:pt>
                <c:pt idx="268">
                  <c:v>38</c:v>
                </c:pt>
                <c:pt idx="269">
                  <c:v>0</c:v>
                </c:pt>
                <c:pt idx="270">
                  <c:v>7</c:v>
                </c:pt>
                <c:pt idx="271">
                  <c:v>0</c:v>
                </c:pt>
                <c:pt idx="272">
                  <c:v>7</c:v>
                </c:pt>
                <c:pt idx="273">
                  <c:v>14</c:v>
                </c:pt>
                <c:pt idx="274">
                  <c:v>21</c:v>
                </c:pt>
                <c:pt idx="275">
                  <c:v>28</c:v>
                </c:pt>
                <c:pt idx="276">
                  <c:v>35</c:v>
                </c:pt>
                <c:pt idx="277">
                  <c:v>0</c:v>
                </c:pt>
                <c:pt idx="278">
                  <c:v>7</c:v>
                </c:pt>
                <c:pt idx="279">
                  <c:v>14</c:v>
                </c:pt>
                <c:pt idx="280">
                  <c:v>21</c:v>
                </c:pt>
                <c:pt idx="281">
                  <c:v>31</c:v>
                </c:pt>
                <c:pt idx="282">
                  <c:v>38</c:v>
                </c:pt>
                <c:pt idx="283">
                  <c:v>45</c:v>
                </c:pt>
                <c:pt idx="284">
                  <c:v>55</c:v>
                </c:pt>
                <c:pt idx="285">
                  <c:v>0</c:v>
                </c:pt>
                <c:pt idx="286">
                  <c:v>5</c:v>
                </c:pt>
                <c:pt idx="287">
                  <c:v>7</c:v>
                </c:pt>
                <c:pt idx="288">
                  <c:v>0</c:v>
                </c:pt>
                <c:pt idx="289">
                  <c:v>7</c:v>
                </c:pt>
                <c:pt idx="290">
                  <c:v>14</c:v>
                </c:pt>
                <c:pt idx="291">
                  <c:v>21</c:v>
                </c:pt>
                <c:pt idx="292">
                  <c:v>28</c:v>
                </c:pt>
                <c:pt idx="293">
                  <c:v>35</c:v>
                </c:pt>
                <c:pt idx="294">
                  <c:v>0</c:v>
                </c:pt>
                <c:pt idx="295">
                  <c:v>7</c:v>
                </c:pt>
                <c:pt idx="296">
                  <c:v>14</c:v>
                </c:pt>
                <c:pt idx="297">
                  <c:v>21</c:v>
                </c:pt>
                <c:pt idx="298">
                  <c:v>31</c:v>
                </c:pt>
                <c:pt idx="299">
                  <c:v>38</c:v>
                </c:pt>
                <c:pt idx="300">
                  <c:v>45</c:v>
                </c:pt>
                <c:pt idx="301">
                  <c:v>55</c:v>
                </c:pt>
                <c:pt idx="302">
                  <c:v>0</c:v>
                </c:pt>
                <c:pt idx="303">
                  <c:v>7</c:v>
                </c:pt>
                <c:pt idx="304">
                  <c:v>0</c:v>
                </c:pt>
                <c:pt idx="305">
                  <c:v>7</c:v>
                </c:pt>
                <c:pt idx="306">
                  <c:v>14</c:v>
                </c:pt>
                <c:pt idx="307">
                  <c:v>0</c:v>
                </c:pt>
                <c:pt idx="308">
                  <c:v>7</c:v>
                </c:pt>
                <c:pt idx="309">
                  <c:v>14</c:v>
                </c:pt>
                <c:pt idx="310">
                  <c:v>21</c:v>
                </c:pt>
                <c:pt idx="311">
                  <c:v>24</c:v>
                </c:pt>
                <c:pt idx="312">
                  <c:v>0</c:v>
                </c:pt>
                <c:pt idx="313">
                  <c:v>7</c:v>
                </c:pt>
                <c:pt idx="314">
                  <c:v>14</c:v>
                </c:pt>
                <c:pt idx="315">
                  <c:v>0</c:v>
                </c:pt>
                <c:pt idx="316">
                  <c:v>7</c:v>
                </c:pt>
                <c:pt idx="317">
                  <c:v>14</c:v>
                </c:pt>
                <c:pt idx="318">
                  <c:v>21</c:v>
                </c:pt>
                <c:pt idx="319">
                  <c:v>24</c:v>
                </c:pt>
                <c:pt idx="320">
                  <c:v>0</c:v>
                </c:pt>
                <c:pt idx="321">
                  <c:v>7</c:v>
                </c:pt>
                <c:pt idx="322">
                  <c:v>14</c:v>
                </c:pt>
                <c:pt idx="323">
                  <c:v>0</c:v>
                </c:pt>
                <c:pt idx="324">
                  <c:v>7</c:v>
                </c:pt>
                <c:pt idx="325">
                  <c:v>14</c:v>
                </c:pt>
                <c:pt idx="326">
                  <c:v>21</c:v>
                </c:pt>
                <c:pt idx="327">
                  <c:v>0</c:v>
                </c:pt>
                <c:pt idx="328">
                  <c:v>7</c:v>
                </c:pt>
                <c:pt idx="329">
                  <c:v>14</c:v>
                </c:pt>
                <c:pt idx="330">
                  <c:v>21</c:v>
                </c:pt>
                <c:pt idx="331">
                  <c:v>24</c:v>
                </c:pt>
                <c:pt idx="332">
                  <c:v>0</c:v>
                </c:pt>
                <c:pt idx="333">
                  <c:v>7</c:v>
                </c:pt>
                <c:pt idx="334">
                  <c:v>14</c:v>
                </c:pt>
                <c:pt idx="335">
                  <c:v>0</c:v>
                </c:pt>
                <c:pt idx="336">
                  <c:v>7</c:v>
                </c:pt>
                <c:pt idx="337">
                  <c:v>14</c:v>
                </c:pt>
                <c:pt idx="338">
                  <c:v>21</c:v>
                </c:pt>
                <c:pt idx="339">
                  <c:v>0</c:v>
                </c:pt>
                <c:pt idx="340">
                  <c:v>7</c:v>
                </c:pt>
                <c:pt idx="341">
                  <c:v>14</c:v>
                </c:pt>
                <c:pt idx="342">
                  <c:v>21</c:v>
                </c:pt>
                <c:pt idx="343">
                  <c:v>24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0</c:v>
                </c:pt>
                <c:pt idx="348">
                  <c:v>7</c:v>
                </c:pt>
                <c:pt idx="349">
                  <c:v>14</c:v>
                </c:pt>
                <c:pt idx="350">
                  <c:v>0</c:v>
                </c:pt>
                <c:pt idx="351">
                  <c:v>7</c:v>
                </c:pt>
                <c:pt idx="352">
                  <c:v>14</c:v>
                </c:pt>
                <c:pt idx="353">
                  <c:v>21</c:v>
                </c:pt>
                <c:pt idx="354">
                  <c:v>24</c:v>
                </c:pt>
                <c:pt idx="355">
                  <c:v>0</c:v>
                </c:pt>
                <c:pt idx="356">
                  <c:v>7</c:v>
                </c:pt>
                <c:pt idx="357">
                  <c:v>14</c:v>
                </c:pt>
                <c:pt idx="358">
                  <c:v>0</c:v>
                </c:pt>
                <c:pt idx="359">
                  <c:v>7</c:v>
                </c:pt>
                <c:pt idx="360">
                  <c:v>14</c:v>
                </c:pt>
                <c:pt idx="361">
                  <c:v>0</c:v>
                </c:pt>
                <c:pt idx="362">
                  <c:v>7</c:v>
                </c:pt>
                <c:pt idx="363">
                  <c:v>14</c:v>
                </c:pt>
                <c:pt idx="364">
                  <c:v>21</c:v>
                </c:pt>
                <c:pt idx="365">
                  <c:v>24</c:v>
                </c:pt>
                <c:pt idx="366">
                  <c:v>0</c:v>
                </c:pt>
                <c:pt idx="367">
                  <c:v>7</c:v>
                </c:pt>
                <c:pt idx="368">
                  <c:v>14</c:v>
                </c:pt>
              </c:numCache>
            </c:numRef>
          </c:xVal>
          <c:yVal>
            <c:numRef>
              <c:f>'LAI 추정'!$H$2:$H$261</c:f>
              <c:numCache>
                <c:formatCode>General</c:formatCode>
                <c:ptCount val="260"/>
                <c:pt idx="0">
                  <c:v>7.8336000000000003E-2</c:v>
                </c:pt>
                <c:pt idx="1">
                  <c:v>0.28223999999999999</c:v>
                </c:pt>
                <c:pt idx="2">
                  <c:v>1.8869759999999998</c:v>
                </c:pt>
                <c:pt idx="3">
                  <c:v>9.1200000000000003E-2</c:v>
                </c:pt>
                <c:pt idx="4">
                  <c:v>0.66455999999999993</c:v>
                </c:pt>
                <c:pt idx="5">
                  <c:v>2.2688639999999998</c:v>
                </c:pt>
                <c:pt idx="6">
                  <c:v>1.4688E-2</c:v>
                </c:pt>
                <c:pt idx="7">
                  <c:v>0.152064</c:v>
                </c:pt>
                <c:pt idx="8">
                  <c:v>1.0944</c:v>
                </c:pt>
                <c:pt idx="9">
                  <c:v>2.3040000000000001E-3</c:v>
                </c:pt>
                <c:pt idx="10">
                  <c:v>0.42335999999999996</c:v>
                </c:pt>
                <c:pt idx="11">
                  <c:v>1.5973199999999999</c:v>
                </c:pt>
                <c:pt idx="12">
                  <c:v>7.2576000000000002E-2</c:v>
                </c:pt>
                <c:pt idx="13">
                  <c:v>0.23462400000000003</c:v>
                </c:pt>
                <c:pt idx="14">
                  <c:v>1.483776</c:v>
                </c:pt>
                <c:pt idx="15">
                  <c:v>6.9192000000000004E-2</c:v>
                </c:pt>
                <c:pt idx="16">
                  <c:v>0.58060800000000001</c:v>
                </c:pt>
                <c:pt idx="17">
                  <c:v>1.7650080000000001</c:v>
                </c:pt>
                <c:pt idx="18">
                  <c:v>2.1445199999999995</c:v>
                </c:pt>
                <c:pt idx="19">
                  <c:v>3.3976799999999994</c:v>
                </c:pt>
                <c:pt idx="20">
                  <c:v>2.3328000000000002E-2</c:v>
                </c:pt>
                <c:pt idx="21">
                  <c:v>0.12988799999999998</c:v>
                </c:pt>
                <c:pt idx="22">
                  <c:v>1.1235839999999999</c:v>
                </c:pt>
                <c:pt idx="23">
                  <c:v>3.6960000000000001E-3</c:v>
                </c:pt>
                <c:pt idx="24">
                  <c:v>1.4688000000000001</c:v>
                </c:pt>
                <c:pt idx="25">
                  <c:v>1.0367999999999999</c:v>
                </c:pt>
                <c:pt idx="26">
                  <c:v>5.8320000000000004E-2</c:v>
                </c:pt>
                <c:pt idx="27">
                  <c:v>0.19871999999999998</c:v>
                </c:pt>
                <c:pt idx="28">
                  <c:v>1.25952</c:v>
                </c:pt>
                <c:pt idx="29">
                  <c:v>9.216000000000002E-2</c:v>
                </c:pt>
                <c:pt idx="30">
                  <c:v>0.52675200000000011</c:v>
                </c:pt>
                <c:pt idx="31">
                  <c:v>1.4031360000000002</c:v>
                </c:pt>
                <c:pt idx="32">
                  <c:v>1.5552000000000002E-2</c:v>
                </c:pt>
                <c:pt idx="33">
                  <c:v>0.15551999999999999</c:v>
                </c:pt>
                <c:pt idx="34">
                  <c:v>1.3009920000000001</c:v>
                </c:pt>
                <c:pt idx="35">
                  <c:v>2.3760000000000001E-3</c:v>
                </c:pt>
                <c:pt idx="36">
                  <c:v>0.4032</c:v>
                </c:pt>
                <c:pt idx="37">
                  <c:v>6.2208000000000006E-2</c:v>
                </c:pt>
                <c:pt idx="38">
                  <c:v>0.31104000000000004</c:v>
                </c:pt>
                <c:pt idx="39">
                  <c:v>0.64680000000000004</c:v>
                </c:pt>
                <c:pt idx="40">
                  <c:v>6.0479999999999992E-2</c:v>
                </c:pt>
                <c:pt idx="41">
                  <c:v>0.54432000000000003</c:v>
                </c:pt>
                <c:pt idx="42">
                  <c:v>4.4880000000000007E-3</c:v>
                </c:pt>
                <c:pt idx="43">
                  <c:v>3.8087999999999997E-2</c:v>
                </c:pt>
                <c:pt idx="44">
                  <c:v>0.39600000000000002</c:v>
                </c:pt>
                <c:pt idx="45">
                  <c:v>1.7677440000000002</c:v>
                </c:pt>
                <c:pt idx="46">
                  <c:v>3.17184</c:v>
                </c:pt>
                <c:pt idx="47">
                  <c:v>2.3040000000000001E-3</c:v>
                </c:pt>
                <c:pt idx="48">
                  <c:v>0.32436000000000004</c:v>
                </c:pt>
                <c:pt idx="49">
                  <c:v>1.4031360000000002</c:v>
                </c:pt>
                <c:pt idx="50">
                  <c:v>0.10713600000000001</c:v>
                </c:pt>
                <c:pt idx="51">
                  <c:v>0.43919999999999998</c:v>
                </c:pt>
                <c:pt idx="52">
                  <c:v>0.10713600000000001</c:v>
                </c:pt>
                <c:pt idx="53">
                  <c:v>0.67536000000000007</c:v>
                </c:pt>
                <c:pt idx="54">
                  <c:v>2.5920000000000001E-3</c:v>
                </c:pt>
                <c:pt idx="55">
                  <c:v>2.3328000000000002E-2</c:v>
                </c:pt>
                <c:pt idx="56">
                  <c:v>0.38923199999999997</c:v>
                </c:pt>
                <c:pt idx="57">
                  <c:v>1.3824000000000001</c:v>
                </c:pt>
                <c:pt idx="58">
                  <c:v>2.8799999999999997E-3</c:v>
                </c:pt>
                <c:pt idx="59">
                  <c:v>0.39672000000000002</c:v>
                </c:pt>
                <c:pt idx="60">
                  <c:v>1.5200639999999999</c:v>
                </c:pt>
                <c:pt idx="61">
                  <c:v>9.5039999999999986E-2</c:v>
                </c:pt>
                <c:pt idx="62">
                  <c:v>0.39600000000000002</c:v>
                </c:pt>
                <c:pt idx="63">
                  <c:v>0.138624</c:v>
                </c:pt>
                <c:pt idx="64">
                  <c:v>0.64512000000000014</c:v>
                </c:pt>
                <c:pt idx="65">
                  <c:v>6.7199999999999985E-3</c:v>
                </c:pt>
                <c:pt idx="66">
                  <c:v>0.13305600000000001</c:v>
                </c:pt>
                <c:pt idx="67">
                  <c:v>0.75686399999999998</c:v>
                </c:pt>
                <c:pt idx="68">
                  <c:v>2.6135999999999999</c:v>
                </c:pt>
                <c:pt idx="69">
                  <c:v>4.29</c:v>
                </c:pt>
                <c:pt idx="70">
                  <c:v>4.032E-3</c:v>
                </c:pt>
                <c:pt idx="71">
                  <c:v>0.36959999999999998</c:v>
                </c:pt>
                <c:pt idx="72">
                  <c:v>1.3651200000000001</c:v>
                </c:pt>
                <c:pt idx="73">
                  <c:v>8.8703999999999991E-2</c:v>
                </c:pt>
                <c:pt idx="74">
                  <c:v>0.34574400000000005</c:v>
                </c:pt>
                <c:pt idx="75">
                  <c:v>6.0479999999999992E-2</c:v>
                </c:pt>
                <c:pt idx="76">
                  <c:v>0.25919999999999999</c:v>
                </c:pt>
                <c:pt idx="77">
                  <c:v>1.5668640000000003</c:v>
                </c:pt>
                <c:pt idx="78">
                  <c:v>6.2208000000000006E-2</c:v>
                </c:pt>
                <c:pt idx="79">
                  <c:v>0.33048</c:v>
                </c:pt>
                <c:pt idx="80">
                  <c:v>0.90979200000000005</c:v>
                </c:pt>
                <c:pt idx="81">
                  <c:v>2.5344000000000005E-2</c:v>
                </c:pt>
                <c:pt idx="82">
                  <c:v>0.53352000000000011</c:v>
                </c:pt>
                <c:pt idx="83">
                  <c:v>1.3406400000000001</c:v>
                </c:pt>
                <c:pt idx="84">
                  <c:v>2.591904</c:v>
                </c:pt>
                <c:pt idx="85">
                  <c:v>3.4443359999999998</c:v>
                </c:pt>
                <c:pt idx="86">
                  <c:v>1.3056E-2</c:v>
                </c:pt>
                <c:pt idx="87">
                  <c:v>0.13824</c:v>
                </c:pt>
                <c:pt idx="88">
                  <c:v>2.3760000000000001E-3</c:v>
                </c:pt>
                <c:pt idx="89">
                  <c:v>0.46771199999999991</c:v>
                </c:pt>
                <c:pt idx="90">
                  <c:v>2.0314800000000002</c:v>
                </c:pt>
                <c:pt idx="91">
                  <c:v>4.8000000000000001E-2</c:v>
                </c:pt>
                <c:pt idx="92">
                  <c:v>0.45312000000000008</c:v>
                </c:pt>
                <c:pt idx="93">
                  <c:v>1.165824</c:v>
                </c:pt>
                <c:pt idx="94">
                  <c:v>2.6352000000000002</c:v>
                </c:pt>
                <c:pt idx="95">
                  <c:v>4.4161199999999994</c:v>
                </c:pt>
                <c:pt idx="96">
                  <c:v>4.7999999999999996E-3</c:v>
                </c:pt>
                <c:pt idx="97">
                  <c:v>0.11414399999999998</c:v>
                </c:pt>
                <c:pt idx="98">
                  <c:v>9.6000000000000013E-4</c:v>
                </c:pt>
                <c:pt idx="99">
                  <c:v>0.32435999999999993</c:v>
                </c:pt>
                <c:pt idx="100">
                  <c:v>2.0764800000000001</c:v>
                </c:pt>
                <c:pt idx="101">
                  <c:v>8.6400000000000005E-2</c:v>
                </c:pt>
                <c:pt idx="102">
                  <c:v>0.57974399999999982</c:v>
                </c:pt>
                <c:pt idx="103">
                  <c:v>1.1054400000000002</c:v>
                </c:pt>
                <c:pt idx="104">
                  <c:v>3.4056000000000002</c:v>
                </c:pt>
                <c:pt idx="105">
                  <c:v>4.7704800000000001</c:v>
                </c:pt>
                <c:pt idx="106">
                  <c:v>7.4879999999999999E-3</c:v>
                </c:pt>
                <c:pt idx="107">
                  <c:v>0.12095999999999998</c:v>
                </c:pt>
                <c:pt idx="108">
                  <c:v>0.75686399999999998</c:v>
                </c:pt>
                <c:pt idx="109">
                  <c:v>3.3599999999999993E-3</c:v>
                </c:pt>
                <c:pt idx="110">
                  <c:v>0.389376</c:v>
                </c:pt>
                <c:pt idx="111">
                  <c:v>2.2377599999999997</c:v>
                </c:pt>
                <c:pt idx="112">
                  <c:v>2.4E-2</c:v>
                </c:pt>
                <c:pt idx="113">
                  <c:v>9.5904000000000017E-2</c:v>
                </c:pt>
                <c:pt idx="114">
                  <c:v>1.0258079999999998</c:v>
                </c:pt>
                <c:pt idx="115">
                  <c:v>8.3519999999999997E-2</c:v>
                </c:pt>
                <c:pt idx="116">
                  <c:v>0.59875199999999984</c:v>
                </c:pt>
                <c:pt idx="117">
                  <c:v>1.4817600000000002</c:v>
                </c:pt>
                <c:pt idx="118">
                  <c:v>2.52E-2</c:v>
                </c:pt>
                <c:pt idx="119">
                  <c:v>0.2112</c:v>
                </c:pt>
                <c:pt idx="120">
                  <c:v>1.08</c:v>
                </c:pt>
                <c:pt idx="121">
                  <c:v>1.9200000000000003E-3</c:v>
                </c:pt>
                <c:pt idx="122">
                  <c:v>0.29721599999999992</c:v>
                </c:pt>
                <c:pt idx="123">
                  <c:v>1.5897599999999998</c:v>
                </c:pt>
                <c:pt idx="124">
                  <c:v>2.64E-2</c:v>
                </c:pt>
                <c:pt idx="125">
                  <c:v>0.13055999999999998</c:v>
                </c:pt>
                <c:pt idx="126">
                  <c:v>0.58463999999999994</c:v>
                </c:pt>
                <c:pt idx="127">
                  <c:v>7.4880000000000002E-2</c:v>
                </c:pt>
                <c:pt idx="128">
                  <c:v>0.49766400000000011</c:v>
                </c:pt>
                <c:pt idx="129">
                  <c:v>1.12896</c:v>
                </c:pt>
                <c:pt idx="130">
                  <c:v>1.6416E-2</c:v>
                </c:pt>
                <c:pt idx="131">
                  <c:v>9.3600000000000003E-2</c:v>
                </c:pt>
                <c:pt idx="132">
                  <c:v>1.03488</c:v>
                </c:pt>
                <c:pt idx="133">
                  <c:v>2.3999999999999998E-3</c:v>
                </c:pt>
                <c:pt idx="134">
                  <c:v>0.36936000000000002</c:v>
                </c:pt>
                <c:pt idx="135">
                  <c:v>1.1709599999999998</c:v>
                </c:pt>
                <c:pt idx="136">
                  <c:v>0.10415999999999999</c:v>
                </c:pt>
                <c:pt idx="137">
                  <c:v>0.62208000000000008</c:v>
                </c:pt>
                <c:pt idx="138">
                  <c:v>8.3327999999999999E-2</c:v>
                </c:pt>
                <c:pt idx="139">
                  <c:v>0.76607999999999987</c:v>
                </c:pt>
                <c:pt idx="140">
                  <c:v>1.8345599999999997</c:v>
                </c:pt>
                <c:pt idx="141">
                  <c:v>5.2800000000000008E-3</c:v>
                </c:pt>
                <c:pt idx="142">
                  <c:v>8.6400000000000005E-2</c:v>
                </c:pt>
                <c:pt idx="143">
                  <c:v>0.6048</c:v>
                </c:pt>
                <c:pt idx="144">
                  <c:v>2.3999999999999998E-3</c:v>
                </c:pt>
                <c:pt idx="145">
                  <c:v>0.40356000000000003</c:v>
                </c:pt>
                <c:pt idx="146">
                  <c:v>2.0323439999999997</c:v>
                </c:pt>
                <c:pt idx="147">
                  <c:v>0.10454399999999998</c:v>
                </c:pt>
                <c:pt idx="148">
                  <c:v>0.77532000000000012</c:v>
                </c:pt>
                <c:pt idx="149">
                  <c:v>0.123552</c:v>
                </c:pt>
                <c:pt idx="150">
                  <c:v>1.0221119999999999</c:v>
                </c:pt>
                <c:pt idx="151">
                  <c:v>1.2960000000000003E-2</c:v>
                </c:pt>
                <c:pt idx="152">
                  <c:v>4.6800000000000001E-2</c:v>
                </c:pt>
                <c:pt idx="153">
                  <c:v>0.22161600000000004</c:v>
                </c:pt>
                <c:pt idx="154">
                  <c:v>1.2910079999999997</c:v>
                </c:pt>
                <c:pt idx="155">
                  <c:v>1.4832000000000001</c:v>
                </c:pt>
                <c:pt idx="156">
                  <c:v>3.9600000000000003E-2</c:v>
                </c:pt>
                <c:pt idx="157">
                  <c:v>0.35639999999999999</c:v>
                </c:pt>
                <c:pt idx="158">
                  <c:v>1.0961999999999998</c:v>
                </c:pt>
                <c:pt idx="159">
                  <c:v>2.8922399999999997</c:v>
                </c:pt>
                <c:pt idx="160">
                  <c:v>1.3056E-2</c:v>
                </c:pt>
                <c:pt idx="161">
                  <c:v>4.0320000000000002E-2</c:v>
                </c:pt>
                <c:pt idx="162">
                  <c:v>0.31103999999999998</c:v>
                </c:pt>
                <c:pt idx="163">
                  <c:v>1.5360000000000002E-2</c:v>
                </c:pt>
                <c:pt idx="164">
                  <c:v>0.101184</c:v>
                </c:pt>
                <c:pt idx="165">
                  <c:v>0.27360000000000001</c:v>
                </c:pt>
                <c:pt idx="166">
                  <c:v>1.50552</c:v>
                </c:pt>
                <c:pt idx="167">
                  <c:v>1.8359999999999998E-2</c:v>
                </c:pt>
                <c:pt idx="168">
                  <c:v>0.29328000000000004</c:v>
                </c:pt>
                <c:pt idx="169">
                  <c:v>0.86457599999999979</c:v>
                </c:pt>
                <c:pt idx="170">
                  <c:v>1.936896</c:v>
                </c:pt>
                <c:pt idx="171">
                  <c:v>3.2408640000000002</c:v>
                </c:pt>
                <c:pt idx="172">
                  <c:v>4.7999999999999996E-3</c:v>
                </c:pt>
                <c:pt idx="173">
                  <c:v>0.12876000000000001</c:v>
                </c:pt>
                <c:pt idx="174">
                  <c:v>0.963144</c:v>
                </c:pt>
                <c:pt idx="175">
                  <c:v>1.8791999999999995</c:v>
                </c:pt>
                <c:pt idx="176">
                  <c:v>1.1039999999999999E-2</c:v>
                </c:pt>
                <c:pt idx="177">
                  <c:v>9.1392000000000001E-2</c:v>
                </c:pt>
                <c:pt idx="178">
                  <c:v>0.34200000000000003</c:v>
                </c:pt>
                <c:pt idx="179">
                  <c:v>1.2334080000000003</c:v>
                </c:pt>
                <c:pt idx="180">
                  <c:v>1.3728</c:v>
                </c:pt>
                <c:pt idx="181">
                  <c:v>3.2448000000000005E-2</c:v>
                </c:pt>
                <c:pt idx="182">
                  <c:v>0.16137599999999996</c:v>
                </c:pt>
                <c:pt idx="183">
                  <c:v>0.72460800000000003</c:v>
                </c:pt>
                <c:pt idx="184">
                  <c:v>2.1719039999999996</c:v>
                </c:pt>
                <c:pt idx="185">
                  <c:v>7.4879999999999999E-3</c:v>
                </c:pt>
                <c:pt idx="186">
                  <c:v>0.12095999999999998</c:v>
                </c:pt>
                <c:pt idx="187">
                  <c:v>0.61747200000000013</c:v>
                </c:pt>
                <c:pt idx="188">
                  <c:v>1.6621919999999994</c:v>
                </c:pt>
                <c:pt idx="189">
                  <c:v>2.3184E-2</c:v>
                </c:pt>
                <c:pt idx="190">
                  <c:v>0.114048</c:v>
                </c:pt>
                <c:pt idx="191">
                  <c:v>0.37583999999999995</c:v>
                </c:pt>
                <c:pt idx="192">
                  <c:v>1.4745599999999999</c:v>
                </c:pt>
                <c:pt idx="193">
                  <c:v>1.79928</c:v>
                </c:pt>
                <c:pt idx="194">
                  <c:v>5.0544000000000006E-2</c:v>
                </c:pt>
                <c:pt idx="195">
                  <c:v>0.46728000000000008</c:v>
                </c:pt>
                <c:pt idx="196">
                  <c:v>1.4931840000000003</c:v>
                </c:pt>
                <c:pt idx="197">
                  <c:v>2.52E-2</c:v>
                </c:pt>
                <c:pt idx="198">
                  <c:v>6.4896000000000009E-2</c:v>
                </c:pt>
                <c:pt idx="199">
                  <c:v>0.29160000000000003</c:v>
                </c:pt>
                <c:pt idx="200">
                  <c:v>1.3309920000000002</c:v>
                </c:pt>
                <c:pt idx="201">
                  <c:v>3.17184</c:v>
                </c:pt>
                <c:pt idx="202">
                  <c:v>1.6319999999999998E-2</c:v>
                </c:pt>
                <c:pt idx="203">
                  <c:v>8.4816000000000003E-2</c:v>
                </c:pt>
                <c:pt idx="204">
                  <c:v>0.22968000000000002</c:v>
                </c:pt>
                <c:pt idx="205">
                  <c:v>1.9887120000000003</c:v>
                </c:pt>
                <c:pt idx="206">
                  <c:v>2.052E-2</c:v>
                </c:pt>
                <c:pt idx="207">
                  <c:v>0.30576000000000003</c:v>
                </c:pt>
                <c:pt idx="208">
                  <c:v>0.99607199999999996</c:v>
                </c:pt>
                <c:pt idx="209">
                  <c:v>1.6416E-2</c:v>
                </c:pt>
                <c:pt idx="210">
                  <c:v>7.5263999999999984E-2</c:v>
                </c:pt>
                <c:pt idx="211">
                  <c:v>0.26611200000000002</c:v>
                </c:pt>
                <c:pt idx="212">
                  <c:v>1.6349039999999997</c:v>
                </c:pt>
                <c:pt idx="213">
                  <c:v>1.8083519999999997</c:v>
                </c:pt>
                <c:pt idx="214">
                  <c:v>2.2176000000000005E-2</c:v>
                </c:pt>
                <c:pt idx="215">
                  <c:v>9.8208000000000004E-2</c:v>
                </c:pt>
                <c:pt idx="216">
                  <c:v>0.39672000000000002</c:v>
                </c:pt>
                <c:pt idx="217">
                  <c:v>1.6704000000000001</c:v>
                </c:pt>
                <c:pt idx="218">
                  <c:v>2.6928000000000004E-2</c:v>
                </c:pt>
                <c:pt idx="219">
                  <c:v>0.3</c:v>
                </c:pt>
                <c:pt idx="220">
                  <c:v>0.956592</c:v>
                </c:pt>
                <c:pt idx="221">
                  <c:v>5.2800000000000008E-3</c:v>
                </c:pt>
                <c:pt idx="222">
                  <c:v>0.12095999999999998</c:v>
                </c:pt>
                <c:pt idx="223">
                  <c:v>0.42768</c:v>
                </c:pt>
                <c:pt idx="224">
                  <c:v>1.030176</c:v>
                </c:pt>
                <c:pt idx="225">
                  <c:v>4.29</c:v>
                </c:pt>
                <c:pt idx="226">
                  <c:v>1.3824000000000001E-2</c:v>
                </c:pt>
                <c:pt idx="227">
                  <c:v>8.0352000000000007E-2</c:v>
                </c:pt>
                <c:pt idx="228">
                  <c:v>0.28454400000000002</c:v>
                </c:pt>
                <c:pt idx="229">
                  <c:v>2.0735999999999999</c:v>
                </c:pt>
                <c:pt idx="230">
                  <c:v>1.2960000000000003E-2</c:v>
                </c:pt>
                <c:pt idx="231">
                  <c:v>0.11673600000000001</c:v>
                </c:pt>
                <c:pt idx="232">
                  <c:v>0.27907200000000004</c:v>
                </c:pt>
                <c:pt idx="233">
                  <c:v>1.9887120000000003</c:v>
                </c:pt>
                <c:pt idx="234">
                  <c:v>1.9871999999999997E-2</c:v>
                </c:pt>
                <c:pt idx="235">
                  <c:v>9.465599999999999E-2</c:v>
                </c:pt>
                <c:pt idx="236">
                  <c:v>0.43008000000000002</c:v>
                </c:pt>
                <c:pt idx="237">
                  <c:v>2.4460800000000003</c:v>
                </c:pt>
                <c:pt idx="238">
                  <c:v>1.8767999999999996E-2</c:v>
                </c:pt>
                <c:pt idx="239">
                  <c:v>0.10137599999999999</c:v>
                </c:pt>
                <c:pt idx="240">
                  <c:v>0.36864000000000008</c:v>
                </c:pt>
                <c:pt idx="241">
                  <c:v>1.6686000000000001</c:v>
                </c:pt>
                <c:pt idx="242">
                  <c:v>2.3184E-2</c:v>
                </c:pt>
                <c:pt idx="243">
                  <c:v>8.9280000000000012E-2</c:v>
                </c:pt>
                <c:pt idx="244">
                  <c:v>0.48427200000000009</c:v>
                </c:pt>
                <c:pt idx="245">
                  <c:v>1.6896000000000005E-2</c:v>
                </c:pt>
                <c:pt idx="246">
                  <c:v>0.10415999999999999</c:v>
                </c:pt>
                <c:pt idx="247">
                  <c:v>0.42768</c:v>
                </c:pt>
                <c:pt idx="248">
                  <c:v>2.6208000000000006E-2</c:v>
                </c:pt>
                <c:pt idx="249">
                  <c:v>9.6768000000000007E-2</c:v>
                </c:pt>
                <c:pt idx="250">
                  <c:v>0.54287999999999992</c:v>
                </c:pt>
                <c:pt idx="251">
                  <c:v>2.4960000000000003E-2</c:v>
                </c:pt>
                <c:pt idx="252">
                  <c:v>0.114048</c:v>
                </c:pt>
                <c:pt idx="253">
                  <c:v>0.47606400000000004</c:v>
                </c:pt>
                <c:pt idx="254">
                  <c:v>1.7952000000000003E-2</c:v>
                </c:pt>
                <c:pt idx="255">
                  <c:v>0.10454399999999998</c:v>
                </c:pt>
                <c:pt idx="256">
                  <c:v>0.28079999999999999</c:v>
                </c:pt>
                <c:pt idx="257">
                  <c:v>1.944</c:v>
                </c:pt>
                <c:pt idx="258">
                  <c:v>3.6120000000000001</c:v>
                </c:pt>
                <c:pt idx="2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70-49D8-A4ED-0D6321363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23183"/>
        <c:axId val="1738951103"/>
      </c:scatterChart>
      <c:valAx>
        <c:axId val="40402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951103"/>
        <c:crosses val="autoZero"/>
        <c:crossBetween val="midCat"/>
      </c:valAx>
      <c:valAx>
        <c:axId val="17389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LAI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402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eachLenDist_a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'LAI 추정'!$K$2:$K$153</c:f>
              <c:numCache>
                <c:formatCode>General</c:formatCode>
                <c:ptCount val="152"/>
                <c:pt idx="0">
                  <c:v>2</c:v>
                </c:pt>
                <c:pt idx="2">
                  <c:v>3</c:v>
                </c:pt>
                <c:pt idx="5">
                  <c:v>4</c:v>
                </c:pt>
                <c:pt idx="9">
                  <c:v>5</c:v>
                </c:pt>
                <c:pt idx="14">
                  <c:v>6</c:v>
                </c:pt>
                <c:pt idx="20">
                  <c:v>7</c:v>
                </c:pt>
                <c:pt idx="27">
                  <c:v>8</c:v>
                </c:pt>
                <c:pt idx="35">
                  <c:v>9</c:v>
                </c:pt>
                <c:pt idx="44">
                  <c:v>10</c:v>
                </c:pt>
                <c:pt idx="54">
                  <c:v>11</c:v>
                </c:pt>
                <c:pt idx="65">
                  <c:v>12</c:v>
                </c:pt>
                <c:pt idx="77">
                  <c:v>13</c:v>
                </c:pt>
                <c:pt idx="90">
                  <c:v>14</c:v>
                </c:pt>
                <c:pt idx="104">
                  <c:v>15</c:v>
                </c:pt>
                <c:pt idx="119">
                  <c:v>16</c:v>
                </c:pt>
                <c:pt idx="135">
                  <c:v>17</c:v>
                </c:pt>
              </c:numCache>
            </c:numRef>
          </c:cat>
          <c:val>
            <c:numRef>
              <c:f>'LAI 추정'!$N$2:$N$153</c:f>
              <c:numCache>
                <c:formatCode>General</c:formatCode>
                <c:ptCount val="152"/>
                <c:pt idx="0">
                  <c:v>1</c:v>
                </c:pt>
                <c:pt idx="1">
                  <c:v>1</c:v>
                </c:pt>
                <c:pt idx="2">
                  <c:v>4.0715105296250389</c:v>
                </c:pt>
                <c:pt idx="3">
                  <c:v>4.0715105296250389</c:v>
                </c:pt>
                <c:pt idx="4">
                  <c:v>4.0715105296250389</c:v>
                </c:pt>
                <c:pt idx="5">
                  <c:v>6.2989707766457688</c:v>
                </c:pt>
                <c:pt idx="6">
                  <c:v>6.2989707766457688</c:v>
                </c:pt>
                <c:pt idx="7">
                  <c:v>6.2989707766457688</c:v>
                </c:pt>
                <c:pt idx="8">
                  <c:v>6.2989707766457688</c:v>
                </c:pt>
                <c:pt idx="9">
                  <c:v>8.0267231725297474</c:v>
                </c:pt>
                <c:pt idx="10">
                  <c:v>8.0267231725297474</c:v>
                </c:pt>
                <c:pt idx="11">
                  <c:v>8.0267231725297474</c:v>
                </c:pt>
                <c:pt idx="12">
                  <c:v>8.0267231725297474</c:v>
                </c:pt>
                <c:pt idx="13">
                  <c:v>8.0267231725297474</c:v>
                </c:pt>
                <c:pt idx="14">
                  <c:v>9.4383996682958724</c:v>
                </c:pt>
                <c:pt idx="15">
                  <c:v>9.4383996682958724</c:v>
                </c:pt>
                <c:pt idx="16">
                  <c:v>9.4383996682958724</c:v>
                </c:pt>
                <c:pt idx="17">
                  <c:v>9.4383996682958724</c:v>
                </c:pt>
                <c:pt idx="18">
                  <c:v>9.4383996682958724</c:v>
                </c:pt>
                <c:pt idx="19">
                  <c:v>9.4383996682958724</c:v>
                </c:pt>
                <c:pt idx="20">
                  <c:v>10.631955138889163</c:v>
                </c:pt>
                <c:pt idx="21">
                  <c:v>10.631955138889163</c:v>
                </c:pt>
                <c:pt idx="22">
                  <c:v>10.631955138889163</c:v>
                </c:pt>
                <c:pt idx="23">
                  <c:v>10.631955138889163</c:v>
                </c:pt>
                <c:pt idx="24">
                  <c:v>10.631955138889163</c:v>
                </c:pt>
                <c:pt idx="25">
                  <c:v>10.631955138889163</c:v>
                </c:pt>
                <c:pt idx="26">
                  <c:v>10.631955138889163</c:v>
                </c:pt>
                <c:pt idx="27">
                  <c:v>11.665859915316604</c:v>
                </c:pt>
                <c:pt idx="28">
                  <c:v>11.665859915316604</c:v>
                </c:pt>
                <c:pt idx="29">
                  <c:v>11.665859915316604</c:v>
                </c:pt>
                <c:pt idx="30">
                  <c:v>11.665859915316604</c:v>
                </c:pt>
                <c:pt idx="31">
                  <c:v>11.665859915316604</c:v>
                </c:pt>
                <c:pt idx="32">
                  <c:v>11.665859915316604</c:v>
                </c:pt>
                <c:pt idx="33">
                  <c:v>11.665859915316604</c:v>
                </c:pt>
                <c:pt idx="34">
                  <c:v>11.665859915316604</c:v>
                </c:pt>
                <c:pt idx="35">
                  <c:v>12.57782855994598</c:v>
                </c:pt>
                <c:pt idx="36">
                  <c:v>12.57782855994598</c:v>
                </c:pt>
                <c:pt idx="37">
                  <c:v>12.57782855994598</c:v>
                </c:pt>
                <c:pt idx="38">
                  <c:v>12.57782855994598</c:v>
                </c:pt>
                <c:pt idx="39">
                  <c:v>12.57782855994598</c:v>
                </c:pt>
                <c:pt idx="40">
                  <c:v>12.57782855994598</c:v>
                </c:pt>
                <c:pt idx="41">
                  <c:v>12.57782855994598</c:v>
                </c:pt>
                <c:pt idx="42">
                  <c:v>12.57782855994598</c:v>
                </c:pt>
                <c:pt idx="43">
                  <c:v>12.57782855994598</c:v>
                </c:pt>
                <c:pt idx="44">
                  <c:v>13.393612311200586</c:v>
                </c:pt>
                <c:pt idx="45">
                  <c:v>13.393612311200586</c:v>
                </c:pt>
                <c:pt idx="46">
                  <c:v>13.393612311200586</c:v>
                </c:pt>
                <c:pt idx="47">
                  <c:v>13.393612311200586</c:v>
                </c:pt>
                <c:pt idx="48">
                  <c:v>13.393612311200586</c:v>
                </c:pt>
                <c:pt idx="49">
                  <c:v>13.393612311200586</c:v>
                </c:pt>
                <c:pt idx="50">
                  <c:v>13.393612311200586</c:v>
                </c:pt>
                <c:pt idx="51">
                  <c:v>13.393612311200586</c:v>
                </c:pt>
                <c:pt idx="52">
                  <c:v>13.393612311200586</c:v>
                </c:pt>
                <c:pt idx="53">
                  <c:v>13.393612311200586</c:v>
                </c:pt>
                <c:pt idx="54">
                  <c:v>14.131578479343078</c:v>
                </c:pt>
                <c:pt idx="55">
                  <c:v>14.131578479343078</c:v>
                </c:pt>
                <c:pt idx="56">
                  <c:v>14.131578479343078</c:v>
                </c:pt>
                <c:pt idx="57">
                  <c:v>14.131578479343078</c:v>
                </c:pt>
                <c:pt idx="58">
                  <c:v>14.131578479343078</c:v>
                </c:pt>
                <c:pt idx="59">
                  <c:v>14.131578479343078</c:v>
                </c:pt>
                <c:pt idx="60">
                  <c:v>14.131578479343078</c:v>
                </c:pt>
                <c:pt idx="61">
                  <c:v>14.131578479343078</c:v>
                </c:pt>
                <c:pt idx="62">
                  <c:v>14.131578479343078</c:v>
                </c:pt>
                <c:pt idx="63">
                  <c:v>14.131578479343078</c:v>
                </c:pt>
                <c:pt idx="64">
                  <c:v>14.131578479343078</c:v>
                </c:pt>
                <c:pt idx="65">
                  <c:v>14.805288806966709</c:v>
                </c:pt>
                <c:pt idx="66">
                  <c:v>14.805288806966709</c:v>
                </c:pt>
                <c:pt idx="67">
                  <c:v>14.805288806966709</c:v>
                </c:pt>
                <c:pt idx="68">
                  <c:v>14.805288806966709</c:v>
                </c:pt>
                <c:pt idx="69">
                  <c:v>14.805288806966709</c:v>
                </c:pt>
                <c:pt idx="70">
                  <c:v>14.805288806966709</c:v>
                </c:pt>
                <c:pt idx="71">
                  <c:v>14.805288806966709</c:v>
                </c:pt>
                <c:pt idx="72">
                  <c:v>14.805288806966709</c:v>
                </c:pt>
                <c:pt idx="73">
                  <c:v>14.805288806966709</c:v>
                </c:pt>
                <c:pt idx="74">
                  <c:v>14.805288806966709</c:v>
                </c:pt>
                <c:pt idx="75">
                  <c:v>14.805288806966709</c:v>
                </c:pt>
                <c:pt idx="76">
                  <c:v>14.805288806966709</c:v>
                </c:pt>
                <c:pt idx="77">
                  <c:v>15.425042230901694</c:v>
                </c:pt>
                <c:pt idx="78">
                  <c:v>15.425042230901694</c:v>
                </c:pt>
                <c:pt idx="79">
                  <c:v>15.425042230901694</c:v>
                </c:pt>
                <c:pt idx="80">
                  <c:v>15.425042230901694</c:v>
                </c:pt>
                <c:pt idx="81">
                  <c:v>15.425042230901694</c:v>
                </c:pt>
                <c:pt idx="82">
                  <c:v>15.425042230901694</c:v>
                </c:pt>
                <c:pt idx="83">
                  <c:v>15.425042230901694</c:v>
                </c:pt>
                <c:pt idx="84">
                  <c:v>15.425042230901694</c:v>
                </c:pt>
                <c:pt idx="85">
                  <c:v>15.425042230901694</c:v>
                </c:pt>
                <c:pt idx="86">
                  <c:v>15.425042230901694</c:v>
                </c:pt>
                <c:pt idx="87">
                  <c:v>15.425042230901694</c:v>
                </c:pt>
                <c:pt idx="88">
                  <c:v>15.425042230901694</c:v>
                </c:pt>
                <c:pt idx="89">
                  <c:v>15.425042230901694</c:v>
                </c:pt>
                <c:pt idx="90">
                  <c:v>15.998844277559998</c:v>
                </c:pt>
                <c:pt idx="91">
                  <c:v>15.998844277559998</c:v>
                </c:pt>
                <c:pt idx="92">
                  <c:v>15.998844277559998</c:v>
                </c:pt>
                <c:pt idx="93">
                  <c:v>15.998844277559998</c:v>
                </c:pt>
                <c:pt idx="94">
                  <c:v>15.998844277559998</c:v>
                </c:pt>
                <c:pt idx="95">
                  <c:v>15.998844277559998</c:v>
                </c:pt>
                <c:pt idx="96">
                  <c:v>15.998844277559998</c:v>
                </c:pt>
                <c:pt idx="97">
                  <c:v>15.998844277559998</c:v>
                </c:pt>
                <c:pt idx="98">
                  <c:v>15.998844277559998</c:v>
                </c:pt>
                <c:pt idx="99">
                  <c:v>15.998844277559998</c:v>
                </c:pt>
                <c:pt idx="100">
                  <c:v>15.998844277559998</c:v>
                </c:pt>
                <c:pt idx="101">
                  <c:v>15.998844277559998</c:v>
                </c:pt>
                <c:pt idx="102">
                  <c:v>15.998844277559998</c:v>
                </c:pt>
                <c:pt idx="103">
                  <c:v>15.998844277559998</c:v>
                </c:pt>
                <c:pt idx="104">
                  <c:v>16.53304120285069</c:v>
                </c:pt>
                <c:pt idx="105">
                  <c:v>16.53304120285069</c:v>
                </c:pt>
                <c:pt idx="106">
                  <c:v>16.53304120285069</c:v>
                </c:pt>
                <c:pt idx="107">
                  <c:v>16.53304120285069</c:v>
                </c:pt>
                <c:pt idx="108">
                  <c:v>16.53304120285069</c:v>
                </c:pt>
                <c:pt idx="109">
                  <c:v>16.53304120285069</c:v>
                </c:pt>
                <c:pt idx="110">
                  <c:v>16.53304120285069</c:v>
                </c:pt>
                <c:pt idx="111">
                  <c:v>16.53304120285069</c:v>
                </c:pt>
                <c:pt idx="112">
                  <c:v>16.53304120285069</c:v>
                </c:pt>
                <c:pt idx="113">
                  <c:v>16.53304120285069</c:v>
                </c:pt>
                <c:pt idx="114">
                  <c:v>16.53304120285069</c:v>
                </c:pt>
                <c:pt idx="115">
                  <c:v>16.53304120285069</c:v>
                </c:pt>
                <c:pt idx="116">
                  <c:v>16.53304120285069</c:v>
                </c:pt>
                <c:pt idx="117">
                  <c:v>16.53304120285069</c:v>
                </c:pt>
                <c:pt idx="118">
                  <c:v>16.53304120285069</c:v>
                </c:pt>
                <c:pt idx="119">
                  <c:v>17.032749053987438</c:v>
                </c:pt>
                <c:pt idx="120">
                  <c:v>17.032749053987438</c:v>
                </c:pt>
                <c:pt idx="121">
                  <c:v>17.032749053987438</c:v>
                </c:pt>
                <c:pt idx="122">
                  <c:v>17.032749053987438</c:v>
                </c:pt>
                <c:pt idx="123">
                  <c:v>17.032749053987438</c:v>
                </c:pt>
                <c:pt idx="124">
                  <c:v>17.032749053987438</c:v>
                </c:pt>
                <c:pt idx="125">
                  <c:v>17.032749053987438</c:v>
                </c:pt>
                <c:pt idx="126">
                  <c:v>17.032749053987438</c:v>
                </c:pt>
                <c:pt idx="127">
                  <c:v>17.032749053987438</c:v>
                </c:pt>
                <c:pt idx="128">
                  <c:v>17.032749053987438</c:v>
                </c:pt>
                <c:pt idx="129">
                  <c:v>17.032749053987438</c:v>
                </c:pt>
                <c:pt idx="130">
                  <c:v>17.032749053987438</c:v>
                </c:pt>
                <c:pt idx="131">
                  <c:v>17.032749053987438</c:v>
                </c:pt>
                <c:pt idx="132">
                  <c:v>17.032749053987438</c:v>
                </c:pt>
                <c:pt idx="133">
                  <c:v>17.032749053987438</c:v>
                </c:pt>
                <c:pt idx="134">
                  <c:v>17.032749053987438</c:v>
                </c:pt>
                <c:pt idx="135">
                  <c:v>17.502152426731179</c:v>
                </c:pt>
                <c:pt idx="136">
                  <c:v>17.502152426731179</c:v>
                </c:pt>
                <c:pt idx="137">
                  <c:v>17.502152426731179</c:v>
                </c:pt>
                <c:pt idx="138">
                  <c:v>17.502152426731179</c:v>
                </c:pt>
                <c:pt idx="139">
                  <c:v>17.502152426731179</c:v>
                </c:pt>
                <c:pt idx="140">
                  <c:v>17.502152426731179</c:v>
                </c:pt>
                <c:pt idx="141">
                  <c:v>17.502152426731179</c:v>
                </c:pt>
                <c:pt idx="142">
                  <c:v>17.502152426731179</c:v>
                </c:pt>
                <c:pt idx="143">
                  <c:v>17.502152426731179</c:v>
                </c:pt>
                <c:pt idx="144">
                  <c:v>17.502152426731179</c:v>
                </c:pt>
                <c:pt idx="145">
                  <c:v>17.502152426731179</c:v>
                </c:pt>
                <c:pt idx="146">
                  <c:v>17.502152426731179</c:v>
                </c:pt>
                <c:pt idx="147">
                  <c:v>17.502152426731179</c:v>
                </c:pt>
                <c:pt idx="148">
                  <c:v>17.502152426731179</c:v>
                </c:pt>
                <c:pt idx="149">
                  <c:v>17.502152426731179</c:v>
                </c:pt>
                <c:pt idx="150">
                  <c:v>17.502152426731179</c:v>
                </c:pt>
                <c:pt idx="151">
                  <c:v>17.502152426731179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C-4C79-8119-1E820EB93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895183"/>
        <c:axId val="970912255"/>
      </c:lineChart>
      <c:catAx>
        <c:axId val="60189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Number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0912255"/>
        <c:crosses val="autoZero"/>
        <c:auto val="1"/>
        <c:lblAlgn val="ctr"/>
        <c:lblOffset val="100"/>
        <c:noMultiLvlLbl val="1"/>
      </c:catAx>
      <c:valAx>
        <c:axId val="9709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eachLenDis_a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89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eachLenDist_b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'LAI 추정'!$K$2:$K$153</c:f>
              <c:numCache>
                <c:formatCode>General</c:formatCode>
                <c:ptCount val="152"/>
                <c:pt idx="0">
                  <c:v>2</c:v>
                </c:pt>
                <c:pt idx="2">
                  <c:v>3</c:v>
                </c:pt>
                <c:pt idx="5">
                  <c:v>4</c:v>
                </c:pt>
                <c:pt idx="9">
                  <c:v>5</c:v>
                </c:pt>
                <c:pt idx="14">
                  <c:v>6</c:v>
                </c:pt>
                <c:pt idx="20">
                  <c:v>7</c:v>
                </c:pt>
                <c:pt idx="27">
                  <c:v>8</c:v>
                </c:pt>
                <c:pt idx="35">
                  <c:v>9</c:v>
                </c:pt>
                <c:pt idx="44">
                  <c:v>10</c:v>
                </c:pt>
                <c:pt idx="54">
                  <c:v>11</c:v>
                </c:pt>
                <c:pt idx="65">
                  <c:v>12</c:v>
                </c:pt>
                <c:pt idx="77">
                  <c:v>13</c:v>
                </c:pt>
                <c:pt idx="90">
                  <c:v>14</c:v>
                </c:pt>
                <c:pt idx="104">
                  <c:v>15</c:v>
                </c:pt>
                <c:pt idx="119">
                  <c:v>16</c:v>
                </c:pt>
                <c:pt idx="135">
                  <c:v>17</c:v>
                </c:pt>
              </c:numCache>
            </c:numRef>
          </c:cat>
          <c:val>
            <c:numRef>
              <c:f>'LAI 추정'!$O$2:$O$153</c:f>
              <c:numCache>
                <c:formatCode>General</c:formatCode>
                <c:ptCount val="152"/>
                <c:pt idx="0">
                  <c:v>1</c:v>
                </c:pt>
                <c:pt idx="1">
                  <c:v>1</c:v>
                </c:pt>
                <c:pt idx="2">
                  <c:v>2.3119999999999998</c:v>
                </c:pt>
                <c:pt idx="3">
                  <c:v>2.3119999999999998</c:v>
                </c:pt>
                <c:pt idx="4">
                  <c:v>2.3119999999999998</c:v>
                </c:pt>
                <c:pt idx="5">
                  <c:v>2.5206</c:v>
                </c:pt>
                <c:pt idx="6">
                  <c:v>2.5206</c:v>
                </c:pt>
                <c:pt idx="7">
                  <c:v>2.5206</c:v>
                </c:pt>
                <c:pt idx="8">
                  <c:v>2.5206</c:v>
                </c:pt>
                <c:pt idx="9">
                  <c:v>2.7292000000000001</c:v>
                </c:pt>
                <c:pt idx="10">
                  <c:v>2.7292000000000001</c:v>
                </c:pt>
                <c:pt idx="11">
                  <c:v>2.7292000000000001</c:v>
                </c:pt>
                <c:pt idx="12">
                  <c:v>2.7292000000000001</c:v>
                </c:pt>
                <c:pt idx="13">
                  <c:v>2.7292000000000001</c:v>
                </c:pt>
                <c:pt idx="14">
                  <c:v>2.9378000000000002</c:v>
                </c:pt>
                <c:pt idx="15">
                  <c:v>2.9378000000000002</c:v>
                </c:pt>
                <c:pt idx="16">
                  <c:v>2.9378000000000002</c:v>
                </c:pt>
                <c:pt idx="17">
                  <c:v>2.9378000000000002</c:v>
                </c:pt>
                <c:pt idx="18">
                  <c:v>2.9378000000000002</c:v>
                </c:pt>
                <c:pt idx="19">
                  <c:v>2.9378000000000002</c:v>
                </c:pt>
                <c:pt idx="20">
                  <c:v>3.1463999999999999</c:v>
                </c:pt>
                <c:pt idx="21">
                  <c:v>3.1463999999999999</c:v>
                </c:pt>
                <c:pt idx="22">
                  <c:v>3.1463999999999999</c:v>
                </c:pt>
                <c:pt idx="23">
                  <c:v>3.1463999999999999</c:v>
                </c:pt>
                <c:pt idx="24">
                  <c:v>3.1463999999999999</c:v>
                </c:pt>
                <c:pt idx="25">
                  <c:v>3.1463999999999999</c:v>
                </c:pt>
                <c:pt idx="26">
                  <c:v>3.1463999999999999</c:v>
                </c:pt>
                <c:pt idx="27">
                  <c:v>3.355</c:v>
                </c:pt>
                <c:pt idx="28">
                  <c:v>3.355</c:v>
                </c:pt>
                <c:pt idx="29">
                  <c:v>3.355</c:v>
                </c:pt>
                <c:pt idx="30">
                  <c:v>3.355</c:v>
                </c:pt>
                <c:pt idx="31">
                  <c:v>3.355</c:v>
                </c:pt>
                <c:pt idx="32">
                  <c:v>3.355</c:v>
                </c:pt>
                <c:pt idx="33">
                  <c:v>3.355</c:v>
                </c:pt>
                <c:pt idx="34">
                  <c:v>3.355</c:v>
                </c:pt>
                <c:pt idx="35">
                  <c:v>3.5636000000000001</c:v>
                </c:pt>
                <c:pt idx="36">
                  <c:v>3.5636000000000001</c:v>
                </c:pt>
                <c:pt idx="37">
                  <c:v>3.5636000000000001</c:v>
                </c:pt>
                <c:pt idx="38">
                  <c:v>3.5636000000000001</c:v>
                </c:pt>
                <c:pt idx="39">
                  <c:v>3.5636000000000001</c:v>
                </c:pt>
                <c:pt idx="40">
                  <c:v>3.5636000000000001</c:v>
                </c:pt>
                <c:pt idx="41">
                  <c:v>3.5636000000000001</c:v>
                </c:pt>
                <c:pt idx="42">
                  <c:v>3.5636000000000001</c:v>
                </c:pt>
                <c:pt idx="43">
                  <c:v>3.5636000000000001</c:v>
                </c:pt>
                <c:pt idx="44">
                  <c:v>3.7722000000000002</c:v>
                </c:pt>
                <c:pt idx="45">
                  <c:v>3.7722000000000002</c:v>
                </c:pt>
                <c:pt idx="46">
                  <c:v>3.7722000000000002</c:v>
                </c:pt>
                <c:pt idx="47">
                  <c:v>3.7722000000000002</c:v>
                </c:pt>
                <c:pt idx="48">
                  <c:v>3.7722000000000002</c:v>
                </c:pt>
                <c:pt idx="49">
                  <c:v>3.7722000000000002</c:v>
                </c:pt>
                <c:pt idx="50">
                  <c:v>3.7722000000000002</c:v>
                </c:pt>
                <c:pt idx="51">
                  <c:v>3.7722000000000002</c:v>
                </c:pt>
                <c:pt idx="52">
                  <c:v>3.7722000000000002</c:v>
                </c:pt>
                <c:pt idx="53">
                  <c:v>3.7722000000000002</c:v>
                </c:pt>
                <c:pt idx="54">
                  <c:v>3.9807999999999999</c:v>
                </c:pt>
                <c:pt idx="55">
                  <c:v>3.9807999999999999</c:v>
                </c:pt>
                <c:pt idx="56">
                  <c:v>3.9807999999999999</c:v>
                </c:pt>
                <c:pt idx="57">
                  <c:v>3.9807999999999999</c:v>
                </c:pt>
                <c:pt idx="58">
                  <c:v>3.9807999999999999</c:v>
                </c:pt>
                <c:pt idx="59">
                  <c:v>3.9807999999999999</c:v>
                </c:pt>
                <c:pt idx="60">
                  <c:v>3.9807999999999999</c:v>
                </c:pt>
                <c:pt idx="61">
                  <c:v>3.9807999999999999</c:v>
                </c:pt>
                <c:pt idx="62">
                  <c:v>3.9807999999999999</c:v>
                </c:pt>
                <c:pt idx="63">
                  <c:v>3.9807999999999999</c:v>
                </c:pt>
                <c:pt idx="64">
                  <c:v>3.9807999999999999</c:v>
                </c:pt>
                <c:pt idx="65">
                  <c:v>4.1894</c:v>
                </c:pt>
                <c:pt idx="66">
                  <c:v>4.1894</c:v>
                </c:pt>
                <c:pt idx="67">
                  <c:v>4.1894</c:v>
                </c:pt>
                <c:pt idx="68">
                  <c:v>4.1894</c:v>
                </c:pt>
                <c:pt idx="69">
                  <c:v>4.1894</c:v>
                </c:pt>
                <c:pt idx="70">
                  <c:v>4.1894</c:v>
                </c:pt>
                <c:pt idx="71">
                  <c:v>4.1894</c:v>
                </c:pt>
                <c:pt idx="72">
                  <c:v>4.1894</c:v>
                </c:pt>
                <c:pt idx="73">
                  <c:v>4.1894</c:v>
                </c:pt>
                <c:pt idx="74">
                  <c:v>4.1894</c:v>
                </c:pt>
                <c:pt idx="75">
                  <c:v>4.1894</c:v>
                </c:pt>
                <c:pt idx="76">
                  <c:v>4.1894</c:v>
                </c:pt>
                <c:pt idx="77">
                  <c:v>4.3979999999999997</c:v>
                </c:pt>
                <c:pt idx="78">
                  <c:v>4.3979999999999997</c:v>
                </c:pt>
                <c:pt idx="79">
                  <c:v>4.3979999999999997</c:v>
                </c:pt>
                <c:pt idx="80">
                  <c:v>4.3979999999999997</c:v>
                </c:pt>
                <c:pt idx="81">
                  <c:v>4.3979999999999997</c:v>
                </c:pt>
                <c:pt idx="82">
                  <c:v>4.3979999999999997</c:v>
                </c:pt>
                <c:pt idx="83">
                  <c:v>4.3979999999999997</c:v>
                </c:pt>
                <c:pt idx="84">
                  <c:v>4.3979999999999997</c:v>
                </c:pt>
                <c:pt idx="85">
                  <c:v>4.3979999999999997</c:v>
                </c:pt>
                <c:pt idx="86">
                  <c:v>4.3979999999999997</c:v>
                </c:pt>
                <c:pt idx="87">
                  <c:v>4.3979999999999997</c:v>
                </c:pt>
                <c:pt idx="88">
                  <c:v>4.3979999999999997</c:v>
                </c:pt>
                <c:pt idx="89">
                  <c:v>4.3979999999999997</c:v>
                </c:pt>
                <c:pt idx="90">
                  <c:v>4.6066000000000003</c:v>
                </c:pt>
                <c:pt idx="91">
                  <c:v>4.6066000000000003</c:v>
                </c:pt>
                <c:pt idx="92">
                  <c:v>4.6066000000000003</c:v>
                </c:pt>
                <c:pt idx="93">
                  <c:v>4.6066000000000003</c:v>
                </c:pt>
                <c:pt idx="94">
                  <c:v>4.6066000000000003</c:v>
                </c:pt>
                <c:pt idx="95">
                  <c:v>4.6066000000000003</c:v>
                </c:pt>
                <c:pt idx="96">
                  <c:v>4.6066000000000003</c:v>
                </c:pt>
                <c:pt idx="97">
                  <c:v>4.6066000000000003</c:v>
                </c:pt>
                <c:pt idx="98">
                  <c:v>4.6066000000000003</c:v>
                </c:pt>
                <c:pt idx="99">
                  <c:v>4.6066000000000003</c:v>
                </c:pt>
                <c:pt idx="100">
                  <c:v>4.6066000000000003</c:v>
                </c:pt>
                <c:pt idx="101">
                  <c:v>4.6066000000000003</c:v>
                </c:pt>
                <c:pt idx="102">
                  <c:v>4.6066000000000003</c:v>
                </c:pt>
                <c:pt idx="103">
                  <c:v>4.6066000000000003</c:v>
                </c:pt>
                <c:pt idx="104">
                  <c:v>4.8151999999999999</c:v>
                </c:pt>
                <c:pt idx="105">
                  <c:v>4.8151999999999999</c:v>
                </c:pt>
                <c:pt idx="106">
                  <c:v>4.8151999999999999</c:v>
                </c:pt>
                <c:pt idx="107">
                  <c:v>4.8151999999999999</c:v>
                </c:pt>
                <c:pt idx="108">
                  <c:v>4.8151999999999999</c:v>
                </c:pt>
                <c:pt idx="109">
                  <c:v>4.8151999999999999</c:v>
                </c:pt>
                <c:pt idx="110">
                  <c:v>4.8151999999999999</c:v>
                </c:pt>
                <c:pt idx="111">
                  <c:v>4.8151999999999999</c:v>
                </c:pt>
                <c:pt idx="112">
                  <c:v>4.8151999999999999</c:v>
                </c:pt>
                <c:pt idx="113">
                  <c:v>4.8151999999999999</c:v>
                </c:pt>
                <c:pt idx="114">
                  <c:v>4.8151999999999999</c:v>
                </c:pt>
                <c:pt idx="115">
                  <c:v>4.8151999999999999</c:v>
                </c:pt>
                <c:pt idx="116">
                  <c:v>4.8151999999999999</c:v>
                </c:pt>
                <c:pt idx="117">
                  <c:v>4.8151999999999999</c:v>
                </c:pt>
                <c:pt idx="118">
                  <c:v>4.8151999999999999</c:v>
                </c:pt>
                <c:pt idx="119">
                  <c:v>5.0237999999999996</c:v>
                </c:pt>
                <c:pt idx="120">
                  <c:v>5.0237999999999996</c:v>
                </c:pt>
                <c:pt idx="121">
                  <c:v>5.0237999999999996</c:v>
                </c:pt>
                <c:pt idx="122">
                  <c:v>5.0237999999999996</c:v>
                </c:pt>
                <c:pt idx="123">
                  <c:v>5.0237999999999996</c:v>
                </c:pt>
                <c:pt idx="124">
                  <c:v>5.0237999999999996</c:v>
                </c:pt>
                <c:pt idx="125">
                  <c:v>5.0237999999999996</c:v>
                </c:pt>
                <c:pt idx="126">
                  <c:v>5.0237999999999996</c:v>
                </c:pt>
                <c:pt idx="127">
                  <c:v>5.0237999999999996</c:v>
                </c:pt>
                <c:pt idx="128">
                  <c:v>5.0237999999999996</c:v>
                </c:pt>
                <c:pt idx="129">
                  <c:v>5.0237999999999996</c:v>
                </c:pt>
                <c:pt idx="130">
                  <c:v>5.0237999999999996</c:v>
                </c:pt>
                <c:pt idx="131">
                  <c:v>5.0237999999999996</c:v>
                </c:pt>
                <c:pt idx="132">
                  <c:v>5.0237999999999996</c:v>
                </c:pt>
                <c:pt idx="133">
                  <c:v>5.0237999999999996</c:v>
                </c:pt>
                <c:pt idx="134">
                  <c:v>5.0237999999999996</c:v>
                </c:pt>
                <c:pt idx="135">
                  <c:v>5.2324000000000002</c:v>
                </c:pt>
                <c:pt idx="136">
                  <c:v>5.2324000000000002</c:v>
                </c:pt>
                <c:pt idx="137">
                  <c:v>5.2324000000000002</c:v>
                </c:pt>
                <c:pt idx="138">
                  <c:v>5.2324000000000002</c:v>
                </c:pt>
                <c:pt idx="139">
                  <c:v>5.2324000000000002</c:v>
                </c:pt>
                <c:pt idx="140">
                  <c:v>5.2324000000000002</c:v>
                </c:pt>
                <c:pt idx="141">
                  <c:v>5.2324000000000002</c:v>
                </c:pt>
                <c:pt idx="142">
                  <c:v>5.2324000000000002</c:v>
                </c:pt>
                <c:pt idx="143">
                  <c:v>5.2324000000000002</c:v>
                </c:pt>
                <c:pt idx="144">
                  <c:v>5.2324000000000002</c:v>
                </c:pt>
                <c:pt idx="145">
                  <c:v>5.2324000000000002</c:v>
                </c:pt>
                <c:pt idx="146">
                  <c:v>5.2324000000000002</c:v>
                </c:pt>
                <c:pt idx="147">
                  <c:v>5.2324000000000002</c:v>
                </c:pt>
                <c:pt idx="148">
                  <c:v>5.2324000000000002</c:v>
                </c:pt>
                <c:pt idx="149">
                  <c:v>5.2324000000000002</c:v>
                </c:pt>
                <c:pt idx="150">
                  <c:v>5.2324000000000002</c:v>
                </c:pt>
                <c:pt idx="151">
                  <c:v>5.2324000000000002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B-4544-A5FA-1EBD34C4F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31423"/>
        <c:axId val="615210047"/>
      </c:lineChart>
      <c:catAx>
        <c:axId val="101483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Number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210047"/>
        <c:crosses val="autoZero"/>
        <c:auto val="1"/>
        <c:lblAlgn val="ctr"/>
        <c:lblOffset val="100"/>
        <c:tickMarkSkip val="1"/>
        <c:noMultiLvlLbl val="1"/>
      </c:catAx>
      <c:valAx>
        <c:axId val="6152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eachLenDist_b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483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eachLeafArea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'LAI 추정'!$K$2:$K$153</c:f>
              <c:numCache>
                <c:formatCode>General</c:formatCode>
                <c:ptCount val="152"/>
                <c:pt idx="0">
                  <c:v>2</c:v>
                </c:pt>
                <c:pt idx="2">
                  <c:v>3</c:v>
                </c:pt>
                <c:pt idx="5">
                  <c:v>4</c:v>
                </c:pt>
                <c:pt idx="9">
                  <c:v>5</c:v>
                </c:pt>
                <c:pt idx="14">
                  <c:v>6</c:v>
                </c:pt>
                <c:pt idx="20">
                  <c:v>7</c:v>
                </c:pt>
                <c:pt idx="27">
                  <c:v>8</c:v>
                </c:pt>
                <c:pt idx="35">
                  <c:v>9</c:v>
                </c:pt>
                <c:pt idx="44">
                  <c:v>10</c:v>
                </c:pt>
                <c:pt idx="54">
                  <c:v>11</c:v>
                </c:pt>
                <c:pt idx="65">
                  <c:v>12</c:v>
                </c:pt>
                <c:pt idx="77">
                  <c:v>13</c:v>
                </c:pt>
                <c:pt idx="90">
                  <c:v>14</c:v>
                </c:pt>
                <c:pt idx="104">
                  <c:v>15</c:v>
                </c:pt>
                <c:pt idx="119">
                  <c:v>16</c:v>
                </c:pt>
                <c:pt idx="135">
                  <c:v>17</c:v>
                </c:pt>
              </c:numCache>
            </c:numRef>
          </c:cat>
          <c:val>
            <c:numRef>
              <c:f>'LAI 추정'!$Q$2:$Q$153</c:f>
              <c:numCache>
                <c:formatCode>General</c:formatCode>
                <c:ptCount val="152"/>
                <c:pt idx="0">
                  <c:v>1.9813999999999998</c:v>
                </c:pt>
                <c:pt idx="1">
                  <c:v>0.26474474879473187</c:v>
                </c:pt>
                <c:pt idx="2">
                  <c:v>15.687024994704576</c:v>
                </c:pt>
                <c:pt idx="3">
                  <c:v>19.568341081099312</c:v>
                </c:pt>
                <c:pt idx="4">
                  <c:v>18.59155713117579</c:v>
                </c:pt>
                <c:pt idx="5">
                  <c:v>28.778863309534341</c:v>
                </c:pt>
                <c:pt idx="6">
                  <c:v>36.522539029517858</c:v>
                </c:pt>
                <c:pt idx="7">
                  <c:v>36.69982832989642</c:v>
                </c:pt>
                <c:pt idx="8">
                  <c:v>29.194692714195988</c:v>
                </c:pt>
                <c:pt idx="9">
                  <c:v>40.136203508158026</c:v>
                </c:pt>
                <c:pt idx="10">
                  <c:v>51.533173838083229</c:v>
                </c:pt>
                <c:pt idx="11">
                  <c:v>54.017948229278076</c:v>
                </c:pt>
                <c:pt idx="12">
                  <c:v>46.134961436518502</c:v>
                </c:pt>
                <c:pt idx="13">
                  <c:v>32.306887660490119</c:v>
                </c:pt>
                <c:pt idx="14">
                  <c:v>49.996353210740338</c:v>
                </c:pt>
                <c:pt idx="15">
                  <c:v>64.604402370809595</c:v>
                </c:pt>
                <c:pt idx="16">
                  <c:v>69.917307698965118</c:v>
                </c:pt>
                <c:pt idx="17">
                  <c:v>63.175192687107128</c:v>
                </c:pt>
                <c:pt idx="18">
                  <c:v>47.849987992910279</c:v>
                </c:pt>
                <c:pt idx="19">
                  <c:v>30.671084439944785</c:v>
                </c:pt>
                <c:pt idx="20">
                  <c:v>58.633725521135759</c:v>
                </c:pt>
                <c:pt idx="21">
                  <c:v>75.965418402113173</c:v>
                </c:pt>
                <c:pt idx="22">
                  <c:v>84.214016096301805</c:v>
                </c:pt>
                <c:pt idx="23">
                  <c:v>79.588626182414643</c:v>
                </c:pt>
                <c:pt idx="24">
                  <c:v>64.25399241687829</c:v>
                </c:pt>
                <c:pt idx="25">
                  <c:v>44.638385890250738</c:v>
                </c:pt>
                <c:pt idx="26">
                  <c:v>26.950805729221681</c:v>
                </c:pt>
                <c:pt idx="27">
                  <c:v>66.280426122895747</c:v>
                </c:pt>
                <c:pt idx="28">
                  <c:v>85.87692056165578</c:v>
                </c:pt>
                <c:pt idx="29">
                  <c:v>96.935871139130597</c:v>
                </c:pt>
                <c:pt idx="30">
                  <c:v>94.957295635465442</c:v>
                </c:pt>
                <c:pt idx="31">
                  <c:v>80.778700941398725</c:v>
                </c:pt>
                <c:pt idx="32">
                  <c:v>59.980832255943085</c:v>
                </c:pt>
                <c:pt idx="33">
                  <c:v>39.209463325932447</c:v>
                </c:pt>
                <c:pt idx="34">
                  <c:v>22.751496565031729</c:v>
                </c:pt>
                <c:pt idx="35">
                  <c:v>73.120316386054398</c:v>
                </c:pt>
                <c:pt idx="36">
                  <c:v>94.57680932822943</c:v>
                </c:pt>
                <c:pt idx="37">
                  <c:v>108.20534693381258</c:v>
                </c:pt>
                <c:pt idx="38">
                  <c:v>109.08466037080545</c:v>
                </c:pt>
                <c:pt idx="39">
                  <c:v>96.878764299039133</c:v>
                </c:pt>
                <c:pt idx="40">
                  <c:v>76.052868353945868</c:v>
                </c:pt>
                <c:pt idx="41">
                  <c:v>53.126567985624945</c:v>
                </c:pt>
                <c:pt idx="42">
                  <c:v>33.299465001985794</c:v>
                </c:pt>
                <c:pt idx="43">
                  <c:v>18.824869202549745</c:v>
                </c:pt>
                <c:pt idx="44">
                  <c:v>79.296932244146433</c:v>
                </c:pt>
                <c:pt idx="45">
                  <c:v>102.26739579992314</c:v>
                </c:pt>
                <c:pt idx="46">
                  <c:v>118.17934994382499</c:v>
                </c:pt>
                <c:pt idx="47">
                  <c:v>121.91815384908382</c:v>
                </c:pt>
                <c:pt idx="48">
                  <c:v>112.19442844064356</c:v>
                </c:pt>
                <c:pt idx="49">
                  <c:v>92.294081714723049</c:v>
                </c:pt>
                <c:pt idx="50">
                  <c:v>68.205314087253058</c:v>
                </c:pt>
                <c:pt idx="51">
                  <c:v>45.602229819474331</c:v>
                </c:pt>
                <c:pt idx="52">
                  <c:v>27.780496459643892</c:v>
                </c:pt>
                <c:pt idx="53">
                  <c:v>15.436048566277591</c:v>
                </c:pt>
                <c:pt idx="54">
                  <c:v>84.922494088692886</c:v>
                </c:pt>
                <c:pt idx="55">
                  <c:v>109.1159542095091</c:v>
                </c:pt>
                <c:pt idx="56">
                  <c:v>127.01899710658866</c:v>
                </c:pt>
                <c:pt idx="57">
                  <c:v>133.4914349708161</c:v>
                </c:pt>
                <c:pt idx="58">
                  <c:v>126.5167981993698</c:v>
                </c:pt>
                <c:pt idx="59">
                  <c:v>108.26465956009402</c:v>
                </c:pt>
                <c:pt idx="60">
                  <c:v>83.949413878600112</c:v>
                </c:pt>
                <c:pt idx="61">
                  <c:v>59.319548199752177</c:v>
                </c:pt>
                <c:pt idx="62">
                  <c:v>38.455435788894917</c:v>
                </c:pt>
                <c:pt idx="63">
                  <c:v>22.985665209441052</c:v>
                </c:pt>
                <c:pt idx="64">
                  <c:v>12.619563950896287</c:v>
                </c:pt>
                <c:pt idx="65">
                  <c:v>90.085385122760712</c:v>
                </c:pt>
                <c:pt idx="66">
                  <c:v>115.25924676642099</c:v>
                </c:pt>
                <c:pt idx="67">
                  <c:v>134.87542995965623</c:v>
                </c:pt>
                <c:pt idx="68">
                  <c:v>143.88511541312863</c:v>
                </c:pt>
                <c:pt idx="69">
                  <c:v>139.74845293041233</c:v>
                </c:pt>
                <c:pt idx="70">
                  <c:v>123.6478512054788</c:v>
                </c:pt>
                <c:pt idx="71">
                  <c:v>99.915247809322651</c:v>
                </c:pt>
                <c:pt idx="72">
                  <c:v>74.059677907162595</c:v>
                </c:pt>
                <c:pt idx="73">
                  <c:v>50.646246348184185</c:v>
                </c:pt>
                <c:pt idx="74">
                  <c:v>32.139672686472885</c:v>
                </c:pt>
                <c:pt idx="75">
                  <c:v>18.969853867733608</c:v>
                </c:pt>
                <c:pt idx="76">
                  <c:v>10.31828179567017</c:v>
                </c:pt>
                <c:pt idx="77">
                  <c:v>94.855877643969805</c:v>
                </c:pt>
                <c:pt idx="78">
                  <c:v>120.80872756450118</c:v>
                </c:pt>
                <c:pt idx="79">
                  <c:v>141.88407678031882</c:v>
                </c:pt>
                <c:pt idx="80">
                  <c:v>153.20164433869047</c:v>
                </c:pt>
                <c:pt idx="81">
                  <c:v>151.86871810557307</c:v>
                </c:pt>
                <c:pt idx="82">
                  <c:v>138.23518780526774</c:v>
                </c:pt>
                <c:pt idx="83">
                  <c:v>115.73761703834322</c:v>
                </c:pt>
                <c:pt idx="84">
                  <c:v>89.429326976332177</c:v>
                </c:pt>
                <c:pt idx="85">
                  <c:v>64.074435633216055</c:v>
                </c:pt>
                <c:pt idx="86">
                  <c:v>42.80062228611358</c:v>
                </c:pt>
                <c:pt idx="87">
                  <c:v>26.771035967726913</c:v>
                </c:pt>
                <c:pt idx="88">
                  <c:v>15.666785506507555</c:v>
                </c:pt>
                <c:pt idx="89">
                  <c:v>8.4491182962048654</c:v>
                </c:pt>
                <c:pt idx="90">
                  <c:v>99.290410521133097</c:v>
                </c:pt>
                <c:pt idx="91">
                  <c:v>125.85530726994514</c:v>
                </c:pt>
                <c:pt idx="92">
                  <c:v>148.16323231292506</c:v>
                </c:pt>
                <c:pt idx="93">
                  <c:v>161.55005457052476</c:v>
                </c:pt>
                <c:pt idx="94">
                  <c:v>162.90643426591942</c:v>
                </c:pt>
                <c:pt idx="95">
                  <c:v>151.90533139872588</c:v>
                </c:pt>
                <c:pt idx="96">
                  <c:v>131.1360940645344</c:v>
                </c:pt>
                <c:pt idx="97">
                  <c:v>105.06825592662199</c:v>
                </c:pt>
                <c:pt idx="98">
                  <c:v>78.42512596557502</c:v>
                </c:pt>
                <c:pt idx="99">
                  <c:v>54.792143380037359</c:v>
                </c:pt>
                <c:pt idx="100">
                  <c:v>36.000566076224182</c:v>
                </c:pt>
                <c:pt idx="101">
                  <c:v>22.301549239776953</c:v>
                </c:pt>
                <c:pt idx="102">
                  <c:v>12.970400780720077</c:v>
                </c:pt>
                <c:pt idx="103">
                  <c:v>6.9305549629765384</c:v>
                </c:pt>
                <c:pt idx="104">
                  <c:v>103.43476869105878</c:v>
                </c:pt>
                <c:pt idx="105">
                  <c:v>130.47337348355251</c:v>
                </c:pt>
                <c:pt idx="106">
                  <c:v>153.81472497071155</c:v>
                </c:pt>
                <c:pt idx="107">
                  <c:v>169.03720177235243</c:v>
                </c:pt>
                <c:pt idx="108">
                  <c:v>172.92005826943176</c:v>
                </c:pt>
                <c:pt idx="109">
                  <c:v>164.6027233764911</c:v>
                </c:pt>
                <c:pt idx="110">
                  <c:v>145.9095909984743</c:v>
                </c:pt>
                <c:pt idx="111">
                  <c:v>120.66860125493015</c:v>
                </c:pt>
                <c:pt idx="112">
                  <c:v>93.380195126535341</c:v>
                </c:pt>
                <c:pt idx="113">
                  <c:v>67.88435123165668</c:v>
                </c:pt>
                <c:pt idx="114">
                  <c:v>46.56420227073842</c:v>
                </c:pt>
                <c:pt idx="115">
                  <c:v>30.248780682350045</c:v>
                </c:pt>
                <c:pt idx="116">
                  <c:v>18.618372735485401</c:v>
                </c:pt>
                <c:pt idx="117">
                  <c:v>10.772195596713885</c:v>
                </c:pt>
                <c:pt idx="118">
                  <c:v>5.6921893627070563</c:v>
                </c:pt>
                <c:pt idx="119">
                  <c:v>107.32645439035535</c:v>
                </c:pt>
                <c:pt idx="120">
                  <c:v>134.72406172428867</c:v>
                </c:pt>
                <c:pt idx="121">
                  <c:v>158.92548620162648</c:v>
                </c:pt>
                <c:pt idx="122">
                  <c:v>175.76311266847068</c:v>
                </c:pt>
                <c:pt idx="123">
                  <c:v>181.98383297676781</c:v>
                </c:pt>
                <c:pt idx="124">
                  <c:v>176.31890890210769</c:v>
                </c:pt>
                <c:pt idx="125">
                  <c:v>159.92514295344404</c:v>
                </c:pt>
                <c:pt idx="126">
                  <c:v>135.9821333509484</c:v>
                </c:pt>
                <c:pt idx="127">
                  <c:v>108.64232866986667</c:v>
                </c:pt>
                <c:pt idx="128">
                  <c:v>81.820238760337574</c:v>
                </c:pt>
                <c:pt idx="129">
                  <c:v>58.309953618439636</c:v>
                </c:pt>
                <c:pt idx="130">
                  <c:v>39.474953319966787</c:v>
                </c:pt>
                <c:pt idx="131">
                  <c:v>25.448232024894416</c:v>
                </c:pt>
                <c:pt idx="132">
                  <c:v>15.594266234306314</c:v>
                </c:pt>
                <c:pt idx="133">
                  <c:v>8.9758454780646879</c:v>
                </c:pt>
                <c:pt idx="134">
                  <c:v>4.6765544433734378</c:v>
                </c:pt>
                <c:pt idx="135">
                  <c:v>110.99646801093897</c:v>
                </c:pt>
                <c:pt idx="136">
                  <c:v>138.65787134585077</c:v>
                </c:pt>
                <c:pt idx="137">
                  <c:v>163.56940833712429</c:v>
                </c:pt>
                <c:pt idx="138">
                  <c:v>181.81884711871635</c:v>
                </c:pt>
                <c:pt idx="139">
                  <c:v>190.17856941280792</c:v>
                </c:pt>
                <c:pt idx="140">
                  <c:v>187.07746911787513</c:v>
                </c:pt>
                <c:pt idx="141">
                  <c:v>173.10486873106476</c:v>
                </c:pt>
                <c:pt idx="142">
                  <c:v>150.81937524688175</c:v>
                </c:pt>
                <c:pt idx="143">
                  <c:v>123.94976062714659</c:v>
                </c:pt>
                <c:pt idx="144">
                  <c:v>96.338544592615861</c:v>
                </c:pt>
                <c:pt idx="145">
                  <c:v>71.046298090033417</c:v>
                </c:pt>
                <c:pt idx="146">
                  <c:v>49.89238476969372</c:v>
                </c:pt>
                <c:pt idx="147">
                  <c:v>33.468239627058566</c:v>
                </c:pt>
                <c:pt idx="148">
                  <c:v>21.467100458758928</c:v>
                </c:pt>
                <c:pt idx="149">
                  <c:v>13.110230981126506</c:v>
                </c:pt>
                <c:pt idx="150">
                  <c:v>7.5011457834931345</c:v>
                </c:pt>
                <c:pt idx="151">
                  <c:v>3.8379907629180705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3-4558-851F-A7F154100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670367"/>
        <c:axId val="886820079"/>
      </c:lineChart>
      <c:catAx>
        <c:axId val="102367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</a:t>
                </a:r>
                <a:r>
                  <a:rPr lang="en-US" altLang="ko-KR" baseline="0"/>
                  <a:t> Number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6820079"/>
        <c:crosses val="autoZero"/>
        <c:auto val="1"/>
        <c:lblAlgn val="ctr"/>
        <c:lblOffset val="100"/>
        <c:noMultiLvlLbl val="1"/>
      </c:catAx>
      <c:valAx>
        <c:axId val="8868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eachLeafArea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367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LeafArea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'LAI 추정'!$M$2:$M$153</c:f>
              <c:numCache>
                <c:formatCode>General</c:formatCode>
                <c:ptCount val="15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</c:numCache>
            </c:numRef>
          </c:xVal>
          <c:yVal>
            <c:numRef>
              <c:f>'LAI 추정'!$R$2:$R$153</c:f>
              <c:numCache>
                <c:formatCode>General</c:formatCode>
                <c:ptCount val="152"/>
                <c:pt idx="0">
                  <c:v>2.2461447487947317</c:v>
                </c:pt>
                <c:pt idx="2">
                  <c:v>53.846923206979682</c:v>
                </c:pt>
                <c:pt idx="5">
                  <c:v>131.19592338314462</c:v>
                </c:pt>
                <c:pt idx="9">
                  <c:v>224.12917467252794</c:v>
                </c:pt>
                <c:pt idx="14">
                  <c:v>326.2143284004772</c:v>
                </c:pt>
                <c:pt idx="20">
                  <c:v>434.24497023831606</c:v>
                </c:pt>
                <c:pt idx="27">
                  <c:v>546.77100654745357</c:v>
                </c:pt>
                <c:pt idx="35">
                  <c:v>663.16966786204728</c:v>
                </c:pt>
                <c:pt idx="44">
                  <c:v>783.17443092499389</c:v>
                </c:pt>
                <c:pt idx="54">
                  <c:v>906.65996516265511</c:v>
                </c:pt>
                <c:pt idx="65">
                  <c:v>1033.5504618124037</c:v>
                </c:pt>
                <c:pt idx="77">
                  <c:v>1163.7831739427654</c:v>
                </c:pt>
                <c:pt idx="90">
                  <c:v>1297.2954607356396</c:v>
                </c:pt>
                <c:pt idx="104">
                  <c:v>1434.021329823189</c:v>
                </c:pt>
                <c:pt idx="119">
                  <c:v>1573.8915057172585</c:v>
                </c:pt>
                <c:pt idx="135">
                  <c:v>1716.8345730141045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584-929D-EDCAFA80A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116623"/>
        <c:axId val="636652015"/>
      </c:scatterChart>
      <c:valAx>
        <c:axId val="87711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 Number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652015"/>
        <c:crosses val="autoZero"/>
        <c:crossBetween val="midCat"/>
      </c:valAx>
      <c:valAx>
        <c:axId val="6366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</a:t>
                </a:r>
                <a:r>
                  <a:rPr lang="en-US" altLang="ko-KR" baseline="0"/>
                  <a:t>Area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711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eachLen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'LAI 추정'!$K$2:$K$137</c:f>
              <c:numCache>
                <c:formatCode>General</c:formatCode>
                <c:ptCount val="136"/>
                <c:pt idx="0">
                  <c:v>2</c:v>
                </c:pt>
                <c:pt idx="2">
                  <c:v>3</c:v>
                </c:pt>
                <c:pt idx="5">
                  <c:v>4</c:v>
                </c:pt>
                <c:pt idx="9">
                  <c:v>5</c:v>
                </c:pt>
                <c:pt idx="14">
                  <c:v>6</c:v>
                </c:pt>
                <c:pt idx="20">
                  <c:v>7</c:v>
                </c:pt>
                <c:pt idx="27">
                  <c:v>8</c:v>
                </c:pt>
                <c:pt idx="35">
                  <c:v>9</c:v>
                </c:pt>
                <c:pt idx="44">
                  <c:v>10</c:v>
                </c:pt>
                <c:pt idx="54">
                  <c:v>11</c:v>
                </c:pt>
                <c:pt idx="65">
                  <c:v>12</c:v>
                </c:pt>
                <c:pt idx="77">
                  <c:v>13</c:v>
                </c:pt>
                <c:pt idx="90">
                  <c:v>14</c:v>
                </c:pt>
                <c:pt idx="104">
                  <c:v>15</c:v>
                </c:pt>
                <c:pt idx="119">
                  <c:v>16</c:v>
                </c:pt>
                <c:pt idx="135">
                  <c:v>17</c:v>
                </c:pt>
              </c:numCache>
            </c:numRef>
          </c:cat>
          <c:val>
            <c:numRef>
              <c:f>'LAI 추정'!$P$2:$P$153</c:f>
              <c:numCache>
                <c:formatCode>General</c:formatCode>
                <c:ptCount val="152"/>
                <c:pt idx="0">
                  <c:v>1</c:v>
                </c:pt>
                <c:pt idx="1">
                  <c:v>0.60653065971263342</c:v>
                </c:pt>
                <c:pt idx="2">
                  <c:v>3.4659981941400266</c:v>
                </c:pt>
                <c:pt idx="3">
                  <c:v>4.0346056865926121</c:v>
                </c:pt>
                <c:pt idx="4">
                  <c:v>3.8951717693220336</c:v>
                </c:pt>
                <c:pt idx="5">
                  <c:v>5.2510049121559854</c:v>
                </c:pt>
                <c:pt idx="6">
                  <c:v>6.1660426879060815</c:v>
                </c:pt>
                <c:pt idx="7">
                  <c:v>6.1860675779607046</c:v>
                </c:pt>
                <c:pt idx="8">
                  <c:v>5.3023308563459164</c:v>
                </c:pt>
                <c:pt idx="9">
                  <c:v>6.5669979472182947</c:v>
                </c:pt>
                <c:pt idx="10">
                  <c:v>7.7452719549388327</c:v>
                </c:pt>
                <c:pt idx="11">
                  <c:v>7.9873077316442505</c:v>
                </c:pt>
                <c:pt idx="12">
                  <c:v>7.202082921194199</c:v>
                </c:pt>
                <c:pt idx="13">
                  <c:v>5.6781880608852191</c:v>
                </c:pt>
                <c:pt idx="14">
                  <c:v>7.5931328772881388</c:v>
                </c:pt>
                <c:pt idx="15">
                  <c:v>8.969556440495003</c:v>
                </c:pt>
                <c:pt idx="16">
                  <c:v>9.4362844460014941</c:v>
                </c:pt>
                <c:pt idx="17">
                  <c:v>8.8411990866264691</c:v>
                </c:pt>
                <c:pt idx="18">
                  <c:v>7.3773672978818681</c:v>
                </c:pt>
                <c:pt idx="19">
                  <c:v>5.4824127912906375</c:v>
                </c:pt>
                <c:pt idx="20">
                  <c:v>8.4248169049363728</c:v>
                </c:pt>
                <c:pt idx="21">
                  <c:v>9.9491545726387649</c:v>
                </c:pt>
                <c:pt idx="22">
                  <c:v>10.620452370170575</c:v>
                </c:pt>
                <c:pt idx="23">
                  <c:v>10.24780807725312</c:v>
                </c:pt>
                <c:pt idx="24">
                  <c:v>8.9382002702445273</c:v>
                </c:pt>
                <c:pt idx="25">
                  <c:v>7.0469357136018829</c:v>
                </c:pt>
                <c:pt idx="26">
                  <c:v>5.0220573546322269</c:v>
                </c:pt>
                <c:pt idx="27">
                  <c:v>9.1185295610247898</c:v>
                </c:pt>
                <c:pt idx="28">
                  <c:v>10.752187128993539</c:v>
                </c:pt>
                <c:pt idx="29">
                  <c:v>11.600735569944401</c:v>
                </c:pt>
                <c:pt idx="30">
                  <c:v>11.452253437860429</c:v>
                </c:pt>
                <c:pt idx="31">
                  <c:v>10.344585245599989</c:v>
                </c:pt>
                <c:pt idx="32">
                  <c:v>8.5497206457644808</c:v>
                </c:pt>
                <c:pt idx="33">
                  <c:v>6.4655798008440746</c:v>
                </c:pt>
                <c:pt idx="34">
                  <c:v>4.4738326781114575</c:v>
                </c:pt>
                <c:pt idx="35">
                  <c:v>9.7102139367902947</c:v>
                </c:pt>
                <c:pt idx="36">
                  <c:v>11.423540294716133</c:v>
                </c:pt>
                <c:pt idx="37">
                  <c:v>12.421504137562568</c:v>
                </c:pt>
                <c:pt idx="38">
                  <c:v>12.483869200941099</c:v>
                </c:pt>
                <c:pt idx="39">
                  <c:v>11.59646928458659</c:v>
                </c:pt>
                <c:pt idx="40">
                  <c:v>9.956435972704103</c:v>
                </c:pt>
                <c:pt idx="41">
                  <c:v>7.9010276098207646</c:v>
                </c:pt>
                <c:pt idx="42">
                  <c:v>5.7951516403972159</c:v>
                </c:pt>
                <c:pt idx="43">
                  <c:v>3.9286883641136283</c:v>
                </c:pt>
                <c:pt idx="44">
                  <c:v>10.223989841533939</c:v>
                </c:pt>
                <c:pt idx="45">
                  <c:v>11.994153640461379</c:v>
                </c:pt>
                <c:pt idx="46">
                  <c:v>13.115899431035523</c:v>
                </c:pt>
                <c:pt idx="47">
                  <c:v>13.369212309619131</c:v>
                </c:pt>
                <c:pt idx="48">
                  <c:v>12.702606192169489</c:v>
                </c:pt>
                <c:pt idx="49">
                  <c:v>11.250170911088144</c:v>
                </c:pt>
                <c:pt idx="50">
                  <c:v>9.2876251339944886</c:v>
                </c:pt>
                <c:pt idx="51">
                  <c:v>7.1470942284726267</c:v>
                </c:pt>
                <c:pt idx="52">
                  <c:v>5.126649301141974</c:v>
                </c:pt>
                <c:pt idx="53">
                  <c:v>3.4278119089324131</c:v>
                </c:pt>
                <c:pt idx="54">
                  <c:v>10.676718348097173</c:v>
                </c:pt>
                <c:pt idx="55">
                  <c:v>12.486084467536532</c:v>
                </c:pt>
                <c:pt idx="56">
                  <c:v>13.70909799758538</c:v>
                </c:pt>
                <c:pt idx="57">
                  <c:v>14.131414110350496</c:v>
                </c:pt>
                <c:pt idx="58">
                  <c:v>13.675918232909964</c:v>
                </c:pt>
                <c:pt idx="59">
                  <c:v>12.425718132343381</c:v>
                </c:pt>
                <c:pt idx="60">
                  <c:v>10.599384089534965</c:v>
                </c:pt>
                <c:pt idx="61">
                  <c:v>8.4885574467161913</c:v>
                </c:pt>
                <c:pt idx="62">
                  <c:v>6.3823598103141626</c:v>
                </c:pt>
                <c:pt idx="63">
                  <c:v>4.5052905713924245</c:v>
                </c:pt>
                <c:pt idx="64">
                  <c:v>2.9857844942509155</c:v>
                </c:pt>
                <c:pt idx="65">
                  <c:v>11.080578005586117</c:v>
                </c:pt>
                <c:pt idx="66">
                  <c:v>12.915480733887003</c:v>
                </c:pt>
                <c:pt idx="67">
                  <c:v>14.220475682531026</c:v>
                </c:pt>
                <c:pt idx="68">
                  <c:v>14.790166387251864</c:v>
                </c:pt>
                <c:pt idx="69">
                  <c:v>14.530728330144399</c:v>
                </c:pt>
                <c:pt idx="70">
                  <c:v>13.48519075742567</c:v>
                </c:pt>
                <c:pt idx="71">
                  <c:v>11.821761488364697</c:v>
                </c:pt>
                <c:pt idx="72">
                  <c:v>9.7895488819266188</c:v>
                </c:pt>
                <c:pt idx="73">
                  <c:v>7.6577036140101145</c:v>
                </c:pt>
                <c:pt idx="74">
                  <c:v>5.658350097371402</c:v>
                </c:pt>
                <c:pt idx="75">
                  <c:v>3.9494485830171771</c:v>
                </c:pt>
                <c:pt idx="76">
                  <c:v>2.6039851377021876</c:v>
                </c:pt>
                <c:pt idx="77">
                  <c:v>11.444605078262029</c:v>
                </c:pt>
                <c:pt idx="78">
                  <c:v>13.294424065654889</c:v>
                </c:pt>
                <c:pt idx="79">
                  <c:v>14.665108188680446</c:v>
                </c:pt>
                <c:pt idx="80">
                  <c:v>15.362009923807262</c:v>
                </c:pt>
                <c:pt idx="81">
                  <c:v>15.281213309111928</c:v>
                </c:pt>
                <c:pt idx="82">
                  <c:v>14.434929309150675</c:v>
                </c:pt>
                <c:pt idx="83">
                  <c:v>12.948471683110375</c:v>
                </c:pt>
                <c:pt idx="84">
                  <c:v>11.02984445502674</c:v>
                </c:pt>
                <c:pt idx="85">
                  <c:v>8.922104204537499</c:v>
                </c:pt>
                <c:pt idx="86">
                  <c:v>6.8534969066633025</c:v>
                </c:pt>
                <c:pt idx="87">
                  <c:v>4.9992421990652076</c:v>
                </c:pt>
                <c:pt idx="88">
                  <c:v>3.4629255982119274</c:v>
                </c:pt>
                <c:pt idx="89">
                  <c:v>2.2778712357335014</c:v>
                </c:pt>
                <c:pt idx="90">
                  <c:v>11.77565777161186</c:v>
                </c:pt>
                <c:pt idx="91">
                  <c:v>13.632121124229426</c:v>
                </c:pt>
                <c:pt idx="92">
                  <c:v>15.05484028079591</c:v>
                </c:pt>
                <c:pt idx="93">
                  <c:v>15.860735545677242</c:v>
                </c:pt>
                <c:pt idx="94">
                  <c:v>15.94061053117122</c:v>
                </c:pt>
                <c:pt idx="95">
                  <c:v>15.283437085457894</c:v>
                </c:pt>
                <c:pt idx="96">
                  <c:v>13.978854080218639</c:v>
                </c:pt>
                <c:pt idx="97">
                  <c:v>12.197099450237131</c:v>
                </c:pt>
                <c:pt idx="98">
                  <c:v>10.152570495974237</c:v>
                </c:pt>
                <c:pt idx="99">
                  <c:v>8.0617609857664494</c:v>
                </c:pt>
                <c:pt idx="100">
                  <c:v>6.106864415065397</c:v>
                </c:pt>
                <c:pt idx="101">
                  <c:v>4.4130728131173083</c:v>
                </c:pt>
                <c:pt idx="102">
                  <c:v>3.0422742657519364</c:v>
                </c:pt>
                <c:pt idx="103">
                  <c:v>2.0007373973525358</c:v>
                </c:pt>
                <c:pt idx="104">
                  <c:v>12.079043060191745</c:v>
                </c:pt>
                <c:pt idx="105">
                  <c:v>13.935699758144033</c:v>
                </c:pt>
                <c:pt idx="106">
                  <c:v>15.399061790375093</c:v>
                </c:pt>
                <c:pt idx="107">
                  <c:v>16.297799528551447</c:v>
                </c:pt>
                <c:pt idx="108">
                  <c:v>16.520869870637547</c:v>
                </c:pt>
                <c:pt idx="109">
                  <c:v>16.040063326224509</c:v>
                </c:pt>
                <c:pt idx="110">
                  <c:v>14.915866092820206</c:v>
                </c:pt>
                <c:pt idx="111">
                  <c:v>13.284955446515013</c:v>
                </c:pt>
                <c:pt idx="112">
                  <c:v>11.332897422531321</c:v>
                </c:pt>
                <c:pt idx="113">
                  <c:v>9.2595747633182821</c:v>
                </c:pt>
                <c:pt idx="114">
                  <c:v>7.2462006643768957</c:v>
                </c:pt>
                <c:pt idx="115">
                  <c:v>5.4312388168076851</c:v>
                </c:pt>
                <c:pt idx="116">
                  <c:v>3.8990308530099531</c:v>
                </c:pt>
                <c:pt idx="117">
                  <c:v>2.6809188797642176</c:v>
                </c:pt>
                <c:pt idx="118">
                  <c:v>1.7655495221622421</c:v>
                </c:pt>
                <c:pt idx="119">
                  <c:v>12.358937246156534</c:v>
                </c:pt>
                <c:pt idx="120">
                  <c:v>14.210755712415219</c:v>
                </c:pt>
                <c:pt idx="121">
                  <c:v>15.705278689166787</c:v>
                </c:pt>
                <c:pt idx="122">
                  <c:v>16.682707968468655</c:v>
                </c:pt>
                <c:pt idx="123">
                  <c:v>17.032557918404052</c:v>
                </c:pt>
                <c:pt idx="124">
                  <c:v>16.714201286702743</c:v>
                </c:pt>
                <c:pt idx="125">
                  <c:v>15.764630947790097</c:v>
                </c:pt>
                <c:pt idx="126">
                  <c:v>14.291388170247407</c:v>
                </c:pt>
                <c:pt idx="127">
                  <c:v>12.452525766011583</c:v>
                </c:pt>
                <c:pt idx="128">
                  <c:v>10.42876567675124</c:v>
                </c:pt>
                <c:pt idx="129">
                  <c:v>8.3946152619401317</c:v>
                </c:pt>
                <c:pt idx="130">
                  <c:v>6.4947301368091956</c:v>
                </c:pt>
                <c:pt idx="131">
                  <c:v>4.8296298927115862</c:v>
                </c:pt>
                <c:pt idx="132">
                  <c:v>3.4519064557191679</c:v>
                </c:pt>
                <c:pt idx="133">
                  <c:v>2.3713552065681256</c:v>
                </c:pt>
                <c:pt idx="134">
                  <c:v>1.5657651866243687</c:v>
                </c:pt>
                <c:pt idx="135">
                  <c:v>12.618675813619159</c:v>
                </c:pt>
                <c:pt idx="136">
                  <c:v>14.461736715067589</c:v>
                </c:pt>
                <c:pt idx="137">
                  <c:v>15.979538180189968</c:v>
                </c:pt>
                <c:pt idx="138">
                  <c:v>17.023352898233437</c:v>
                </c:pt>
                <c:pt idx="139">
                  <c:v>17.484897319226608</c:v>
                </c:pt>
                <c:pt idx="140">
                  <c:v>17.314827756588269</c:v>
                </c:pt>
                <c:pt idx="141">
                  <c:v>16.531428021796181</c:v>
                </c:pt>
                <c:pt idx="142">
                  <c:v>15.217372470734144</c:v>
                </c:pt>
                <c:pt idx="143">
                  <c:v>13.50535724239371</c:v>
                </c:pt>
                <c:pt idx="144">
                  <c:v>11.556054670914186</c:v>
                </c:pt>
                <c:pt idx="145">
                  <c:v>9.533452442689283</c:v>
                </c:pt>
                <c:pt idx="146">
                  <c:v>7.5827707567826286</c:v>
                </c:pt>
                <c:pt idx="147">
                  <c:v>5.8149067429609582</c:v>
                </c:pt>
                <c:pt idx="148">
                  <c:v>4.2992696715448311</c:v>
                </c:pt>
                <c:pt idx="149">
                  <c:v>3.0646700596561822</c:v>
                </c:pt>
                <c:pt idx="150">
                  <c:v>2.1062497632523063</c:v>
                </c:pt>
                <c:pt idx="151">
                  <c:v>1.395639069984246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0-4542-9DAD-FA258DDE2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77071"/>
        <c:axId val="1019045039"/>
      </c:lineChart>
      <c:catAx>
        <c:axId val="105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Number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9045039"/>
        <c:crosses val="autoZero"/>
        <c:auto val="1"/>
        <c:lblAlgn val="ctr"/>
        <c:lblOffset val="100"/>
        <c:noMultiLvlLbl val="1"/>
      </c:catAx>
      <c:valAx>
        <c:axId val="10190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eachLen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27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new_Leaf_cnt!$J$1</c:f>
              <c:strCache>
                <c:ptCount val="1"/>
                <c:pt idx="0">
                  <c:v>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806219452250441E-2"/>
                  <c:y val="0.253791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new_Leaf_cnt!$B$2:$B$390</c:f>
              <c:numCache>
                <c:formatCode>General</c:formatCode>
                <c:ptCount val="389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0</c:v>
                </c:pt>
                <c:pt idx="4">
                  <c:v>7</c:v>
                </c:pt>
                <c:pt idx="5">
                  <c:v>14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0</c:v>
                </c:pt>
                <c:pt idx="10">
                  <c:v>7</c:v>
                </c:pt>
                <c:pt idx="11">
                  <c:v>14</c:v>
                </c:pt>
                <c:pt idx="12">
                  <c:v>0</c:v>
                </c:pt>
                <c:pt idx="13">
                  <c:v>7</c:v>
                </c:pt>
                <c:pt idx="14">
                  <c:v>16</c:v>
                </c:pt>
                <c:pt idx="15">
                  <c:v>0</c:v>
                </c:pt>
                <c:pt idx="16">
                  <c:v>7</c:v>
                </c:pt>
                <c:pt idx="17">
                  <c:v>14</c:v>
                </c:pt>
                <c:pt idx="18">
                  <c:v>21</c:v>
                </c:pt>
                <c:pt idx="19">
                  <c:v>28</c:v>
                </c:pt>
                <c:pt idx="20">
                  <c:v>0</c:v>
                </c:pt>
                <c:pt idx="21">
                  <c:v>7</c:v>
                </c:pt>
                <c:pt idx="22">
                  <c:v>14</c:v>
                </c:pt>
                <c:pt idx="23">
                  <c:v>0</c:v>
                </c:pt>
                <c:pt idx="24">
                  <c:v>7</c:v>
                </c:pt>
                <c:pt idx="25">
                  <c:v>14</c:v>
                </c:pt>
                <c:pt idx="26">
                  <c:v>0</c:v>
                </c:pt>
                <c:pt idx="27">
                  <c:v>7</c:v>
                </c:pt>
                <c:pt idx="28">
                  <c:v>16</c:v>
                </c:pt>
                <c:pt idx="29">
                  <c:v>0</c:v>
                </c:pt>
                <c:pt idx="30">
                  <c:v>7</c:v>
                </c:pt>
                <c:pt idx="31">
                  <c:v>14</c:v>
                </c:pt>
                <c:pt idx="32">
                  <c:v>0</c:v>
                </c:pt>
                <c:pt idx="33">
                  <c:v>7</c:v>
                </c:pt>
                <c:pt idx="34">
                  <c:v>14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7</c:v>
                </c:pt>
                <c:pt idx="39">
                  <c:v>16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7</c:v>
                </c:pt>
                <c:pt idx="44">
                  <c:v>14</c:v>
                </c:pt>
                <c:pt idx="45">
                  <c:v>21</c:v>
                </c:pt>
                <c:pt idx="46">
                  <c:v>28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7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7</c:v>
                </c:pt>
                <c:pt idx="56">
                  <c:v>14</c:v>
                </c:pt>
                <c:pt idx="57">
                  <c:v>21</c:v>
                </c:pt>
                <c:pt idx="58">
                  <c:v>0</c:v>
                </c:pt>
                <c:pt idx="59">
                  <c:v>7</c:v>
                </c:pt>
                <c:pt idx="60">
                  <c:v>14</c:v>
                </c:pt>
                <c:pt idx="61">
                  <c:v>0</c:v>
                </c:pt>
                <c:pt idx="62">
                  <c:v>7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7</c:v>
                </c:pt>
                <c:pt idx="67">
                  <c:v>14</c:v>
                </c:pt>
                <c:pt idx="68">
                  <c:v>21</c:v>
                </c:pt>
                <c:pt idx="69">
                  <c:v>28</c:v>
                </c:pt>
                <c:pt idx="70">
                  <c:v>0</c:v>
                </c:pt>
                <c:pt idx="71">
                  <c:v>7</c:v>
                </c:pt>
                <c:pt idx="72">
                  <c:v>14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7</c:v>
                </c:pt>
                <c:pt idx="77">
                  <c:v>16</c:v>
                </c:pt>
                <c:pt idx="78">
                  <c:v>0</c:v>
                </c:pt>
                <c:pt idx="79">
                  <c:v>7</c:v>
                </c:pt>
                <c:pt idx="80">
                  <c:v>16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21</c:v>
                </c:pt>
                <c:pt idx="85">
                  <c:v>27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7</c:v>
                </c:pt>
                <c:pt idx="90">
                  <c:v>14</c:v>
                </c:pt>
                <c:pt idx="91">
                  <c:v>0</c:v>
                </c:pt>
                <c:pt idx="92">
                  <c:v>7</c:v>
                </c:pt>
                <c:pt idx="93">
                  <c:v>14</c:v>
                </c:pt>
                <c:pt idx="94">
                  <c:v>21</c:v>
                </c:pt>
                <c:pt idx="95">
                  <c:v>27</c:v>
                </c:pt>
                <c:pt idx="96">
                  <c:v>0</c:v>
                </c:pt>
                <c:pt idx="97">
                  <c:v>7</c:v>
                </c:pt>
                <c:pt idx="98">
                  <c:v>0</c:v>
                </c:pt>
                <c:pt idx="99">
                  <c:v>7</c:v>
                </c:pt>
                <c:pt idx="100">
                  <c:v>14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7</c:v>
                </c:pt>
                <c:pt idx="105">
                  <c:v>13</c:v>
                </c:pt>
                <c:pt idx="106">
                  <c:v>0</c:v>
                </c:pt>
                <c:pt idx="107">
                  <c:v>7</c:v>
                </c:pt>
                <c:pt idx="108">
                  <c:v>14</c:v>
                </c:pt>
                <c:pt idx="109">
                  <c:v>0</c:v>
                </c:pt>
                <c:pt idx="110">
                  <c:v>7</c:v>
                </c:pt>
                <c:pt idx="111">
                  <c:v>14</c:v>
                </c:pt>
                <c:pt idx="112">
                  <c:v>0</c:v>
                </c:pt>
                <c:pt idx="113">
                  <c:v>7</c:v>
                </c:pt>
                <c:pt idx="114">
                  <c:v>14</c:v>
                </c:pt>
                <c:pt idx="115">
                  <c:v>0</c:v>
                </c:pt>
                <c:pt idx="116">
                  <c:v>7</c:v>
                </c:pt>
                <c:pt idx="117">
                  <c:v>14</c:v>
                </c:pt>
                <c:pt idx="118">
                  <c:v>0</c:v>
                </c:pt>
                <c:pt idx="119">
                  <c:v>7</c:v>
                </c:pt>
                <c:pt idx="120">
                  <c:v>14</c:v>
                </c:pt>
                <c:pt idx="121">
                  <c:v>0</c:v>
                </c:pt>
                <c:pt idx="122">
                  <c:v>7</c:v>
                </c:pt>
                <c:pt idx="123">
                  <c:v>14</c:v>
                </c:pt>
                <c:pt idx="124">
                  <c:v>0</c:v>
                </c:pt>
                <c:pt idx="125">
                  <c:v>7</c:v>
                </c:pt>
                <c:pt idx="126">
                  <c:v>14</c:v>
                </c:pt>
                <c:pt idx="127">
                  <c:v>0</c:v>
                </c:pt>
                <c:pt idx="128">
                  <c:v>7</c:v>
                </c:pt>
                <c:pt idx="129">
                  <c:v>14</c:v>
                </c:pt>
                <c:pt idx="130">
                  <c:v>0</c:v>
                </c:pt>
                <c:pt idx="131">
                  <c:v>7</c:v>
                </c:pt>
                <c:pt idx="132">
                  <c:v>14</c:v>
                </c:pt>
                <c:pt idx="133">
                  <c:v>0</c:v>
                </c:pt>
                <c:pt idx="134">
                  <c:v>7</c:v>
                </c:pt>
                <c:pt idx="135">
                  <c:v>14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14</c:v>
                </c:pt>
                <c:pt idx="141">
                  <c:v>0</c:v>
                </c:pt>
                <c:pt idx="142">
                  <c:v>7</c:v>
                </c:pt>
                <c:pt idx="143">
                  <c:v>14</c:v>
                </c:pt>
                <c:pt idx="144">
                  <c:v>0</c:v>
                </c:pt>
                <c:pt idx="145">
                  <c:v>7</c:v>
                </c:pt>
                <c:pt idx="146">
                  <c:v>14</c:v>
                </c:pt>
                <c:pt idx="147">
                  <c:v>0</c:v>
                </c:pt>
                <c:pt idx="148">
                  <c:v>7</c:v>
                </c:pt>
                <c:pt idx="149">
                  <c:v>0</c:v>
                </c:pt>
                <c:pt idx="150">
                  <c:v>7</c:v>
                </c:pt>
                <c:pt idx="151">
                  <c:v>0</c:v>
                </c:pt>
                <c:pt idx="152">
                  <c:v>7</c:v>
                </c:pt>
                <c:pt idx="153">
                  <c:v>14</c:v>
                </c:pt>
                <c:pt idx="154">
                  <c:v>23</c:v>
                </c:pt>
                <c:pt idx="155">
                  <c:v>0</c:v>
                </c:pt>
                <c:pt idx="156">
                  <c:v>0</c:v>
                </c:pt>
                <c:pt idx="157">
                  <c:v>7</c:v>
                </c:pt>
                <c:pt idx="158">
                  <c:v>14</c:v>
                </c:pt>
                <c:pt idx="159">
                  <c:v>28</c:v>
                </c:pt>
                <c:pt idx="160">
                  <c:v>0</c:v>
                </c:pt>
                <c:pt idx="161">
                  <c:v>7</c:v>
                </c:pt>
                <c:pt idx="162">
                  <c:v>14</c:v>
                </c:pt>
                <c:pt idx="163">
                  <c:v>0</c:v>
                </c:pt>
                <c:pt idx="164">
                  <c:v>7</c:v>
                </c:pt>
                <c:pt idx="165">
                  <c:v>14</c:v>
                </c:pt>
                <c:pt idx="166">
                  <c:v>23</c:v>
                </c:pt>
                <c:pt idx="167">
                  <c:v>0</c:v>
                </c:pt>
                <c:pt idx="168">
                  <c:v>7</c:v>
                </c:pt>
                <c:pt idx="169">
                  <c:v>14</c:v>
                </c:pt>
                <c:pt idx="170">
                  <c:v>21</c:v>
                </c:pt>
                <c:pt idx="171">
                  <c:v>28</c:v>
                </c:pt>
                <c:pt idx="172">
                  <c:v>0</c:v>
                </c:pt>
                <c:pt idx="173">
                  <c:v>7</c:v>
                </c:pt>
                <c:pt idx="174">
                  <c:v>14</c:v>
                </c:pt>
                <c:pt idx="175">
                  <c:v>21</c:v>
                </c:pt>
                <c:pt idx="176">
                  <c:v>0</c:v>
                </c:pt>
                <c:pt idx="177">
                  <c:v>7</c:v>
                </c:pt>
                <c:pt idx="178">
                  <c:v>14</c:v>
                </c:pt>
                <c:pt idx="179">
                  <c:v>23</c:v>
                </c:pt>
                <c:pt idx="180">
                  <c:v>0</c:v>
                </c:pt>
                <c:pt idx="181">
                  <c:v>0</c:v>
                </c:pt>
                <c:pt idx="182">
                  <c:v>7</c:v>
                </c:pt>
                <c:pt idx="183">
                  <c:v>14</c:v>
                </c:pt>
                <c:pt idx="184">
                  <c:v>21</c:v>
                </c:pt>
                <c:pt idx="185">
                  <c:v>0</c:v>
                </c:pt>
                <c:pt idx="186">
                  <c:v>7</c:v>
                </c:pt>
                <c:pt idx="187">
                  <c:v>14</c:v>
                </c:pt>
                <c:pt idx="188">
                  <c:v>21</c:v>
                </c:pt>
                <c:pt idx="189">
                  <c:v>0</c:v>
                </c:pt>
                <c:pt idx="190">
                  <c:v>7</c:v>
                </c:pt>
                <c:pt idx="191">
                  <c:v>14</c:v>
                </c:pt>
                <c:pt idx="192">
                  <c:v>23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14</c:v>
                </c:pt>
                <c:pt idx="197">
                  <c:v>0</c:v>
                </c:pt>
                <c:pt idx="198">
                  <c:v>7</c:v>
                </c:pt>
                <c:pt idx="199">
                  <c:v>14</c:v>
                </c:pt>
                <c:pt idx="200">
                  <c:v>21</c:v>
                </c:pt>
                <c:pt idx="201">
                  <c:v>28</c:v>
                </c:pt>
                <c:pt idx="202">
                  <c:v>0</c:v>
                </c:pt>
                <c:pt idx="203">
                  <c:v>7</c:v>
                </c:pt>
                <c:pt idx="204">
                  <c:v>14</c:v>
                </c:pt>
                <c:pt idx="205">
                  <c:v>23</c:v>
                </c:pt>
                <c:pt idx="206">
                  <c:v>0</c:v>
                </c:pt>
                <c:pt idx="207">
                  <c:v>7</c:v>
                </c:pt>
                <c:pt idx="208">
                  <c:v>14</c:v>
                </c:pt>
                <c:pt idx="209">
                  <c:v>0</c:v>
                </c:pt>
                <c:pt idx="210">
                  <c:v>7</c:v>
                </c:pt>
                <c:pt idx="211">
                  <c:v>14</c:v>
                </c:pt>
                <c:pt idx="212">
                  <c:v>21</c:v>
                </c:pt>
                <c:pt idx="213">
                  <c:v>28</c:v>
                </c:pt>
                <c:pt idx="214">
                  <c:v>0</c:v>
                </c:pt>
                <c:pt idx="215">
                  <c:v>7</c:v>
                </c:pt>
                <c:pt idx="216">
                  <c:v>14</c:v>
                </c:pt>
                <c:pt idx="217">
                  <c:v>23</c:v>
                </c:pt>
                <c:pt idx="218">
                  <c:v>0</c:v>
                </c:pt>
                <c:pt idx="219">
                  <c:v>7</c:v>
                </c:pt>
                <c:pt idx="220">
                  <c:v>14</c:v>
                </c:pt>
                <c:pt idx="221">
                  <c:v>0</c:v>
                </c:pt>
                <c:pt idx="222">
                  <c:v>7</c:v>
                </c:pt>
                <c:pt idx="223">
                  <c:v>14</c:v>
                </c:pt>
                <c:pt idx="224">
                  <c:v>21</c:v>
                </c:pt>
                <c:pt idx="225">
                  <c:v>28</c:v>
                </c:pt>
                <c:pt idx="226">
                  <c:v>0</c:v>
                </c:pt>
                <c:pt idx="227">
                  <c:v>7</c:v>
                </c:pt>
                <c:pt idx="228">
                  <c:v>14</c:v>
                </c:pt>
                <c:pt idx="229">
                  <c:v>23</c:v>
                </c:pt>
                <c:pt idx="230">
                  <c:v>0</c:v>
                </c:pt>
                <c:pt idx="231">
                  <c:v>7</c:v>
                </c:pt>
                <c:pt idx="232">
                  <c:v>14</c:v>
                </c:pt>
                <c:pt idx="233">
                  <c:v>23</c:v>
                </c:pt>
                <c:pt idx="234">
                  <c:v>0</c:v>
                </c:pt>
                <c:pt idx="235">
                  <c:v>7</c:v>
                </c:pt>
                <c:pt idx="236">
                  <c:v>14</c:v>
                </c:pt>
                <c:pt idx="237">
                  <c:v>23</c:v>
                </c:pt>
                <c:pt idx="238">
                  <c:v>0</c:v>
                </c:pt>
                <c:pt idx="239">
                  <c:v>7</c:v>
                </c:pt>
                <c:pt idx="240">
                  <c:v>14</c:v>
                </c:pt>
                <c:pt idx="241">
                  <c:v>23</c:v>
                </c:pt>
                <c:pt idx="242">
                  <c:v>0</c:v>
                </c:pt>
                <c:pt idx="243">
                  <c:v>7</c:v>
                </c:pt>
                <c:pt idx="244">
                  <c:v>14</c:v>
                </c:pt>
                <c:pt idx="245">
                  <c:v>0</c:v>
                </c:pt>
                <c:pt idx="246">
                  <c:v>7</c:v>
                </c:pt>
                <c:pt idx="247">
                  <c:v>14</c:v>
                </c:pt>
                <c:pt idx="248">
                  <c:v>0</c:v>
                </c:pt>
                <c:pt idx="249">
                  <c:v>7</c:v>
                </c:pt>
                <c:pt idx="250">
                  <c:v>14</c:v>
                </c:pt>
                <c:pt idx="251">
                  <c:v>0</c:v>
                </c:pt>
                <c:pt idx="252">
                  <c:v>7</c:v>
                </c:pt>
                <c:pt idx="253">
                  <c:v>14</c:v>
                </c:pt>
                <c:pt idx="254">
                  <c:v>0</c:v>
                </c:pt>
                <c:pt idx="255">
                  <c:v>7</c:v>
                </c:pt>
                <c:pt idx="256">
                  <c:v>14</c:v>
                </c:pt>
                <c:pt idx="257">
                  <c:v>10</c:v>
                </c:pt>
                <c:pt idx="258">
                  <c:v>17</c:v>
                </c:pt>
                <c:pt idx="259">
                  <c:v>24</c:v>
                </c:pt>
                <c:pt idx="260">
                  <c:v>31</c:v>
                </c:pt>
                <c:pt idx="261">
                  <c:v>38</c:v>
                </c:pt>
                <c:pt idx="262">
                  <c:v>45</c:v>
                </c:pt>
                <c:pt idx="263">
                  <c:v>0</c:v>
                </c:pt>
                <c:pt idx="264">
                  <c:v>7</c:v>
                </c:pt>
                <c:pt idx="265">
                  <c:v>14</c:v>
                </c:pt>
                <c:pt idx="266">
                  <c:v>21</c:v>
                </c:pt>
                <c:pt idx="267">
                  <c:v>31</c:v>
                </c:pt>
                <c:pt idx="268">
                  <c:v>38</c:v>
                </c:pt>
                <c:pt idx="269">
                  <c:v>0</c:v>
                </c:pt>
                <c:pt idx="270">
                  <c:v>7</c:v>
                </c:pt>
                <c:pt idx="271">
                  <c:v>0</c:v>
                </c:pt>
                <c:pt idx="272">
                  <c:v>7</c:v>
                </c:pt>
                <c:pt idx="273">
                  <c:v>14</c:v>
                </c:pt>
                <c:pt idx="274">
                  <c:v>21</c:v>
                </c:pt>
                <c:pt idx="275">
                  <c:v>28</c:v>
                </c:pt>
                <c:pt idx="276">
                  <c:v>35</c:v>
                </c:pt>
                <c:pt idx="277">
                  <c:v>0</c:v>
                </c:pt>
                <c:pt idx="278">
                  <c:v>7</c:v>
                </c:pt>
                <c:pt idx="279">
                  <c:v>14</c:v>
                </c:pt>
                <c:pt idx="280">
                  <c:v>21</c:v>
                </c:pt>
                <c:pt idx="281">
                  <c:v>31</c:v>
                </c:pt>
                <c:pt idx="282">
                  <c:v>38</c:v>
                </c:pt>
                <c:pt idx="283">
                  <c:v>45</c:v>
                </c:pt>
                <c:pt idx="284">
                  <c:v>55</c:v>
                </c:pt>
                <c:pt idx="285">
                  <c:v>0</c:v>
                </c:pt>
                <c:pt idx="286">
                  <c:v>5</c:v>
                </c:pt>
                <c:pt idx="287">
                  <c:v>7</c:v>
                </c:pt>
                <c:pt idx="288">
                  <c:v>0</c:v>
                </c:pt>
                <c:pt idx="289">
                  <c:v>7</c:v>
                </c:pt>
                <c:pt idx="290">
                  <c:v>14</c:v>
                </c:pt>
                <c:pt idx="291">
                  <c:v>21</c:v>
                </c:pt>
                <c:pt idx="292">
                  <c:v>28</c:v>
                </c:pt>
                <c:pt idx="293">
                  <c:v>35</c:v>
                </c:pt>
                <c:pt idx="294">
                  <c:v>0</c:v>
                </c:pt>
                <c:pt idx="295">
                  <c:v>7</c:v>
                </c:pt>
                <c:pt idx="296">
                  <c:v>14</c:v>
                </c:pt>
                <c:pt idx="297">
                  <c:v>21</c:v>
                </c:pt>
                <c:pt idx="298">
                  <c:v>31</c:v>
                </c:pt>
                <c:pt idx="299">
                  <c:v>38</c:v>
                </c:pt>
                <c:pt idx="300">
                  <c:v>45</c:v>
                </c:pt>
                <c:pt idx="301">
                  <c:v>55</c:v>
                </c:pt>
                <c:pt idx="302">
                  <c:v>0</c:v>
                </c:pt>
                <c:pt idx="303">
                  <c:v>7</c:v>
                </c:pt>
                <c:pt idx="304">
                  <c:v>0</c:v>
                </c:pt>
                <c:pt idx="305">
                  <c:v>7</c:v>
                </c:pt>
                <c:pt idx="306">
                  <c:v>14</c:v>
                </c:pt>
                <c:pt idx="307">
                  <c:v>0</c:v>
                </c:pt>
                <c:pt idx="308">
                  <c:v>7</c:v>
                </c:pt>
                <c:pt idx="309">
                  <c:v>14</c:v>
                </c:pt>
                <c:pt idx="310">
                  <c:v>21</c:v>
                </c:pt>
                <c:pt idx="311">
                  <c:v>24</c:v>
                </c:pt>
                <c:pt idx="312">
                  <c:v>0</c:v>
                </c:pt>
                <c:pt idx="313">
                  <c:v>7</c:v>
                </c:pt>
                <c:pt idx="314">
                  <c:v>14</c:v>
                </c:pt>
                <c:pt idx="315">
                  <c:v>0</c:v>
                </c:pt>
                <c:pt idx="316">
                  <c:v>7</c:v>
                </c:pt>
                <c:pt idx="317">
                  <c:v>14</c:v>
                </c:pt>
                <c:pt idx="318">
                  <c:v>21</c:v>
                </c:pt>
                <c:pt idx="319">
                  <c:v>24</c:v>
                </c:pt>
                <c:pt idx="320">
                  <c:v>0</c:v>
                </c:pt>
                <c:pt idx="321">
                  <c:v>7</c:v>
                </c:pt>
                <c:pt idx="322">
                  <c:v>14</c:v>
                </c:pt>
                <c:pt idx="323">
                  <c:v>0</c:v>
                </c:pt>
                <c:pt idx="324">
                  <c:v>7</c:v>
                </c:pt>
                <c:pt idx="325">
                  <c:v>14</c:v>
                </c:pt>
                <c:pt idx="326">
                  <c:v>21</c:v>
                </c:pt>
                <c:pt idx="327">
                  <c:v>0</c:v>
                </c:pt>
                <c:pt idx="328">
                  <c:v>7</c:v>
                </c:pt>
                <c:pt idx="329">
                  <c:v>14</c:v>
                </c:pt>
                <c:pt idx="330">
                  <c:v>21</c:v>
                </c:pt>
                <c:pt idx="331">
                  <c:v>24</c:v>
                </c:pt>
                <c:pt idx="332">
                  <c:v>0</c:v>
                </c:pt>
                <c:pt idx="333">
                  <c:v>7</c:v>
                </c:pt>
                <c:pt idx="334">
                  <c:v>14</c:v>
                </c:pt>
                <c:pt idx="335">
                  <c:v>0</c:v>
                </c:pt>
                <c:pt idx="336">
                  <c:v>7</c:v>
                </c:pt>
                <c:pt idx="337">
                  <c:v>14</c:v>
                </c:pt>
                <c:pt idx="338">
                  <c:v>21</c:v>
                </c:pt>
                <c:pt idx="339">
                  <c:v>0</c:v>
                </c:pt>
                <c:pt idx="340">
                  <c:v>7</c:v>
                </c:pt>
                <c:pt idx="341">
                  <c:v>14</c:v>
                </c:pt>
                <c:pt idx="342">
                  <c:v>21</c:v>
                </c:pt>
                <c:pt idx="343">
                  <c:v>24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0</c:v>
                </c:pt>
                <c:pt idx="348">
                  <c:v>7</c:v>
                </c:pt>
                <c:pt idx="349">
                  <c:v>14</c:v>
                </c:pt>
                <c:pt idx="350">
                  <c:v>0</c:v>
                </c:pt>
                <c:pt idx="351">
                  <c:v>7</c:v>
                </c:pt>
                <c:pt idx="352">
                  <c:v>14</c:v>
                </c:pt>
                <c:pt idx="353">
                  <c:v>21</c:v>
                </c:pt>
                <c:pt idx="354">
                  <c:v>24</c:v>
                </c:pt>
                <c:pt idx="355">
                  <c:v>0</c:v>
                </c:pt>
                <c:pt idx="356">
                  <c:v>7</c:v>
                </c:pt>
                <c:pt idx="357">
                  <c:v>14</c:v>
                </c:pt>
                <c:pt idx="358">
                  <c:v>0</c:v>
                </c:pt>
                <c:pt idx="359">
                  <c:v>7</c:v>
                </c:pt>
                <c:pt idx="360">
                  <c:v>14</c:v>
                </c:pt>
                <c:pt idx="361">
                  <c:v>0</c:v>
                </c:pt>
                <c:pt idx="362">
                  <c:v>7</c:v>
                </c:pt>
                <c:pt idx="363">
                  <c:v>14</c:v>
                </c:pt>
                <c:pt idx="364">
                  <c:v>21</c:v>
                </c:pt>
                <c:pt idx="365">
                  <c:v>24</c:v>
                </c:pt>
                <c:pt idx="366">
                  <c:v>0</c:v>
                </c:pt>
                <c:pt idx="367">
                  <c:v>7</c:v>
                </c:pt>
                <c:pt idx="368">
                  <c:v>14</c:v>
                </c:pt>
              </c:numCache>
            </c:numRef>
          </c:xVal>
          <c:yVal>
            <c:numRef>
              <c:f>new_Leaf_cnt!$J$2:$J$390</c:f>
              <c:numCache>
                <c:formatCode>General</c:formatCode>
                <c:ptCount val="389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2</c:v>
                </c:pt>
                <c:pt idx="21">
                  <c:v>4</c:v>
                </c:pt>
                <c:pt idx="22">
                  <c:v>8</c:v>
                </c:pt>
                <c:pt idx="23">
                  <c:v>1</c:v>
                </c:pt>
                <c:pt idx="24">
                  <c:v>6</c:v>
                </c:pt>
                <c:pt idx="25">
                  <c:v>9</c:v>
                </c:pt>
                <c:pt idx="26">
                  <c:v>3</c:v>
                </c:pt>
                <c:pt idx="27">
                  <c:v>4</c:v>
                </c:pt>
                <c:pt idx="28">
                  <c:v>8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2</c:v>
                </c:pt>
                <c:pt idx="33">
                  <c:v>4</c:v>
                </c:pt>
                <c:pt idx="34">
                  <c:v>8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3</c:v>
                </c:pt>
                <c:pt idx="41">
                  <c:v>6</c:v>
                </c:pt>
                <c:pt idx="42">
                  <c:v>1</c:v>
                </c:pt>
                <c:pt idx="43">
                  <c:v>3</c:v>
                </c:pt>
                <c:pt idx="44">
                  <c:v>6</c:v>
                </c:pt>
                <c:pt idx="45">
                  <c:v>9</c:v>
                </c:pt>
                <c:pt idx="46">
                  <c:v>10</c:v>
                </c:pt>
                <c:pt idx="47">
                  <c:v>1</c:v>
                </c:pt>
                <c:pt idx="48">
                  <c:v>5</c:v>
                </c:pt>
                <c:pt idx="49">
                  <c:v>8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1</c:v>
                </c:pt>
                <c:pt idx="55">
                  <c:v>3</c:v>
                </c:pt>
                <c:pt idx="56">
                  <c:v>6</c:v>
                </c:pt>
                <c:pt idx="57">
                  <c:v>9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6</c:v>
                </c:pt>
                <c:pt idx="65">
                  <c:v>2</c:v>
                </c:pt>
                <c:pt idx="66">
                  <c:v>4</c:v>
                </c:pt>
                <c:pt idx="67">
                  <c:v>6</c:v>
                </c:pt>
                <c:pt idx="68">
                  <c:v>9</c:v>
                </c:pt>
                <c:pt idx="69">
                  <c:v>11</c:v>
                </c:pt>
                <c:pt idx="70">
                  <c:v>1</c:v>
                </c:pt>
                <c:pt idx="71">
                  <c:v>5</c:v>
                </c:pt>
                <c:pt idx="72">
                  <c:v>9</c:v>
                </c:pt>
                <c:pt idx="73">
                  <c:v>4</c:v>
                </c:pt>
                <c:pt idx="74">
                  <c:v>6</c:v>
                </c:pt>
                <c:pt idx="75">
                  <c:v>3</c:v>
                </c:pt>
                <c:pt idx="76">
                  <c:v>5</c:v>
                </c:pt>
                <c:pt idx="77">
                  <c:v>9</c:v>
                </c:pt>
                <c:pt idx="78">
                  <c:v>4</c:v>
                </c:pt>
                <c:pt idx="79">
                  <c:v>6</c:v>
                </c:pt>
                <c:pt idx="80">
                  <c:v>6</c:v>
                </c:pt>
                <c:pt idx="81">
                  <c:v>3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9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6</c:v>
                </c:pt>
                <c:pt idx="90">
                  <c:v>9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9</c:v>
                </c:pt>
                <c:pt idx="95">
                  <c:v>9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5</c:v>
                </c:pt>
                <c:pt idx="100">
                  <c:v>8</c:v>
                </c:pt>
                <c:pt idx="101">
                  <c:v>4</c:v>
                </c:pt>
                <c:pt idx="102">
                  <c:v>6</c:v>
                </c:pt>
                <c:pt idx="103">
                  <c:v>5</c:v>
                </c:pt>
                <c:pt idx="104">
                  <c:v>10</c:v>
                </c:pt>
                <c:pt idx="105">
                  <c:v>10</c:v>
                </c:pt>
                <c:pt idx="106">
                  <c:v>2</c:v>
                </c:pt>
                <c:pt idx="107">
                  <c:v>4</c:v>
                </c:pt>
                <c:pt idx="108">
                  <c:v>6</c:v>
                </c:pt>
                <c:pt idx="109">
                  <c:v>2</c:v>
                </c:pt>
                <c:pt idx="110">
                  <c:v>6</c:v>
                </c:pt>
                <c:pt idx="111">
                  <c:v>8</c:v>
                </c:pt>
                <c:pt idx="112">
                  <c:v>2</c:v>
                </c:pt>
                <c:pt idx="113">
                  <c:v>4</c:v>
                </c:pt>
                <c:pt idx="114">
                  <c:v>7</c:v>
                </c:pt>
                <c:pt idx="115">
                  <c:v>4</c:v>
                </c:pt>
                <c:pt idx="116">
                  <c:v>6</c:v>
                </c:pt>
                <c:pt idx="117">
                  <c:v>7</c:v>
                </c:pt>
                <c:pt idx="118">
                  <c:v>2</c:v>
                </c:pt>
                <c:pt idx="119">
                  <c:v>5</c:v>
                </c:pt>
                <c:pt idx="120">
                  <c:v>8</c:v>
                </c:pt>
                <c:pt idx="121">
                  <c:v>2</c:v>
                </c:pt>
                <c:pt idx="122">
                  <c:v>6</c:v>
                </c:pt>
                <c:pt idx="123">
                  <c:v>8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6</c:v>
                </c:pt>
                <c:pt idx="129">
                  <c:v>7</c:v>
                </c:pt>
                <c:pt idx="130">
                  <c:v>2</c:v>
                </c:pt>
                <c:pt idx="131">
                  <c:v>4</c:v>
                </c:pt>
                <c:pt idx="132">
                  <c:v>7</c:v>
                </c:pt>
                <c:pt idx="133">
                  <c:v>1</c:v>
                </c:pt>
                <c:pt idx="134">
                  <c:v>5</c:v>
                </c:pt>
                <c:pt idx="135">
                  <c:v>7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7</c:v>
                </c:pt>
                <c:pt idx="141">
                  <c:v>2</c:v>
                </c:pt>
                <c:pt idx="142">
                  <c:v>4</c:v>
                </c:pt>
                <c:pt idx="143">
                  <c:v>6</c:v>
                </c:pt>
                <c:pt idx="144">
                  <c:v>1</c:v>
                </c:pt>
                <c:pt idx="145">
                  <c:v>5</c:v>
                </c:pt>
                <c:pt idx="146">
                  <c:v>9</c:v>
                </c:pt>
                <c:pt idx="147">
                  <c:v>4</c:v>
                </c:pt>
                <c:pt idx="148">
                  <c:v>7</c:v>
                </c:pt>
                <c:pt idx="149">
                  <c:v>4</c:v>
                </c:pt>
                <c:pt idx="150">
                  <c:v>7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8</c:v>
                </c:pt>
                <c:pt idx="155">
                  <c:v>6</c:v>
                </c:pt>
                <c:pt idx="156">
                  <c:v>3</c:v>
                </c:pt>
                <c:pt idx="157">
                  <c:v>5</c:v>
                </c:pt>
                <c:pt idx="158">
                  <c:v>7</c:v>
                </c:pt>
                <c:pt idx="159">
                  <c:v>10</c:v>
                </c:pt>
                <c:pt idx="160">
                  <c:v>2</c:v>
                </c:pt>
                <c:pt idx="161">
                  <c:v>4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4</c:v>
                </c:pt>
                <c:pt idx="166">
                  <c:v>9</c:v>
                </c:pt>
                <c:pt idx="167">
                  <c:v>3</c:v>
                </c:pt>
                <c:pt idx="168">
                  <c:v>5</c:v>
                </c:pt>
                <c:pt idx="169">
                  <c:v>6</c:v>
                </c:pt>
                <c:pt idx="170">
                  <c:v>8</c:v>
                </c:pt>
                <c:pt idx="171">
                  <c:v>9</c:v>
                </c:pt>
                <c:pt idx="172">
                  <c:v>2</c:v>
                </c:pt>
                <c:pt idx="173">
                  <c:v>5</c:v>
                </c:pt>
                <c:pt idx="174">
                  <c:v>7</c:v>
                </c:pt>
                <c:pt idx="175">
                  <c:v>10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8</c:v>
                </c:pt>
                <c:pt idx="180">
                  <c:v>5</c:v>
                </c:pt>
                <c:pt idx="181">
                  <c:v>2</c:v>
                </c:pt>
                <c:pt idx="182">
                  <c:v>4</c:v>
                </c:pt>
                <c:pt idx="183">
                  <c:v>6</c:v>
                </c:pt>
                <c:pt idx="184">
                  <c:v>8</c:v>
                </c:pt>
                <c:pt idx="185">
                  <c:v>2</c:v>
                </c:pt>
                <c:pt idx="186">
                  <c:v>4</c:v>
                </c:pt>
                <c:pt idx="187">
                  <c:v>6</c:v>
                </c:pt>
                <c:pt idx="188">
                  <c:v>7</c:v>
                </c:pt>
                <c:pt idx="189">
                  <c:v>2</c:v>
                </c:pt>
                <c:pt idx="190">
                  <c:v>4</c:v>
                </c:pt>
                <c:pt idx="191">
                  <c:v>5</c:v>
                </c:pt>
                <c:pt idx="192">
                  <c:v>8</c:v>
                </c:pt>
                <c:pt idx="193">
                  <c:v>7</c:v>
                </c:pt>
                <c:pt idx="194">
                  <c:v>3</c:v>
                </c:pt>
                <c:pt idx="195">
                  <c:v>6</c:v>
                </c:pt>
                <c:pt idx="196">
                  <c:v>7</c:v>
                </c:pt>
                <c:pt idx="197">
                  <c:v>2</c:v>
                </c:pt>
                <c:pt idx="198">
                  <c:v>4</c:v>
                </c:pt>
                <c:pt idx="199">
                  <c:v>6</c:v>
                </c:pt>
                <c:pt idx="200">
                  <c:v>9</c:v>
                </c:pt>
                <c:pt idx="201">
                  <c:v>10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9</c:v>
                </c:pt>
                <c:pt idx="206">
                  <c:v>3</c:v>
                </c:pt>
                <c:pt idx="207">
                  <c:v>5</c:v>
                </c:pt>
                <c:pt idx="208">
                  <c:v>7</c:v>
                </c:pt>
                <c:pt idx="209">
                  <c:v>2</c:v>
                </c:pt>
                <c:pt idx="210">
                  <c:v>4</c:v>
                </c:pt>
                <c:pt idx="211">
                  <c:v>6</c:v>
                </c:pt>
                <c:pt idx="212">
                  <c:v>9</c:v>
                </c:pt>
                <c:pt idx="213">
                  <c:v>9</c:v>
                </c:pt>
                <c:pt idx="214">
                  <c:v>2</c:v>
                </c:pt>
                <c:pt idx="215">
                  <c:v>4</c:v>
                </c:pt>
                <c:pt idx="216">
                  <c:v>5</c:v>
                </c:pt>
                <c:pt idx="217">
                  <c:v>8</c:v>
                </c:pt>
                <c:pt idx="218">
                  <c:v>3</c:v>
                </c:pt>
                <c:pt idx="219">
                  <c:v>5</c:v>
                </c:pt>
                <c:pt idx="220">
                  <c:v>7</c:v>
                </c:pt>
                <c:pt idx="221">
                  <c:v>2</c:v>
                </c:pt>
                <c:pt idx="222">
                  <c:v>4</c:v>
                </c:pt>
                <c:pt idx="223">
                  <c:v>6</c:v>
                </c:pt>
                <c:pt idx="224">
                  <c:v>6</c:v>
                </c:pt>
                <c:pt idx="225">
                  <c:v>11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9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9</c:v>
                </c:pt>
                <c:pt idx="234">
                  <c:v>2</c:v>
                </c:pt>
                <c:pt idx="235">
                  <c:v>4</c:v>
                </c:pt>
                <c:pt idx="236">
                  <c:v>4</c:v>
                </c:pt>
                <c:pt idx="237">
                  <c:v>10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9</c:v>
                </c:pt>
                <c:pt idx="242">
                  <c:v>2</c:v>
                </c:pt>
                <c:pt idx="243">
                  <c:v>4</c:v>
                </c:pt>
                <c:pt idx="244">
                  <c:v>6</c:v>
                </c:pt>
                <c:pt idx="245">
                  <c:v>2</c:v>
                </c:pt>
                <c:pt idx="246">
                  <c:v>4</c:v>
                </c:pt>
                <c:pt idx="247">
                  <c:v>6</c:v>
                </c:pt>
                <c:pt idx="248">
                  <c:v>2</c:v>
                </c:pt>
                <c:pt idx="249">
                  <c:v>4</c:v>
                </c:pt>
                <c:pt idx="250">
                  <c:v>6</c:v>
                </c:pt>
                <c:pt idx="251">
                  <c:v>2</c:v>
                </c:pt>
                <c:pt idx="252">
                  <c:v>4</c:v>
                </c:pt>
                <c:pt idx="253">
                  <c:v>6</c:v>
                </c:pt>
                <c:pt idx="254">
                  <c:v>2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9</c:v>
                </c:pt>
                <c:pt idx="260">
                  <c:v>10</c:v>
                </c:pt>
                <c:pt idx="261">
                  <c:v>13</c:v>
                </c:pt>
                <c:pt idx="262">
                  <c:v>16</c:v>
                </c:pt>
                <c:pt idx="263">
                  <c:v>7</c:v>
                </c:pt>
                <c:pt idx="264">
                  <c:v>5</c:v>
                </c:pt>
                <c:pt idx="265">
                  <c:v>9</c:v>
                </c:pt>
                <c:pt idx="266">
                  <c:v>9</c:v>
                </c:pt>
                <c:pt idx="267">
                  <c:v>14</c:v>
                </c:pt>
                <c:pt idx="268">
                  <c:v>14</c:v>
                </c:pt>
                <c:pt idx="269">
                  <c:v>5</c:v>
                </c:pt>
                <c:pt idx="270">
                  <c:v>5</c:v>
                </c:pt>
                <c:pt idx="271">
                  <c:v>6</c:v>
                </c:pt>
                <c:pt idx="272">
                  <c:v>8</c:v>
                </c:pt>
                <c:pt idx="273">
                  <c:v>11</c:v>
                </c:pt>
                <c:pt idx="274">
                  <c:v>13</c:v>
                </c:pt>
                <c:pt idx="275">
                  <c:v>12</c:v>
                </c:pt>
                <c:pt idx="276">
                  <c:v>16</c:v>
                </c:pt>
                <c:pt idx="277">
                  <c:v>6</c:v>
                </c:pt>
                <c:pt idx="278">
                  <c:v>7</c:v>
                </c:pt>
                <c:pt idx="279">
                  <c:v>7</c:v>
                </c:pt>
                <c:pt idx="280">
                  <c:v>8</c:v>
                </c:pt>
                <c:pt idx="281">
                  <c:v>10</c:v>
                </c:pt>
                <c:pt idx="282">
                  <c:v>15</c:v>
                </c:pt>
                <c:pt idx="283">
                  <c:v>14</c:v>
                </c:pt>
                <c:pt idx="284">
                  <c:v>17</c:v>
                </c:pt>
                <c:pt idx="285">
                  <c:v>3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8</c:v>
                </c:pt>
                <c:pt idx="290">
                  <c:v>8</c:v>
                </c:pt>
                <c:pt idx="291">
                  <c:v>11</c:v>
                </c:pt>
                <c:pt idx="292">
                  <c:v>10</c:v>
                </c:pt>
                <c:pt idx="293">
                  <c:v>15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9</c:v>
                </c:pt>
                <c:pt idx="298">
                  <c:v>12</c:v>
                </c:pt>
                <c:pt idx="299">
                  <c:v>13</c:v>
                </c:pt>
                <c:pt idx="300">
                  <c:v>13</c:v>
                </c:pt>
                <c:pt idx="301">
                  <c:v>15</c:v>
                </c:pt>
                <c:pt idx="302">
                  <c:v>4</c:v>
                </c:pt>
                <c:pt idx="303">
                  <c:v>6</c:v>
                </c:pt>
                <c:pt idx="304">
                  <c:v>4</c:v>
                </c:pt>
                <c:pt idx="305">
                  <c:v>7</c:v>
                </c:pt>
                <c:pt idx="306">
                  <c:v>11</c:v>
                </c:pt>
                <c:pt idx="307">
                  <c:v>3</c:v>
                </c:pt>
                <c:pt idx="308">
                  <c:v>5</c:v>
                </c:pt>
                <c:pt idx="309">
                  <c:v>7</c:v>
                </c:pt>
                <c:pt idx="310">
                  <c:v>7</c:v>
                </c:pt>
                <c:pt idx="311">
                  <c:v>13</c:v>
                </c:pt>
                <c:pt idx="312">
                  <c:v>5</c:v>
                </c:pt>
                <c:pt idx="313">
                  <c:v>4</c:v>
                </c:pt>
                <c:pt idx="314">
                  <c:v>9</c:v>
                </c:pt>
                <c:pt idx="315">
                  <c:v>3</c:v>
                </c:pt>
                <c:pt idx="316">
                  <c:v>5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4</c:v>
                </c:pt>
                <c:pt idx="321">
                  <c:v>5</c:v>
                </c:pt>
                <c:pt idx="322">
                  <c:v>7</c:v>
                </c:pt>
                <c:pt idx="323">
                  <c:v>3</c:v>
                </c:pt>
                <c:pt idx="324">
                  <c:v>5</c:v>
                </c:pt>
                <c:pt idx="325">
                  <c:v>6</c:v>
                </c:pt>
                <c:pt idx="326">
                  <c:v>11</c:v>
                </c:pt>
                <c:pt idx="327">
                  <c:v>3</c:v>
                </c:pt>
                <c:pt idx="328">
                  <c:v>5</c:v>
                </c:pt>
                <c:pt idx="329">
                  <c:v>7</c:v>
                </c:pt>
                <c:pt idx="330">
                  <c:v>7</c:v>
                </c:pt>
                <c:pt idx="331">
                  <c:v>12</c:v>
                </c:pt>
                <c:pt idx="332">
                  <c:v>5</c:v>
                </c:pt>
                <c:pt idx="333">
                  <c:v>8</c:v>
                </c:pt>
                <c:pt idx="334">
                  <c:v>10</c:v>
                </c:pt>
                <c:pt idx="335">
                  <c:v>4</c:v>
                </c:pt>
                <c:pt idx="336">
                  <c:v>6</c:v>
                </c:pt>
                <c:pt idx="337">
                  <c:v>8</c:v>
                </c:pt>
                <c:pt idx="338">
                  <c:v>8</c:v>
                </c:pt>
                <c:pt idx="339">
                  <c:v>3</c:v>
                </c:pt>
                <c:pt idx="340">
                  <c:v>5</c:v>
                </c:pt>
                <c:pt idx="341">
                  <c:v>6</c:v>
                </c:pt>
                <c:pt idx="342">
                  <c:v>11</c:v>
                </c:pt>
                <c:pt idx="343">
                  <c:v>12</c:v>
                </c:pt>
                <c:pt idx="344">
                  <c:v>5</c:v>
                </c:pt>
                <c:pt idx="345">
                  <c:v>7</c:v>
                </c:pt>
                <c:pt idx="346">
                  <c:v>9</c:v>
                </c:pt>
                <c:pt idx="347">
                  <c:v>3</c:v>
                </c:pt>
                <c:pt idx="348">
                  <c:v>6</c:v>
                </c:pt>
                <c:pt idx="349">
                  <c:v>10</c:v>
                </c:pt>
                <c:pt idx="350">
                  <c:v>6</c:v>
                </c:pt>
                <c:pt idx="351">
                  <c:v>8</c:v>
                </c:pt>
                <c:pt idx="352">
                  <c:v>11</c:v>
                </c:pt>
                <c:pt idx="353">
                  <c:v>12</c:v>
                </c:pt>
                <c:pt idx="354">
                  <c:v>12</c:v>
                </c:pt>
                <c:pt idx="355">
                  <c:v>5</c:v>
                </c:pt>
                <c:pt idx="356">
                  <c:v>7</c:v>
                </c:pt>
                <c:pt idx="357">
                  <c:v>9</c:v>
                </c:pt>
                <c:pt idx="358">
                  <c:v>3</c:v>
                </c:pt>
                <c:pt idx="359">
                  <c:v>5</c:v>
                </c:pt>
                <c:pt idx="360">
                  <c:v>8</c:v>
                </c:pt>
                <c:pt idx="361">
                  <c:v>6</c:v>
                </c:pt>
                <c:pt idx="362">
                  <c:v>8</c:v>
                </c:pt>
                <c:pt idx="363">
                  <c:v>11</c:v>
                </c:pt>
                <c:pt idx="364">
                  <c:v>12</c:v>
                </c:pt>
                <c:pt idx="365">
                  <c:v>13</c:v>
                </c:pt>
                <c:pt idx="366">
                  <c:v>5</c:v>
                </c:pt>
                <c:pt idx="367">
                  <c:v>8</c:v>
                </c:pt>
                <c:pt idx="36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E-49F1-BD8E-FB4FE43A5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9840"/>
        <c:axId val="253406991"/>
      </c:scatterChart>
      <c:valAx>
        <c:axId val="5564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406991"/>
        <c:crosses val="autoZero"/>
        <c:crossBetween val="midCat"/>
      </c:valAx>
      <c:valAx>
        <c:axId val="25340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 number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64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24°C </a:t>
            </a:r>
            <a:r>
              <a:rPr lang="ko-KR" altLang="en-US"/>
              <a:t>케일 엽수 예측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251531501793556"/>
          <c:y val="0.26974087833600552"/>
          <c:w val="0.83411364278829014"/>
          <c:h val="0.55251772866912396"/>
        </c:manualLayout>
      </c:layout>
      <c:scatterChart>
        <c:scatterStyle val="lineMarker"/>
        <c:varyColors val="0"/>
        <c:ser>
          <c:idx val="0"/>
          <c:order val="0"/>
          <c:tx>
            <c:v>예측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계산!$AG$2:$AG$56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계산!$AL$2:$AL$56</c:f>
              <c:numCache>
                <c:formatCode>General</c:formatCode>
                <c:ptCount val="55"/>
                <c:pt idx="0">
                  <c:v>3.050293681390944</c:v>
                </c:pt>
                <c:pt idx="1">
                  <c:v>3.0997581133219803</c:v>
                </c:pt>
                <c:pt idx="2">
                  <c:v>3.1484332159128514</c:v>
                </c:pt>
                <c:pt idx="3">
                  <c:v>3.9151945035793512</c:v>
                </c:pt>
                <c:pt idx="4">
                  <c:v>4.5317913813483353</c:v>
                </c:pt>
                <c:pt idx="5">
                  <c:v>5.0644939052776374</c:v>
                </c:pt>
                <c:pt idx="6">
                  <c:v>5.5411647734663863</c:v>
                </c:pt>
                <c:pt idx="7">
                  <c:v>5.9768307039085036</c:v>
                </c:pt>
                <c:pt idx="8">
                  <c:v>6.3807398702140903</c:v>
                </c:pt>
                <c:pt idx="9">
                  <c:v>6.7590810588330701</c:v>
                </c:pt>
                <c:pt idx="10">
                  <c:v>7.1162445083837254</c:v>
                </c:pt>
                <c:pt idx="11">
                  <c:v>7.4554819676814272</c:v>
                </c:pt>
                <c:pt idx="12">
                  <c:v>7.7792835297038589</c:v>
                </c:pt>
                <c:pt idx="13">
                  <c:v>8.089607314349001</c:v>
                </c:pt>
                <c:pt idx="14">
                  <c:v>8.3880268312621755</c:v>
                </c:pt>
                <c:pt idx="15">
                  <c:v>8.6758295237581002</c:v>
                </c:pt>
                <c:pt idx="16">
                  <c:v>8.9540849574494263</c:v>
                </c:pt>
                <c:pt idx="17">
                  <c:v>9.2236933784368649</c:v>
                </c:pt>
                <c:pt idx="18">
                  <c:v>9.4854211492676885</c:v>
                </c:pt>
                <c:pt idx="19">
                  <c:v>9.7399271610489038</c:v>
                </c:pt>
                <c:pt idx="20">
                  <c:v>9.9877828859273787</c:v>
                </c:pt>
                <c:pt idx="21">
                  <c:v>10.229487850316096</c:v>
                </c:pt>
                <c:pt idx="22">
                  <c:v>10.465481747771159</c:v>
                </c:pt>
                <c:pt idx="23">
                  <c:v>10.696154044082741</c:v>
                </c:pt>
                <c:pt idx="24">
                  <c:v>10.921851682394227</c:v>
                </c:pt>
                <c:pt idx="25">
                  <c:v>11.142885329157329</c:v>
                </c:pt>
                <c:pt idx="26">
                  <c:v>11.359534485587972</c:v>
                </c:pt>
                <c:pt idx="27">
                  <c:v>11.572051707119199</c:v>
                </c:pt>
                <c:pt idx="28">
                  <c:v>11.780666114301647</c:v>
                </c:pt>
                <c:pt idx="29">
                  <c:v>11.985586335564401</c:v>
                </c:pt>
                <c:pt idx="30">
                  <c:v>12.187002990467803</c:v>
                </c:pt>
                <c:pt idx="31">
                  <c:v>12.385090798327827</c:v>
                </c:pt>
                <c:pt idx="32">
                  <c:v>12.58001037914279</c:v>
                </c:pt>
                <c:pt idx="33">
                  <c:v>12.771909800050089</c:v>
                </c:pt>
                <c:pt idx="34">
                  <c:v>12.960925909978759</c:v>
                </c:pt>
                <c:pt idx="35">
                  <c:v>13.147185496950602</c:v>
                </c:pt>
                <c:pt idx="36">
                  <c:v>13.330806296042944</c:v>
                </c:pt>
                <c:pt idx="37">
                  <c:v>13.511897870937547</c:v>
                </c:pt>
                <c:pt idx="38">
                  <c:v>13.690562387930216</c:v>
                </c:pt>
                <c:pt idx="39">
                  <c:v>13.866895298029922</c:v>
                </c:pt>
                <c:pt idx="40">
                  <c:v>14.04098594015861</c:v>
                </c:pt>
                <c:pt idx="41">
                  <c:v>14.212918076338646</c:v>
                </c:pt>
                <c:pt idx="42">
                  <c:v>14.382770368021397</c:v>
                </c:pt>
                <c:pt idx="43">
                  <c:v>14.550616801288024</c:v>
                </c:pt>
                <c:pt idx="44">
                  <c:v>14.716527067480426</c:v>
                </c:pt>
                <c:pt idx="45">
                  <c:v>14.880566904848022</c:v>
                </c:pt>
                <c:pt idx="46">
                  <c:v>15.042798405986519</c:v>
                </c:pt>
                <c:pt idx="47">
                  <c:v>15.203280295167762</c:v>
                </c:pt>
                <c:pt idx="48">
                  <c:v>15.362068179091247</c:v>
                </c:pt>
                <c:pt idx="49">
                  <c:v>15.519214774108386</c:v>
                </c:pt>
                <c:pt idx="50">
                  <c:v>15.674770112564872</c:v>
                </c:pt>
                <c:pt idx="51">
                  <c:v>15.828781730561756</c:v>
                </c:pt>
                <c:pt idx="52">
                  <c:v>15.981294839141947</c:v>
                </c:pt>
                <c:pt idx="53">
                  <c:v>16.132352480657492</c:v>
                </c:pt>
                <c:pt idx="54">
                  <c:v>16.281995671857274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8-487A-BF05-4DB94A89B33E}"/>
            </c:ext>
          </c:extLst>
        </c:ser>
        <c:ser>
          <c:idx val="1"/>
          <c:order val="1"/>
          <c:tx>
            <c:v>실측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계산!$AH$59:$AH$113</c:f>
              <c:numCache>
                <c:formatCode>General</c:formatCode>
                <c:ptCount val="5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0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  <c:pt idx="8">
                  <c:v>0</c:v>
                </c:pt>
                <c:pt idx="9">
                  <c:v>7</c:v>
                </c:pt>
                <c:pt idx="10">
                  <c:v>14</c:v>
                </c:pt>
                <c:pt idx="11">
                  <c:v>0</c:v>
                </c:pt>
                <c:pt idx="12">
                  <c:v>7</c:v>
                </c:pt>
                <c:pt idx="13">
                  <c:v>14</c:v>
                </c:pt>
                <c:pt idx="14">
                  <c:v>21</c:v>
                </c:pt>
                <c:pt idx="15">
                  <c:v>14</c:v>
                </c:pt>
                <c:pt idx="16">
                  <c:v>0</c:v>
                </c:pt>
                <c:pt idx="17">
                  <c:v>7</c:v>
                </c:pt>
                <c:pt idx="18">
                  <c:v>14</c:v>
                </c:pt>
                <c:pt idx="19">
                  <c:v>21</c:v>
                </c:pt>
                <c:pt idx="20">
                  <c:v>14</c:v>
                </c:pt>
                <c:pt idx="21">
                  <c:v>0</c:v>
                </c:pt>
                <c:pt idx="22">
                  <c:v>7</c:v>
                </c:pt>
                <c:pt idx="23">
                  <c:v>14</c:v>
                </c:pt>
                <c:pt idx="24">
                  <c:v>21</c:v>
                </c:pt>
                <c:pt idx="25">
                  <c:v>14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0</c:v>
                </c:pt>
                <c:pt idx="33">
                  <c:v>14</c:v>
                </c:pt>
                <c:pt idx="34">
                  <c:v>0</c:v>
                </c:pt>
                <c:pt idx="35">
                  <c:v>7</c:v>
                </c:pt>
                <c:pt idx="36">
                  <c:v>0</c:v>
                </c:pt>
                <c:pt idx="37">
                  <c:v>7</c:v>
                </c:pt>
                <c:pt idx="38">
                  <c:v>14</c:v>
                </c:pt>
                <c:pt idx="39">
                  <c:v>0</c:v>
                </c:pt>
                <c:pt idx="40">
                  <c:v>7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7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31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xVal>
          <c:yVal>
            <c:numRef>
              <c:f>계산!$AK$59:$AK$113</c:f>
              <c:numCache>
                <c:formatCode>General</c:formatCode>
                <c:ptCount val="5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2</c:v>
                </c:pt>
                <c:pt idx="9">
                  <c:v>4</c:v>
                </c:pt>
                <c:pt idx="10">
                  <c:v>8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1</c:v>
                </c:pt>
                <c:pt idx="17">
                  <c:v>3</c:v>
                </c:pt>
                <c:pt idx="18">
                  <c:v>6</c:v>
                </c:pt>
                <c:pt idx="19">
                  <c:v>9</c:v>
                </c:pt>
                <c:pt idx="20">
                  <c:v>8</c:v>
                </c:pt>
                <c:pt idx="21">
                  <c:v>2</c:v>
                </c:pt>
                <c:pt idx="22">
                  <c:v>4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2</c:v>
                </c:pt>
                <c:pt idx="30">
                  <c:v>1</c:v>
                </c:pt>
                <c:pt idx="31">
                  <c:v>5</c:v>
                </c:pt>
                <c:pt idx="32">
                  <c:v>2</c:v>
                </c:pt>
                <c:pt idx="33">
                  <c:v>6</c:v>
                </c:pt>
                <c:pt idx="34">
                  <c:v>2</c:v>
                </c:pt>
                <c:pt idx="35">
                  <c:v>6</c:v>
                </c:pt>
                <c:pt idx="36">
                  <c:v>2</c:v>
                </c:pt>
                <c:pt idx="37">
                  <c:v>5</c:v>
                </c:pt>
                <c:pt idx="38">
                  <c:v>8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5</c:v>
                </c:pt>
                <c:pt idx="49">
                  <c:v>13</c:v>
                </c:pt>
                <c:pt idx="50">
                  <c:v>11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8-487A-BF05-4DB94A89B33E}"/>
            </c:ext>
          </c:extLst>
        </c:ser>
        <c:ser>
          <c:idx val="2"/>
          <c:order val="2"/>
          <c:tx>
            <c:v>실측 평균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계산!$AG$2:$AG$56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계산!$AM$2:$AM$56</c:f>
              <c:numCache>
                <c:formatCode>General</c:formatCode>
                <c:ptCount val="55"/>
                <c:pt idx="6">
                  <c:v>4.53</c:v>
                </c:pt>
                <c:pt idx="13">
                  <c:v>7.69</c:v>
                </c:pt>
                <c:pt idx="20">
                  <c:v>9.5</c:v>
                </c:pt>
                <c:pt idx="3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98-487A-BF05-4DB94A89B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39039"/>
        <c:axId val="1080406815"/>
      </c:scatterChart>
      <c:valAx>
        <c:axId val="41553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DAP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0406815"/>
        <c:crosses val="autoZero"/>
        <c:crossBetween val="midCat"/>
      </c:valAx>
      <c:valAx>
        <c:axId val="10804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 Number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53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14996468814892"/>
          <c:y val="0.12108250891715458"/>
          <c:w val="0.83664927426240399"/>
          <c:h val="0.73911064001615179"/>
        </c:manualLayout>
      </c:layout>
      <c:scatterChart>
        <c:scatterStyle val="lineMarker"/>
        <c:varyColors val="0"/>
        <c:ser>
          <c:idx val="0"/>
          <c:order val="0"/>
          <c:tx>
            <c:v>LN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015136662134101E-2"/>
                  <c:y val="0.32336193552728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분석!$B$2:$B$370</c:f>
              <c:numCache>
                <c:formatCode>General</c:formatCode>
                <c:ptCount val="369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0</c:v>
                </c:pt>
                <c:pt idx="4">
                  <c:v>7</c:v>
                </c:pt>
                <c:pt idx="5">
                  <c:v>14</c:v>
                </c:pt>
                <c:pt idx="6">
                  <c:v>0</c:v>
                </c:pt>
                <c:pt idx="7">
                  <c:v>7</c:v>
                </c:pt>
                <c:pt idx="8">
                  <c:v>14</c:v>
                </c:pt>
                <c:pt idx="9">
                  <c:v>0</c:v>
                </c:pt>
                <c:pt idx="10">
                  <c:v>7</c:v>
                </c:pt>
                <c:pt idx="11">
                  <c:v>14</c:v>
                </c:pt>
                <c:pt idx="12">
                  <c:v>0</c:v>
                </c:pt>
                <c:pt idx="13">
                  <c:v>7</c:v>
                </c:pt>
                <c:pt idx="14">
                  <c:v>16</c:v>
                </c:pt>
                <c:pt idx="15">
                  <c:v>0</c:v>
                </c:pt>
                <c:pt idx="16">
                  <c:v>7</c:v>
                </c:pt>
                <c:pt idx="17">
                  <c:v>14</c:v>
                </c:pt>
                <c:pt idx="18">
                  <c:v>21</c:v>
                </c:pt>
                <c:pt idx="19">
                  <c:v>28</c:v>
                </c:pt>
                <c:pt idx="20">
                  <c:v>0</c:v>
                </c:pt>
                <c:pt idx="21">
                  <c:v>7</c:v>
                </c:pt>
                <c:pt idx="22">
                  <c:v>14</c:v>
                </c:pt>
                <c:pt idx="23">
                  <c:v>0</c:v>
                </c:pt>
                <c:pt idx="24">
                  <c:v>7</c:v>
                </c:pt>
                <c:pt idx="25">
                  <c:v>14</c:v>
                </c:pt>
                <c:pt idx="26">
                  <c:v>0</c:v>
                </c:pt>
                <c:pt idx="27">
                  <c:v>7</c:v>
                </c:pt>
                <c:pt idx="28">
                  <c:v>16</c:v>
                </c:pt>
                <c:pt idx="29">
                  <c:v>0</c:v>
                </c:pt>
                <c:pt idx="30">
                  <c:v>7</c:v>
                </c:pt>
                <c:pt idx="31">
                  <c:v>14</c:v>
                </c:pt>
                <c:pt idx="32">
                  <c:v>0</c:v>
                </c:pt>
                <c:pt idx="33">
                  <c:v>7</c:v>
                </c:pt>
                <c:pt idx="34">
                  <c:v>14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7</c:v>
                </c:pt>
                <c:pt idx="39">
                  <c:v>16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7</c:v>
                </c:pt>
                <c:pt idx="44">
                  <c:v>14</c:v>
                </c:pt>
                <c:pt idx="45">
                  <c:v>21</c:v>
                </c:pt>
                <c:pt idx="46">
                  <c:v>28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7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7</c:v>
                </c:pt>
                <c:pt idx="56">
                  <c:v>14</c:v>
                </c:pt>
                <c:pt idx="57">
                  <c:v>21</c:v>
                </c:pt>
                <c:pt idx="58">
                  <c:v>0</c:v>
                </c:pt>
                <c:pt idx="59">
                  <c:v>7</c:v>
                </c:pt>
                <c:pt idx="60">
                  <c:v>14</c:v>
                </c:pt>
                <c:pt idx="61">
                  <c:v>0</c:v>
                </c:pt>
                <c:pt idx="62">
                  <c:v>7</c:v>
                </c:pt>
                <c:pt idx="63">
                  <c:v>0</c:v>
                </c:pt>
                <c:pt idx="64">
                  <c:v>7</c:v>
                </c:pt>
                <c:pt idx="65">
                  <c:v>0</c:v>
                </c:pt>
                <c:pt idx="66">
                  <c:v>7</c:v>
                </c:pt>
                <c:pt idx="67">
                  <c:v>14</c:v>
                </c:pt>
                <c:pt idx="68">
                  <c:v>21</c:v>
                </c:pt>
                <c:pt idx="69">
                  <c:v>28</c:v>
                </c:pt>
                <c:pt idx="70">
                  <c:v>0</c:v>
                </c:pt>
                <c:pt idx="71">
                  <c:v>7</c:v>
                </c:pt>
                <c:pt idx="72">
                  <c:v>14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7</c:v>
                </c:pt>
                <c:pt idx="77">
                  <c:v>16</c:v>
                </c:pt>
                <c:pt idx="78">
                  <c:v>0</c:v>
                </c:pt>
                <c:pt idx="79">
                  <c:v>7</c:v>
                </c:pt>
                <c:pt idx="80">
                  <c:v>16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21</c:v>
                </c:pt>
                <c:pt idx="85">
                  <c:v>27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7</c:v>
                </c:pt>
                <c:pt idx="90">
                  <c:v>14</c:v>
                </c:pt>
                <c:pt idx="91">
                  <c:v>0</c:v>
                </c:pt>
                <c:pt idx="92">
                  <c:v>7</c:v>
                </c:pt>
                <c:pt idx="93">
                  <c:v>14</c:v>
                </c:pt>
                <c:pt idx="94">
                  <c:v>21</c:v>
                </c:pt>
                <c:pt idx="95">
                  <c:v>27</c:v>
                </c:pt>
                <c:pt idx="96">
                  <c:v>0</c:v>
                </c:pt>
                <c:pt idx="97">
                  <c:v>7</c:v>
                </c:pt>
                <c:pt idx="98">
                  <c:v>0</c:v>
                </c:pt>
                <c:pt idx="99">
                  <c:v>7</c:v>
                </c:pt>
                <c:pt idx="100">
                  <c:v>14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7</c:v>
                </c:pt>
                <c:pt idx="105">
                  <c:v>13</c:v>
                </c:pt>
                <c:pt idx="106">
                  <c:v>0</c:v>
                </c:pt>
                <c:pt idx="107">
                  <c:v>7</c:v>
                </c:pt>
                <c:pt idx="108">
                  <c:v>14</c:v>
                </c:pt>
                <c:pt idx="109">
                  <c:v>0</c:v>
                </c:pt>
                <c:pt idx="110">
                  <c:v>7</c:v>
                </c:pt>
                <c:pt idx="111">
                  <c:v>14</c:v>
                </c:pt>
                <c:pt idx="112">
                  <c:v>0</c:v>
                </c:pt>
                <c:pt idx="113">
                  <c:v>7</c:v>
                </c:pt>
                <c:pt idx="114">
                  <c:v>14</c:v>
                </c:pt>
                <c:pt idx="115">
                  <c:v>0</c:v>
                </c:pt>
                <c:pt idx="116">
                  <c:v>7</c:v>
                </c:pt>
                <c:pt idx="117">
                  <c:v>14</c:v>
                </c:pt>
                <c:pt idx="118">
                  <c:v>0</c:v>
                </c:pt>
                <c:pt idx="119">
                  <c:v>7</c:v>
                </c:pt>
                <c:pt idx="120">
                  <c:v>14</c:v>
                </c:pt>
                <c:pt idx="121">
                  <c:v>0</c:v>
                </c:pt>
                <c:pt idx="122">
                  <c:v>7</c:v>
                </c:pt>
                <c:pt idx="123">
                  <c:v>14</c:v>
                </c:pt>
                <c:pt idx="124">
                  <c:v>0</c:v>
                </c:pt>
                <c:pt idx="125">
                  <c:v>7</c:v>
                </c:pt>
                <c:pt idx="126">
                  <c:v>14</c:v>
                </c:pt>
                <c:pt idx="127">
                  <c:v>0</c:v>
                </c:pt>
                <c:pt idx="128">
                  <c:v>7</c:v>
                </c:pt>
                <c:pt idx="129">
                  <c:v>14</c:v>
                </c:pt>
                <c:pt idx="130">
                  <c:v>0</c:v>
                </c:pt>
                <c:pt idx="131">
                  <c:v>7</c:v>
                </c:pt>
                <c:pt idx="132">
                  <c:v>14</c:v>
                </c:pt>
                <c:pt idx="133">
                  <c:v>0</c:v>
                </c:pt>
                <c:pt idx="134">
                  <c:v>7</c:v>
                </c:pt>
                <c:pt idx="135">
                  <c:v>14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14</c:v>
                </c:pt>
                <c:pt idx="141">
                  <c:v>0</c:v>
                </c:pt>
                <c:pt idx="142">
                  <c:v>7</c:v>
                </c:pt>
                <c:pt idx="143">
                  <c:v>14</c:v>
                </c:pt>
                <c:pt idx="144">
                  <c:v>0</c:v>
                </c:pt>
                <c:pt idx="145">
                  <c:v>7</c:v>
                </c:pt>
                <c:pt idx="146">
                  <c:v>14</c:v>
                </c:pt>
                <c:pt idx="147">
                  <c:v>0</c:v>
                </c:pt>
                <c:pt idx="148">
                  <c:v>7</c:v>
                </c:pt>
                <c:pt idx="149">
                  <c:v>0</c:v>
                </c:pt>
                <c:pt idx="150">
                  <c:v>7</c:v>
                </c:pt>
                <c:pt idx="151">
                  <c:v>0</c:v>
                </c:pt>
                <c:pt idx="152">
                  <c:v>7</c:v>
                </c:pt>
                <c:pt idx="153">
                  <c:v>14</c:v>
                </c:pt>
                <c:pt idx="154">
                  <c:v>23</c:v>
                </c:pt>
                <c:pt idx="155">
                  <c:v>0</c:v>
                </c:pt>
                <c:pt idx="156">
                  <c:v>0</c:v>
                </c:pt>
                <c:pt idx="157">
                  <c:v>7</c:v>
                </c:pt>
                <c:pt idx="158">
                  <c:v>14</c:v>
                </c:pt>
                <c:pt idx="159">
                  <c:v>28</c:v>
                </c:pt>
                <c:pt idx="160">
                  <c:v>0</c:v>
                </c:pt>
                <c:pt idx="161">
                  <c:v>7</c:v>
                </c:pt>
                <c:pt idx="162">
                  <c:v>14</c:v>
                </c:pt>
                <c:pt idx="163">
                  <c:v>0</c:v>
                </c:pt>
                <c:pt idx="164">
                  <c:v>7</c:v>
                </c:pt>
                <c:pt idx="165">
                  <c:v>14</c:v>
                </c:pt>
                <c:pt idx="166">
                  <c:v>23</c:v>
                </c:pt>
                <c:pt idx="167">
                  <c:v>0</c:v>
                </c:pt>
                <c:pt idx="168">
                  <c:v>7</c:v>
                </c:pt>
                <c:pt idx="169">
                  <c:v>14</c:v>
                </c:pt>
                <c:pt idx="170">
                  <c:v>21</c:v>
                </c:pt>
                <c:pt idx="171">
                  <c:v>28</c:v>
                </c:pt>
                <c:pt idx="172">
                  <c:v>0</c:v>
                </c:pt>
                <c:pt idx="173">
                  <c:v>7</c:v>
                </c:pt>
                <c:pt idx="174">
                  <c:v>14</c:v>
                </c:pt>
                <c:pt idx="175">
                  <c:v>21</c:v>
                </c:pt>
                <c:pt idx="176">
                  <c:v>0</c:v>
                </c:pt>
                <c:pt idx="177">
                  <c:v>7</c:v>
                </c:pt>
                <c:pt idx="178">
                  <c:v>14</c:v>
                </c:pt>
                <c:pt idx="179">
                  <c:v>23</c:v>
                </c:pt>
                <c:pt idx="180">
                  <c:v>0</c:v>
                </c:pt>
                <c:pt idx="181">
                  <c:v>0</c:v>
                </c:pt>
                <c:pt idx="182">
                  <c:v>7</c:v>
                </c:pt>
                <c:pt idx="183">
                  <c:v>14</c:v>
                </c:pt>
                <c:pt idx="184">
                  <c:v>21</c:v>
                </c:pt>
                <c:pt idx="185">
                  <c:v>0</c:v>
                </c:pt>
                <c:pt idx="186">
                  <c:v>7</c:v>
                </c:pt>
                <c:pt idx="187">
                  <c:v>14</c:v>
                </c:pt>
                <c:pt idx="188">
                  <c:v>21</c:v>
                </c:pt>
                <c:pt idx="189">
                  <c:v>0</c:v>
                </c:pt>
                <c:pt idx="190">
                  <c:v>7</c:v>
                </c:pt>
                <c:pt idx="191">
                  <c:v>14</c:v>
                </c:pt>
                <c:pt idx="192">
                  <c:v>23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14</c:v>
                </c:pt>
                <c:pt idx="197">
                  <c:v>0</c:v>
                </c:pt>
                <c:pt idx="198">
                  <c:v>7</c:v>
                </c:pt>
                <c:pt idx="199">
                  <c:v>14</c:v>
                </c:pt>
                <c:pt idx="200">
                  <c:v>21</c:v>
                </c:pt>
                <c:pt idx="201">
                  <c:v>28</c:v>
                </c:pt>
                <c:pt idx="202">
                  <c:v>0</c:v>
                </c:pt>
                <c:pt idx="203">
                  <c:v>7</c:v>
                </c:pt>
                <c:pt idx="204">
                  <c:v>14</c:v>
                </c:pt>
                <c:pt idx="205">
                  <c:v>23</c:v>
                </c:pt>
                <c:pt idx="206">
                  <c:v>0</c:v>
                </c:pt>
                <c:pt idx="207">
                  <c:v>7</c:v>
                </c:pt>
                <c:pt idx="208">
                  <c:v>14</c:v>
                </c:pt>
                <c:pt idx="209">
                  <c:v>0</c:v>
                </c:pt>
                <c:pt idx="210">
                  <c:v>7</c:v>
                </c:pt>
                <c:pt idx="211">
                  <c:v>14</c:v>
                </c:pt>
                <c:pt idx="212">
                  <c:v>21</c:v>
                </c:pt>
                <c:pt idx="213">
                  <c:v>28</c:v>
                </c:pt>
                <c:pt idx="214">
                  <c:v>0</c:v>
                </c:pt>
                <c:pt idx="215">
                  <c:v>7</c:v>
                </c:pt>
                <c:pt idx="216">
                  <c:v>14</c:v>
                </c:pt>
                <c:pt idx="217">
                  <c:v>23</c:v>
                </c:pt>
                <c:pt idx="218">
                  <c:v>0</c:v>
                </c:pt>
                <c:pt idx="219">
                  <c:v>7</c:v>
                </c:pt>
                <c:pt idx="220">
                  <c:v>14</c:v>
                </c:pt>
                <c:pt idx="221">
                  <c:v>0</c:v>
                </c:pt>
                <c:pt idx="222">
                  <c:v>7</c:v>
                </c:pt>
                <c:pt idx="223">
                  <c:v>14</c:v>
                </c:pt>
                <c:pt idx="224">
                  <c:v>21</c:v>
                </c:pt>
                <c:pt idx="225">
                  <c:v>28</c:v>
                </c:pt>
                <c:pt idx="226">
                  <c:v>0</c:v>
                </c:pt>
                <c:pt idx="227">
                  <c:v>7</c:v>
                </c:pt>
                <c:pt idx="228">
                  <c:v>14</c:v>
                </c:pt>
                <c:pt idx="229">
                  <c:v>23</c:v>
                </c:pt>
                <c:pt idx="230">
                  <c:v>0</c:v>
                </c:pt>
                <c:pt idx="231">
                  <c:v>7</c:v>
                </c:pt>
                <c:pt idx="232">
                  <c:v>14</c:v>
                </c:pt>
                <c:pt idx="233">
                  <c:v>23</c:v>
                </c:pt>
                <c:pt idx="234">
                  <c:v>0</c:v>
                </c:pt>
                <c:pt idx="235">
                  <c:v>7</c:v>
                </c:pt>
                <c:pt idx="236">
                  <c:v>14</c:v>
                </c:pt>
                <c:pt idx="237">
                  <c:v>23</c:v>
                </c:pt>
                <c:pt idx="238">
                  <c:v>0</c:v>
                </c:pt>
                <c:pt idx="239">
                  <c:v>7</c:v>
                </c:pt>
                <c:pt idx="240">
                  <c:v>14</c:v>
                </c:pt>
                <c:pt idx="241">
                  <c:v>23</c:v>
                </c:pt>
                <c:pt idx="242">
                  <c:v>0</c:v>
                </c:pt>
                <c:pt idx="243">
                  <c:v>7</c:v>
                </c:pt>
                <c:pt idx="244">
                  <c:v>14</c:v>
                </c:pt>
                <c:pt idx="245">
                  <c:v>0</c:v>
                </c:pt>
                <c:pt idx="246">
                  <c:v>7</c:v>
                </c:pt>
                <c:pt idx="247">
                  <c:v>14</c:v>
                </c:pt>
                <c:pt idx="248">
                  <c:v>0</c:v>
                </c:pt>
                <c:pt idx="249">
                  <c:v>7</c:v>
                </c:pt>
                <c:pt idx="250">
                  <c:v>14</c:v>
                </c:pt>
                <c:pt idx="251">
                  <c:v>0</c:v>
                </c:pt>
                <c:pt idx="252">
                  <c:v>7</c:v>
                </c:pt>
                <c:pt idx="253">
                  <c:v>14</c:v>
                </c:pt>
                <c:pt idx="254">
                  <c:v>0</c:v>
                </c:pt>
                <c:pt idx="255">
                  <c:v>7</c:v>
                </c:pt>
                <c:pt idx="256">
                  <c:v>14</c:v>
                </c:pt>
                <c:pt idx="257">
                  <c:v>10</c:v>
                </c:pt>
                <c:pt idx="258">
                  <c:v>17</c:v>
                </c:pt>
                <c:pt idx="259">
                  <c:v>24</c:v>
                </c:pt>
                <c:pt idx="260">
                  <c:v>31</c:v>
                </c:pt>
                <c:pt idx="261">
                  <c:v>38</c:v>
                </c:pt>
                <c:pt idx="262">
                  <c:v>45</c:v>
                </c:pt>
                <c:pt idx="263">
                  <c:v>0</c:v>
                </c:pt>
                <c:pt idx="264">
                  <c:v>7</c:v>
                </c:pt>
                <c:pt idx="265">
                  <c:v>14</c:v>
                </c:pt>
                <c:pt idx="266">
                  <c:v>21</c:v>
                </c:pt>
                <c:pt idx="267">
                  <c:v>31</c:v>
                </c:pt>
                <c:pt idx="268">
                  <c:v>38</c:v>
                </c:pt>
                <c:pt idx="269">
                  <c:v>0</c:v>
                </c:pt>
                <c:pt idx="270">
                  <c:v>7</c:v>
                </c:pt>
                <c:pt idx="271">
                  <c:v>0</c:v>
                </c:pt>
                <c:pt idx="272">
                  <c:v>7</c:v>
                </c:pt>
                <c:pt idx="273">
                  <c:v>14</c:v>
                </c:pt>
                <c:pt idx="274">
                  <c:v>21</c:v>
                </c:pt>
                <c:pt idx="275">
                  <c:v>28</c:v>
                </c:pt>
                <c:pt idx="276">
                  <c:v>35</c:v>
                </c:pt>
                <c:pt idx="277">
                  <c:v>0</c:v>
                </c:pt>
                <c:pt idx="278">
                  <c:v>7</c:v>
                </c:pt>
                <c:pt idx="279">
                  <c:v>14</c:v>
                </c:pt>
                <c:pt idx="280">
                  <c:v>21</c:v>
                </c:pt>
                <c:pt idx="281">
                  <c:v>31</c:v>
                </c:pt>
                <c:pt idx="282">
                  <c:v>38</c:v>
                </c:pt>
                <c:pt idx="283">
                  <c:v>45</c:v>
                </c:pt>
                <c:pt idx="284">
                  <c:v>55</c:v>
                </c:pt>
                <c:pt idx="285">
                  <c:v>0</c:v>
                </c:pt>
                <c:pt idx="286">
                  <c:v>5</c:v>
                </c:pt>
                <c:pt idx="287">
                  <c:v>7</c:v>
                </c:pt>
                <c:pt idx="288">
                  <c:v>0</c:v>
                </c:pt>
                <c:pt idx="289">
                  <c:v>7</c:v>
                </c:pt>
                <c:pt idx="290">
                  <c:v>14</c:v>
                </c:pt>
                <c:pt idx="291">
                  <c:v>21</c:v>
                </c:pt>
                <c:pt idx="292">
                  <c:v>28</c:v>
                </c:pt>
                <c:pt idx="293">
                  <c:v>35</c:v>
                </c:pt>
                <c:pt idx="294">
                  <c:v>0</c:v>
                </c:pt>
                <c:pt idx="295">
                  <c:v>7</c:v>
                </c:pt>
                <c:pt idx="296">
                  <c:v>14</c:v>
                </c:pt>
                <c:pt idx="297">
                  <c:v>21</c:v>
                </c:pt>
                <c:pt idx="298">
                  <c:v>31</c:v>
                </c:pt>
                <c:pt idx="299">
                  <c:v>38</c:v>
                </c:pt>
                <c:pt idx="300">
                  <c:v>45</c:v>
                </c:pt>
                <c:pt idx="301">
                  <c:v>55</c:v>
                </c:pt>
                <c:pt idx="302">
                  <c:v>0</c:v>
                </c:pt>
                <c:pt idx="303">
                  <c:v>7</c:v>
                </c:pt>
                <c:pt idx="304">
                  <c:v>0</c:v>
                </c:pt>
                <c:pt idx="305">
                  <c:v>7</c:v>
                </c:pt>
                <c:pt idx="306">
                  <c:v>14</c:v>
                </c:pt>
                <c:pt idx="307">
                  <c:v>0</c:v>
                </c:pt>
                <c:pt idx="308">
                  <c:v>7</c:v>
                </c:pt>
                <c:pt idx="309">
                  <c:v>14</c:v>
                </c:pt>
                <c:pt idx="310">
                  <c:v>21</c:v>
                </c:pt>
                <c:pt idx="311">
                  <c:v>24</c:v>
                </c:pt>
                <c:pt idx="312">
                  <c:v>0</c:v>
                </c:pt>
                <c:pt idx="313">
                  <c:v>7</c:v>
                </c:pt>
                <c:pt idx="314">
                  <c:v>14</c:v>
                </c:pt>
                <c:pt idx="315">
                  <c:v>0</c:v>
                </c:pt>
                <c:pt idx="316">
                  <c:v>7</c:v>
                </c:pt>
                <c:pt idx="317">
                  <c:v>14</c:v>
                </c:pt>
                <c:pt idx="318">
                  <c:v>21</c:v>
                </c:pt>
                <c:pt idx="319">
                  <c:v>24</c:v>
                </c:pt>
                <c:pt idx="320">
                  <c:v>0</c:v>
                </c:pt>
                <c:pt idx="321">
                  <c:v>7</c:v>
                </c:pt>
                <c:pt idx="322">
                  <c:v>14</c:v>
                </c:pt>
                <c:pt idx="323">
                  <c:v>0</c:v>
                </c:pt>
                <c:pt idx="324">
                  <c:v>7</c:v>
                </c:pt>
                <c:pt idx="325">
                  <c:v>14</c:v>
                </c:pt>
                <c:pt idx="326">
                  <c:v>21</c:v>
                </c:pt>
                <c:pt idx="327">
                  <c:v>0</c:v>
                </c:pt>
                <c:pt idx="328">
                  <c:v>7</c:v>
                </c:pt>
                <c:pt idx="329">
                  <c:v>14</c:v>
                </c:pt>
                <c:pt idx="330">
                  <c:v>21</c:v>
                </c:pt>
                <c:pt idx="331">
                  <c:v>24</c:v>
                </c:pt>
                <c:pt idx="332">
                  <c:v>0</c:v>
                </c:pt>
                <c:pt idx="333">
                  <c:v>7</c:v>
                </c:pt>
                <c:pt idx="334">
                  <c:v>14</c:v>
                </c:pt>
                <c:pt idx="335">
                  <c:v>0</c:v>
                </c:pt>
                <c:pt idx="336">
                  <c:v>7</c:v>
                </c:pt>
                <c:pt idx="337">
                  <c:v>14</c:v>
                </c:pt>
                <c:pt idx="338">
                  <c:v>21</c:v>
                </c:pt>
                <c:pt idx="339">
                  <c:v>0</c:v>
                </c:pt>
                <c:pt idx="340">
                  <c:v>7</c:v>
                </c:pt>
                <c:pt idx="341">
                  <c:v>14</c:v>
                </c:pt>
                <c:pt idx="342">
                  <c:v>21</c:v>
                </c:pt>
                <c:pt idx="343">
                  <c:v>24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0</c:v>
                </c:pt>
                <c:pt idx="348">
                  <c:v>7</c:v>
                </c:pt>
                <c:pt idx="349">
                  <c:v>14</c:v>
                </c:pt>
                <c:pt idx="350">
                  <c:v>0</c:v>
                </c:pt>
                <c:pt idx="351">
                  <c:v>7</c:v>
                </c:pt>
                <c:pt idx="352">
                  <c:v>14</c:v>
                </c:pt>
                <c:pt idx="353">
                  <c:v>21</c:v>
                </c:pt>
                <c:pt idx="354">
                  <c:v>24</c:v>
                </c:pt>
                <c:pt idx="355">
                  <c:v>0</c:v>
                </c:pt>
                <c:pt idx="356">
                  <c:v>7</c:v>
                </c:pt>
                <c:pt idx="357">
                  <c:v>14</c:v>
                </c:pt>
                <c:pt idx="358">
                  <c:v>0</c:v>
                </c:pt>
                <c:pt idx="359">
                  <c:v>7</c:v>
                </c:pt>
                <c:pt idx="360">
                  <c:v>14</c:v>
                </c:pt>
                <c:pt idx="361">
                  <c:v>0</c:v>
                </c:pt>
                <c:pt idx="362">
                  <c:v>7</c:v>
                </c:pt>
                <c:pt idx="363">
                  <c:v>14</c:v>
                </c:pt>
                <c:pt idx="364">
                  <c:v>21</c:v>
                </c:pt>
                <c:pt idx="365">
                  <c:v>24</c:v>
                </c:pt>
                <c:pt idx="366">
                  <c:v>0</c:v>
                </c:pt>
                <c:pt idx="367">
                  <c:v>7</c:v>
                </c:pt>
                <c:pt idx="368">
                  <c:v>14</c:v>
                </c:pt>
              </c:numCache>
            </c:numRef>
          </c:xVal>
          <c:yVal>
            <c:numRef>
              <c:f>분석!$E$2:$E$370</c:f>
              <c:numCache>
                <c:formatCode>General</c:formatCode>
                <c:ptCount val="369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2</c:v>
                </c:pt>
                <c:pt idx="21">
                  <c:v>4</c:v>
                </c:pt>
                <c:pt idx="22">
                  <c:v>8</c:v>
                </c:pt>
                <c:pt idx="23">
                  <c:v>1</c:v>
                </c:pt>
                <c:pt idx="24">
                  <c:v>6</c:v>
                </c:pt>
                <c:pt idx="25">
                  <c:v>9</c:v>
                </c:pt>
                <c:pt idx="26">
                  <c:v>3</c:v>
                </c:pt>
                <c:pt idx="27">
                  <c:v>4</c:v>
                </c:pt>
                <c:pt idx="28">
                  <c:v>8</c:v>
                </c:pt>
                <c:pt idx="29">
                  <c:v>3</c:v>
                </c:pt>
                <c:pt idx="30">
                  <c:v>6</c:v>
                </c:pt>
                <c:pt idx="31">
                  <c:v>7</c:v>
                </c:pt>
                <c:pt idx="32">
                  <c:v>2</c:v>
                </c:pt>
                <c:pt idx="33">
                  <c:v>4</c:v>
                </c:pt>
                <c:pt idx="34">
                  <c:v>8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3</c:v>
                </c:pt>
                <c:pt idx="41">
                  <c:v>6</c:v>
                </c:pt>
                <c:pt idx="42">
                  <c:v>1</c:v>
                </c:pt>
                <c:pt idx="43">
                  <c:v>3</c:v>
                </c:pt>
                <c:pt idx="44">
                  <c:v>6</c:v>
                </c:pt>
                <c:pt idx="45">
                  <c:v>9</c:v>
                </c:pt>
                <c:pt idx="46">
                  <c:v>10</c:v>
                </c:pt>
                <c:pt idx="47">
                  <c:v>1</c:v>
                </c:pt>
                <c:pt idx="48">
                  <c:v>5</c:v>
                </c:pt>
                <c:pt idx="49">
                  <c:v>8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1</c:v>
                </c:pt>
                <c:pt idx="55">
                  <c:v>3</c:v>
                </c:pt>
                <c:pt idx="56">
                  <c:v>6</c:v>
                </c:pt>
                <c:pt idx="57">
                  <c:v>9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6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9</c:v>
                </c:pt>
                <c:pt idx="69">
                  <c:v>11</c:v>
                </c:pt>
                <c:pt idx="70">
                  <c:v>1</c:v>
                </c:pt>
                <c:pt idx="71">
                  <c:v>5</c:v>
                </c:pt>
                <c:pt idx="72">
                  <c:v>9</c:v>
                </c:pt>
                <c:pt idx="73">
                  <c:v>4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9</c:v>
                </c:pt>
                <c:pt idx="81">
                  <c:v>3</c:v>
                </c:pt>
                <c:pt idx="82">
                  <c:v>5</c:v>
                </c:pt>
                <c:pt idx="83">
                  <c:v>5</c:v>
                </c:pt>
                <c:pt idx="84">
                  <c:v>7</c:v>
                </c:pt>
                <c:pt idx="85">
                  <c:v>9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6</c:v>
                </c:pt>
                <c:pt idx="90">
                  <c:v>9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9</c:v>
                </c:pt>
                <c:pt idx="95">
                  <c:v>9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5</c:v>
                </c:pt>
                <c:pt idx="100">
                  <c:v>8</c:v>
                </c:pt>
                <c:pt idx="101">
                  <c:v>4</c:v>
                </c:pt>
                <c:pt idx="102">
                  <c:v>6</c:v>
                </c:pt>
                <c:pt idx="103">
                  <c:v>5</c:v>
                </c:pt>
                <c:pt idx="104">
                  <c:v>10</c:v>
                </c:pt>
                <c:pt idx="105">
                  <c:v>10</c:v>
                </c:pt>
                <c:pt idx="106">
                  <c:v>2</c:v>
                </c:pt>
                <c:pt idx="107">
                  <c:v>4</c:v>
                </c:pt>
                <c:pt idx="108">
                  <c:v>6</c:v>
                </c:pt>
                <c:pt idx="109">
                  <c:v>2</c:v>
                </c:pt>
                <c:pt idx="110">
                  <c:v>6</c:v>
                </c:pt>
                <c:pt idx="111">
                  <c:v>8</c:v>
                </c:pt>
                <c:pt idx="112">
                  <c:v>2</c:v>
                </c:pt>
                <c:pt idx="113">
                  <c:v>4</c:v>
                </c:pt>
                <c:pt idx="114">
                  <c:v>7</c:v>
                </c:pt>
                <c:pt idx="115">
                  <c:v>4</c:v>
                </c:pt>
                <c:pt idx="116">
                  <c:v>6</c:v>
                </c:pt>
                <c:pt idx="117">
                  <c:v>7</c:v>
                </c:pt>
                <c:pt idx="118">
                  <c:v>2</c:v>
                </c:pt>
                <c:pt idx="119">
                  <c:v>5</c:v>
                </c:pt>
                <c:pt idx="120">
                  <c:v>8</c:v>
                </c:pt>
                <c:pt idx="121">
                  <c:v>2</c:v>
                </c:pt>
                <c:pt idx="122">
                  <c:v>6</c:v>
                </c:pt>
                <c:pt idx="123">
                  <c:v>8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6</c:v>
                </c:pt>
                <c:pt idx="129">
                  <c:v>7</c:v>
                </c:pt>
                <c:pt idx="130">
                  <c:v>2</c:v>
                </c:pt>
                <c:pt idx="131">
                  <c:v>4</c:v>
                </c:pt>
                <c:pt idx="132">
                  <c:v>7</c:v>
                </c:pt>
                <c:pt idx="133">
                  <c:v>1</c:v>
                </c:pt>
                <c:pt idx="134">
                  <c:v>5</c:v>
                </c:pt>
                <c:pt idx="135">
                  <c:v>7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7</c:v>
                </c:pt>
                <c:pt idx="141">
                  <c:v>2</c:v>
                </c:pt>
                <c:pt idx="142">
                  <c:v>4</c:v>
                </c:pt>
                <c:pt idx="143">
                  <c:v>6</c:v>
                </c:pt>
                <c:pt idx="144">
                  <c:v>1</c:v>
                </c:pt>
                <c:pt idx="145">
                  <c:v>5</c:v>
                </c:pt>
                <c:pt idx="146">
                  <c:v>9</c:v>
                </c:pt>
                <c:pt idx="147">
                  <c:v>4</c:v>
                </c:pt>
                <c:pt idx="148">
                  <c:v>7</c:v>
                </c:pt>
                <c:pt idx="149">
                  <c:v>4</c:v>
                </c:pt>
                <c:pt idx="150">
                  <c:v>7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8</c:v>
                </c:pt>
                <c:pt idx="155">
                  <c:v>6</c:v>
                </c:pt>
                <c:pt idx="156">
                  <c:v>3</c:v>
                </c:pt>
                <c:pt idx="157">
                  <c:v>5</c:v>
                </c:pt>
                <c:pt idx="158">
                  <c:v>7</c:v>
                </c:pt>
                <c:pt idx="159">
                  <c:v>10</c:v>
                </c:pt>
                <c:pt idx="160">
                  <c:v>2</c:v>
                </c:pt>
                <c:pt idx="161">
                  <c:v>4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4</c:v>
                </c:pt>
                <c:pt idx="166">
                  <c:v>9</c:v>
                </c:pt>
                <c:pt idx="167">
                  <c:v>3</c:v>
                </c:pt>
                <c:pt idx="168">
                  <c:v>5</c:v>
                </c:pt>
                <c:pt idx="169">
                  <c:v>6</c:v>
                </c:pt>
                <c:pt idx="170">
                  <c:v>8</c:v>
                </c:pt>
                <c:pt idx="171">
                  <c:v>9</c:v>
                </c:pt>
                <c:pt idx="172">
                  <c:v>2</c:v>
                </c:pt>
                <c:pt idx="173">
                  <c:v>5</c:v>
                </c:pt>
                <c:pt idx="174">
                  <c:v>7</c:v>
                </c:pt>
                <c:pt idx="175">
                  <c:v>10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9</c:v>
                </c:pt>
                <c:pt idx="180">
                  <c:v>7</c:v>
                </c:pt>
                <c:pt idx="181">
                  <c:v>2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2</c:v>
                </c:pt>
                <c:pt idx="186">
                  <c:v>5</c:v>
                </c:pt>
                <c:pt idx="187">
                  <c:v>7</c:v>
                </c:pt>
                <c:pt idx="188">
                  <c:v>10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8</c:v>
                </c:pt>
                <c:pt idx="193">
                  <c:v>7</c:v>
                </c:pt>
                <c:pt idx="194">
                  <c:v>3</c:v>
                </c:pt>
                <c:pt idx="195">
                  <c:v>6</c:v>
                </c:pt>
                <c:pt idx="196">
                  <c:v>7</c:v>
                </c:pt>
                <c:pt idx="197">
                  <c:v>2</c:v>
                </c:pt>
                <c:pt idx="198">
                  <c:v>4</c:v>
                </c:pt>
                <c:pt idx="199">
                  <c:v>6</c:v>
                </c:pt>
                <c:pt idx="200">
                  <c:v>9</c:v>
                </c:pt>
                <c:pt idx="201">
                  <c:v>10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9</c:v>
                </c:pt>
                <c:pt idx="206">
                  <c:v>3</c:v>
                </c:pt>
                <c:pt idx="207">
                  <c:v>5</c:v>
                </c:pt>
                <c:pt idx="208">
                  <c:v>7</c:v>
                </c:pt>
                <c:pt idx="209">
                  <c:v>2</c:v>
                </c:pt>
                <c:pt idx="210">
                  <c:v>4</c:v>
                </c:pt>
                <c:pt idx="211">
                  <c:v>6</c:v>
                </c:pt>
                <c:pt idx="212">
                  <c:v>9</c:v>
                </c:pt>
                <c:pt idx="213">
                  <c:v>9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3</c:v>
                </c:pt>
                <c:pt idx="219">
                  <c:v>5</c:v>
                </c:pt>
                <c:pt idx="220">
                  <c:v>7</c:v>
                </c:pt>
                <c:pt idx="221">
                  <c:v>2</c:v>
                </c:pt>
                <c:pt idx="222">
                  <c:v>4</c:v>
                </c:pt>
                <c:pt idx="223">
                  <c:v>7</c:v>
                </c:pt>
                <c:pt idx="224">
                  <c:v>10</c:v>
                </c:pt>
                <c:pt idx="225">
                  <c:v>11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9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9</c:v>
                </c:pt>
                <c:pt idx="234">
                  <c:v>2</c:v>
                </c:pt>
                <c:pt idx="235">
                  <c:v>4</c:v>
                </c:pt>
                <c:pt idx="236">
                  <c:v>4</c:v>
                </c:pt>
                <c:pt idx="237">
                  <c:v>10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9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2</c:v>
                </c:pt>
                <c:pt idx="246">
                  <c:v>3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2</c:v>
                </c:pt>
                <c:pt idx="255">
                  <c:v>4</c:v>
                </c:pt>
                <c:pt idx="256">
                  <c:v>4</c:v>
                </c:pt>
                <c:pt idx="257">
                  <c:v>7</c:v>
                </c:pt>
                <c:pt idx="258">
                  <c:v>9</c:v>
                </c:pt>
                <c:pt idx="259">
                  <c:v>9</c:v>
                </c:pt>
                <c:pt idx="260">
                  <c:v>13</c:v>
                </c:pt>
                <c:pt idx="261">
                  <c:v>15</c:v>
                </c:pt>
                <c:pt idx="262">
                  <c:v>16</c:v>
                </c:pt>
                <c:pt idx="263">
                  <c:v>8</c:v>
                </c:pt>
                <c:pt idx="264">
                  <c:v>8</c:v>
                </c:pt>
                <c:pt idx="265">
                  <c:v>9</c:v>
                </c:pt>
                <c:pt idx="266">
                  <c:v>12</c:v>
                </c:pt>
                <c:pt idx="267">
                  <c:v>14</c:v>
                </c:pt>
                <c:pt idx="268">
                  <c:v>14</c:v>
                </c:pt>
                <c:pt idx="269">
                  <c:v>5</c:v>
                </c:pt>
                <c:pt idx="270">
                  <c:v>5</c:v>
                </c:pt>
                <c:pt idx="271">
                  <c:v>7</c:v>
                </c:pt>
                <c:pt idx="272">
                  <c:v>8</c:v>
                </c:pt>
                <c:pt idx="273">
                  <c:v>10</c:v>
                </c:pt>
                <c:pt idx="274">
                  <c:v>14</c:v>
                </c:pt>
                <c:pt idx="275">
                  <c:v>14</c:v>
                </c:pt>
                <c:pt idx="276">
                  <c:v>16</c:v>
                </c:pt>
                <c:pt idx="277">
                  <c:v>6</c:v>
                </c:pt>
                <c:pt idx="278">
                  <c:v>7</c:v>
                </c:pt>
                <c:pt idx="279">
                  <c:v>8</c:v>
                </c:pt>
                <c:pt idx="280">
                  <c:v>9</c:v>
                </c:pt>
                <c:pt idx="281">
                  <c:v>14</c:v>
                </c:pt>
                <c:pt idx="282">
                  <c:v>15</c:v>
                </c:pt>
                <c:pt idx="283">
                  <c:v>14</c:v>
                </c:pt>
                <c:pt idx="284">
                  <c:v>17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7</c:v>
                </c:pt>
                <c:pt idx="289">
                  <c:v>8</c:v>
                </c:pt>
                <c:pt idx="290">
                  <c:v>10</c:v>
                </c:pt>
                <c:pt idx="291">
                  <c:v>11</c:v>
                </c:pt>
                <c:pt idx="292">
                  <c:v>14</c:v>
                </c:pt>
                <c:pt idx="293">
                  <c:v>15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10</c:v>
                </c:pt>
                <c:pt idx="298">
                  <c:v>12</c:v>
                </c:pt>
                <c:pt idx="299">
                  <c:v>12</c:v>
                </c:pt>
                <c:pt idx="300">
                  <c:v>13</c:v>
                </c:pt>
                <c:pt idx="301">
                  <c:v>15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7</c:v>
                </c:pt>
                <c:pt idx="306">
                  <c:v>11</c:v>
                </c:pt>
                <c:pt idx="307">
                  <c:v>6</c:v>
                </c:pt>
                <c:pt idx="308">
                  <c:v>8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5</c:v>
                </c:pt>
                <c:pt idx="313">
                  <c:v>8</c:v>
                </c:pt>
                <c:pt idx="314">
                  <c:v>9</c:v>
                </c:pt>
                <c:pt idx="315">
                  <c:v>6</c:v>
                </c:pt>
                <c:pt idx="316">
                  <c:v>8</c:v>
                </c:pt>
                <c:pt idx="317">
                  <c:v>11</c:v>
                </c:pt>
                <c:pt idx="318">
                  <c:v>12</c:v>
                </c:pt>
                <c:pt idx="319">
                  <c:v>12</c:v>
                </c:pt>
                <c:pt idx="320">
                  <c:v>5</c:v>
                </c:pt>
                <c:pt idx="321">
                  <c:v>7</c:v>
                </c:pt>
                <c:pt idx="322">
                  <c:v>8</c:v>
                </c:pt>
                <c:pt idx="323">
                  <c:v>4</c:v>
                </c:pt>
                <c:pt idx="324">
                  <c:v>6</c:v>
                </c:pt>
                <c:pt idx="325">
                  <c:v>8</c:v>
                </c:pt>
                <c:pt idx="326">
                  <c:v>11</c:v>
                </c:pt>
                <c:pt idx="327">
                  <c:v>5</c:v>
                </c:pt>
                <c:pt idx="328">
                  <c:v>8</c:v>
                </c:pt>
                <c:pt idx="329">
                  <c:v>10</c:v>
                </c:pt>
                <c:pt idx="330">
                  <c:v>11</c:v>
                </c:pt>
                <c:pt idx="331">
                  <c:v>12</c:v>
                </c:pt>
                <c:pt idx="332">
                  <c:v>5</c:v>
                </c:pt>
                <c:pt idx="333">
                  <c:v>8</c:v>
                </c:pt>
                <c:pt idx="334">
                  <c:v>10</c:v>
                </c:pt>
                <c:pt idx="335">
                  <c:v>5</c:v>
                </c:pt>
                <c:pt idx="336">
                  <c:v>7</c:v>
                </c:pt>
                <c:pt idx="337">
                  <c:v>10</c:v>
                </c:pt>
                <c:pt idx="338">
                  <c:v>12</c:v>
                </c:pt>
                <c:pt idx="339">
                  <c:v>6</c:v>
                </c:pt>
                <c:pt idx="340">
                  <c:v>8</c:v>
                </c:pt>
                <c:pt idx="341">
                  <c:v>11</c:v>
                </c:pt>
                <c:pt idx="342">
                  <c:v>11</c:v>
                </c:pt>
                <c:pt idx="343">
                  <c:v>12</c:v>
                </c:pt>
                <c:pt idx="344">
                  <c:v>5</c:v>
                </c:pt>
                <c:pt idx="345">
                  <c:v>7</c:v>
                </c:pt>
                <c:pt idx="346">
                  <c:v>9</c:v>
                </c:pt>
                <c:pt idx="347">
                  <c:v>4</c:v>
                </c:pt>
                <c:pt idx="348">
                  <c:v>7</c:v>
                </c:pt>
                <c:pt idx="349">
                  <c:v>10</c:v>
                </c:pt>
                <c:pt idx="350">
                  <c:v>6</c:v>
                </c:pt>
                <c:pt idx="351">
                  <c:v>8</c:v>
                </c:pt>
                <c:pt idx="352">
                  <c:v>11</c:v>
                </c:pt>
                <c:pt idx="353">
                  <c:v>12</c:v>
                </c:pt>
                <c:pt idx="354">
                  <c:v>12</c:v>
                </c:pt>
                <c:pt idx="355">
                  <c:v>5</c:v>
                </c:pt>
                <c:pt idx="356">
                  <c:v>7</c:v>
                </c:pt>
                <c:pt idx="357">
                  <c:v>9</c:v>
                </c:pt>
                <c:pt idx="358">
                  <c:v>4</c:v>
                </c:pt>
                <c:pt idx="359">
                  <c:v>6</c:v>
                </c:pt>
                <c:pt idx="360">
                  <c:v>9</c:v>
                </c:pt>
                <c:pt idx="361">
                  <c:v>6</c:v>
                </c:pt>
                <c:pt idx="362">
                  <c:v>8</c:v>
                </c:pt>
                <c:pt idx="363">
                  <c:v>11</c:v>
                </c:pt>
                <c:pt idx="364">
                  <c:v>12</c:v>
                </c:pt>
                <c:pt idx="365">
                  <c:v>13</c:v>
                </c:pt>
                <c:pt idx="366">
                  <c:v>5</c:v>
                </c:pt>
                <c:pt idx="367">
                  <c:v>8</c:v>
                </c:pt>
                <c:pt idx="36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E-4C72-A454-630A926A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5232"/>
        <c:axId val="81073024"/>
      </c:scatterChart>
      <c:valAx>
        <c:axId val="1042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073024"/>
        <c:crosses val="autoZero"/>
        <c:crossBetween val="midCat"/>
      </c:valAx>
      <c:valAx>
        <c:axId val="810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</a:t>
                </a:r>
                <a:r>
                  <a:rPr lang="en-US" altLang="ko-KR" baseline="0"/>
                  <a:t> Number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GDD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계산!$I$2:$I$370</c:f>
              <c:numCache>
                <c:formatCode>General</c:formatCode>
                <c:ptCount val="369"/>
                <c:pt idx="0">
                  <c:v>0</c:v>
                </c:pt>
                <c:pt idx="1">
                  <c:v>112</c:v>
                </c:pt>
                <c:pt idx="2">
                  <c:v>256</c:v>
                </c:pt>
                <c:pt idx="3">
                  <c:v>0</c:v>
                </c:pt>
                <c:pt idx="4">
                  <c:v>112</c:v>
                </c:pt>
                <c:pt idx="5">
                  <c:v>224</c:v>
                </c:pt>
                <c:pt idx="6">
                  <c:v>0</c:v>
                </c:pt>
                <c:pt idx="7">
                  <c:v>133</c:v>
                </c:pt>
                <c:pt idx="8">
                  <c:v>266</c:v>
                </c:pt>
                <c:pt idx="9">
                  <c:v>0</c:v>
                </c:pt>
                <c:pt idx="10">
                  <c:v>126</c:v>
                </c:pt>
                <c:pt idx="11">
                  <c:v>266</c:v>
                </c:pt>
                <c:pt idx="12">
                  <c:v>0</c:v>
                </c:pt>
                <c:pt idx="13">
                  <c:v>112</c:v>
                </c:pt>
                <c:pt idx="14">
                  <c:v>256</c:v>
                </c:pt>
                <c:pt idx="15">
                  <c:v>0</c:v>
                </c:pt>
                <c:pt idx="16">
                  <c:v>112</c:v>
                </c:pt>
                <c:pt idx="17">
                  <c:v>224</c:v>
                </c:pt>
                <c:pt idx="18">
                  <c:v>336</c:v>
                </c:pt>
                <c:pt idx="19">
                  <c:v>448</c:v>
                </c:pt>
                <c:pt idx="20">
                  <c:v>0</c:v>
                </c:pt>
                <c:pt idx="21">
                  <c:v>133</c:v>
                </c:pt>
                <c:pt idx="22">
                  <c:v>266</c:v>
                </c:pt>
                <c:pt idx="23">
                  <c:v>0</c:v>
                </c:pt>
                <c:pt idx="24">
                  <c:v>126</c:v>
                </c:pt>
                <c:pt idx="25">
                  <c:v>266</c:v>
                </c:pt>
                <c:pt idx="26">
                  <c:v>0</c:v>
                </c:pt>
                <c:pt idx="27">
                  <c:v>112</c:v>
                </c:pt>
                <c:pt idx="28">
                  <c:v>256</c:v>
                </c:pt>
                <c:pt idx="29">
                  <c:v>0</c:v>
                </c:pt>
                <c:pt idx="30">
                  <c:v>112</c:v>
                </c:pt>
                <c:pt idx="31">
                  <c:v>224</c:v>
                </c:pt>
                <c:pt idx="32">
                  <c:v>0</c:v>
                </c:pt>
                <c:pt idx="33">
                  <c:v>133</c:v>
                </c:pt>
                <c:pt idx="34">
                  <c:v>266</c:v>
                </c:pt>
                <c:pt idx="35">
                  <c:v>0</c:v>
                </c:pt>
                <c:pt idx="36">
                  <c:v>126</c:v>
                </c:pt>
                <c:pt idx="37">
                  <c:v>0</c:v>
                </c:pt>
                <c:pt idx="38">
                  <c:v>112</c:v>
                </c:pt>
                <c:pt idx="39">
                  <c:v>256</c:v>
                </c:pt>
                <c:pt idx="40">
                  <c:v>0</c:v>
                </c:pt>
                <c:pt idx="41">
                  <c:v>112</c:v>
                </c:pt>
                <c:pt idx="42">
                  <c:v>0</c:v>
                </c:pt>
                <c:pt idx="43">
                  <c:v>133</c:v>
                </c:pt>
                <c:pt idx="44">
                  <c:v>266</c:v>
                </c:pt>
                <c:pt idx="45">
                  <c:v>399</c:v>
                </c:pt>
                <c:pt idx="46">
                  <c:v>504</c:v>
                </c:pt>
                <c:pt idx="47">
                  <c:v>0</c:v>
                </c:pt>
                <c:pt idx="48">
                  <c:v>126</c:v>
                </c:pt>
                <c:pt idx="49">
                  <c:v>266</c:v>
                </c:pt>
                <c:pt idx="50">
                  <c:v>0</c:v>
                </c:pt>
                <c:pt idx="51">
                  <c:v>112</c:v>
                </c:pt>
                <c:pt idx="52">
                  <c:v>0</c:v>
                </c:pt>
                <c:pt idx="53">
                  <c:v>112</c:v>
                </c:pt>
                <c:pt idx="54">
                  <c:v>0</c:v>
                </c:pt>
                <c:pt idx="55">
                  <c:v>133</c:v>
                </c:pt>
                <c:pt idx="56">
                  <c:v>266</c:v>
                </c:pt>
                <c:pt idx="57">
                  <c:v>399</c:v>
                </c:pt>
                <c:pt idx="58">
                  <c:v>0</c:v>
                </c:pt>
                <c:pt idx="59">
                  <c:v>126</c:v>
                </c:pt>
                <c:pt idx="60">
                  <c:v>266</c:v>
                </c:pt>
                <c:pt idx="61">
                  <c:v>0</c:v>
                </c:pt>
                <c:pt idx="62">
                  <c:v>112</c:v>
                </c:pt>
                <c:pt idx="63">
                  <c:v>0</c:v>
                </c:pt>
                <c:pt idx="64">
                  <c:v>112</c:v>
                </c:pt>
                <c:pt idx="65">
                  <c:v>0</c:v>
                </c:pt>
                <c:pt idx="66">
                  <c:v>133</c:v>
                </c:pt>
                <c:pt idx="67">
                  <c:v>266</c:v>
                </c:pt>
                <c:pt idx="68">
                  <c:v>399</c:v>
                </c:pt>
                <c:pt idx="69">
                  <c:v>504</c:v>
                </c:pt>
                <c:pt idx="70">
                  <c:v>0</c:v>
                </c:pt>
                <c:pt idx="71">
                  <c:v>126</c:v>
                </c:pt>
                <c:pt idx="72">
                  <c:v>266</c:v>
                </c:pt>
                <c:pt idx="73">
                  <c:v>0</c:v>
                </c:pt>
                <c:pt idx="74">
                  <c:v>112</c:v>
                </c:pt>
                <c:pt idx="75">
                  <c:v>0</c:v>
                </c:pt>
                <c:pt idx="76">
                  <c:v>112</c:v>
                </c:pt>
                <c:pt idx="77">
                  <c:v>240</c:v>
                </c:pt>
                <c:pt idx="78">
                  <c:v>0</c:v>
                </c:pt>
                <c:pt idx="79">
                  <c:v>112</c:v>
                </c:pt>
                <c:pt idx="80">
                  <c:v>256</c:v>
                </c:pt>
                <c:pt idx="81">
                  <c:v>0</c:v>
                </c:pt>
                <c:pt idx="82">
                  <c:v>119</c:v>
                </c:pt>
                <c:pt idx="83">
                  <c:v>238</c:v>
                </c:pt>
                <c:pt idx="84">
                  <c:v>357</c:v>
                </c:pt>
                <c:pt idx="85">
                  <c:v>459</c:v>
                </c:pt>
                <c:pt idx="86">
                  <c:v>0</c:v>
                </c:pt>
                <c:pt idx="87">
                  <c:v>126</c:v>
                </c:pt>
                <c:pt idx="88">
                  <c:v>0</c:v>
                </c:pt>
                <c:pt idx="89">
                  <c:v>133</c:v>
                </c:pt>
                <c:pt idx="90">
                  <c:v>252</c:v>
                </c:pt>
                <c:pt idx="91">
                  <c:v>0</c:v>
                </c:pt>
                <c:pt idx="92">
                  <c:v>119</c:v>
                </c:pt>
                <c:pt idx="93">
                  <c:v>238</c:v>
                </c:pt>
                <c:pt idx="94">
                  <c:v>357</c:v>
                </c:pt>
                <c:pt idx="95">
                  <c:v>459</c:v>
                </c:pt>
                <c:pt idx="96">
                  <c:v>0</c:v>
                </c:pt>
                <c:pt idx="97">
                  <c:v>126</c:v>
                </c:pt>
                <c:pt idx="98">
                  <c:v>0</c:v>
                </c:pt>
                <c:pt idx="99">
                  <c:v>133</c:v>
                </c:pt>
                <c:pt idx="100">
                  <c:v>252</c:v>
                </c:pt>
                <c:pt idx="101">
                  <c:v>0</c:v>
                </c:pt>
                <c:pt idx="102">
                  <c:v>119</c:v>
                </c:pt>
                <c:pt idx="103">
                  <c:v>0</c:v>
                </c:pt>
                <c:pt idx="104">
                  <c:v>119</c:v>
                </c:pt>
                <c:pt idx="105">
                  <c:v>221</c:v>
                </c:pt>
                <c:pt idx="106">
                  <c:v>0</c:v>
                </c:pt>
                <c:pt idx="107">
                  <c:v>126</c:v>
                </c:pt>
                <c:pt idx="108">
                  <c:v>266</c:v>
                </c:pt>
                <c:pt idx="109">
                  <c:v>0</c:v>
                </c:pt>
                <c:pt idx="110">
                  <c:v>133</c:v>
                </c:pt>
                <c:pt idx="111">
                  <c:v>252</c:v>
                </c:pt>
                <c:pt idx="112">
                  <c:v>0</c:v>
                </c:pt>
                <c:pt idx="113">
                  <c:v>119</c:v>
                </c:pt>
                <c:pt idx="114">
                  <c:v>224</c:v>
                </c:pt>
                <c:pt idx="115">
                  <c:v>0</c:v>
                </c:pt>
                <c:pt idx="116">
                  <c:v>119</c:v>
                </c:pt>
                <c:pt idx="117">
                  <c:v>238</c:v>
                </c:pt>
                <c:pt idx="118">
                  <c:v>0</c:v>
                </c:pt>
                <c:pt idx="119">
                  <c:v>133</c:v>
                </c:pt>
                <c:pt idx="120">
                  <c:v>266</c:v>
                </c:pt>
                <c:pt idx="121">
                  <c:v>0</c:v>
                </c:pt>
                <c:pt idx="122">
                  <c:v>133</c:v>
                </c:pt>
                <c:pt idx="123">
                  <c:v>252</c:v>
                </c:pt>
                <c:pt idx="124">
                  <c:v>0</c:v>
                </c:pt>
                <c:pt idx="125">
                  <c:v>119</c:v>
                </c:pt>
                <c:pt idx="126">
                  <c:v>224</c:v>
                </c:pt>
                <c:pt idx="127">
                  <c:v>0</c:v>
                </c:pt>
                <c:pt idx="128">
                  <c:v>119</c:v>
                </c:pt>
                <c:pt idx="129">
                  <c:v>238</c:v>
                </c:pt>
                <c:pt idx="130">
                  <c:v>0</c:v>
                </c:pt>
                <c:pt idx="131">
                  <c:v>133</c:v>
                </c:pt>
                <c:pt idx="132">
                  <c:v>252</c:v>
                </c:pt>
                <c:pt idx="133">
                  <c:v>0</c:v>
                </c:pt>
                <c:pt idx="134">
                  <c:v>133</c:v>
                </c:pt>
                <c:pt idx="135">
                  <c:v>252</c:v>
                </c:pt>
                <c:pt idx="136">
                  <c:v>0</c:v>
                </c:pt>
                <c:pt idx="137">
                  <c:v>112</c:v>
                </c:pt>
                <c:pt idx="138">
                  <c:v>0</c:v>
                </c:pt>
                <c:pt idx="139">
                  <c:v>119</c:v>
                </c:pt>
                <c:pt idx="140">
                  <c:v>238</c:v>
                </c:pt>
                <c:pt idx="141">
                  <c:v>0</c:v>
                </c:pt>
                <c:pt idx="142">
                  <c:v>133</c:v>
                </c:pt>
                <c:pt idx="143">
                  <c:v>252</c:v>
                </c:pt>
                <c:pt idx="144">
                  <c:v>0</c:v>
                </c:pt>
                <c:pt idx="145">
                  <c:v>133</c:v>
                </c:pt>
                <c:pt idx="146">
                  <c:v>252</c:v>
                </c:pt>
                <c:pt idx="147">
                  <c:v>0</c:v>
                </c:pt>
                <c:pt idx="148">
                  <c:v>112</c:v>
                </c:pt>
                <c:pt idx="149">
                  <c:v>0</c:v>
                </c:pt>
                <c:pt idx="150">
                  <c:v>112</c:v>
                </c:pt>
                <c:pt idx="151">
                  <c:v>0</c:v>
                </c:pt>
                <c:pt idx="152">
                  <c:v>98</c:v>
                </c:pt>
                <c:pt idx="153">
                  <c:v>182</c:v>
                </c:pt>
                <c:pt idx="154">
                  <c:v>322</c:v>
                </c:pt>
                <c:pt idx="155">
                  <c:v>0</c:v>
                </c:pt>
                <c:pt idx="156">
                  <c:v>0</c:v>
                </c:pt>
                <c:pt idx="157">
                  <c:v>119</c:v>
                </c:pt>
                <c:pt idx="158">
                  <c:v>238</c:v>
                </c:pt>
                <c:pt idx="159">
                  <c:v>448</c:v>
                </c:pt>
                <c:pt idx="160">
                  <c:v>0</c:v>
                </c:pt>
                <c:pt idx="161">
                  <c:v>119</c:v>
                </c:pt>
                <c:pt idx="162">
                  <c:v>238</c:v>
                </c:pt>
                <c:pt idx="163">
                  <c:v>0</c:v>
                </c:pt>
                <c:pt idx="164">
                  <c:v>98</c:v>
                </c:pt>
                <c:pt idx="165">
                  <c:v>182</c:v>
                </c:pt>
                <c:pt idx="166">
                  <c:v>322</c:v>
                </c:pt>
                <c:pt idx="167">
                  <c:v>0</c:v>
                </c:pt>
                <c:pt idx="168">
                  <c:v>119</c:v>
                </c:pt>
                <c:pt idx="169">
                  <c:v>238</c:v>
                </c:pt>
                <c:pt idx="170">
                  <c:v>357</c:v>
                </c:pt>
                <c:pt idx="171">
                  <c:v>448</c:v>
                </c:pt>
                <c:pt idx="172">
                  <c:v>0</c:v>
                </c:pt>
                <c:pt idx="173">
                  <c:v>119</c:v>
                </c:pt>
                <c:pt idx="174">
                  <c:v>238</c:v>
                </c:pt>
                <c:pt idx="175">
                  <c:v>357</c:v>
                </c:pt>
                <c:pt idx="176">
                  <c:v>0</c:v>
                </c:pt>
                <c:pt idx="177">
                  <c:v>98</c:v>
                </c:pt>
                <c:pt idx="178">
                  <c:v>182</c:v>
                </c:pt>
                <c:pt idx="179">
                  <c:v>322</c:v>
                </c:pt>
                <c:pt idx="180">
                  <c:v>0</c:v>
                </c:pt>
                <c:pt idx="181">
                  <c:v>0</c:v>
                </c:pt>
                <c:pt idx="182">
                  <c:v>119</c:v>
                </c:pt>
                <c:pt idx="183">
                  <c:v>238</c:v>
                </c:pt>
                <c:pt idx="184">
                  <c:v>357</c:v>
                </c:pt>
                <c:pt idx="185">
                  <c:v>0</c:v>
                </c:pt>
                <c:pt idx="186">
                  <c:v>119</c:v>
                </c:pt>
                <c:pt idx="187">
                  <c:v>238</c:v>
                </c:pt>
                <c:pt idx="188">
                  <c:v>357</c:v>
                </c:pt>
                <c:pt idx="189">
                  <c:v>0</c:v>
                </c:pt>
                <c:pt idx="190">
                  <c:v>98</c:v>
                </c:pt>
                <c:pt idx="191">
                  <c:v>182</c:v>
                </c:pt>
                <c:pt idx="192">
                  <c:v>322</c:v>
                </c:pt>
                <c:pt idx="193">
                  <c:v>0</c:v>
                </c:pt>
                <c:pt idx="194">
                  <c:v>0</c:v>
                </c:pt>
                <c:pt idx="195">
                  <c:v>119</c:v>
                </c:pt>
                <c:pt idx="196">
                  <c:v>238</c:v>
                </c:pt>
                <c:pt idx="197">
                  <c:v>0</c:v>
                </c:pt>
                <c:pt idx="198">
                  <c:v>119</c:v>
                </c:pt>
                <c:pt idx="199">
                  <c:v>238</c:v>
                </c:pt>
                <c:pt idx="200">
                  <c:v>357</c:v>
                </c:pt>
                <c:pt idx="201">
                  <c:v>448</c:v>
                </c:pt>
                <c:pt idx="202">
                  <c:v>0</c:v>
                </c:pt>
                <c:pt idx="203">
                  <c:v>98</c:v>
                </c:pt>
                <c:pt idx="204">
                  <c:v>182</c:v>
                </c:pt>
                <c:pt idx="205">
                  <c:v>322</c:v>
                </c:pt>
                <c:pt idx="206">
                  <c:v>0</c:v>
                </c:pt>
                <c:pt idx="207">
                  <c:v>119</c:v>
                </c:pt>
                <c:pt idx="208">
                  <c:v>238</c:v>
                </c:pt>
                <c:pt idx="209">
                  <c:v>0</c:v>
                </c:pt>
                <c:pt idx="210">
                  <c:v>119</c:v>
                </c:pt>
                <c:pt idx="211">
                  <c:v>238</c:v>
                </c:pt>
                <c:pt idx="212">
                  <c:v>357</c:v>
                </c:pt>
                <c:pt idx="213">
                  <c:v>448</c:v>
                </c:pt>
                <c:pt idx="214">
                  <c:v>0</c:v>
                </c:pt>
                <c:pt idx="215">
                  <c:v>98</c:v>
                </c:pt>
                <c:pt idx="216">
                  <c:v>182</c:v>
                </c:pt>
                <c:pt idx="217">
                  <c:v>322</c:v>
                </c:pt>
                <c:pt idx="218">
                  <c:v>0</c:v>
                </c:pt>
                <c:pt idx="219">
                  <c:v>119</c:v>
                </c:pt>
                <c:pt idx="220">
                  <c:v>238</c:v>
                </c:pt>
                <c:pt idx="221">
                  <c:v>0</c:v>
                </c:pt>
                <c:pt idx="222">
                  <c:v>119</c:v>
                </c:pt>
                <c:pt idx="223">
                  <c:v>238</c:v>
                </c:pt>
                <c:pt idx="224">
                  <c:v>357</c:v>
                </c:pt>
                <c:pt idx="225">
                  <c:v>448</c:v>
                </c:pt>
                <c:pt idx="226">
                  <c:v>0</c:v>
                </c:pt>
                <c:pt idx="227">
                  <c:v>98</c:v>
                </c:pt>
                <c:pt idx="228">
                  <c:v>182</c:v>
                </c:pt>
                <c:pt idx="229">
                  <c:v>322</c:v>
                </c:pt>
                <c:pt idx="230">
                  <c:v>0</c:v>
                </c:pt>
                <c:pt idx="231">
                  <c:v>98</c:v>
                </c:pt>
                <c:pt idx="232">
                  <c:v>182</c:v>
                </c:pt>
                <c:pt idx="233">
                  <c:v>322</c:v>
                </c:pt>
                <c:pt idx="234">
                  <c:v>0</c:v>
                </c:pt>
                <c:pt idx="235">
                  <c:v>98</c:v>
                </c:pt>
                <c:pt idx="236">
                  <c:v>196</c:v>
                </c:pt>
                <c:pt idx="237">
                  <c:v>322</c:v>
                </c:pt>
                <c:pt idx="238">
                  <c:v>0</c:v>
                </c:pt>
                <c:pt idx="239">
                  <c:v>98</c:v>
                </c:pt>
                <c:pt idx="240">
                  <c:v>182</c:v>
                </c:pt>
                <c:pt idx="241">
                  <c:v>322</c:v>
                </c:pt>
                <c:pt idx="242">
                  <c:v>0</c:v>
                </c:pt>
                <c:pt idx="243">
                  <c:v>98</c:v>
                </c:pt>
                <c:pt idx="244">
                  <c:v>182</c:v>
                </c:pt>
                <c:pt idx="245">
                  <c:v>0</c:v>
                </c:pt>
                <c:pt idx="246">
                  <c:v>98</c:v>
                </c:pt>
                <c:pt idx="247">
                  <c:v>182</c:v>
                </c:pt>
                <c:pt idx="248">
                  <c:v>0</c:v>
                </c:pt>
                <c:pt idx="249">
                  <c:v>98</c:v>
                </c:pt>
                <c:pt idx="250">
                  <c:v>196</c:v>
                </c:pt>
                <c:pt idx="251">
                  <c:v>0</c:v>
                </c:pt>
                <c:pt idx="252">
                  <c:v>98</c:v>
                </c:pt>
                <c:pt idx="253">
                  <c:v>182</c:v>
                </c:pt>
                <c:pt idx="254">
                  <c:v>0</c:v>
                </c:pt>
                <c:pt idx="255">
                  <c:v>98</c:v>
                </c:pt>
                <c:pt idx="256">
                  <c:v>182</c:v>
                </c:pt>
                <c:pt idx="257">
                  <c:v>180</c:v>
                </c:pt>
                <c:pt idx="258">
                  <c:v>306</c:v>
                </c:pt>
                <c:pt idx="259">
                  <c:v>480</c:v>
                </c:pt>
                <c:pt idx="260">
                  <c:v>589</c:v>
                </c:pt>
                <c:pt idx="261">
                  <c:v>684</c:v>
                </c:pt>
                <c:pt idx="262">
                  <c:v>765</c:v>
                </c:pt>
                <c:pt idx="263">
                  <c:v>0</c:v>
                </c:pt>
                <c:pt idx="264">
                  <c:v>119</c:v>
                </c:pt>
                <c:pt idx="265">
                  <c:v>238</c:v>
                </c:pt>
                <c:pt idx="266">
                  <c:v>336</c:v>
                </c:pt>
                <c:pt idx="267">
                  <c:v>496</c:v>
                </c:pt>
                <c:pt idx="268">
                  <c:v>608</c:v>
                </c:pt>
                <c:pt idx="269">
                  <c:v>0</c:v>
                </c:pt>
                <c:pt idx="270">
                  <c:v>98</c:v>
                </c:pt>
                <c:pt idx="271">
                  <c:v>0</c:v>
                </c:pt>
                <c:pt idx="272">
                  <c:v>126</c:v>
                </c:pt>
                <c:pt idx="273">
                  <c:v>280</c:v>
                </c:pt>
                <c:pt idx="274">
                  <c:v>378</c:v>
                </c:pt>
                <c:pt idx="275">
                  <c:v>504</c:v>
                </c:pt>
                <c:pt idx="276">
                  <c:v>595</c:v>
                </c:pt>
                <c:pt idx="277">
                  <c:v>0</c:v>
                </c:pt>
                <c:pt idx="278">
                  <c:v>119</c:v>
                </c:pt>
                <c:pt idx="279">
                  <c:v>238</c:v>
                </c:pt>
                <c:pt idx="280">
                  <c:v>336</c:v>
                </c:pt>
                <c:pt idx="281">
                  <c:v>496</c:v>
                </c:pt>
                <c:pt idx="282">
                  <c:v>608</c:v>
                </c:pt>
                <c:pt idx="283">
                  <c:v>675</c:v>
                </c:pt>
                <c:pt idx="284">
                  <c:v>715</c:v>
                </c:pt>
                <c:pt idx="285">
                  <c:v>0</c:v>
                </c:pt>
                <c:pt idx="286">
                  <c:v>70</c:v>
                </c:pt>
                <c:pt idx="287">
                  <c:v>98</c:v>
                </c:pt>
                <c:pt idx="288">
                  <c:v>0</c:v>
                </c:pt>
                <c:pt idx="289">
                  <c:v>126</c:v>
                </c:pt>
                <c:pt idx="290">
                  <c:v>280</c:v>
                </c:pt>
                <c:pt idx="291">
                  <c:v>399</c:v>
                </c:pt>
                <c:pt idx="292">
                  <c:v>504</c:v>
                </c:pt>
                <c:pt idx="293">
                  <c:v>595</c:v>
                </c:pt>
                <c:pt idx="294">
                  <c:v>0</c:v>
                </c:pt>
                <c:pt idx="295">
                  <c:v>119</c:v>
                </c:pt>
                <c:pt idx="296">
                  <c:v>238</c:v>
                </c:pt>
                <c:pt idx="297">
                  <c:v>357</c:v>
                </c:pt>
                <c:pt idx="298">
                  <c:v>465</c:v>
                </c:pt>
                <c:pt idx="299">
                  <c:v>608</c:v>
                </c:pt>
                <c:pt idx="300">
                  <c:v>630</c:v>
                </c:pt>
                <c:pt idx="301">
                  <c:v>715</c:v>
                </c:pt>
                <c:pt idx="302">
                  <c:v>0</c:v>
                </c:pt>
                <c:pt idx="303">
                  <c:v>98</c:v>
                </c:pt>
                <c:pt idx="304">
                  <c:v>0</c:v>
                </c:pt>
                <c:pt idx="305">
                  <c:v>98</c:v>
                </c:pt>
                <c:pt idx="306">
                  <c:v>168</c:v>
                </c:pt>
                <c:pt idx="307">
                  <c:v>0</c:v>
                </c:pt>
                <c:pt idx="308">
                  <c:v>105</c:v>
                </c:pt>
                <c:pt idx="309">
                  <c:v>196</c:v>
                </c:pt>
                <c:pt idx="310">
                  <c:v>315</c:v>
                </c:pt>
                <c:pt idx="311">
                  <c:v>336</c:v>
                </c:pt>
                <c:pt idx="312">
                  <c:v>0</c:v>
                </c:pt>
                <c:pt idx="313">
                  <c:v>91</c:v>
                </c:pt>
                <c:pt idx="314">
                  <c:v>182</c:v>
                </c:pt>
                <c:pt idx="315">
                  <c:v>0</c:v>
                </c:pt>
                <c:pt idx="316">
                  <c:v>105</c:v>
                </c:pt>
                <c:pt idx="317">
                  <c:v>196</c:v>
                </c:pt>
                <c:pt idx="318">
                  <c:v>315</c:v>
                </c:pt>
                <c:pt idx="319">
                  <c:v>336</c:v>
                </c:pt>
                <c:pt idx="320">
                  <c:v>0</c:v>
                </c:pt>
                <c:pt idx="321">
                  <c:v>91</c:v>
                </c:pt>
                <c:pt idx="322">
                  <c:v>196</c:v>
                </c:pt>
                <c:pt idx="323">
                  <c:v>0</c:v>
                </c:pt>
                <c:pt idx="324">
                  <c:v>98</c:v>
                </c:pt>
                <c:pt idx="325">
                  <c:v>182</c:v>
                </c:pt>
                <c:pt idx="326">
                  <c:v>252</c:v>
                </c:pt>
                <c:pt idx="327">
                  <c:v>0</c:v>
                </c:pt>
                <c:pt idx="328">
                  <c:v>105</c:v>
                </c:pt>
                <c:pt idx="329">
                  <c:v>196</c:v>
                </c:pt>
                <c:pt idx="330">
                  <c:v>315</c:v>
                </c:pt>
                <c:pt idx="331">
                  <c:v>336</c:v>
                </c:pt>
                <c:pt idx="332">
                  <c:v>0</c:v>
                </c:pt>
                <c:pt idx="333">
                  <c:v>91</c:v>
                </c:pt>
                <c:pt idx="334">
                  <c:v>196</c:v>
                </c:pt>
                <c:pt idx="335">
                  <c:v>0</c:v>
                </c:pt>
                <c:pt idx="336">
                  <c:v>98</c:v>
                </c:pt>
                <c:pt idx="337">
                  <c:v>210</c:v>
                </c:pt>
                <c:pt idx="338">
                  <c:v>294</c:v>
                </c:pt>
                <c:pt idx="339">
                  <c:v>0</c:v>
                </c:pt>
                <c:pt idx="340">
                  <c:v>105</c:v>
                </c:pt>
                <c:pt idx="341">
                  <c:v>196</c:v>
                </c:pt>
                <c:pt idx="342">
                  <c:v>336</c:v>
                </c:pt>
                <c:pt idx="343">
                  <c:v>336</c:v>
                </c:pt>
                <c:pt idx="344">
                  <c:v>0</c:v>
                </c:pt>
                <c:pt idx="345">
                  <c:v>91</c:v>
                </c:pt>
                <c:pt idx="346">
                  <c:v>182</c:v>
                </c:pt>
                <c:pt idx="347">
                  <c:v>0</c:v>
                </c:pt>
                <c:pt idx="348">
                  <c:v>98</c:v>
                </c:pt>
                <c:pt idx="349">
                  <c:v>182</c:v>
                </c:pt>
                <c:pt idx="350">
                  <c:v>0</c:v>
                </c:pt>
                <c:pt idx="351">
                  <c:v>105</c:v>
                </c:pt>
                <c:pt idx="352">
                  <c:v>196</c:v>
                </c:pt>
                <c:pt idx="353">
                  <c:v>315</c:v>
                </c:pt>
                <c:pt idx="354">
                  <c:v>336</c:v>
                </c:pt>
                <c:pt idx="355">
                  <c:v>0</c:v>
                </c:pt>
                <c:pt idx="356">
                  <c:v>91</c:v>
                </c:pt>
                <c:pt idx="357">
                  <c:v>196</c:v>
                </c:pt>
                <c:pt idx="358">
                  <c:v>0</c:v>
                </c:pt>
                <c:pt idx="359">
                  <c:v>91</c:v>
                </c:pt>
                <c:pt idx="360">
                  <c:v>224</c:v>
                </c:pt>
                <c:pt idx="361">
                  <c:v>0</c:v>
                </c:pt>
                <c:pt idx="362">
                  <c:v>105</c:v>
                </c:pt>
                <c:pt idx="363">
                  <c:v>196</c:v>
                </c:pt>
                <c:pt idx="364">
                  <c:v>315</c:v>
                </c:pt>
                <c:pt idx="365">
                  <c:v>336</c:v>
                </c:pt>
                <c:pt idx="366">
                  <c:v>0</c:v>
                </c:pt>
                <c:pt idx="367">
                  <c:v>91</c:v>
                </c:pt>
                <c:pt idx="368">
                  <c:v>182</c:v>
                </c:pt>
              </c:numCache>
            </c:numRef>
          </c:xVal>
          <c:yVal>
            <c:numRef>
              <c:f>계산!$E$2:$E$370</c:f>
              <c:numCache>
                <c:formatCode>General</c:formatCode>
                <c:ptCount val="369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2</c:v>
                </c:pt>
                <c:pt idx="21">
                  <c:v>4</c:v>
                </c:pt>
                <c:pt idx="22">
                  <c:v>8</c:v>
                </c:pt>
                <c:pt idx="23">
                  <c:v>1</c:v>
                </c:pt>
                <c:pt idx="24">
                  <c:v>6</c:v>
                </c:pt>
                <c:pt idx="25">
                  <c:v>9</c:v>
                </c:pt>
                <c:pt idx="26">
                  <c:v>3</c:v>
                </c:pt>
                <c:pt idx="27">
                  <c:v>4</c:v>
                </c:pt>
                <c:pt idx="28">
                  <c:v>8</c:v>
                </c:pt>
                <c:pt idx="29">
                  <c:v>3</c:v>
                </c:pt>
                <c:pt idx="30">
                  <c:v>6</c:v>
                </c:pt>
                <c:pt idx="31">
                  <c:v>7</c:v>
                </c:pt>
                <c:pt idx="32">
                  <c:v>2</c:v>
                </c:pt>
                <c:pt idx="33">
                  <c:v>4</c:v>
                </c:pt>
                <c:pt idx="34">
                  <c:v>8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3</c:v>
                </c:pt>
                <c:pt idx="41">
                  <c:v>6</c:v>
                </c:pt>
                <c:pt idx="42">
                  <c:v>1</c:v>
                </c:pt>
                <c:pt idx="43">
                  <c:v>3</c:v>
                </c:pt>
                <c:pt idx="44">
                  <c:v>6</c:v>
                </c:pt>
                <c:pt idx="45">
                  <c:v>9</c:v>
                </c:pt>
                <c:pt idx="46">
                  <c:v>10</c:v>
                </c:pt>
                <c:pt idx="47">
                  <c:v>1</c:v>
                </c:pt>
                <c:pt idx="48">
                  <c:v>5</c:v>
                </c:pt>
                <c:pt idx="49">
                  <c:v>8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1</c:v>
                </c:pt>
                <c:pt idx="55">
                  <c:v>3</c:v>
                </c:pt>
                <c:pt idx="56">
                  <c:v>6</c:v>
                </c:pt>
                <c:pt idx="57">
                  <c:v>9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6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9</c:v>
                </c:pt>
                <c:pt idx="69">
                  <c:v>11</c:v>
                </c:pt>
                <c:pt idx="70">
                  <c:v>1</c:v>
                </c:pt>
                <c:pt idx="71">
                  <c:v>5</c:v>
                </c:pt>
                <c:pt idx="72">
                  <c:v>9</c:v>
                </c:pt>
                <c:pt idx="73">
                  <c:v>4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9</c:v>
                </c:pt>
                <c:pt idx="81">
                  <c:v>3</c:v>
                </c:pt>
                <c:pt idx="82">
                  <c:v>5</c:v>
                </c:pt>
                <c:pt idx="83">
                  <c:v>5</c:v>
                </c:pt>
                <c:pt idx="84">
                  <c:v>7</c:v>
                </c:pt>
                <c:pt idx="85">
                  <c:v>9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6</c:v>
                </c:pt>
                <c:pt idx="90">
                  <c:v>9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9</c:v>
                </c:pt>
                <c:pt idx="95">
                  <c:v>9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5</c:v>
                </c:pt>
                <c:pt idx="100">
                  <c:v>8</c:v>
                </c:pt>
                <c:pt idx="101">
                  <c:v>4</c:v>
                </c:pt>
                <c:pt idx="102">
                  <c:v>6</c:v>
                </c:pt>
                <c:pt idx="103">
                  <c:v>5</c:v>
                </c:pt>
                <c:pt idx="104">
                  <c:v>10</c:v>
                </c:pt>
                <c:pt idx="105">
                  <c:v>10</c:v>
                </c:pt>
                <c:pt idx="106">
                  <c:v>2</c:v>
                </c:pt>
                <c:pt idx="107">
                  <c:v>4</c:v>
                </c:pt>
                <c:pt idx="108">
                  <c:v>6</c:v>
                </c:pt>
                <c:pt idx="109">
                  <c:v>2</c:v>
                </c:pt>
                <c:pt idx="110">
                  <c:v>6</c:v>
                </c:pt>
                <c:pt idx="111">
                  <c:v>8</c:v>
                </c:pt>
                <c:pt idx="112">
                  <c:v>2</c:v>
                </c:pt>
                <c:pt idx="113">
                  <c:v>4</c:v>
                </c:pt>
                <c:pt idx="114">
                  <c:v>7</c:v>
                </c:pt>
                <c:pt idx="115">
                  <c:v>4</c:v>
                </c:pt>
                <c:pt idx="116">
                  <c:v>6</c:v>
                </c:pt>
                <c:pt idx="117">
                  <c:v>7</c:v>
                </c:pt>
                <c:pt idx="118">
                  <c:v>2</c:v>
                </c:pt>
                <c:pt idx="119">
                  <c:v>5</c:v>
                </c:pt>
                <c:pt idx="120">
                  <c:v>8</c:v>
                </c:pt>
                <c:pt idx="121">
                  <c:v>2</c:v>
                </c:pt>
                <c:pt idx="122">
                  <c:v>6</c:v>
                </c:pt>
                <c:pt idx="123">
                  <c:v>8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6</c:v>
                </c:pt>
                <c:pt idx="129">
                  <c:v>7</c:v>
                </c:pt>
                <c:pt idx="130">
                  <c:v>2</c:v>
                </c:pt>
                <c:pt idx="131">
                  <c:v>4</c:v>
                </c:pt>
                <c:pt idx="132">
                  <c:v>7</c:v>
                </c:pt>
                <c:pt idx="133">
                  <c:v>1</c:v>
                </c:pt>
                <c:pt idx="134">
                  <c:v>5</c:v>
                </c:pt>
                <c:pt idx="135">
                  <c:v>7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7</c:v>
                </c:pt>
                <c:pt idx="141">
                  <c:v>2</c:v>
                </c:pt>
                <c:pt idx="142">
                  <c:v>4</c:v>
                </c:pt>
                <c:pt idx="143">
                  <c:v>6</c:v>
                </c:pt>
                <c:pt idx="144">
                  <c:v>1</c:v>
                </c:pt>
                <c:pt idx="145">
                  <c:v>5</c:v>
                </c:pt>
                <c:pt idx="146">
                  <c:v>9</c:v>
                </c:pt>
                <c:pt idx="147">
                  <c:v>4</c:v>
                </c:pt>
                <c:pt idx="148">
                  <c:v>7</c:v>
                </c:pt>
                <c:pt idx="149">
                  <c:v>4</c:v>
                </c:pt>
                <c:pt idx="150">
                  <c:v>7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8</c:v>
                </c:pt>
                <c:pt idx="155">
                  <c:v>6</c:v>
                </c:pt>
                <c:pt idx="156">
                  <c:v>3</c:v>
                </c:pt>
                <c:pt idx="157">
                  <c:v>5</c:v>
                </c:pt>
                <c:pt idx="158">
                  <c:v>7</c:v>
                </c:pt>
                <c:pt idx="159">
                  <c:v>10</c:v>
                </c:pt>
                <c:pt idx="160">
                  <c:v>2</c:v>
                </c:pt>
                <c:pt idx="161">
                  <c:v>4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4</c:v>
                </c:pt>
                <c:pt idx="166">
                  <c:v>9</c:v>
                </c:pt>
                <c:pt idx="167">
                  <c:v>3</c:v>
                </c:pt>
                <c:pt idx="168">
                  <c:v>5</c:v>
                </c:pt>
                <c:pt idx="169">
                  <c:v>6</c:v>
                </c:pt>
                <c:pt idx="170">
                  <c:v>8</c:v>
                </c:pt>
                <c:pt idx="171">
                  <c:v>9</c:v>
                </c:pt>
                <c:pt idx="172">
                  <c:v>2</c:v>
                </c:pt>
                <c:pt idx="173">
                  <c:v>5</c:v>
                </c:pt>
                <c:pt idx="174">
                  <c:v>7</c:v>
                </c:pt>
                <c:pt idx="175">
                  <c:v>10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9</c:v>
                </c:pt>
                <c:pt idx="180">
                  <c:v>7</c:v>
                </c:pt>
                <c:pt idx="181">
                  <c:v>2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2</c:v>
                </c:pt>
                <c:pt idx="186">
                  <c:v>5</c:v>
                </c:pt>
                <c:pt idx="187">
                  <c:v>7</c:v>
                </c:pt>
                <c:pt idx="188">
                  <c:v>10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8</c:v>
                </c:pt>
                <c:pt idx="193">
                  <c:v>7</c:v>
                </c:pt>
                <c:pt idx="194">
                  <c:v>3</c:v>
                </c:pt>
                <c:pt idx="195">
                  <c:v>6</c:v>
                </c:pt>
                <c:pt idx="196">
                  <c:v>7</c:v>
                </c:pt>
                <c:pt idx="197">
                  <c:v>2</c:v>
                </c:pt>
                <c:pt idx="198">
                  <c:v>4</c:v>
                </c:pt>
                <c:pt idx="199">
                  <c:v>6</c:v>
                </c:pt>
                <c:pt idx="200">
                  <c:v>9</c:v>
                </c:pt>
                <c:pt idx="201">
                  <c:v>10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9</c:v>
                </c:pt>
                <c:pt idx="206">
                  <c:v>3</c:v>
                </c:pt>
                <c:pt idx="207">
                  <c:v>5</c:v>
                </c:pt>
                <c:pt idx="208">
                  <c:v>7</c:v>
                </c:pt>
                <c:pt idx="209">
                  <c:v>2</c:v>
                </c:pt>
                <c:pt idx="210">
                  <c:v>4</c:v>
                </c:pt>
                <c:pt idx="211">
                  <c:v>6</c:v>
                </c:pt>
                <c:pt idx="212">
                  <c:v>9</c:v>
                </c:pt>
                <c:pt idx="213">
                  <c:v>9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3</c:v>
                </c:pt>
                <c:pt idx="219">
                  <c:v>5</c:v>
                </c:pt>
                <c:pt idx="220">
                  <c:v>7</c:v>
                </c:pt>
                <c:pt idx="221">
                  <c:v>2</c:v>
                </c:pt>
                <c:pt idx="222">
                  <c:v>4</c:v>
                </c:pt>
                <c:pt idx="223">
                  <c:v>7</c:v>
                </c:pt>
                <c:pt idx="224">
                  <c:v>10</c:v>
                </c:pt>
                <c:pt idx="225">
                  <c:v>11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9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9</c:v>
                </c:pt>
                <c:pt idx="234">
                  <c:v>2</c:v>
                </c:pt>
                <c:pt idx="235">
                  <c:v>4</c:v>
                </c:pt>
                <c:pt idx="236">
                  <c:v>4</c:v>
                </c:pt>
                <c:pt idx="237">
                  <c:v>10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9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2</c:v>
                </c:pt>
                <c:pt idx="246">
                  <c:v>3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2</c:v>
                </c:pt>
                <c:pt idx="255">
                  <c:v>4</c:v>
                </c:pt>
                <c:pt idx="256">
                  <c:v>4</c:v>
                </c:pt>
                <c:pt idx="257">
                  <c:v>7</c:v>
                </c:pt>
                <c:pt idx="258">
                  <c:v>9</c:v>
                </c:pt>
                <c:pt idx="259">
                  <c:v>9</c:v>
                </c:pt>
                <c:pt idx="260">
                  <c:v>13</c:v>
                </c:pt>
                <c:pt idx="261">
                  <c:v>15</c:v>
                </c:pt>
                <c:pt idx="262">
                  <c:v>16</c:v>
                </c:pt>
                <c:pt idx="263">
                  <c:v>8</c:v>
                </c:pt>
                <c:pt idx="264">
                  <c:v>8</c:v>
                </c:pt>
                <c:pt idx="265">
                  <c:v>9</c:v>
                </c:pt>
                <c:pt idx="266">
                  <c:v>12</c:v>
                </c:pt>
                <c:pt idx="267">
                  <c:v>14</c:v>
                </c:pt>
                <c:pt idx="268">
                  <c:v>14</c:v>
                </c:pt>
                <c:pt idx="269">
                  <c:v>5</c:v>
                </c:pt>
                <c:pt idx="270">
                  <c:v>5</c:v>
                </c:pt>
                <c:pt idx="271">
                  <c:v>7</c:v>
                </c:pt>
                <c:pt idx="272">
                  <c:v>8</c:v>
                </c:pt>
                <c:pt idx="273">
                  <c:v>10</c:v>
                </c:pt>
                <c:pt idx="274">
                  <c:v>14</c:v>
                </c:pt>
                <c:pt idx="275">
                  <c:v>14</c:v>
                </c:pt>
                <c:pt idx="276">
                  <c:v>16</c:v>
                </c:pt>
                <c:pt idx="277">
                  <c:v>6</c:v>
                </c:pt>
                <c:pt idx="278">
                  <c:v>7</c:v>
                </c:pt>
                <c:pt idx="279">
                  <c:v>8</c:v>
                </c:pt>
                <c:pt idx="280">
                  <c:v>9</c:v>
                </c:pt>
                <c:pt idx="281">
                  <c:v>14</c:v>
                </c:pt>
                <c:pt idx="282">
                  <c:v>15</c:v>
                </c:pt>
                <c:pt idx="283">
                  <c:v>14</c:v>
                </c:pt>
                <c:pt idx="284">
                  <c:v>17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7</c:v>
                </c:pt>
                <c:pt idx="289">
                  <c:v>8</c:v>
                </c:pt>
                <c:pt idx="290">
                  <c:v>10</c:v>
                </c:pt>
                <c:pt idx="291">
                  <c:v>11</c:v>
                </c:pt>
                <c:pt idx="292">
                  <c:v>14</c:v>
                </c:pt>
                <c:pt idx="293">
                  <c:v>15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10</c:v>
                </c:pt>
                <c:pt idx="298">
                  <c:v>12</c:v>
                </c:pt>
                <c:pt idx="299">
                  <c:v>12</c:v>
                </c:pt>
                <c:pt idx="300">
                  <c:v>13</c:v>
                </c:pt>
                <c:pt idx="301">
                  <c:v>15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7</c:v>
                </c:pt>
                <c:pt idx="306">
                  <c:v>11</c:v>
                </c:pt>
                <c:pt idx="307">
                  <c:v>6</c:v>
                </c:pt>
                <c:pt idx="308">
                  <c:v>8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5</c:v>
                </c:pt>
                <c:pt idx="313">
                  <c:v>8</c:v>
                </c:pt>
                <c:pt idx="314">
                  <c:v>9</c:v>
                </c:pt>
                <c:pt idx="315">
                  <c:v>6</c:v>
                </c:pt>
                <c:pt idx="316">
                  <c:v>8</c:v>
                </c:pt>
                <c:pt idx="317">
                  <c:v>11</c:v>
                </c:pt>
                <c:pt idx="318">
                  <c:v>12</c:v>
                </c:pt>
                <c:pt idx="319">
                  <c:v>12</c:v>
                </c:pt>
                <c:pt idx="320">
                  <c:v>5</c:v>
                </c:pt>
                <c:pt idx="321">
                  <c:v>7</c:v>
                </c:pt>
                <c:pt idx="322">
                  <c:v>8</c:v>
                </c:pt>
                <c:pt idx="323">
                  <c:v>4</c:v>
                </c:pt>
                <c:pt idx="324">
                  <c:v>6</c:v>
                </c:pt>
                <c:pt idx="325">
                  <c:v>8</c:v>
                </c:pt>
                <c:pt idx="326">
                  <c:v>11</c:v>
                </c:pt>
                <c:pt idx="327">
                  <c:v>5</c:v>
                </c:pt>
                <c:pt idx="328">
                  <c:v>8</c:v>
                </c:pt>
                <c:pt idx="329">
                  <c:v>10</c:v>
                </c:pt>
                <c:pt idx="330">
                  <c:v>11</c:v>
                </c:pt>
                <c:pt idx="331">
                  <c:v>12</c:v>
                </c:pt>
                <c:pt idx="332">
                  <c:v>5</c:v>
                </c:pt>
                <c:pt idx="333">
                  <c:v>8</c:v>
                </c:pt>
                <c:pt idx="334">
                  <c:v>10</c:v>
                </c:pt>
                <c:pt idx="335">
                  <c:v>5</c:v>
                </c:pt>
                <c:pt idx="336">
                  <c:v>7</c:v>
                </c:pt>
                <c:pt idx="337">
                  <c:v>10</c:v>
                </c:pt>
                <c:pt idx="338">
                  <c:v>12</c:v>
                </c:pt>
                <c:pt idx="339">
                  <c:v>6</c:v>
                </c:pt>
                <c:pt idx="340">
                  <c:v>8</c:v>
                </c:pt>
                <c:pt idx="341">
                  <c:v>11</c:v>
                </c:pt>
                <c:pt idx="342">
                  <c:v>11</c:v>
                </c:pt>
                <c:pt idx="343">
                  <c:v>12</c:v>
                </c:pt>
                <c:pt idx="344">
                  <c:v>5</c:v>
                </c:pt>
                <c:pt idx="345">
                  <c:v>7</c:v>
                </c:pt>
                <c:pt idx="346">
                  <c:v>9</c:v>
                </c:pt>
                <c:pt idx="347">
                  <c:v>4</c:v>
                </c:pt>
                <c:pt idx="348">
                  <c:v>7</c:v>
                </c:pt>
                <c:pt idx="349">
                  <c:v>10</c:v>
                </c:pt>
                <c:pt idx="350">
                  <c:v>6</c:v>
                </c:pt>
                <c:pt idx="351">
                  <c:v>8</c:v>
                </c:pt>
                <c:pt idx="352">
                  <c:v>11</c:v>
                </c:pt>
                <c:pt idx="353">
                  <c:v>12</c:v>
                </c:pt>
                <c:pt idx="354">
                  <c:v>12</c:v>
                </c:pt>
                <c:pt idx="355">
                  <c:v>5</c:v>
                </c:pt>
                <c:pt idx="356">
                  <c:v>7</c:v>
                </c:pt>
                <c:pt idx="357">
                  <c:v>9</c:v>
                </c:pt>
                <c:pt idx="358">
                  <c:v>4</c:v>
                </c:pt>
                <c:pt idx="359">
                  <c:v>6</c:v>
                </c:pt>
                <c:pt idx="360">
                  <c:v>9</c:v>
                </c:pt>
                <c:pt idx="361">
                  <c:v>6</c:v>
                </c:pt>
                <c:pt idx="362">
                  <c:v>8</c:v>
                </c:pt>
                <c:pt idx="363">
                  <c:v>11</c:v>
                </c:pt>
                <c:pt idx="364">
                  <c:v>12</c:v>
                </c:pt>
                <c:pt idx="365">
                  <c:v>13</c:v>
                </c:pt>
                <c:pt idx="366">
                  <c:v>5</c:v>
                </c:pt>
                <c:pt idx="367">
                  <c:v>8</c:v>
                </c:pt>
                <c:pt idx="36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4-4A8A-9314-3CE181606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591424"/>
        <c:axId val="1467027568"/>
      </c:scatterChart>
      <c:valAx>
        <c:axId val="14565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7027568"/>
        <c:crosses val="autoZero"/>
        <c:crossBetween val="midCat"/>
      </c:valAx>
      <c:valAx>
        <c:axId val="14670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5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tempRate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계산!$J$2:$J$370</c:f>
              <c:numCache>
                <c:formatCode>General</c:formatCode>
                <c:ptCount val="369"/>
                <c:pt idx="0">
                  <c:v>0</c:v>
                </c:pt>
                <c:pt idx="1">
                  <c:v>6.8356237002521993</c:v>
                </c:pt>
                <c:pt idx="2">
                  <c:v>15.624282743433598</c:v>
                </c:pt>
                <c:pt idx="3">
                  <c:v>0</c:v>
                </c:pt>
                <c:pt idx="4">
                  <c:v>6.8356237002521993</c:v>
                </c:pt>
                <c:pt idx="5">
                  <c:v>13.671247400504399</c:v>
                </c:pt>
                <c:pt idx="6">
                  <c:v>0</c:v>
                </c:pt>
                <c:pt idx="7">
                  <c:v>6.4439981243479876</c:v>
                </c:pt>
                <c:pt idx="8">
                  <c:v>12.887996248695975</c:v>
                </c:pt>
                <c:pt idx="9">
                  <c:v>0</c:v>
                </c:pt>
                <c:pt idx="10">
                  <c:v>6.5917912809138919</c:v>
                </c:pt>
                <c:pt idx="11">
                  <c:v>12.887996248695975</c:v>
                </c:pt>
                <c:pt idx="12">
                  <c:v>0</c:v>
                </c:pt>
                <c:pt idx="13">
                  <c:v>6.8356237002521993</c:v>
                </c:pt>
                <c:pt idx="14">
                  <c:v>15.624282743433598</c:v>
                </c:pt>
                <c:pt idx="15">
                  <c:v>0</c:v>
                </c:pt>
                <c:pt idx="16">
                  <c:v>6.8356237002521993</c:v>
                </c:pt>
                <c:pt idx="17">
                  <c:v>13.671247400504399</c:v>
                </c:pt>
                <c:pt idx="18">
                  <c:v>20.506871100756598</c:v>
                </c:pt>
                <c:pt idx="19">
                  <c:v>27.342494801008797</c:v>
                </c:pt>
                <c:pt idx="20">
                  <c:v>0</c:v>
                </c:pt>
                <c:pt idx="21">
                  <c:v>6.4439981243479876</c:v>
                </c:pt>
                <c:pt idx="22">
                  <c:v>12.887996248695975</c:v>
                </c:pt>
                <c:pt idx="23">
                  <c:v>0</c:v>
                </c:pt>
                <c:pt idx="24">
                  <c:v>6.5917912809138919</c:v>
                </c:pt>
                <c:pt idx="25">
                  <c:v>12.887996248695975</c:v>
                </c:pt>
                <c:pt idx="26">
                  <c:v>0</c:v>
                </c:pt>
                <c:pt idx="27">
                  <c:v>6.8356237002521993</c:v>
                </c:pt>
                <c:pt idx="28">
                  <c:v>15.624282743433598</c:v>
                </c:pt>
                <c:pt idx="29">
                  <c:v>0</c:v>
                </c:pt>
                <c:pt idx="30">
                  <c:v>6.8356237002521993</c:v>
                </c:pt>
                <c:pt idx="31">
                  <c:v>13.671247400504399</c:v>
                </c:pt>
                <c:pt idx="32">
                  <c:v>0</c:v>
                </c:pt>
                <c:pt idx="33">
                  <c:v>6.4439981243479876</c:v>
                </c:pt>
                <c:pt idx="34">
                  <c:v>12.887996248695975</c:v>
                </c:pt>
                <c:pt idx="35">
                  <c:v>0</c:v>
                </c:pt>
                <c:pt idx="36">
                  <c:v>6.5917912809138919</c:v>
                </c:pt>
                <c:pt idx="37">
                  <c:v>0</c:v>
                </c:pt>
                <c:pt idx="38">
                  <c:v>6.8356237002521993</c:v>
                </c:pt>
                <c:pt idx="39">
                  <c:v>15.624282743433598</c:v>
                </c:pt>
                <c:pt idx="40">
                  <c:v>0</c:v>
                </c:pt>
                <c:pt idx="41">
                  <c:v>6.8356237002521993</c:v>
                </c:pt>
                <c:pt idx="42">
                  <c:v>0</c:v>
                </c:pt>
                <c:pt idx="43">
                  <c:v>6.4439981243479876</c:v>
                </c:pt>
                <c:pt idx="44">
                  <c:v>12.887996248695975</c:v>
                </c:pt>
                <c:pt idx="45">
                  <c:v>19.331994373043962</c:v>
                </c:pt>
                <c:pt idx="46">
                  <c:v>26.367165123655568</c:v>
                </c:pt>
                <c:pt idx="47">
                  <c:v>0</c:v>
                </c:pt>
                <c:pt idx="48">
                  <c:v>6.5917912809138919</c:v>
                </c:pt>
                <c:pt idx="49">
                  <c:v>12.887996248695975</c:v>
                </c:pt>
                <c:pt idx="50">
                  <c:v>0</c:v>
                </c:pt>
                <c:pt idx="51">
                  <c:v>6.8356237002521993</c:v>
                </c:pt>
                <c:pt idx="52">
                  <c:v>0</c:v>
                </c:pt>
                <c:pt idx="53">
                  <c:v>6.8356237002521993</c:v>
                </c:pt>
                <c:pt idx="54">
                  <c:v>0</c:v>
                </c:pt>
                <c:pt idx="55">
                  <c:v>6.4439981243479876</c:v>
                </c:pt>
                <c:pt idx="56">
                  <c:v>12.887996248695975</c:v>
                </c:pt>
                <c:pt idx="57">
                  <c:v>19.331994373043962</c:v>
                </c:pt>
                <c:pt idx="58">
                  <c:v>0</c:v>
                </c:pt>
                <c:pt idx="59">
                  <c:v>6.5917912809138919</c:v>
                </c:pt>
                <c:pt idx="60">
                  <c:v>12.887996248695975</c:v>
                </c:pt>
                <c:pt idx="61">
                  <c:v>0</c:v>
                </c:pt>
                <c:pt idx="62">
                  <c:v>6.8356237002521993</c:v>
                </c:pt>
                <c:pt idx="63">
                  <c:v>0</c:v>
                </c:pt>
                <c:pt idx="64">
                  <c:v>6.8356237002521993</c:v>
                </c:pt>
                <c:pt idx="65">
                  <c:v>0</c:v>
                </c:pt>
                <c:pt idx="66">
                  <c:v>6.4439981243479876</c:v>
                </c:pt>
                <c:pt idx="67">
                  <c:v>12.887996248695975</c:v>
                </c:pt>
                <c:pt idx="68">
                  <c:v>19.331994373043962</c:v>
                </c:pt>
                <c:pt idx="69">
                  <c:v>26.367165123655568</c:v>
                </c:pt>
                <c:pt idx="70">
                  <c:v>0</c:v>
                </c:pt>
                <c:pt idx="71">
                  <c:v>6.5917912809138919</c:v>
                </c:pt>
                <c:pt idx="72">
                  <c:v>12.887996248695975</c:v>
                </c:pt>
                <c:pt idx="73">
                  <c:v>0</c:v>
                </c:pt>
                <c:pt idx="74">
                  <c:v>6.8356237002521993</c:v>
                </c:pt>
                <c:pt idx="75">
                  <c:v>0</c:v>
                </c:pt>
                <c:pt idx="76">
                  <c:v>6.8356237002521993</c:v>
                </c:pt>
                <c:pt idx="77">
                  <c:v>15.823368778984387</c:v>
                </c:pt>
                <c:pt idx="78">
                  <c:v>0</c:v>
                </c:pt>
                <c:pt idx="79">
                  <c:v>6.8356237002521993</c:v>
                </c:pt>
                <c:pt idx="80">
                  <c:v>15.624282743433598</c:v>
                </c:pt>
                <c:pt idx="81">
                  <c:v>0</c:v>
                </c:pt>
                <c:pt idx="82">
                  <c:v>6.7237189795986563</c:v>
                </c:pt>
                <c:pt idx="83">
                  <c:v>13.447437959197313</c:v>
                </c:pt>
                <c:pt idx="84">
                  <c:v>20.171156938795967</c:v>
                </c:pt>
                <c:pt idx="85">
                  <c:v>25.934344635594819</c:v>
                </c:pt>
                <c:pt idx="86">
                  <c:v>0</c:v>
                </c:pt>
                <c:pt idx="87">
                  <c:v>6.5917912809138919</c:v>
                </c:pt>
                <c:pt idx="88">
                  <c:v>0</c:v>
                </c:pt>
                <c:pt idx="89">
                  <c:v>6.4439981243479876</c:v>
                </c:pt>
                <c:pt idx="90">
                  <c:v>13.183582561827784</c:v>
                </c:pt>
                <c:pt idx="91">
                  <c:v>0</c:v>
                </c:pt>
                <c:pt idx="92">
                  <c:v>6.7237189795986563</c:v>
                </c:pt>
                <c:pt idx="93">
                  <c:v>13.447437959197313</c:v>
                </c:pt>
                <c:pt idx="94">
                  <c:v>20.171156938795967</c:v>
                </c:pt>
                <c:pt idx="95">
                  <c:v>25.934344635594819</c:v>
                </c:pt>
                <c:pt idx="96">
                  <c:v>0</c:v>
                </c:pt>
                <c:pt idx="97">
                  <c:v>6.5917912809138919</c:v>
                </c:pt>
                <c:pt idx="98">
                  <c:v>0</c:v>
                </c:pt>
                <c:pt idx="99">
                  <c:v>6.4439981243479876</c:v>
                </c:pt>
                <c:pt idx="100">
                  <c:v>13.183582561827784</c:v>
                </c:pt>
                <c:pt idx="101">
                  <c:v>0</c:v>
                </c:pt>
                <c:pt idx="102">
                  <c:v>6.7237189795986563</c:v>
                </c:pt>
                <c:pt idx="103">
                  <c:v>0</c:v>
                </c:pt>
                <c:pt idx="104">
                  <c:v>6.7237189795986563</c:v>
                </c:pt>
                <c:pt idx="105">
                  <c:v>12.486906676397505</c:v>
                </c:pt>
                <c:pt idx="106">
                  <c:v>0</c:v>
                </c:pt>
                <c:pt idx="107">
                  <c:v>6.5917912809138919</c:v>
                </c:pt>
                <c:pt idx="108">
                  <c:v>12.887996248695975</c:v>
                </c:pt>
                <c:pt idx="109">
                  <c:v>0</c:v>
                </c:pt>
                <c:pt idx="110">
                  <c:v>6.4439981243479876</c:v>
                </c:pt>
                <c:pt idx="111">
                  <c:v>13.183582561827784</c:v>
                </c:pt>
                <c:pt idx="112">
                  <c:v>0</c:v>
                </c:pt>
                <c:pt idx="113">
                  <c:v>6.7237189795986563</c:v>
                </c:pt>
                <c:pt idx="114">
                  <c:v>13.671247400504399</c:v>
                </c:pt>
                <c:pt idx="115">
                  <c:v>0</c:v>
                </c:pt>
                <c:pt idx="116">
                  <c:v>6.7237189795986563</c:v>
                </c:pt>
                <c:pt idx="117">
                  <c:v>13.447437959197313</c:v>
                </c:pt>
                <c:pt idx="118">
                  <c:v>0</c:v>
                </c:pt>
                <c:pt idx="119">
                  <c:v>6.4439981243479876</c:v>
                </c:pt>
                <c:pt idx="120">
                  <c:v>12.887996248695975</c:v>
                </c:pt>
                <c:pt idx="121">
                  <c:v>0</c:v>
                </c:pt>
                <c:pt idx="122">
                  <c:v>6.4439981243479876</c:v>
                </c:pt>
                <c:pt idx="123">
                  <c:v>13.183582561827784</c:v>
                </c:pt>
                <c:pt idx="124">
                  <c:v>0</c:v>
                </c:pt>
                <c:pt idx="125">
                  <c:v>6.7237189795986563</c:v>
                </c:pt>
                <c:pt idx="126">
                  <c:v>13.671247400504399</c:v>
                </c:pt>
                <c:pt idx="127">
                  <c:v>0</c:v>
                </c:pt>
                <c:pt idx="128">
                  <c:v>6.7237189795986563</c:v>
                </c:pt>
                <c:pt idx="129">
                  <c:v>13.447437959197313</c:v>
                </c:pt>
                <c:pt idx="130">
                  <c:v>0</c:v>
                </c:pt>
                <c:pt idx="131">
                  <c:v>6.4439981243479876</c:v>
                </c:pt>
                <c:pt idx="132">
                  <c:v>13.183582561827784</c:v>
                </c:pt>
                <c:pt idx="133">
                  <c:v>0</c:v>
                </c:pt>
                <c:pt idx="134">
                  <c:v>6.4439981243479876</c:v>
                </c:pt>
                <c:pt idx="135">
                  <c:v>13.183582561827784</c:v>
                </c:pt>
                <c:pt idx="136">
                  <c:v>0</c:v>
                </c:pt>
                <c:pt idx="137">
                  <c:v>6.8356237002521993</c:v>
                </c:pt>
                <c:pt idx="138">
                  <c:v>0</c:v>
                </c:pt>
                <c:pt idx="139">
                  <c:v>6.7237189795986563</c:v>
                </c:pt>
                <c:pt idx="140">
                  <c:v>13.447437959197313</c:v>
                </c:pt>
                <c:pt idx="141">
                  <c:v>0</c:v>
                </c:pt>
                <c:pt idx="142">
                  <c:v>6.4439981243479876</c:v>
                </c:pt>
                <c:pt idx="143">
                  <c:v>13.183582561827784</c:v>
                </c:pt>
                <c:pt idx="144">
                  <c:v>0</c:v>
                </c:pt>
                <c:pt idx="145">
                  <c:v>6.4439981243479876</c:v>
                </c:pt>
                <c:pt idx="146">
                  <c:v>13.183582561827784</c:v>
                </c:pt>
                <c:pt idx="147">
                  <c:v>0</c:v>
                </c:pt>
                <c:pt idx="148">
                  <c:v>6.8356237002521993</c:v>
                </c:pt>
                <c:pt idx="149">
                  <c:v>0</c:v>
                </c:pt>
                <c:pt idx="150">
                  <c:v>6.8356237002521993</c:v>
                </c:pt>
                <c:pt idx="151">
                  <c:v>0</c:v>
                </c:pt>
                <c:pt idx="152">
                  <c:v>6.9795670291278924</c:v>
                </c:pt>
                <c:pt idx="153">
                  <c:v>14</c:v>
                </c:pt>
                <c:pt idx="154">
                  <c:v>22.93286309570593</c:v>
                </c:pt>
                <c:pt idx="155">
                  <c:v>0</c:v>
                </c:pt>
                <c:pt idx="156">
                  <c:v>0</c:v>
                </c:pt>
                <c:pt idx="157">
                  <c:v>6.7237189795986563</c:v>
                </c:pt>
                <c:pt idx="158">
                  <c:v>13.447437959197313</c:v>
                </c:pt>
                <c:pt idx="159">
                  <c:v>27.342494801008797</c:v>
                </c:pt>
                <c:pt idx="160">
                  <c:v>0</c:v>
                </c:pt>
                <c:pt idx="161">
                  <c:v>6.7237189795986563</c:v>
                </c:pt>
                <c:pt idx="162">
                  <c:v>13.447437959197313</c:v>
                </c:pt>
                <c:pt idx="163">
                  <c:v>0</c:v>
                </c:pt>
                <c:pt idx="164">
                  <c:v>6.9795670291278924</c:v>
                </c:pt>
                <c:pt idx="165">
                  <c:v>14</c:v>
                </c:pt>
                <c:pt idx="166">
                  <c:v>22.93286309570593</c:v>
                </c:pt>
                <c:pt idx="167">
                  <c:v>0</c:v>
                </c:pt>
                <c:pt idx="168">
                  <c:v>6.7237189795986563</c:v>
                </c:pt>
                <c:pt idx="169">
                  <c:v>13.447437959197313</c:v>
                </c:pt>
                <c:pt idx="170">
                  <c:v>20.171156938795967</c:v>
                </c:pt>
                <c:pt idx="171">
                  <c:v>27.342494801008797</c:v>
                </c:pt>
                <c:pt idx="172">
                  <c:v>0</c:v>
                </c:pt>
                <c:pt idx="173">
                  <c:v>6.7237189795986563</c:v>
                </c:pt>
                <c:pt idx="174">
                  <c:v>13.447437959197313</c:v>
                </c:pt>
                <c:pt idx="175">
                  <c:v>20.171156938795967</c:v>
                </c:pt>
                <c:pt idx="176">
                  <c:v>0</c:v>
                </c:pt>
                <c:pt idx="177">
                  <c:v>6.9795670291278924</c:v>
                </c:pt>
                <c:pt idx="178">
                  <c:v>14</c:v>
                </c:pt>
                <c:pt idx="179">
                  <c:v>22.93286309570593</c:v>
                </c:pt>
                <c:pt idx="180">
                  <c:v>0</c:v>
                </c:pt>
                <c:pt idx="181">
                  <c:v>0</c:v>
                </c:pt>
                <c:pt idx="182">
                  <c:v>6.7237189795986563</c:v>
                </c:pt>
                <c:pt idx="183">
                  <c:v>13.447437959197313</c:v>
                </c:pt>
                <c:pt idx="184">
                  <c:v>20.171156938795967</c:v>
                </c:pt>
                <c:pt idx="185">
                  <c:v>0</c:v>
                </c:pt>
                <c:pt idx="186">
                  <c:v>6.7237189795986563</c:v>
                </c:pt>
                <c:pt idx="187">
                  <c:v>13.447437959197313</c:v>
                </c:pt>
                <c:pt idx="188">
                  <c:v>20.171156938795967</c:v>
                </c:pt>
                <c:pt idx="189">
                  <c:v>0</c:v>
                </c:pt>
                <c:pt idx="190">
                  <c:v>6.9795670291278924</c:v>
                </c:pt>
                <c:pt idx="191">
                  <c:v>14</c:v>
                </c:pt>
                <c:pt idx="192">
                  <c:v>22.93286309570593</c:v>
                </c:pt>
                <c:pt idx="193">
                  <c:v>0</c:v>
                </c:pt>
                <c:pt idx="194">
                  <c:v>0</c:v>
                </c:pt>
                <c:pt idx="195">
                  <c:v>6.7237189795986563</c:v>
                </c:pt>
                <c:pt idx="196">
                  <c:v>13.447437959197313</c:v>
                </c:pt>
                <c:pt idx="197">
                  <c:v>0</c:v>
                </c:pt>
                <c:pt idx="198">
                  <c:v>6.7237189795986563</c:v>
                </c:pt>
                <c:pt idx="199">
                  <c:v>13.447437959197313</c:v>
                </c:pt>
                <c:pt idx="200">
                  <c:v>20.171156938795967</c:v>
                </c:pt>
                <c:pt idx="201">
                  <c:v>27.342494801008797</c:v>
                </c:pt>
                <c:pt idx="202">
                  <c:v>0</c:v>
                </c:pt>
                <c:pt idx="203">
                  <c:v>6.9795670291278924</c:v>
                </c:pt>
                <c:pt idx="204">
                  <c:v>14</c:v>
                </c:pt>
                <c:pt idx="205">
                  <c:v>22.93286309570593</c:v>
                </c:pt>
                <c:pt idx="206">
                  <c:v>0</c:v>
                </c:pt>
                <c:pt idx="207">
                  <c:v>6.7237189795986563</c:v>
                </c:pt>
                <c:pt idx="208">
                  <c:v>13.447437959197313</c:v>
                </c:pt>
                <c:pt idx="209">
                  <c:v>0</c:v>
                </c:pt>
                <c:pt idx="210">
                  <c:v>6.7237189795986563</c:v>
                </c:pt>
                <c:pt idx="211">
                  <c:v>13.447437959197313</c:v>
                </c:pt>
                <c:pt idx="212">
                  <c:v>20.171156938795967</c:v>
                </c:pt>
                <c:pt idx="213">
                  <c:v>27.342494801008797</c:v>
                </c:pt>
                <c:pt idx="214">
                  <c:v>0</c:v>
                </c:pt>
                <c:pt idx="215">
                  <c:v>6.9795670291278924</c:v>
                </c:pt>
                <c:pt idx="216">
                  <c:v>14</c:v>
                </c:pt>
                <c:pt idx="217">
                  <c:v>22.93286309570593</c:v>
                </c:pt>
                <c:pt idx="218">
                  <c:v>0</c:v>
                </c:pt>
                <c:pt idx="219">
                  <c:v>6.7237189795986563</c:v>
                </c:pt>
                <c:pt idx="220">
                  <c:v>13.447437959197313</c:v>
                </c:pt>
                <c:pt idx="221">
                  <c:v>0</c:v>
                </c:pt>
                <c:pt idx="222">
                  <c:v>6.7237189795986563</c:v>
                </c:pt>
                <c:pt idx="223">
                  <c:v>13.447437959197313</c:v>
                </c:pt>
                <c:pt idx="224">
                  <c:v>20.171156938795967</c:v>
                </c:pt>
                <c:pt idx="225">
                  <c:v>27.342494801008797</c:v>
                </c:pt>
                <c:pt idx="226">
                  <c:v>0</c:v>
                </c:pt>
                <c:pt idx="227">
                  <c:v>6.9795670291278924</c:v>
                </c:pt>
                <c:pt idx="228">
                  <c:v>14</c:v>
                </c:pt>
                <c:pt idx="229">
                  <c:v>22.93286309570593</c:v>
                </c:pt>
                <c:pt idx="230">
                  <c:v>0</c:v>
                </c:pt>
                <c:pt idx="231">
                  <c:v>6.9795670291278924</c:v>
                </c:pt>
                <c:pt idx="232">
                  <c:v>14</c:v>
                </c:pt>
                <c:pt idx="233">
                  <c:v>22.93286309570593</c:v>
                </c:pt>
                <c:pt idx="234">
                  <c:v>0</c:v>
                </c:pt>
                <c:pt idx="235">
                  <c:v>6.9795670291278924</c:v>
                </c:pt>
                <c:pt idx="236">
                  <c:v>13.959134058255785</c:v>
                </c:pt>
                <c:pt idx="237">
                  <c:v>22.93286309570593</c:v>
                </c:pt>
                <c:pt idx="238">
                  <c:v>0</c:v>
                </c:pt>
                <c:pt idx="239">
                  <c:v>6.9795670291278924</c:v>
                </c:pt>
                <c:pt idx="240">
                  <c:v>14</c:v>
                </c:pt>
                <c:pt idx="241">
                  <c:v>22.93286309570593</c:v>
                </c:pt>
                <c:pt idx="242">
                  <c:v>0</c:v>
                </c:pt>
                <c:pt idx="243">
                  <c:v>6.9795670291278924</c:v>
                </c:pt>
                <c:pt idx="244">
                  <c:v>14</c:v>
                </c:pt>
                <c:pt idx="245">
                  <c:v>0</c:v>
                </c:pt>
                <c:pt idx="246">
                  <c:v>6.9795670291278924</c:v>
                </c:pt>
                <c:pt idx="247">
                  <c:v>14</c:v>
                </c:pt>
                <c:pt idx="248">
                  <c:v>0</c:v>
                </c:pt>
                <c:pt idx="249">
                  <c:v>6.9795670291278924</c:v>
                </c:pt>
                <c:pt idx="250">
                  <c:v>13.959134058255785</c:v>
                </c:pt>
                <c:pt idx="251">
                  <c:v>0</c:v>
                </c:pt>
                <c:pt idx="252">
                  <c:v>6.9795670291278924</c:v>
                </c:pt>
                <c:pt idx="253">
                  <c:v>14</c:v>
                </c:pt>
                <c:pt idx="254">
                  <c:v>0</c:v>
                </c:pt>
                <c:pt idx="255">
                  <c:v>6.9795670291278924</c:v>
                </c:pt>
                <c:pt idx="256">
                  <c:v>14</c:v>
                </c:pt>
                <c:pt idx="257">
                  <c:v>9.4168446870198448</c:v>
                </c:pt>
                <c:pt idx="258">
                  <c:v>16.008635967933738</c:v>
                </c:pt>
                <c:pt idx="259">
                  <c:v>21.544895232585553</c:v>
                </c:pt>
                <c:pt idx="260">
                  <c:v>28.537705979255374</c:v>
                </c:pt>
                <c:pt idx="261">
                  <c:v>35.784009810675414</c:v>
                </c:pt>
                <c:pt idx="262">
                  <c:v>43.22390772599136</c:v>
                </c:pt>
                <c:pt idx="263">
                  <c:v>0</c:v>
                </c:pt>
                <c:pt idx="264">
                  <c:v>6.7237189795986563</c:v>
                </c:pt>
                <c:pt idx="265">
                  <c:v>13.447437959197313</c:v>
                </c:pt>
                <c:pt idx="266">
                  <c:v>20.506871100756598</c:v>
                </c:pt>
                <c:pt idx="267">
                  <c:v>30.272047815402598</c:v>
                </c:pt>
                <c:pt idx="268">
                  <c:v>37.107671515654793</c:v>
                </c:pt>
                <c:pt idx="269">
                  <c:v>0</c:v>
                </c:pt>
                <c:pt idx="270">
                  <c:v>6.9795670291278924</c:v>
                </c:pt>
                <c:pt idx="271">
                  <c:v>0</c:v>
                </c:pt>
                <c:pt idx="272">
                  <c:v>6.5917912809138919</c:v>
                </c:pt>
                <c:pt idx="273">
                  <c:v>12.567855552341573</c:v>
                </c:pt>
                <c:pt idx="274">
                  <c:v>19.775373842741676</c:v>
                </c:pt>
                <c:pt idx="275">
                  <c:v>26.367165123655568</c:v>
                </c:pt>
                <c:pt idx="276">
                  <c:v>33.618594897993283</c:v>
                </c:pt>
                <c:pt idx="277">
                  <c:v>0</c:v>
                </c:pt>
                <c:pt idx="278">
                  <c:v>6.7237189795986563</c:v>
                </c:pt>
                <c:pt idx="279">
                  <c:v>13.447437959197313</c:v>
                </c:pt>
                <c:pt idx="280">
                  <c:v>20.506871100756598</c:v>
                </c:pt>
                <c:pt idx="281">
                  <c:v>30.272047815402598</c:v>
                </c:pt>
                <c:pt idx="282">
                  <c:v>37.107671515654793</c:v>
                </c:pt>
                <c:pt idx="283">
                  <c:v>44.503224690893589</c:v>
                </c:pt>
                <c:pt idx="284">
                  <c:v>55</c:v>
                </c:pt>
                <c:pt idx="285">
                  <c:v>0</c:v>
                </c:pt>
                <c:pt idx="286">
                  <c:v>4.9854050208056373</c:v>
                </c:pt>
                <c:pt idx="287">
                  <c:v>6.9795670291278924</c:v>
                </c:pt>
                <c:pt idx="288">
                  <c:v>0</c:v>
                </c:pt>
                <c:pt idx="289">
                  <c:v>6.5917912809138919</c:v>
                </c:pt>
                <c:pt idx="290">
                  <c:v>12.567855552341573</c:v>
                </c:pt>
                <c:pt idx="291">
                  <c:v>19.331994373043962</c:v>
                </c:pt>
                <c:pt idx="292">
                  <c:v>26.367165123655568</c:v>
                </c:pt>
                <c:pt idx="293">
                  <c:v>33.618594897993283</c:v>
                </c:pt>
                <c:pt idx="294">
                  <c:v>0</c:v>
                </c:pt>
                <c:pt idx="295">
                  <c:v>6.7237189795986563</c:v>
                </c:pt>
                <c:pt idx="296">
                  <c:v>13.447437959197313</c:v>
                </c:pt>
                <c:pt idx="297">
                  <c:v>20.171156938795967</c:v>
                </c:pt>
                <c:pt idx="298">
                  <c:v>30.657777009282249</c:v>
                </c:pt>
                <c:pt idx="299">
                  <c:v>37.107671515654793</c:v>
                </c:pt>
                <c:pt idx="300">
                  <c:v>44.868645187250735</c:v>
                </c:pt>
                <c:pt idx="301">
                  <c:v>55</c:v>
                </c:pt>
                <c:pt idx="302">
                  <c:v>0</c:v>
                </c:pt>
                <c:pt idx="303">
                  <c:v>6.9795670291278924</c:v>
                </c:pt>
                <c:pt idx="304">
                  <c:v>0</c:v>
                </c:pt>
                <c:pt idx="305">
                  <c:v>6.9795670291278924</c:v>
                </c:pt>
                <c:pt idx="306">
                  <c:v>13.954335455757368</c:v>
                </c:pt>
                <c:pt idx="307">
                  <c:v>0</c:v>
                </c:pt>
                <c:pt idx="308">
                  <c:v>6.922723840805669</c:v>
                </c:pt>
                <c:pt idx="309">
                  <c:v>13.959134058255785</c:v>
                </c:pt>
                <c:pt idx="310">
                  <c:v>20.768171522417006</c:v>
                </c:pt>
                <c:pt idx="311">
                  <c:v>23.929944099867058</c:v>
                </c:pt>
                <c:pt idx="312">
                  <c:v>0</c:v>
                </c:pt>
                <c:pt idx="313">
                  <c:v>7</c:v>
                </c:pt>
                <c:pt idx="314">
                  <c:v>14</c:v>
                </c:pt>
                <c:pt idx="315">
                  <c:v>0</c:v>
                </c:pt>
                <c:pt idx="316">
                  <c:v>6.922723840805669</c:v>
                </c:pt>
                <c:pt idx="317">
                  <c:v>13.959134058255785</c:v>
                </c:pt>
                <c:pt idx="318">
                  <c:v>20.768171522417006</c:v>
                </c:pt>
                <c:pt idx="319">
                  <c:v>23.929944099867058</c:v>
                </c:pt>
                <c:pt idx="320">
                  <c:v>0</c:v>
                </c:pt>
                <c:pt idx="321">
                  <c:v>7</c:v>
                </c:pt>
                <c:pt idx="322">
                  <c:v>13.959134058255785</c:v>
                </c:pt>
                <c:pt idx="323">
                  <c:v>0</c:v>
                </c:pt>
                <c:pt idx="324">
                  <c:v>6.9795670291278924</c:v>
                </c:pt>
                <c:pt idx="325">
                  <c:v>14</c:v>
                </c:pt>
                <c:pt idx="326">
                  <c:v>20.931503183636053</c:v>
                </c:pt>
                <c:pt idx="327">
                  <c:v>0</c:v>
                </c:pt>
                <c:pt idx="328">
                  <c:v>6.922723840805669</c:v>
                </c:pt>
                <c:pt idx="329">
                  <c:v>13.959134058255785</c:v>
                </c:pt>
                <c:pt idx="330">
                  <c:v>20.768171522417006</c:v>
                </c:pt>
                <c:pt idx="331">
                  <c:v>23.929944099867058</c:v>
                </c:pt>
                <c:pt idx="332">
                  <c:v>0</c:v>
                </c:pt>
                <c:pt idx="333">
                  <c:v>7</c:v>
                </c:pt>
                <c:pt idx="334">
                  <c:v>13.959134058255785</c:v>
                </c:pt>
                <c:pt idx="335">
                  <c:v>0</c:v>
                </c:pt>
                <c:pt idx="336">
                  <c:v>6.9795670291278924</c:v>
                </c:pt>
                <c:pt idx="337">
                  <c:v>13.845447681611338</c:v>
                </c:pt>
                <c:pt idx="338">
                  <c:v>20.938701087383677</c:v>
                </c:pt>
                <c:pt idx="339">
                  <c:v>0</c:v>
                </c:pt>
                <c:pt idx="340">
                  <c:v>6.922723840805669</c:v>
                </c:pt>
                <c:pt idx="341">
                  <c:v>13.959134058255785</c:v>
                </c:pt>
                <c:pt idx="342">
                  <c:v>20.506871100756598</c:v>
                </c:pt>
                <c:pt idx="343">
                  <c:v>23.929944099867058</c:v>
                </c:pt>
                <c:pt idx="344">
                  <c:v>0</c:v>
                </c:pt>
                <c:pt idx="345">
                  <c:v>7</c:v>
                </c:pt>
                <c:pt idx="346">
                  <c:v>14</c:v>
                </c:pt>
                <c:pt idx="347">
                  <c:v>0</c:v>
                </c:pt>
                <c:pt idx="348">
                  <c:v>6.9795670291278924</c:v>
                </c:pt>
                <c:pt idx="349">
                  <c:v>14</c:v>
                </c:pt>
                <c:pt idx="350">
                  <c:v>0</c:v>
                </c:pt>
                <c:pt idx="351">
                  <c:v>6.922723840805669</c:v>
                </c:pt>
                <c:pt idx="352">
                  <c:v>13.959134058255785</c:v>
                </c:pt>
                <c:pt idx="353">
                  <c:v>20.768171522417006</c:v>
                </c:pt>
                <c:pt idx="354">
                  <c:v>23.929944099867058</c:v>
                </c:pt>
                <c:pt idx="355">
                  <c:v>0</c:v>
                </c:pt>
                <c:pt idx="356">
                  <c:v>7</c:v>
                </c:pt>
                <c:pt idx="357">
                  <c:v>13.959134058255785</c:v>
                </c:pt>
                <c:pt idx="358">
                  <c:v>0</c:v>
                </c:pt>
                <c:pt idx="359">
                  <c:v>7</c:v>
                </c:pt>
                <c:pt idx="360">
                  <c:v>13.671247400504399</c:v>
                </c:pt>
                <c:pt idx="361">
                  <c:v>0</c:v>
                </c:pt>
                <c:pt idx="362">
                  <c:v>6.922723840805669</c:v>
                </c:pt>
                <c:pt idx="363">
                  <c:v>13.959134058255785</c:v>
                </c:pt>
                <c:pt idx="364">
                  <c:v>20.768171522417006</c:v>
                </c:pt>
                <c:pt idx="365">
                  <c:v>23.929944099867058</c:v>
                </c:pt>
                <c:pt idx="366">
                  <c:v>0</c:v>
                </c:pt>
                <c:pt idx="367">
                  <c:v>7</c:v>
                </c:pt>
                <c:pt idx="368">
                  <c:v>14</c:v>
                </c:pt>
              </c:numCache>
            </c:numRef>
          </c:xVal>
          <c:yVal>
            <c:numRef>
              <c:f>계산!$E$2:$E$370</c:f>
              <c:numCache>
                <c:formatCode>General</c:formatCode>
                <c:ptCount val="369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2</c:v>
                </c:pt>
                <c:pt idx="21">
                  <c:v>4</c:v>
                </c:pt>
                <c:pt idx="22">
                  <c:v>8</c:v>
                </c:pt>
                <c:pt idx="23">
                  <c:v>1</c:v>
                </c:pt>
                <c:pt idx="24">
                  <c:v>6</c:v>
                </c:pt>
                <c:pt idx="25">
                  <c:v>9</c:v>
                </c:pt>
                <c:pt idx="26">
                  <c:v>3</c:v>
                </c:pt>
                <c:pt idx="27">
                  <c:v>4</c:v>
                </c:pt>
                <c:pt idx="28">
                  <c:v>8</c:v>
                </c:pt>
                <c:pt idx="29">
                  <c:v>3</c:v>
                </c:pt>
                <c:pt idx="30">
                  <c:v>6</c:v>
                </c:pt>
                <c:pt idx="31">
                  <c:v>7</c:v>
                </c:pt>
                <c:pt idx="32">
                  <c:v>2</c:v>
                </c:pt>
                <c:pt idx="33">
                  <c:v>4</c:v>
                </c:pt>
                <c:pt idx="34">
                  <c:v>8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3</c:v>
                </c:pt>
                <c:pt idx="41">
                  <c:v>6</c:v>
                </c:pt>
                <c:pt idx="42">
                  <c:v>1</c:v>
                </c:pt>
                <c:pt idx="43">
                  <c:v>3</c:v>
                </c:pt>
                <c:pt idx="44">
                  <c:v>6</c:v>
                </c:pt>
                <c:pt idx="45">
                  <c:v>9</c:v>
                </c:pt>
                <c:pt idx="46">
                  <c:v>10</c:v>
                </c:pt>
                <c:pt idx="47">
                  <c:v>1</c:v>
                </c:pt>
                <c:pt idx="48">
                  <c:v>5</c:v>
                </c:pt>
                <c:pt idx="49">
                  <c:v>8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1</c:v>
                </c:pt>
                <c:pt idx="55">
                  <c:v>3</c:v>
                </c:pt>
                <c:pt idx="56">
                  <c:v>6</c:v>
                </c:pt>
                <c:pt idx="57">
                  <c:v>9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6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9</c:v>
                </c:pt>
                <c:pt idx="69">
                  <c:v>11</c:v>
                </c:pt>
                <c:pt idx="70">
                  <c:v>1</c:v>
                </c:pt>
                <c:pt idx="71">
                  <c:v>5</c:v>
                </c:pt>
                <c:pt idx="72">
                  <c:v>9</c:v>
                </c:pt>
                <c:pt idx="73">
                  <c:v>4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9</c:v>
                </c:pt>
                <c:pt idx="81">
                  <c:v>3</c:v>
                </c:pt>
                <c:pt idx="82">
                  <c:v>5</c:v>
                </c:pt>
                <c:pt idx="83">
                  <c:v>5</c:v>
                </c:pt>
                <c:pt idx="84">
                  <c:v>7</c:v>
                </c:pt>
                <c:pt idx="85">
                  <c:v>9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6</c:v>
                </c:pt>
                <c:pt idx="90">
                  <c:v>9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9</c:v>
                </c:pt>
                <c:pt idx="95">
                  <c:v>9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5</c:v>
                </c:pt>
                <c:pt idx="100">
                  <c:v>8</c:v>
                </c:pt>
                <c:pt idx="101">
                  <c:v>4</c:v>
                </c:pt>
                <c:pt idx="102">
                  <c:v>6</c:v>
                </c:pt>
                <c:pt idx="103">
                  <c:v>5</c:v>
                </c:pt>
                <c:pt idx="104">
                  <c:v>10</c:v>
                </c:pt>
                <c:pt idx="105">
                  <c:v>10</c:v>
                </c:pt>
                <c:pt idx="106">
                  <c:v>2</c:v>
                </c:pt>
                <c:pt idx="107">
                  <c:v>4</c:v>
                </c:pt>
                <c:pt idx="108">
                  <c:v>6</c:v>
                </c:pt>
                <c:pt idx="109">
                  <c:v>2</c:v>
                </c:pt>
                <c:pt idx="110">
                  <c:v>6</c:v>
                </c:pt>
                <c:pt idx="111">
                  <c:v>8</c:v>
                </c:pt>
                <c:pt idx="112">
                  <c:v>2</c:v>
                </c:pt>
                <c:pt idx="113">
                  <c:v>4</c:v>
                </c:pt>
                <c:pt idx="114">
                  <c:v>7</c:v>
                </c:pt>
                <c:pt idx="115">
                  <c:v>4</c:v>
                </c:pt>
                <c:pt idx="116">
                  <c:v>6</c:v>
                </c:pt>
                <c:pt idx="117">
                  <c:v>7</c:v>
                </c:pt>
                <c:pt idx="118">
                  <c:v>2</c:v>
                </c:pt>
                <c:pt idx="119">
                  <c:v>5</c:v>
                </c:pt>
                <c:pt idx="120">
                  <c:v>8</c:v>
                </c:pt>
                <c:pt idx="121">
                  <c:v>2</c:v>
                </c:pt>
                <c:pt idx="122">
                  <c:v>6</c:v>
                </c:pt>
                <c:pt idx="123">
                  <c:v>8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6</c:v>
                </c:pt>
                <c:pt idx="129">
                  <c:v>7</c:v>
                </c:pt>
                <c:pt idx="130">
                  <c:v>2</c:v>
                </c:pt>
                <c:pt idx="131">
                  <c:v>4</c:v>
                </c:pt>
                <c:pt idx="132">
                  <c:v>7</c:v>
                </c:pt>
                <c:pt idx="133">
                  <c:v>1</c:v>
                </c:pt>
                <c:pt idx="134">
                  <c:v>5</c:v>
                </c:pt>
                <c:pt idx="135">
                  <c:v>7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7</c:v>
                </c:pt>
                <c:pt idx="141">
                  <c:v>2</c:v>
                </c:pt>
                <c:pt idx="142">
                  <c:v>4</c:v>
                </c:pt>
                <c:pt idx="143">
                  <c:v>6</c:v>
                </c:pt>
                <c:pt idx="144">
                  <c:v>1</c:v>
                </c:pt>
                <c:pt idx="145">
                  <c:v>5</c:v>
                </c:pt>
                <c:pt idx="146">
                  <c:v>9</c:v>
                </c:pt>
                <c:pt idx="147">
                  <c:v>4</c:v>
                </c:pt>
                <c:pt idx="148">
                  <c:v>7</c:v>
                </c:pt>
                <c:pt idx="149">
                  <c:v>4</c:v>
                </c:pt>
                <c:pt idx="150">
                  <c:v>7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8</c:v>
                </c:pt>
                <c:pt idx="155">
                  <c:v>6</c:v>
                </c:pt>
                <c:pt idx="156">
                  <c:v>3</c:v>
                </c:pt>
                <c:pt idx="157">
                  <c:v>5</c:v>
                </c:pt>
                <c:pt idx="158">
                  <c:v>7</c:v>
                </c:pt>
                <c:pt idx="159">
                  <c:v>10</c:v>
                </c:pt>
                <c:pt idx="160">
                  <c:v>2</c:v>
                </c:pt>
                <c:pt idx="161">
                  <c:v>4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4</c:v>
                </c:pt>
                <c:pt idx="166">
                  <c:v>9</c:v>
                </c:pt>
                <c:pt idx="167">
                  <c:v>3</c:v>
                </c:pt>
                <c:pt idx="168">
                  <c:v>5</c:v>
                </c:pt>
                <c:pt idx="169">
                  <c:v>6</c:v>
                </c:pt>
                <c:pt idx="170">
                  <c:v>8</c:v>
                </c:pt>
                <c:pt idx="171">
                  <c:v>9</c:v>
                </c:pt>
                <c:pt idx="172">
                  <c:v>2</c:v>
                </c:pt>
                <c:pt idx="173">
                  <c:v>5</c:v>
                </c:pt>
                <c:pt idx="174">
                  <c:v>7</c:v>
                </c:pt>
                <c:pt idx="175">
                  <c:v>10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9</c:v>
                </c:pt>
                <c:pt idx="180">
                  <c:v>7</c:v>
                </c:pt>
                <c:pt idx="181">
                  <c:v>2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2</c:v>
                </c:pt>
                <c:pt idx="186">
                  <c:v>5</c:v>
                </c:pt>
                <c:pt idx="187">
                  <c:v>7</c:v>
                </c:pt>
                <c:pt idx="188">
                  <c:v>10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8</c:v>
                </c:pt>
                <c:pt idx="193">
                  <c:v>7</c:v>
                </c:pt>
                <c:pt idx="194">
                  <c:v>3</c:v>
                </c:pt>
                <c:pt idx="195">
                  <c:v>6</c:v>
                </c:pt>
                <c:pt idx="196">
                  <c:v>7</c:v>
                </c:pt>
                <c:pt idx="197">
                  <c:v>2</c:v>
                </c:pt>
                <c:pt idx="198">
                  <c:v>4</c:v>
                </c:pt>
                <c:pt idx="199">
                  <c:v>6</c:v>
                </c:pt>
                <c:pt idx="200">
                  <c:v>9</c:v>
                </c:pt>
                <c:pt idx="201">
                  <c:v>10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9</c:v>
                </c:pt>
                <c:pt idx="206">
                  <c:v>3</c:v>
                </c:pt>
                <c:pt idx="207">
                  <c:v>5</c:v>
                </c:pt>
                <c:pt idx="208">
                  <c:v>7</c:v>
                </c:pt>
                <c:pt idx="209">
                  <c:v>2</c:v>
                </c:pt>
                <c:pt idx="210">
                  <c:v>4</c:v>
                </c:pt>
                <c:pt idx="211">
                  <c:v>6</c:v>
                </c:pt>
                <c:pt idx="212">
                  <c:v>9</c:v>
                </c:pt>
                <c:pt idx="213">
                  <c:v>9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3</c:v>
                </c:pt>
                <c:pt idx="219">
                  <c:v>5</c:v>
                </c:pt>
                <c:pt idx="220">
                  <c:v>7</c:v>
                </c:pt>
                <c:pt idx="221">
                  <c:v>2</c:v>
                </c:pt>
                <c:pt idx="222">
                  <c:v>4</c:v>
                </c:pt>
                <c:pt idx="223">
                  <c:v>7</c:v>
                </c:pt>
                <c:pt idx="224">
                  <c:v>10</c:v>
                </c:pt>
                <c:pt idx="225">
                  <c:v>11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9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9</c:v>
                </c:pt>
                <c:pt idx="234">
                  <c:v>2</c:v>
                </c:pt>
                <c:pt idx="235">
                  <c:v>4</c:v>
                </c:pt>
                <c:pt idx="236">
                  <c:v>4</c:v>
                </c:pt>
                <c:pt idx="237">
                  <c:v>10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9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2</c:v>
                </c:pt>
                <c:pt idx="246">
                  <c:v>3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2</c:v>
                </c:pt>
                <c:pt idx="255">
                  <c:v>4</c:v>
                </c:pt>
                <c:pt idx="256">
                  <c:v>4</c:v>
                </c:pt>
                <c:pt idx="257">
                  <c:v>7</c:v>
                </c:pt>
                <c:pt idx="258">
                  <c:v>9</c:v>
                </c:pt>
                <c:pt idx="259">
                  <c:v>9</c:v>
                </c:pt>
                <c:pt idx="260">
                  <c:v>13</c:v>
                </c:pt>
                <c:pt idx="261">
                  <c:v>15</c:v>
                </c:pt>
                <c:pt idx="262">
                  <c:v>16</c:v>
                </c:pt>
                <c:pt idx="263">
                  <c:v>8</c:v>
                </c:pt>
                <c:pt idx="264">
                  <c:v>8</c:v>
                </c:pt>
                <c:pt idx="265">
                  <c:v>9</c:v>
                </c:pt>
                <c:pt idx="266">
                  <c:v>12</c:v>
                </c:pt>
                <c:pt idx="267">
                  <c:v>14</c:v>
                </c:pt>
                <c:pt idx="268">
                  <c:v>14</c:v>
                </c:pt>
                <c:pt idx="269">
                  <c:v>5</c:v>
                </c:pt>
                <c:pt idx="270">
                  <c:v>5</c:v>
                </c:pt>
                <c:pt idx="271">
                  <c:v>7</c:v>
                </c:pt>
                <c:pt idx="272">
                  <c:v>8</c:v>
                </c:pt>
                <c:pt idx="273">
                  <c:v>10</c:v>
                </c:pt>
                <c:pt idx="274">
                  <c:v>14</c:v>
                </c:pt>
                <c:pt idx="275">
                  <c:v>14</c:v>
                </c:pt>
                <c:pt idx="276">
                  <c:v>16</c:v>
                </c:pt>
                <c:pt idx="277">
                  <c:v>6</c:v>
                </c:pt>
                <c:pt idx="278">
                  <c:v>7</c:v>
                </c:pt>
                <c:pt idx="279">
                  <c:v>8</c:v>
                </c:pt>
                <c:pt idx="280">
                  <c:v>9</c:v>
                </c:pt>
                <c:pt idx="281">
                  <c:v>14</c:v>
                </c:pt>
                <c:pt idx="282">
                  <c:v>15</c:v>
                </c:pt>
                <c:pt idx="283">
                  <c:v>14</c:v>
                </c:pt>
                <c:pt idx="284">
                  <c:v>17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7</c:v>
                </c:pt>
                <c:pt idx="289">
                  <c:v>8</c:v>
                </c:pt>
                <c:pt idx="290">
                  <c:v>10</c:v>
                </c:pt>
                <c:pt idx="291">
                  <c:v>11</c:v>
                </c:pt>
                <c:pt idx="292">
                  <c:v>14</c:v>
                </c:pt>
                <c:pt idx="293">
                  <c:v>15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10</c:v>
                </c:pt>
                <c:pt idx="298">
                  <c:v>12</c:v>
                </c:pt>
                <c:pt idx="299">
                  <c:v>12</c:v>
                </c:pt>
                <c:pt idx="300">
                  <c:v>13</c:v>
                </c:pt>
                <c:pt idx="301">
                  <c:v>15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7</c:v>
                </c:pt>
                <c:pt idx="306">
                  <c:v>11</c:v>
                </c:pt>
                <c:pt idx="307">
                  <c:v>6</c:v>
                </c:pt>
                <c:pt idx="308">
                  <c:v>8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5</c:v>
                </c:pt>
                <c:pt idx="313">
                  <c:v>8</c:v>
                </c:pt>
                <c:pt idx="314">
                  <c:v>9</c:v>
                </c:pt>
                <c:pt idx="315">
                  <c:v>6</c:v>
                </c:pt>
                <c:pt idx="316">
                  <c:v>8</c:v>
                </c:pt>
                <c:pt idx="317">
                  <c:v>11</c:v>
                </c:pt>
                <c:pt idx="318">
                  <c:v>12</c:v>
                </c:pt>
                <c:pt idx="319">
                  <c:v>12</c:v>
                </c:pt>
                <c:pt idx="320">
                  <c:v>5</c:v>
                </c:pt>
                <c:pt idx="321">
                  <c:v>7</c:v>
                </c:pt>
                <c:pt idx="322">
                  <c:v>8</c:v>
                </c:pt>
                <c:pt idx="323">
                  <c:v>4</c:v>
                </c:pt>
                <c:pt idx="324">
                  <c:v>6</c:v>
                </c:pt>
                <c:pt idx="325">
                  <c:v>8</c:v>
                </c:pt>
                <c:pt idx="326">
                  <c:v>11</c:v>
                </c:pt>
                <c:pt idx="327">
                  <c:v>5</c:v>
                </c:pt>
                <c:pt idx="328">
                  <c:v>8</c:v>
                </c:pt>
                <c:pt idx="329">
                  <c:v>10</c:v>
                </c:pt>
                <c:pt idx="330">
                  <c:v>11</c:v>
                </c:pt>
                <c:pt idx="331">
                  <c:v>12</c:v>
                </c:pt>
                <c:pt idx="332">
                  <c:v>5</c:v>
                </c:pt>
                <c:pt idx="333">
                  <c:v>8</c:v>
                </c:pt>
                <c:pt idx="334">
                  <c:v>10</c:v>
                </c:pt>
                <c:pt idx="335">
                  <c:v>5</c:v>
                </c:pt>
                <c:pt idx="336">
                  <c:v>7</c:v>
                </c:pt>
                <c:pt idx="337">
                  <c:v>10</c:v>
                </c:pt>
                <c:pt idx="338">
                  <c:v>12</c:v>
                </c:pt>
                <c:pt idx="339">
                  <c:v>6</c:v>
                </c:pt>
                <c:pt idx="340">
                  <c:v>8</c:v>
                </c:pt>
                <c:pt idx="341">
                  <c:v>11</c:v>
                </c:pt>
                <c:pt idx="342">
                  <c:v>11</c:v>
                </c:pt>
                <c:pt idx="343">
                  <c:v>12</c:v>
                </c:pt>
                <c:pt idx="344">
                  <c:v>5</c:v>
                </c:pt>
                <c:pt idx="345">
                  <c:v>7</c:v>
                </c:pt>
                <c:pt idx="346">
                  <c:v>9</c:v>
                </c:pt>
                <c:pt idx="347">
                  <c:v>4</c:v>
                </c:pt>
                <c:pt idx="348">
                  <c:v>7</c:v>
                </c:pt>
                <c:pt idx="349">
                  <c:v>10</c:v>
                </c:pt>
                <c:pt idx="350">
                  <c:v>6</c:v>
                </c:pt>
                <c:pt idx="351">
                  <c:v>8</c:v>
                </c:pt>
                <c:pt idx="352">
                  <c:v>11</c:v>
                </c:pt>
                <c:pt idx="353">
                  <c:v>12</c:v>
                </c:pt>
                <c:pt idx="354">
                  <c:v>12</c:v>
                </c:pt>
                <c:pt idx="355">
                  <c:v>5</c:v>
                </c:pt>
                <c:pt idx="356">
                  <c:v>7</c:v>
                </c:pt>
                <c:pt idx="357">
                  <c:v>9</c:v>
                </c:pt>
                <c:pt idx="358">
                  <c:v>4</c:v>
                </c:pt>
                <c:pt idx="359">
                  <c:v>6</c:v>
                </c:pt>
                <c:pt idx="360">
                  <c:v>9</c:v>
                </c:pt>
                <c:pt idx="361">
                  <c:v>6</c:v>
                </c:pt>
                <c:pt idx="362">
                  <c:v>8</c:v>
                </c:pt>
                <c:pt idx="363">
                  <c:v>11</c:v>
                </c:pt>
                <c:pt idx="364">
                  <c:v>12</c:v>
                </c:pt>
                <c:pt idx="365">
                  <c:v>13</c:v>
                </c:pt>
                <c:pt idx="366">
                  <c:v>5</c:v>
                </c:pt>
                <c:pt idx="367">
                  <c:v>8</c:v>
                </c:pt>
                <c:pt idx="36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A-4B17-B8F7-EEFABEDA0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535520"/>
        <c:axId val="1456743888"/>
      </c:scatterChart>
      <c:valAx>
        <c:axId val="133253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743888"/>
        <c:crosses val="autoZero"/>
        <c:crossBetween val="midCat"/>
      </c:valAx>
      <c:valAx>
        <c:axId val="14567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253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21</a:t>
            </a:r>
            <a:r>
              <a:rPr lang="en-US" altLang="ko-KR" sz="1400" b="0" i="0" u="none" strike="noStrike" baseline="0">
                <a:effectLst/>
              </a:rPr>
              <a:t>°C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717410323709535E-2"/>
                  <c:y val="0.31973097112860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계산!$Z$59:$Z$129</c:f>
              <c:numCache>
                <c:formatCode>General</c:formatCode>
                <c:ptCount val="71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0</c:v>
                </c:pt>
                <c:pt idx="4">
                  <c:v>7</c:v>
                </c:pt>
                <c:pt idx="5">
                  <c:v>14</c:v>
                </c:pt>
                <c:pt idx="6">
                  <c:v>0</c:v>
                </c:pt>
                <c:pt idx="7">
                  <c:v>7</c:v>
                </c:pt>
                <c:pt idx="8">
                  <c:v>16</c:v>
                </c:pt>
                <c:pt idx="9">
                  <c:v>7</c:v>
                </c:pt>
                <c:pt idx="10">
                  <c:v>14</c:v>
                </c:pt>
                <c:pt idx="11">
                  <c:v>21</c:v>
                </c:pt>
                <c:pt idx="12">
                  <c:v>28</c:v>
                </c:pt>
                <c:pt idx="13">
                  <c:v>0</c:v>
                </c:pt>
                <c:pt idx="14">
                  <c:v>7</c:v>
                </c:pt>
                <c:pt idx="15">
                  <c:v>16</c:v>
                </c:pt>
                <c:pt idx="16">
                  <c:v>0</c:v>
                </c:pt>
                <c:pt idx="17">
                  <c:v>7</c:v>
                </c:pt>
                <c:pt idx="18">
                  <c:v>14</c:v>
                </c:pt>
                <c:pt idx="19">
                  <c:v>7</c:v>
                </c:pt>
                <c:pt idx="20">
                  <c:v>16</c:v>
                </c:pt>
                <c:pt idx="21">
                  <c:v>0</c:v>
                </c:pt>
                <c:pt idx="22">
                  <c:v>7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7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7</c:v>
                </c:pt>
                <c:pt idx="31">
                  <c:v>0</c:v>
                </c:pt>
                <c:pt idx="32">
                  <c:v>7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7</c:v>
                </c:pt>
                <c:pt idx="37">
                  <c:v>16</c:v>
                </c:pt>
                <c:pt idx="38">
                  <c:v>0</c:v>
                </c:pt>
                <c:pt idx="39">
                  <c:v>14</c:v>
                </c:pt>
                <c:pt idx="40">
                  <c:v>0</c:v>
                </c:pt>
                <c:pt idx="41">
                  <c:v>14</c:v>
                </c:pt>
                <c:pt idx="42">
                  <c:v>0</c:v>
                </c:pt>
                <c:pt idx="43">
                  <c:v>7</c:v>
                </c:pt>
                <c:pt idx="44">
                  <c:v>0</c:v>
                </c:pt>
                <c:pt idx="45">
                  <c:v>7</c:v>
                </c:pt>
                <c:pt idx="46">
                  <c:v>7</c:v>
                </c:pt>
                <c:pt idx="47">
                  <c:v>0</c:v>
                </c:pt>
                <c:pt idx="48">
                  <c:v>28</c:v>
                </c:pt>
                <c:pt idx="49">
                  <c:v>0</c:v>
                </c:pt>
                <c:pt idx="50">
                  <c:v>28</c:v>
                </c:pt>
                <c:pt idx="51">
                  <c:v>0</c:v>
                </c:pt>
                <c:pt idx="52">
                  <c:v>0</c:v>
                </c:pt>
                <c:pt idx="53">
                  <c:v>28</c:v>
                </c:pt>
                <c:pt idx="54">
                  <c:v>28</c:v>
                </c:pt>
                <c:pt idx="55">
                  <c:v>0</c:v>
                </c:pt>
                <c:pt idx="56">
                  <c:v>28</c:v>
                </c:pt>
                <c:pt idx="57">
                  <c:v>21</c:v>
                </c:pt>
                <c:pt idx="58">
                  <c:v>31</c:v>
                </c:pt>
                <c:pt idx="59">
                  <c:v>38</c:v>
                </c:pt>
                <c:pt idx="60">
                  <c:v>21</c:v>
                </c:pt>
                <c:pt idx="61">
                  <c:v>31</c:v>
                </c:pt>
                <c:pt idx="62">
                  <c:v>38</c:v>
                </c:pt>
                <c:pt idx="63">
                  <c:v>38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21</c:v>
                </c:pt>
                <c:pt idx="68">
                  <c:v>0</c:v>
                </c:pt>
                <c:pt idx="69">
                  <c:v>14</c:v>
                </c:pt>
                <c:pt idx="70">
                  <c:v>0</c:v>
                </c:pt>
              </c:numCache>
            </c:numRef>
          </c:xVal>
          <c:yVal>
            <c:numRef>
              <c:f>계산!$AC$59:$AC$129</c:f>
              <c:numCache>
                <c:formatCode>General</c:formatCode>
                <c:ptCount val="71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11</c:v>
                </c:pt>
                <c:pt idx="13">
                  <c:v>3</c:v>
                </c:pt>
                <c:pt idx="14">
                  <c:v>4</c:v>
                </c:pt>
                <c:pt idx="15">
                  <c:v>8</c:v>
                </c:pt>
                <c:pt idx="16">
                  <c:v>3</c:v>
                </c:pt>
                <c:pt idx="17">
                  <c:v>6</c:v>
                </c:pt>
                <c:pt idx="18">
                  <c:v>7</c:v>
                </c:pt>
                <c:pt idx="19">
                  <c:v>4</c:v>
                </c:pt>
                <c:pt idx="20">
                  <c:v>8</c:v>
                </c:pt>
                <c:pt idx="21">
                  <c:v>3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6</c:v>
                </c:pt>
                <c:pt idx="31">
                  <c:v>4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9</c:v>
                </c:pt>
                <c:pt idx="38">
                  <c:v>4</c:v>
                </c:pt>
                <c:pt idx="39">
                  <c:v>7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7</c:v>
                </c:pt>
                <c:pt idx="46">
                  <c:v>7</c:v>
                </c:pt>
                <c:pt idx="47">
                  <c:v>3</c:v>
                </c:pt>
                <c:pt idx="48">
                  <c:v>10</c:v>
                </c:pt>
                <c:pt idx="49">
                  <c:v>3</c:v>
                </c:pt>
                <c:pt idx="50">
                  <c:v>9</c:v>
                </c:pt>
                <c:pt idx="51">
                  <c:v>2</c:v>
                </c:pt>
                <c:pt idx="52">
                  <c:v>3</c:v>
                </c:pt>
                <c:pt idx="53">
                  <c:v>10</c:v>
                </c:pt>
                <c:pt idx="54">
                  <c:v>9</c:v>
                </c:pt>
                <c:pt idx="55">
                  <c:v>3</c:v>
                </c:pt>
                <c:pt idx="56">
                  <c:v>11</c:v>
                </c:pt>
                <c:pt idx="57">
                  <c:v>12</c:v>
                </c:pt>
                <c:pt idx="58">
                  <c:v>14</c:v>
                </c:pt>
                <c:pt idx="59">
                  <c:v>14</c:v>
                </c:pt>
                <c:pt idx="60">
                  <c:v>9</c:v>
                </c:pt>
                <c:pt idx="61">
                  <c:v>14</c:v>
                </c:pt>
                <c:pt idx="62">
                  <c:v>15</c:v>
                </c:pt>
                <c:pt idx="63">
                  <c:v>12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11</c:v>
                </c:pt>
                <c:pt idx="68">
                  <c:v>5</c:v>
                </c:pt>
                <c:pt idx="69">
                  <c:v>9</c:v>
                </c:pt>
                <c:pt idx="7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6-4FA8-8372-509BF376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902415"/>
        <c:axId val="705615151"/>
      </c:scatterChart>
      <c:valAx>
        <c:axId val="106690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615151"/>
        <c:crosses val="autoZero"/>
        <c:crossBetween val="midCat"/>
      </c:valAx>
      <c:valAx>
        <c:axId val="7056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 Number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690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24</a:t>
            </a:r>
            <a:r>
              <a:rPr lang="en-US" altLang="ko-KR" sz="1400" b="0" i="0" u="none" strike="noStrike" baseline="0">
                <a:effectLst/>
              </a:rPr>
              <a:t>°C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824365704286965E-2"/>
                  <c:y val="0.203887066200058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계산!$AH$59:$AH$113</c:f>
              <c:numCache>
                <c:formatCode>General</c:formatCode>
                <c:ptCount val="5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0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  <c:pt idx="8">
                  <c:v>0</c:v>
                </c:pt>
                <c:pt idx="9">
                  <c:v>7</c:v>
                </c:pt>
                <c:pt idx="10">
                  <c:v>14</c:v>
                </c:pt>
                <c:pt idx="11">
                  <c:v>0</c:v>
                </c:pt>
                <c:pt idx="12">
                  <c:v>7</c:v>
                </c:pt>
                <c:pt idx="13">
                  <c:v>14</c:v>
                </c:pt>
                <c:pt idx="14">
                  <c:v>21</c:v>
                </c:pt>
                <c:pt idx="15">
                  <c:v>14</c:v>
                </c:pt>
                <c:pt idx="16">
                  <c:v>0</c:v>
                </c:pt>
                <c:pt idx="17">
                  <c:v>7</c:v>
                </c:pt>
                <c:pt idx="18">
                  <c:v>14</c:v>
                </c:pt>
                <c:pt idx="19">
                  <c:v>21</c:v>
                </c:pt>
                <c:pt idx="20">
                  <c:v>14</c:v>
                </c:pt>
                <c:pt idx="21">
                  <c:v>0</c:v>
                </c:pt>
                <c:pt idx="22">
                  <c:v>7</c:v>
                </c:pt>
                <c:pt idx="23">
                  <c:v>14</c:v>
                </c:pt>
                <c:pt idx="24">
                  <c:v>21</c:v>
                </c:pt>
                <c:pt idx="25">
                  <c:v>14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0</c:v>
                </c:pt>
                <c:pt idx="33">
                  <c:v>14</c:v>
                </c:pt>
                <c:pt idx="34">
                  <c:v>0</c:v>
                </c:pt>
                <c:pt idx="35">
                  <c:v>7</c:v>
                </c:pt>
                <c:pt idx="36">
                  <c:v>0</c:v>
                </c:pt>
                <c:pt idx="37">
                  <c:v>7</c:v>
                </c:pt>
                <c:pt idx="38">
                  <c:v>14</c:v>
                </c:pt>
                <c:pt idx="39">
                  <c:v>0</c:v>
                </c:pt>
                <c:pt idx="40">
                  <c:v>7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7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31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xVal>
          <c:yVal>
            <c:numRef>
              <c:f>계산!$AK$59:$AK$113</c:f>
              <c:numCache>
                <c:formatCode>General</c:formatCode>
                <c:ptCount val="5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2</c:v>
                </c:pt>
                <c:pt idx="9">
                  <c:v>4</c:v>
                </c:pt>
                <c:pt idx="10">
                  <c:v>8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1</c:v>
                </c:pt>
                <c:pt idx="17">
                  <c:v>3</c:v>
                </c:pt>
                <c:pt idx="18">
                  <c:v>6</c:v>
                </c:pt>
                <c:pt idx="19">
                  <c:v>9</c:v>
                </c:pt>
                <c:pt idx="20">
                  <c:v>8</c:v>
                </c:pt>
                <c:pt idx="21">
                  <c:v>2</c:v>
                </c:pt>
                <c:pt idx="22">
                  <c:v>4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2</c:v>
                </c:pt>
                <c:pt idx="30">
                  <c:v>1</c:v>
                </c:pt>
                <c:pt idx="31">
                  <c:v>5</c:v>
                </c:pt>
                <c:pt idx="32">
                  <c:v>2</c:v>
                </c:pt>
                <c:pt idx="33">
                  <c:v>6</c:v>
                </c:pt>
                <c:pt idx="34">
                  <c:v>2</c:v>
                </c:pt>
                <c:pt idx="35">
                  <c:v>6</c:v>
                </c:pt>
                <c:pt idx="36">
                  <c:v>2</c:v>
                </c:pt>
                <c:pt idx="37">
                  <c:v>5</c:v>
                </c:pt>
                <c:pt idx="38">
                  <c:v>8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5</c:v>
                </c:pt>
                <c:pt idx="49">
                  <c:v>13</c:v>
                </c:pt>
                <c:pt idx="50">
                  <c:v>11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E3-4781-8A0D-45CB64B48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00207"/>
        <c:axId val="1069948159"/>
      </c:scatterChart>
      <c:valAx>
        <c:axId val="107310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9948159"/>
        <c:crosses val="autoZero"/>
        <c:crossBetween val="midCat"/>
      </c:valAx>
      <c:valAx>
        <c:axId val="106994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 Number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310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18</a:t>
            </a:r>
            <a:r>
              <a:rPr lang="en-US" altLang="ko-KR" sz="1400" b="0" i="0" u="none" strike="noStrike" baseline="0">
                <a:effectLst/>
              </a:rPr>
              <a:t>°C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871609798775153E-2"/>
                  <c:y val="0.19624817731116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계산!$R$59:$R$87</c:f>
              <c:numCache>
                <c:formatCode>General</c:formatCode>
                <c:ptCount val="29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55</c:v>
                </c:pt>
                <c:pt idx="14">
                  <c:v>55</c:v>
                </c:pt>
                <c:pt idx="15">
                  <c:v>14</c:v>
                </c:pt>
                <c:pt idx="16">
                  <c:v>7</c:v>
                </c:pt>
                <c:pt idx="17">
                  <c:v>14</c:v>
                </c:pt>
                <c:pt idx="18">
                  <c:v>7</c:v>
                </c:pt>
                <c:pt idx="19">
                  <c:v>14</c:v>
                </c:pt>
                <c:pt idx="20">
                  <c:v>21</c:v>
                </c:pt>
                <c:pt idx="21">
                  <c:v>7</c:v>
                </c:pt>
                <c:pt idx="22">
                  <c:v>7</c:v>
                </c:pt>
                <c:pt idx="23">
                  <c:v>14</c:v>
                </c:pt>
                <c:pt idx="24">
                  <c:v>14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14</c:v>
                </c:pt>
              </c:numCache>
            </c:numRef>
          </c:xVal>
          <c:yVal>
            <c:numRef>
              <c:f>계산!$U$59:$U$87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17</c:v>
                </c:pt>
                <c:pt idx="14">
                  <c:v>15</c:v>
                </c:pt>
                <c:pt idx="15">
                  <c:v>11</c:v>
                </c:pt>
                <c:pt idx="16">
                  <c:v>8</c:v>
                </c:pt>
                <c:pt idx="17">
                  <c:v>9</c:v>
                </c:pt>
                <c:pt idx="18">
                  <c:v>7</c:v>
                </c:pt>
                <c:pt idx="19">
                  <c:v>8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7</c:v>
                </c:pt>
                <c:pt idx="26">
                  <c:v>6</c:v>
                </c:pt>
                <c:pt idx="27">
                  <c:v>8</c:v>
                </c:pt>
                <c:pt idx="28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18</c:v>
                </c15:tx>
              </c15:filteredSeriesTitle>
            </c:ext>
            <c:ext xmlns:c16="http://schemas.microsoft.com/office/drawing/2014/chart" uri="{C3380CC4-5D6E-409C-BE32-E72D297353CC}">
              <c16:uniqueId val="{00000001-D773-46F2-825E-239D2520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624463"/>
        <c:axId val="1062519695"/>
      </c:scatterChart>
      <c:valAx>
        <c:axId val="106362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519695"/>
        <c:crosses val="autoZero"/>
        <c:crossBetween val="midCat"/>
      </c:valAx>
      <c:valAx>
        <c:axId val="106251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Leaf Number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362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18°C</a:t>
            </a:r>
            <a:r>
              <a:rPr lang="ko-KR"/>
              <a:t> 케일 엽수 예측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예측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계산!$Q$2:$Q$56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계산!$V$2:$V$56</c:f>
              <c:numCache>
                <c:formatCode>General</c:formatCode>
                <c:ptCount val="55"/>
                <c:pt idx="0">
                  <c:v>3.0408119451214084</c:v>
                </c:pt>
                <c:pt idx="1">
                  <c:v>3.0810761369142146</c:v>
                </c:pt>
                <c:pt idx="2">
                  <c:v>3.1208141472468145</c:v>
                </c:pt>
                <c:pt idx="3">
                  <c:v>3.7485264278886472</c:v>
                </c:pt>
                <c:pt idx="4">
                  <c:v>4.2711246817659667</c:v>
                </c:pt>
                <c:pt idx="5">
                  <c:v>4.729779839783415</c:v>
                </c:pt>
                <c:pt idx="6">
                  <c:v>5.1439583918906733</c:v>
                </c:pt>
                <c:pt idx="7">
                  <c:v>5.5247883319064925</c:v>
                </c:pt>
                <c:pt idx="8">
                  <c:v>5.8793672312489749</c:v>
                </c:pt>
                <c:pt idx="9">
                  <c:v>6.2125618232478566</c:v>
                </c:pt>
                <c:pt idx="10">
                  <c:v>6.5278863900790425</c:v>
                </c:pt>
                <c:pt idx="11">
                  <c:v>6.8279794445177355</c:v>
                </c:pt>
                <c:pt idx="12">
                  <c:v>7.1148832616345956</c:v>
                </c:pt>
                <c:pt idx="13">
                  <c:v>7.3902178375918597</c:v>
                </c:pt>
                <c:pt idx="14">
                  <c:v>7.6552943764542025</c:v>
                </c:pt>
                <c:pt idx="15">
                  <c:v>7.9111922256411535</c:v>
                </c:pt>
                <c:pt idx="16">
                  <c:v>8.1588127245437487</c:v>
                </c:pt>
                <c:pt idx="17">
                  <c:v>8.3989179251367858</c:v>
                </c:pt>
                <c:pt idx="18">
                  <c:v>8.6321590858778219</c:v>
                </c:pt>
                <c:pt idx="19">
                  <c:v>8.8590980644506878</c:v>
                </c:pt>
                <c:pt idx="20">
                  <c:v>9.0802236634197815</c:v>
                </c:pt>
                <c:pt idx="21">
                  <c:v>9.2959643145801092</c:v>
                </c:pt>
                <c:pt idx="22">
                  <c:v>9.5066980587657532</c:v>
                </c:pt>
                <c:pt idx="23">
                  <c:v>9.7127604953465916</c:v>
                </c:pt>
                <c:pt idx="24">
                  <c:v>9.9144511853173931</c:v>
                </c:pt>
                <c:pt idx="25">
                  <c:v>10.112038861045596</c:v>
                </c:pt>
                <c:pt idx="26">
                  <c:v>10.305765704142898</c:v>
                </c:pt>
                <c:pt idx="27">
                  <c:v>10.495850887725142</c:v>
                </c:pt>
                <c:pt idx="28">
                  <c:v>10.68249353221227</c:v>
                </c:pt>
                <c:pt idx="29">
                  <c:v>10.865875189305761</c:v>
                </c:pt>
                <c:pt idx="30">
                  <c:v>11.04616194317494</c:v>
                </c:pt>
                <c:pt idx="31">
                  <c:v>11.22350619866433</c:v>
                </c:pt>
                <c:pt idx="32">
                  <c:v>11.398048211752961</c:v>
                </c:pt>
                <c:pt idx="33">
                  <c:v>11.569917406323276</c:v>
                </c:pt>
                <c:pt idx="34">
                  <c:v>11.739233512655803</c:v>
                </c:pt>
                <c:pt idx="35">
                  <c:v>11.90610755632447</c:v>
                </c:pt>
                <c:pt idx="36">
                  <c:v>12.070642720865882</c:v>
                </c:pt>
                <c:pt idx="37">
                  <c:v>12.232935103395043</c:v>
                </c:pt>
                <c:pt idx="38">
                  <c:v>12.393074378987532</c:v>
                </c:pt>
                <c:pt idx="39">
                  <c:v>12.551144386954968</c:v>
                </c:pt>
                <c:pt idx="40">
                  <c:v>12.707223649963341</c:v>
                </c:pt>
                <c:pt idx="41">
                  <c:v>12.86138583517311</c:v>
                </c:pt>
                <c:pt idx="42">
                  <c:v>13.013700165132034</c:v>
                </c:pt>
                <c:pt idx="43">
                  <c:v>13.164231784961137</c:v>
                </c:pt>
                <c:pt idx="44">
                  <c:v>13.313042091390528</c:v>
                </c:pt>
                <c:pt idx="45">
                  <c:v>13.460189028385075</c:v>
                </c:pt>
                <c:pt idx="46">
                  <c:v>13.605727353418734</c:v>
                </c:pt>
                <c:pt idx="47">
                  <c:v>13.749708877885734</c:v>
                </c:pt>
                <c:pt idx="48">
                  <c:v>13.892182684656895</c:v>
                </c:pt>
                <c:pt idx="49">
                  <c:v>14.033195325384055</c:v>
                </c:pt>
                <c:pt idx="50">
                  <c:v>14.172790999812108</c:v>
                </c:pt>
                <c:pt idx="51">
                  <c:v>14.311011719065892</c:v>
                </c:pt>
                <c:pt idx="52">
                  <c:v>14.447897454629768</c:v>
                </c:pt>
                <c:pt idx="53">
                  <c:v>14.583486274524102</c:v>
                </c:pt>
                <c:pt idx="54">
                  <c:v>14.717814467999329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0-4C7C-8A46-4C1902D177E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계산!$R$90:$R$118</c:f>
              <c:numCache>
                <c:formatCode>General</c:formatCode>
                <c:ptCount val="29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55</c:v>
                </c:pt>
                <c:pt idx="14">
                  <c:v>55</c:v>
                </c:pt>
                <c:pt idx="15">
                  <c:v>14</c:v>
                </c:pt>
                <c:pt idx="16">
                  <c:v>7</c:v>
                </c:pt>
                <c:pt idx="17">
                  <c:v>14</c:v>
                </c:pt>
                <c:pt idx="18">
                  <c:v>7</c:v>
                </c:pt>
                <c:pt idx="19">
                  <c:v>14</c:v>
                </c:pt>
                <c:pt idx="20">
                  <c:v>21</c:v>
                </c:pt>
                <c:pt idx="21">
                  <c:v>7</c:v>
                </c:pt>
                <c:pt idx="22">
                  <c:v>7</c:v>
                </c:pt>
                <c:pt idx="23">
                  <c:v>14</c:v>
                </c:pt>
                <c:pt idx="24">
                  <c:v>14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14</c:v>
                </c:pt>
              </c:numCache>
            </c:numRef>
          </c:xVal>
          <c:yVal>
            <c:numRef>
              <c:f>계산!$U$90:$U$118</c:f>
              <c:numCache>
                <c:formatCode>General</c:formatCode>
                <c:ptCount val="29"/>
                <c:pt idx="13">
                  <c:v>17</c:v>
                </c:pt>
                <c:pt idx="14">
                  <c:v>15</c:v>
                </c:pt>
                <c:pt idx="15">
                  <c:v>11</c:v>
                </c:pt>
                <c:pt idx="16">
                  <c:v>8</c:v>
                </c:pt>
                <c:pt idx="17">
                  <c:v>9</c:v>
                </c:pt>
                <c:pt idx="18">
                  <c:v>7</c:v>
                </c:pt>
                <c:pt idx="19">
                  <c:v>8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7</c:v>
                </c:pt>
                <c:pt idx="26">
                  <c:v>6</c:v>
                </c:pt>
                <c:pt idx="27">
                  <c:v>8</c:v>
                </c:pt>
                <c:pt idx="2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60-4C7C-8A46-4C1902D177EE}"/>
            </c:ext>
          </c:extLst>
        </c:ser>
        <c:ser>
          <c:idx val="2"/>
          <c:order val="2"/>
          <c:tx>
            <c:v>실측 평균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계산!$Q$2:$Q$56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계산!$W$2:$W$56</c:f>
              <c:numCache>
                <c:formatCode>General</c:formatCode>
                <c:ptCount val="55"/>
                <c:pt idx="6">
                  <c:v>7.2857142860000002</c:v>
                </c:pt>
                <c:pt idx="13">
                  <c:v>9.5</c:v>
                </c:pt>
                <c:pt idx="5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60-4C7C-8A46-4C1902D17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53887"/>
        <c:axId val="496505119"/>
      </c:scatterChart>
      <c:valAx>
        <c:axId val="41555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DAP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505119"/>
        <c:crosses val="autoZero"/>
        <c:crossBetween val="midCat"/>
      </c:valAx>
      <c:valAx>
        <c:axId val="4965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Number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55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462799</xdr:colOff>
      <xdr:row>2</xdr:row>
      <xdr:rowOff>71717</xdr:rowOff>
    </xdr:from>
    <xdr:to>
      <xdr:col>13</xdr:col>
      <xdr:colOff>663386</xdr:colOff>
      <xdr:row>16</xdr:row>
      <xdr:rowOff>119343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8BFBFA4-0B07-986F-0079-1E525726E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153922</xdr:colOff>
      <xdr:row>17</xdr:row>
      <xdr:rowOff>128344</xdr:rowOff>
    </xdr:from>
    <xdr:to>
      <xdr:col>13</xdr:col>
      <xdr:colOff>174640</xdr:colOff>
      <xdr:row>33</xdr:row>
      <xdr:rowOff>203947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8177975-662D-A701-1903-963856D2F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5304" y="3736638"/>
          <a:ext cx="4547895" cy="3482191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48</xdr:row>
      <xdr:rowOff>28575</xdr:rowOff>
    </xdr:from>
    <xdr:to>
      <xdr:col>22</xdr:col>
      <xdr:colOff>228600</xdr:colOff>
      <xdr:row>62</xdr:row>
      <xdr:rowOff>28575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82ABB76-AB4D-4122-9C7D-5EE170675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471767</xdr:colOff>
      <xdr:row>62</xdr:row>
      <xdr:rowOff>84043</xdr:rowOff>
    </xdr:from>
    <xdr:to>
      <xdr:col>22</xdr:col>
      <xdr:colOff>243167</xdr:colOff>
      <xdr:row>76</xdr:row>
      <xdr:rowOff>188818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3DA1FF0-4153-4B6D-A42D-E1DDB6C45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14961</xdr:colOff>
      <xdr:row>0</xdr:row>
      <xdr:rowOff>185193</xdr:rowOff>
    </xdr:from>
    <xdr:to>
      <xdr:col>22</xdr:col>
      <xdr:colOff>313761</xdr:colOff>
      <xdr:row>15</xdr:row>
      <xdr:rowOff>168088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872439E3-6769-43BA-855F-28A1399B1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273422</xdr:colOff>
      <xdr:row>16</xdr:row>
      <xdr:rowOff>39216</xdr:rowOff>
    </xdr:from>
    <xdr:to>
      <xdr:col>23</xdr:col>
      <xdr:colOff>56026</xdr:colOff>
      <xdr:row>30</xdr:row>
      <xdr:rowOff>212911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5462C2E3-8864-4B1C-A5B6-C3177D37A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87966</xdr:colOff>
      <xdr:row>48</xdr:row>
      <xdr:rowOff>110377</xdr:rowOff>
    </xdr:from>
    <xdr:to>
      <xdr:col>13</xdr:col>
      <xdr:colOff>132789</xdr:colOff>
      <xdr:row>61</xdr:row>
      <xdr:rowOff>85724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964E8469-1A83-47EF-8A88-060540207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78441</xdr:colOff>
      <xdr:row>62</xdr:row>
      <xdr:rowOff>98051</xdr:rowOff>
    </xdr:from>
    <xdr:to>
      <xdr:col>13</xdr:col>
      <xdr:colOff>123264</xdr:colOff>
      <xdr:row>75</xdr:row>
      <xdr:rowOff>73399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9128C71E-8353-444C-8204-11DAB6174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100854</xdr:colOff>
      <xdr:row>34</xdr:row>
      <xdr:rowOff>134470</xdr:rowOff>
    </xdr:from>
    <xdr:to>
      <xdr:col>13</xdr:col>
      <xdr:colOff>145677</xdr:colOff>
      <xdr:row>47</xdr:row>
      <xdr:rowOff>109817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6C2C1345-7DAD-418B-A5AC-16556592F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425824</xdr:colOff>
      <xdr:row>31</xdr:row>
      <xdr:rowOff>168088</xdr:rowOff>
    </xdr:from>
    <xdr:to>
      <xdr:col>22</xdr:col>
      <xdr:colOff>197224</xdr:colOff>
      <xdr:row>47</xdr:row>
      <xdr:rowOff>88525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158E40-8CA1-4E97-AE7A-CE82870D6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389963</xdr:colOff>
      <xdr:row>21</xdr:row>
      <xdr:rowOff>14007</xdr:rowOff>
    </xdr:from>
    <xdr:to>
      <xdr:col>15</xdr:col>
      <xdr:colOff>860611</xdr:colOff>
      <xdr:row>33</xdr:row>
      <xdr:rowOff>198904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B7C54A6-56B4-5978-58F5-BBA1EBDFF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382121</xdr:colOff>
      <xdr:row>34</xdr:row>
      <xdr:rowOff>84044</xdr:rowOff>
    </xdr:from>
    <xdr:to>
      <xdr:col>15</xdr:col>
      <xdr:colOff>846605</xdr:colOff>
      <xdr:row>47</xdr:row>
      <xdr:rowOff>59391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5F148B6-DED2-AC35-85B3-B731A9CFD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358587</xdr:colOff>
      <xdr:row>47</xdr:row>
      <xdr:rowOff>135591</xdr:rowOff>
    </xdr:from>
    <xdr:to>
      <xdr:col>15</xdr:col>
      <xdr:colOff>834277</xdr:colOff>
      <xdr:row>60</xdr:row>
      <xdr:rowOff>91888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A9DB4846-BDAF-18C7-CDD6-370B1CE9E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341779</xdr:colOff>
      <xdr:row>60</xdr:row>
      <xdr:rowOff>160244</xdr:rowOff>
    </xdr:from>
    <xdr:to>
      <xdr:col>15</xdr:col>
      <xdr:colOff>817469</xdr:colOff>
      <xdr:row>73</xdr:row>
      <xdr:rowOff>135591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AF8F38BC-A204-4490-87A5-9C0FADE19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331133</xdr:colOff>
      <xdr:row>74</xdr:row>
      <xdr:rowOff>24652</xdr:rowOff>
    </xdr:from>
    <xdr:to>
      <xdr:col>15</xdr:col>
      <xdr:colOff>806823</xdr:colOff>
      <xdr:row>86</xdr:row>
      <xdr:rowOff>206188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37B95A45-93BE-4E15-936D-E742914BB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312644</xdr:colOff>
      <xdr:row>87</xdr:row>
      <xdr:rowOff>112619</xdr:rowOff>
    </xdr:from>
    <xdr:to>
      <xdr:col>15</xdr:col>
      <xdr:colOff>788334</xdr:colOff>
      <xdr:row>100</xdr:row>
      <xdr:rowOff>87966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32A8EE17-88B5-4224-B99D-D38D95E75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267821</xdr:colOff>
      <xdr:row>101</xdr:row>
      <xdr:rowOff>90208</xdr:rowOff>
    </xdr:from>
    <xdr:to>
      <xdr:col>15</xdr:col>
      <xdr:colOff>743511</xdr:colOff>
      <xdr:row>114</xdr:row>
      <xdr:rowOff>54349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AB22BF0-EB29-4043-A0F4-88391FEEF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733425</xdr:colOff>
      <xdr:row>118</xdr:row>
      <xdr:rowOff>104775</xdr:rowOff>
    </xdr:from>
    <xdr:to>
      <xdr:col>22</xdr:col>
      <xdr:colOff>104775</xdr:colOff>
      <xdr:row>131</xdr:row>
      <xdr:rowOff>114300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D7C2C95-0403-4783-8701-D5166EEC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314325</xdr:colOff>
      <xdr:row>1</xdr:row>
      <xdr:rowOff>19050</xdr:rowOff>
    </xdr:from>
    <xdr:to>
      <xdr:col>31</xdr:col>
      <xdr:colOff>85725</xdr:colOff>
      <xdr:row>14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CFD6F06-2605-F157-172C-840C0310A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285750</xdr:colOff>
      <xdr:row>14</xdr:row>
      <xdr:rowOff>123825</xdr:rowOff>
    </xdr:from>
    <xdr:to>
      <xdr:col>31</xdr:col>
      <xdr:colOff>57150</xdr:colOff>
      <xdr:row>27</xdr:row>
      <xdr:rowOff>142875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B6C37D8-7B73-C1DA-7944-E20B9C975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209550</xdr:colOff>
      <xdr:row>30</xdr:row>
      <xdr:rowOff>66675</xdr:rowOff>
    </xdr:from>
    <xdr:to>
      <xdr:col>30</xdr:col>
      <xdr:colOff>666750</xdr:colOff>
      <xdr:row>43</xdr:row>
      <xdr:rowOff>85725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785C73EA-8AA7-954A-1FB3-F646BE3E7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261937</xdr:colOff>
      <xdr:row>1</xdr:row>
      <xdr:rowOff>38100</xdr:rowOff>
    </xdr:from>
    <xdr:to>
      <xdr:col>41</xdr:col>
      <xdr:colOff>33337</xdr:colOff>
      <xdr:row>14</xdr:row>
      <xdr:rowOff>57150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96422B5-5182-A877-7140-3248A3D3D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204787</xdr:colOff>
      <xdr:row>44</xdr:row>
      <xdr:rowOff>133350</xdr:rowOff>
    </xdr:from>
    <xdr:to>
      <xdr:col>31</xdr:col>
      <xdr:colOff>661987</xdr:colOff>
      <xdr:row>57</xdr:row>
      <xdr:rowOff>152400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7C38F413-E737-280A-B04D-3FE813D56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180975</xdr:colOff>
      <xdr:row>60</xdr:row>
      <xdr:rowOff>142875</xdr:rowOff>
    </xdr:from>
    <xdr:to>
      <xdr:col>30</xdr:col>
      <xdr:colOff>638175</xdr:colOff>
      <xdr:row>73</xdr:row>
      <xdr:rowOff>57150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F7997016-AE71-4E79-ACAF-7D427DCB6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171450</xdr:colOff>
      <xdr:row>73</xdr:row>
      <xdr:rowOff>180975</xdr:rowOff>
    </xdr:from>
    <xdr:to>
      <xdr:col>30</xdr:col>
      <xdr:colOff>628650</xdr:colOff>
      <xdr:row>86</xdr:row>
      <xdr:rowOff>200025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C32051CF-958D-493B-A28F-BF995E1D9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180975</xdr:colOff>
      <xdr:row>87</xdr:row>
      <xdr:rowOff>76200</xdr:rowOff>
    </xdr:from>
    <xdr:to>
      <xdr:col>30</xdr:col>
      <xdr:colOff>638175</xdr:colOff>
      <xdr:row>100</xdr:row>
      <xdr:rowOff>95250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A1D417FB-5C87-4698-A24E-309EDCE56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247650</xdr:colOff>
      <xdr:row>116</xdr:row>
      <xdr:rowOff>76200</xdr:rowOff>
    </xdr:from>
    <xdr:to>
      <xdr:col>31</xdr:col>
      <xdr:colOff>19050</xdr:colOff>
      <xdr:row>129</xdr:row>
      <xdr:rowOff>95250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FE076DFA-198A-4861-B9FC-91BBBCAB0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257175</xdr:colOff>
      <xdr:row>130</xdr:row>
      <xdr:rowOff>66675</xdr:rowOff>
    </xdr:from>
    <xdr:to>
      <xdr:col>31</xdr:col>
      <xdr:colOff>28575</xdr:colOff>
      <xdr:row>143</xdr:row>
      <xdr:rowOff>85725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F3A7E2-5B0D-4628-BD8E-F8E50BE42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200025</xdr:colOff>
      <xdr:row>102</xdr:row>
      <xdr:rowOff>76200</xdr:rowOff>
    </xdr:from>
    <xdr:to>
      <xdr:col>30</xdr:col>
      <xdr:colOff>657225</xdr:colOff>
      <xdr:row>115</xdr:row>
      <xdr:rowOff>95250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08F1B86B-2C29-4742-BF25-BF2AD6DFD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</xdr:row>
      <xdr:rowOff>28575</xdr:rowOff>
    </xdr:from>
    <xdr:to>
      <xdr:col>18</xdr:col>
      <xdr:colOff>133350</xdr:colOff>
      <xdr:row>15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E6A077D-2B81-967F-FE3B-06BC0E3E3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16</xdr:row>
      <xdr:rowOff>66675</xdr:rowOff>
    </xdr:from>
    <xdr:to>
      <xdr:col>18</xdr:col>
      <xdr:colOff>134472</xdr:colOff>
      <xdr:row>30</xdr:row>
      <xdr:rowOff>150159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D118644-CA48-418E-A2B3-82F56B9B8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0"/>
  <sheetViews>
    <sheetView tabSelected="1" topLeftCell="H1" zoomScale="85" zoomScaleNormal="85" workbookViewId="0">
      <selection activeCell="P43" sqref="P43"/>
    </sheetView>
  </sheetViews>
  <sheetFormatPr defaultRowHeight="16.5" x14ac:dyDescent="0.3"/>
  <cols>
    <col min="1" max="1" width="11.125" bestFit="1" customWidth="1"/>
    <col min="3" max="3" width="18.5" bestFit="1" customWidth="1"/>
    <col min="8" max="8" width="14.625" bestFit="1" customWidth="1"/>
  </cols>
  <sheetData>
    <row r="1" spans="1:8" x14ac:dyDescent="0.3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45</v>
      </c>
      <c r="G1" t="s">
        <v>67</v>
      </c>
      <c r="H1" t="s">
        <v>66</v>
      </c>
    </row>
    <row r="2" spans="1:8" x14ac:dyDescent="0.3">
      <c r="A2" s="1">
        <v>44446</v>
      </c>
      <c r="B2">
        <v>0</v>
      </c>
      <c r="C2" t="s">
        <v>4</v>
      </c>
      <c r="D2">
        <v>21.818181818181799</v>
      </c>
      <c r="E2">
        <v>3</v>
      </c>
      <c r="F2">
        <f>IF(D2&lt;18,17,IF(D2&lt;19,18,IF(D2&lt;20,19,IF(D2&lt;21,20,IF(D2&lt;22,21,IF(D2&lt;23,22,IF(D2&lt;24,23,IF(D2&lt;25,24,IF(D2&lt;26,25)))))))))</f>
        <v>21</v>
      </c>
      <c r="G2">
        <f>E2</f>
        <v>3</v>
      </c>
      <c r="H2">
        <f>E2-G2</f>
        <v>0</v>
      </c>
    </row>
    <row r="3" spans="1:8" ht="15.75" customHeight="1" x14ac:dyDescent="0.3">
      <c r="A3" s="1">
        <v>44453</v>
      </c>
      <c r="B3">
        <v>7</v>
      </c>
      <c r="C3" t="s">
        <v>4</v>
      </c>
      <c r="D3">
        <v>21.551724137931</v>
      </c>
      <c r="E3">
        <v>5</v>
      </c>
      <c r="F3">
        <f t="shared" ref="F3:F66" si="0">IF(D3&lt;18,17,IF(D3&lt;19,18,IF(D3&lt;20,19,IF(D3&lt;21,20,IF(D3&lt;22,21,IF(D3&lt;23,22,IF(D3&lt;24,23,IF(D3&lt;25,24,IF(D3&lt;26,25)))))))))</f>
        <v>21</v>
      </c>
      <c r="G3">
        <f>IF(E3&gt;E2, G2,E3 )</f>
        <v>3</v>
      </c>
      <c r="H3">
        <f t="shared" ref="H3:H66" si="1">E3-G3</f>
        <v>2</v>
      </c>
    </row>
    <row r="4" spans="1:8" x14ac:dyDescent="0.3">
      <c r="A4" s="1">
        <v>44462</v>
      </c>
      <c r="B4">
        <v>16</v>
      </c>
      <c r="C4" t="s">
        <v>4</v>
      </c>
      <c r="D4">
        <v>21.214285714285701</v>
      </c>
      <c r="E4">
        <v>9</v>
      </c>
      <c r="F4">
        <f t="shared" si="0"/>
        <v>21</v>
      </c>
      <c r="G4">
        <f t="shared" ref="G4:G67" si="2">IF(E4&gt;E3, G3,E4 )</f>
        <v>3</v>
      </c>
      <c r="H4">
        <f t="shared" si="1"/>
        <v>6</v>
      </c>
    </row>
    <row r="5" spans="1:8" x14ac:dyDescent="0.3">
      <c r="A5" s="1">
        <v>44488</v>
      </c>
      <c r="B5">
        <v>0</v>
      </c>
      <c r="C5" t="s">
        <v>4</v>
      </c>
      <c r="D5">
        <v>21.1</v>
      </c>
      <c r="E5">
        <v>4</v>
      </c>
      <c r="F5">
        <f t="shared" si="0"/>
        <v>21</v>
      </c>
      <c r="G5">
        <f t="shared" si="2"/>
        <v>4</v>
      </c>
      <c r="H5">
        <f t="shared" si="1"/>
        <v>0</v>
      </c>
    </row>
    <row r="6" spans="1:8" x14ac:dyDescent="0.3">
      <c r="A6" s="1">
        <v>44495</v>
      </c>
      <c r="B6">
        <v>7</v>
      </c>
      <c r="C6" t="s">
        <v>4</v>
      </c>
      <c r="D6">
        <v>21.7</v>
      </c>
      <c r="E6">
        <v>6</v>
      </c>
      <c r="F6">
        <f t="shared" si="0"/>
        <v>21</v>
      </c>
      <c r="G6">
        <f t="shared" si="2"/>
        <v>4</v>
      </c>
      <c r="H6">
        <f t="shared" si="1"/>
        <v>2</v>
      </c>
    </row>
    <row r="7" spans="1:8" x14ac:dyDescent="0.3">
      <c r="A7" s="1">
        <v>44502</v>
      </c>
      <c r="B7">
        <v>14</v>
      </c>
      <c r="C7" t="s">
        <v>4</v>
      </c>
      <c r="D7">
        <v>21.8888888888888</v>
      </c>
      <c r="E7">
        <v>8</v>
      </c>
      <c r="F7">
        <f t="shared" si="0"/>
        <v>21</v>
      </c>
      <c r="G7">
        <f t="shared" si="2"/>
        <v>4</v>
      </c>
      <c r="H7">
        <f t="shared" si="1"/>
        <v>4</v>
      </c>
    </row>
    <row r="8" spans="1:8" x14ac:dyDescent="0.3">
      <c r="A8" s="1">
        <v>44523</v>
      </c>
      <c r="B8">
        <v>0</v>
      </c>
      <c r="C8" t="s">
        <v>4</v>
      </c>
      <c r="D8">
        <v>24</v>
      </c>
      <c r="E8">
        <v>2</v>
      </c>
      <c r="F8">
        <f t="shared" si="0"/>
        <v>24</v>
      </c>
      <c r="G8">
        <f t="shared" si="2"/>
        <v>2</v>
      </c>
      <c r="H8">
        <f t="shared" si="1"/>
        <v>0</v>
      </c>
    </row>
    <row r="9" spans="1:8" x14ac:dyDescent="0.3">
      <c r="A9" s="1">
        <v>44530</v>
      </c>
      <c r="B9">
        <v>7</v>
      </c>
      <c r="C9" t="s">
        <v>4</v>
      </c>
      <c r="D9">
        <v>24</v>
      </c>
      <c r="E9">
        <v>4</v>
      </c>
      <c r="F9">
        <f t="shared" si="0"/>
        <v>24</v>
      </c>
      <c r="G9">
        <f t="shared" si="2"/>
        <v>2</v>
      </c>
      <c r="H9">
        <f t="shared" si="1"/>
        <v>2</v>
      </c>
    </row>
    <row r="10" spans="1:8" x14ac:dyDescent="0.3">
      <c r="A10" s="1">
        <v>44537</v>
      </c>
      <c r="B10">
        <v>14</v>
      </c>
      <c r="C10" t="s">
        <v>4</v>
      </c>
      <c r="D10">
        <v>24</v>
      </c>
      <c r="E10">
        <v>8</v>
      </c>
      <c r="F10">
        <f t="shared" si="0"/>
        <v>24</v>
      </c>
      <c r="G10">
        <f t="shared" si="2"/>
        <v>2</v>
      </c>
      <c r="H10">
        <f t="shared" si="1"/>
        <v>6</v>
      </c>
    </row>
    <row r="11" spans="1:8" x14ac:dyDescent="0.3">
      <c r="A11" s="1">
        <v>44558</v>
      </c>
      <c r="B11">
        <v>0</v>
      </c>
      <c r="C11" t="s">
        <v>4</v>
      </c>
      <c r="D11">
        <v>23.545454545454501</v>
      </c>
      <c r="E11">
        <v>1</v>
      </c>
      <c r="F11">
        <f t="shared" si="0"/>
        <v>23</v>
      </c>
      <c r="G11">
        <f t="shared" si="2"/>
        <v>1</v>
      </c>
      <c r="H11">
        <f t="shared" si="1"/>
        <v>0</v>
      </c>
    </row>
    <row r="12" spans="1:8" x14ac:dyDescent="0.3">
      <c r="A12" s="1">
        <v>44572</v>
      </c>
      <c r="B12">
        <v>7</v>
      </c>
      <c r="C12" t="s">
        <v>4</v>
      </c>
      <c r="D12">
        <v>23.818181818181799</v>
      </c>
      <c r="E12">
        <v>5</v>
      </c>
      <c r="F12">
        <f t="shared" si="0"/>
        <v>23</v>
      </c>
      <c r="G12">
        <f t="shared" si="2"/>
        <v>1</v>
      </c>
      <c r="H12">
        <f t="shared" si="1"/>
        <v>4</v>
      </c>
    </row>
    <row r="13" spans="1:8" x14ac:dyDescent="0.3">
      <c r="A13" s="1">
        <v>44579</v>
      </c>
      <c r="B13">
        <v>14</v>
      </c>
      <c r="C13" t="s">
        <v>4</v>
      </c>
      <c r="D13">
        <v>24</v>
      </c>
      <c r="E13">
        <v>9</v>
      </c>
      <c r="F13">
        <f t="shared" si="0"/>
        <v>24</v>
      </c>
      <c r="G13">
        <f t="shared" si="2"/>
        <v>1</v>
      </c>
      <c r="H13">
        <f t="shared" si="1"/>
        <v>8</v>
      </c>
    </row>
    <row r="14" spans="1:8" x14ac:dyDescent="0.3">
      <c r="A14" s="1">
        <v>44446</v>
      </c>
      <c r="B14">
        <v>0</v>
      </c>
      <c r="C14" t="s">
        <v>5</v>
      </c>
      <c r="D14">
        <v>21.818181818181799</v>
      </c>
      <c r="E14">
        <v>4</v>
      </c>
      <c r="F14">
        <f t="shared" si="0"/>
        <v>21</v>
      </c>
      <c r="G14">
        <f t="shared" si="2"/>
        <v>4</v>
      </c>
      <c r="H14">
        <f t="shared" si="1"/>
        <v>0</v>
      </c>
    </row>
    <row r="15" spans="1:8" x14ac:dyDescent="0.3">
      <c r="A15" s="1">
        <v>44453</v>
      </c>
      <c r="B15">
        <v>7</v>
      </c>
      <c r="C15" t="s">
        <v>5</v>
      </c>
      <c r="D15">
        <v>21.484848484848399</v>
      </c>
      <c r="E15">
        <v>4</v>
      </c>
      <c r="F15">
        <f t="shared" si="0"/>
        <v>21</v>
      </c>
      <c r="G15">
        <f t="shared" si="2"/>
        <v>4</v>
      </c>
      <c r="H15">
        <f t="shared" si="1"/>
        <v>0</v>
      </c>
    </row>
    <row r="16" spans="1:8" x14ac:dyDescent="0.3">
      <c r="A16" s="1">
        <v>44462</v>
      </c>
      <c r="B16">
        <v>16</v>
      </c>
      <c r="C16" t="s">
        <v>5</v>
      </c>
      <c r="D16">
        <v>21.25</v>
      </c>
      <c r="E16">
        <v>8</v>
      </c>
      <c r="F16">
        <f t="shared" si="0"/>
        <v>21</v>
      </c>
      <c r="G16">
        <f t="shared" si="2"/>
        <v>4</v>
      </c>
      <c r="H16">
        <f t="shared" si="1"/>
        <v>4</v>
      </c>
    </row>
    <row r="17" spans="1:8" x14ac:dyDescent="0.3">
      <c r="A17" s="1">
        <v>44488</v>
      </c>
      <c r="B17">
        <v>0</v>
      </c>
      <c r="C17" t="s">
        <v>5</v>
      </c>
      <c r="D17">
        <v>20.857142857142801</v>
      </c>
      <c r="E17">
        <v>3</v>
      </c>
      <c r="F17">
        <f t="shared" si="0"/>
        <v>20</v>
      </c>
      <c r="G17">
        <f t="shared" si="2"/>
        <v>3</v>
      </c>
      <c r="H17">
        <f t="shared" si="1"/>
        <v>0</v>
      </c>
    </row>
    <row r="18" spans="1:8" x14ac:dyDescent="0.3">
      <c r="A18" s="1">
        <v>44495</v>
      </c>
      <c r="B18">
        <v>7</v>
      </c>
      <c r="C18" t="s">
        <v>5</v>
      </c>
      <c r="D18">
        <v>21.727272727272702</v>
      </c>
      <c r="E18">
        <v>6</v>
      </c>
      <c r="F18">
        <f t="shared" si="0"/>
        <v>21</v>
      </c>
      <c r="G18">
        <f t="shared" si="2"/>
        <v>3</v>
      </c>
      <c r="H18">
        <f t="shared" si="1"/>
        <v>3</v>
      </c>
    </row>
    <row r="19" spans="1:8" x14ac:dyDescent="0.3">
      <c r="A19" s="1">
        <v>44502</v>
      </c>
      <c r="B19">
        <v>14</v>
      </c>
      <c r="C19" t="s">
        <v>5</v>
      </c>
      <c r="D19">
        <v>21.8</v>
      </c>
      <c r="E19">
        <v>7</v>
      </c>
      <c r="F19">
        <f t="shared" si="0"/>
        <v>21</v>
      </c>
      <c r="G19">
        <f t="shared" si="2"/>
        <v>3</v>
      </c>
      <c r="H19">
        <f t="shared" si="1"/>
        <v>4</v>
      </c>
    </row>
    <row r="20" spans="1:8" x14ac:dyDescent="0.3">
      <c r="A20" s="1">
        <v>44509</v>
      </c>
      <c r="B20">
        <v>21</v>
      </c>
      <c r="C20" t="s">
        <v>5</v>
      </c>
      <c r="D20">
        <v>21.6666666666666</v>
      </c>
      <c r="E20">
        <v>7</v>
      </c>
      <c r="F20">
        <f t="shared" si="0"/>
        <v>21</v>
      </c>
      <c r="G20">
        <f t="shared" si="2"/>
        <v>7</v>
      </c>
      <c r="H20">
        <f t="shared" si="1"/>
        <v>0</v>
      </c>
    </row>
    <row r="21" spans="1:8" x14ac:dyDescent="0.3">
      <c r="A21" s="1">
        <v>44516</v>
      </c>
      <c r="B21">
        <v>28</v>
      </c>
      <c r="C21" t="s">
        <v>5</v>
      </c>
      <c r="D21">
        <v>21.6666666666666</v>
      </c>
      <c r="E21">
        <v>11</v>
      </c>
      <c r="F21">
        <f t="shared" si="0"/>
        <v>21</v>
      </c>
      <c r="G21">
        <f t="shared" si="2"/>
        <v>7</v>
      </c>
      <c r="H21">
        <f t="shared" si="1"/>
        <v>4</v>
      </c>
    </row>
    <row r="22" spans="1:8" x14ac:dyDescent="0.3">
      <c r="A22" s="1">
        <v>44523</v>
      </c>
      <c r="B22">
        <v>0</v>
      </c>
      <c r="C22" t="s">
        <v>5</v>
      </c>
      <c r="D22">
        <v>24</v>
      </c>
      <c r="E22">
        <v>2</v>
      </c>
      <c r="F22">
        <f t="shared" si="0"/>
        <v>24</v>
      </c>
      <c r="G22">
        <f t="shared" si="2"/>
        <v>2</v>
      </c>
      <c r="H22">
        <f t="shared" si="1"/>
        <v>0</v>
      </c>
    </row>
    <row r="23" spans="1:8" x14ac:dyDescent="0.3">
      <c r="A23" s="1">
        <v>44530</v>
      </c>
      <c r="B23">
        <v>7</v>
      </c>
      <c r="C23" t="s">
        <v>5</v>
      </c>
      <c r="D23">
        <v>24</v>
      </c>
      <c r="E23">
        <v>4</v>
      </c>
      <c r="F23">
        <f t="shared" si="0"/>
        <v>24</v>
      </c>
      <c r="G23">
        <f t="shared" si="2"/>
        <v>2</v>
      </c>
      <c r="H23">
        <f t="shared" si="1"/>
        <v>2</v>
      </c>
    </row>
    <row r="24" spans="1:8" x14ac:dyDescent="0.3">
      <c r="A24" s="1">
        <v>44537</v>
      </c>
      <c r="B24">
        <v>14</v>
      </c>
      <c r="C24" t="s">
        <v>5</v>
      </c>
      <c r="D24">
        <v>24</v>
      </c>
      <c r="E24">
        <v>8</v>
      </c>
      <c r="F24">
        <f t="shared" si="0"/>
        <v>24</v>
      </c>
      <c r="G24">
        <f t="shared" si="2"/>
        <v>2</v>
      </c>
      <c r="H24">
        <f t="shared" si="1"/>
        <v>6</v>
      </c>
    </row>
    <row r="25" spans="1:8" x14ac:dyDescent="0.3">
      <c r="A25" s="1">
        <v>44558</v>
      </c>
      <c r="B25">
        <v>0</v>
      </c>
      <c r="C25" t="s">
        <v>5</v>
      </c>
      <c r="D25">
        <v>23.4</v>
      </c>
      <c r="E25">
        <v>1</v>
      </c>
      <c r="F25">
        <f t="shared" si="0"/>
        <v>23</v>
      </c>
      <c r="G25">
        <f t="shared" si="2"/>
        <v>1</v>
      </c>
      <c r="H25">
        <f t="shared" si="1"/>
        <v>0</v>
      </c>
    </row>
    <row r="26" spans="1:8" x14ac:dyDescent="0.3">
      <c r="A26" s="1">
        <v>44572</v>
      </c>
      <c r="B26">
        <v>7</v>
      </c>
      <c r="C26" t="s">
        <v>5</v>
      </c>
      <c r="D26">
        <v>23.818181818181799</v>
      </c>
      <c r="E26">
        <v>6</v>
      </c>
      <c r="F26">
        <f t="shared" si="0"/>
        <v>23</v>
      </c>
      <c r="G26">
        <f t="shared" si="2"/>
        <v>1</v>
      </c>
      <c r="H26">
        <f t="shared" si="1"/>
        <v>5</v>
      </c>
    </row>
    <row r="27" spans="1:8" x14ac:dyDescent="0.3">
      <c r="A27" s="1">
        <v>44579</v>
      </c>
      <c r="B27">
        <v>14</v>
      </c>
      <c r="C27" t="s">
        <v>5</v>
      </c>
      <c r="D27">
        <v>24</v>
      </c>
      <c r="E27">
        <v>9</v>
      </c>
      <c r="F27">
        <f t="shared" si="0"/>
        <v>24</v>
      </c>
      <c r="G27">
        <f t="shared" si="2"/>
        <v>1</v>
      </c>
      <c r="H27">
        <f t="shared" si="1"/>
        <v>8</v>
      </c>
    </row>
    <row r="28" spans="1:8" x14ac:dyDescent="0.3">
      <c r="A28" s="1">
        <v>44446</v>
      </c>
      <c r="B28">
        <v>0</v>
      </c>
      <c r="C28" t="s">
        <v>6</v>
      </c>
      <c r="D28">
        <v>21.8</v>
      </c>
      <c r="E28">
        <v>3</v>
      </c>
      <c r="F28">
        <f t="shared" si="0"/>
        <v>21</v>
      </c>
      <c r="G28">
        <f t="shared" si="2"/>
        <v>3</v>
      </c>
      <c r="H28">
        <f t="shared" si="1"/>
        <v>0</v>
      </c>
    </row>
    <row r="29" spans="1:8" x14ac:dyDescent="0.3">
      <c r="A29" s="1">
        <v>44453</v>
      </c>
      <c r="B29">
        <v>7</v>
      </c>
      <c r="C29" t="s">
        <v>6</v>
      </c>
      <c r="D29">
        <v>21.4444444444444</v>
      </c>
      <c r="E29">
        <v>4</v>
      </c>
      <c r="F29">
        <f t="shared" si="0"/>
        <v>21</v>
      </c>
      <c r="G29">
        <f t="shared" si="2"/>
        <v>3</v>
      </c>
      <c r="H29">
        <f t="shared" si="1"/>
        <v>1</v>
      </c>
    </row>
    <row r="30" spans="1:8" x14ac:dyDescent="0.3">
      <c r="A30" s="1">
        <v>44462</v>
      </c>
      <c r="B30">
        <v>16</v>
      </c>
      <c r="C30" t="s">
        <v>6</v>
      </c>
      <c r="D30">
        <v>21.636363636363601</v>
      </c>
      <c r="E30">
        <v>8</v>
      </c>
      <c r="F30">
        <f t="shared" si="0"/>
        <v>21</v>
      </c>
      <c r="G30">
        <f t="shared" si="2"/>
        <v>3</v>
      </c>
      <c r="H30">
        <f t="shared" si="1"/>
        <v>5</v>
      </c>
    </row>
    <row r="31" spans="1:8" x14ac:dyDescent="0.3">
      <c r="A31" s="1">
        <v>44488</v>
      </c>
      <c r="B31">
        <v>0</v>
      </c>
      <c r="C31" t="s">
        <v>6</v>
      </c>
      <c r="D31">
        <v>21.3</v>
      </c>
      <c r="E31">
        <v>3</v>
      </c>
      <c r="F31">
        <f t="shared" si="0"/>
        <v>21</v>
      </c>
      <c r="G31">
        <f t="shared" si="2"/>
        <v>3</v>
      </c>
      <c r="H31">
        <f t="shared" si="1"/>
        <v>0</v>
      </c>
    </row>
    <row r="32" spans="1:8" x14ac:dyDescent="0.3">
      <c r="A32" s="1">
        <v>44495</v>
      </c>
      <c r="B32">
        <v>7</v>
      </c>
      <c r="C32" t="s">
        <v>6</v>
      </c>
      <c r="D32">
        <v>21.6666666666666</v>
      </c>
      <c r="E32">
        <v>6</v>
      </c>
      <c r="F32">
        <f t="shared" si="0"/>
        <v>21</v>
      </c>
      <c r="G32">
        <f t="shared" si="2"/>
        <v>3</v>
      </c>
      <c r="H32">
        <f t="shared" si="1"/>
        <v>3</v>
      </c>
    </row>
    <row r="33" spans="1:8" x14ac:dyDescent="0.3">
      <c r="A33" s="1">
        <v>44502</v>
      </c>
      <c r="B33">
        <v>14</v>
      </c>
      <c r="C33" t="s">
        <v>6</v>
      </c>
      <c r="D33">
        <v>21.75</v>
      </c>
      <c r="E33">
        <v>7</v>
      </c>
      <c r="F33">
        <f t="shared" si="0"/>
        <v>21</v>
      </c>
      <c r="G33">
        <f t="shared" si="2"/>
        <v>3</v>
      </c>
      <c r="H33">
        <f t="shared" si="1"/>
        <v>4</v>
      </c>
    </row>
    <row r="34" spans="1:8" x14ac:dyDescent="0.3">
      <c r="A34" s="1">
        <v>44523</v>
      </c>
      <c r="B34">
        <v>0</v>
      </c>
      <c r="C34" t="s">
        <v>6</v>
      </c>
      <c r="D34">
        <v>24</v>
      </c>
      <c r="E34">
        <v>2</v>
      </c>
      <c r="F34">
        <f t="shared" si="0"/>
        <v>24</v>
      </c>
      <c r="G34">
        <f t="shared" si="2"/>
        <v>2</v>
      </c>
      <c r="H34">
        <f t="shared" si="1"/>
        <v>0</v>
      </c>
    </row>
    <row r="35" spans="1:8" x14ac:dyDescent="0.3">
      <c r="A35" s="1">
        <v>44530</v>
      </c>
      <c r="B35">
        <v>7</v>
      </c>
      <c r="C35" t="s">
        <v>6</v>
      </c>
      <c r="D35">
        <v>24</v>
      </c>
      <c r="E35">
        <v>4</v>
      </c>
      <c r="F35">
        <f t="shared" si="0"/>
        <v>24</v>
      </c>
      <c r="G35">
        <f t="shared" si="2"/>
        <v>2</v>
      </c>
      <c r="H35">
        <f t="shared" si="1"/>
        <v>2</v>
      </c>
    </row>
    <row r="36" spans="1:8" x14ac:dyDescent="0.3">
      <c r="A36" s="1">
        <v>44537</v>
      </c>
      <c r="B36">
        <v>14</v>
      </c>
      <c r="C36" t="s">
        <v>6</v>
      </c>
      <c r="D36">
        <v>24</v>
      </c>
      <c r="E36">
        <v>8</v>
      </c>
      <c r="F36">
        <f t="shared" si="0"/>
        <v>24</v>
      </c>
      <c r="G36">
        <f t="shared" si="2"/>
        <v>2</v>
      </c>
      <c r="H36">
        <f t="shared" si="1"/>
        <v>6</v>
      </c>
    </row>
    <row r="37" spans="1:8" x14ac:dyDescent="0.3">
      <c r="A37" s="1">
        <v>44558</v>
      </c>
      <c r="B37">
        <v>0</v>
      </c>
      <c r="C37" t="s">
        <v>6</v>
      </c>
      <c r="D37">
        <v>23.5</v>
      </c>
      <c r="E37">
        <v>1</v>
      </c>
      <c r="F37">
        <f t="shared" si="0"/>
        <v>23</v>
      </c>
      <c r="G37">
        <f t="shared" si="2"/>
        <v>1</v>
      </c>
      <c r="H37">
        <f t="shared" si="1"/>
        <v>0</v>
      </c>
    </row>
    <row r="38" spans="1:8" x14ac:dyDescent="0.3">
      <c r="A38" s="1">
        <v>44572</v>
      </c>
      <c r="B38">
        <v>7</v>
      </c>
      <c r="C38" t="s">
        <v>6</v>
      </c>
      <c r="D38">
        <v>23.8</v>
      </c>
      <c r="E38">
        <v>5</v>
      </c>
      <c r="F38">
        <f t="shared" si="0"/>
        <v>23</v>
      </c>
      <c r="G38">
        <f t="shared" si="2"/>
        <v>1</v>
      </c>
      <c r="H38">
        <f t="shared" si="1"/>
        <v>4</v>
      </c>
    </row>
    <row r="39" spans="1:8" x14ac:dyDescent="0.3">
      <c r="A39" s="1">
        <v>44446</v>
      </c>
      <c r="B39">
        <v>0</v>
      </c>
      <c r="C39" t="s">
        <v>7</v>
      </c>
      <c r="D39">
        <v>22</v>
      </c>
      <c r="E39">
        <v>4</v>
      </c>
      <c r="F39">
        <f t="shared" si="0"/>
        <v>22</v>
      </c>
      <c r="G39">
        <f t="shared" si="2"/>
        <v>4</v>
      </c>
      <c r="H39">
        <f t="shared" si="1"/>
        <v>0</v>
      </c>
    </row>
    <row r="40" spans="1:8" x14ac:dyDescent="0.3">
      <c r="A40" s="1">
        <v>44453</v>
      </c>
      <c r="B40">
        <v>7</v>
      </c>
      <c r="C40" t="s">
        <v>7</v>
      </c>
      <c r="D40">
        <v>21.533333333333299</v>
      </c>
      <c r="E40">
        <v>4</v>
      </c>
      <c r="F40">
        <f t="shared" si="0"/>
        <v>21</v>
      </c>
      <c r="G40">
        <f t="shared" si="2"/>
        <v>4</v>
      </c>
      <c r="H40">
        <f t="shared" si="1"/>
        <v>0</v>
      </c>
    </row>
    <row r="41" spans="1:8" x14ac:dyDescent="0.3">
      <c r="A41" s="1">
        <v>44462</v>
      </c>
      <c r="B41">
        <v>16</v>
      </c>
      <c r="C41" t="s">
        <v>7</v>
      </c>
      <c r="D41">
        <v>21.230769230769202</v>
      </c>
      <c r="E41">
        <v>8</v>
      </c>
      <c r="F41">
        <f t="shared" si="0"/>
        <v>21</v>
      </c>
      <c r="G41">
        <f t="shared" si="2"/>
        <v>4</v>
      </c>
      <c r="H41">
        <f t="shared" si="1"/>
        <v>4</v>
      </c>
    </row>
    <row r="42" spans="1:8" x14ac:dyDescent="0.3">
      <c r="A42" s="1">
        <v>44488</v>
      </c>
      <c r="B42">
        <v>0</v>
      </c>
      <c r="C42" t="s">
        <v>7</v>
      </c>
      <c r="D42">
        <v>21.1</v>
      </c>
      <c r="E42">
        <v>3</v>
      </c>
      <c r="F42">
        <f t="shared" si="0"/>
        <v>21</v>
      </c>
      <c r="G42">
        <f t="shared" si="2"/>
        <v>3</v>
      </c>
      <c r="H42">
        <f t="shared" si="1"/>
        <v>0</v>
      </c>
    </row>
    <row r="43" spans="1:8" x14ac:dyDescent="0.3">
      <c r="A43" s="1">
        <v>44495</v>
      </c>
      <c r="B43">
        <v>7</v>
      </c>
      <c r="C43" t="s">
        <v>7</v>
      </c>
      <c r="D43">
        <v>21.7</v>
      </c>
      <c r="E43">
        <v>6</v>
      </c>
      <c r="F43">
        <f t="shared" si="0"/>
        <v>21</v>
      </c>
      <c r="G43">
        <f t="shared" si="2"/>
        <v>3</v>
      </c>
      <c r="H43">
        <f t="shared" si="1"/>
        <v>3</v>
      </c>
    </row>
    <row r="44" spans="1:8" x14ac:dyDescent="0.3">
      <c r="A44" s="1">
        <v>44523</v>
      </c>
      <c r="B44">
        <v>0</v>
      </c>
      <c r="C44" t="s">
        <v>7</v>
      </c>
      <c r="D44">
        <v>24</v>
      </c>
      <c r="E44">
        <v>1</v>
      </c>
      <c r="F44">
        <f t="shared" si="0"/>
        <v>24</v>
      </c>
      <c r="G44">
        <f t="shared" si="2"/>
        <v>1</v>
      </c>
      <c r="H44">
        <f t="shared" si="1"/>
        <v>0</v>
      </c>
    </row>
    <row r="45" spans="1:8" x14ac:dyDescent="0.3">
      <c r="A45" s="1">
        <v>44530</v>
      </c>
      <c r="B45">
        <v>7</v>
      </c>
      <c r="C45" t="s">
        <v>7</v>
      </c>
      <c r="D45">
        <v>24</v>
      </c>
      <c r="E45">
        <v>3</v>
      </c>
      <c r="F45">
        <f t="shared" si="0"/>
        <v>24</v>
      </c>
      <c r="G45">
        <f t="shared" si="2"/>
        <v>1</v>
      </c>
      <c r="H45">
        <f t="shared" si="1"/>
        <v>2</v>
      </c>
    </row>
    <row r="46" spans="1:8" x14ac:dyDescent="0.3">
      <c r="A46" s="1">
        <v>44537</v>
      </c>
      <c r="B46">
        <v>14</v>
      </c>
      <c r="C46" t="s">
        <v>7</v>
      </c>
      <c r="D46">
        <v>24</v>
      </c>
      <c r="E46">
        <v>6</v>
      </c>
      <c r="F46">
        <f t="shared" si="0"/>
        <v>24</v>
      </c>
      <c r="G46">
        <f t="shared" si="2"/>
        <v>1</v>
      </c>
      <c r="H46">
        <f t="shared" si="1"/>
        <v>5</v>
      </c>
    </row>
    <row r="47" spans="1:8" x14ac:dyDescent="0.3">
      <c r="A47" s="1">
        <v>44544</v>
      </c>
      <c r="B47">
        <v>21</v>
      </c>
      <c r="C47" t="s">
        <v>7</v>
      </c>
      <c r="D47">
        <v>24.125</v>
      </c>
      <c r="E47">
        <v>9</v>
      </c>
      <c r="F47">
        <f t="shared" si="0"/>
        <v>24</v>
      </c>
      <c r="G47">
        <f t="shared" si="2"/>
        <v>1</v>
      </c>
      <c r="H47">
        <f t="shared" si="1"/>
        <v>8</v>
      </c>
    </row>
    <row r="48" spans="1:8" x14ac:dyDescent="0.3">
      <c r="A48" s="1">
        <v>44551</v>
      </c>
      <c r="B48">
        <v>28</v>
      </c>
      <c r="C48" t="s">
        <v>7</v>
      </c>
      <c r="D48">
        <v>23.8888888888888</v>
      </c>
      <c r="E48">
        <v>10</v>
      </c>
      <c r="F48">
        <f t="shared" si="0"/>
        <v>23</v>
      </c>
      <c r="G48">
        <f t="shared" si="2"/>
        <v>1</v>
      </c>
      <c r="H48">
        <f t="shared" si="1"/>
        <v>9</v>
      </c>
    </row>
    <row r="49" spans="1:8" x14ac:dyDescent="0.3">
      <c r="A49" s="1">
        <v>44558</v>
      </c>
      <c r="B49">
        <v>0</v>
      </c>
      <c r="C49" t="s">
        <v>7</v>
      </c>
      <c r="D49">
        <v>23.5</v>
      </c>
      <c r="E49">
        <v>1</v>
      </c>
      <c r="F49">
        <f t="shared" si="0"/>
        <v>23</v>
      </c>
      <c r="G49">
        <f t="shared" si="2"/>
        <v>1</v>
      </c>
      <c r="H49">
        <f t="shared" si="1"/>
        <v>0</v>
      </c>
    </row>
    <row r="50" spans="1:8" x14ac:dyDescent="0.3">
      <c r="A50" s="1">
        <v>44572</v>
      </c>
      <c r="B50">
        <v>7</v>
      </c>
      <c r="C50" t="s">
        <v>7</v>
      </c>
      <c r="D50">
        <v>23.818181818181799</v>
      </c>
      <c r="E50">
        <v>5</v>
      </c>
      <c r="F50">
        <f t="shared" si="0"/>
        <v>23</v>
      </c>
      <c r="G50">
        <f t="shared" si="2"/>
        <v>1</v>
      </c>
      <c r="H50">
        <f t="shared" si="1"/>
        <v>4</v>
      </c>
    </row>
    <row r="51" spans="1:8" x14ac:dyDescent="0.3">
      <c r="A51" s="1">
        <v>44579</v>
      </c>
      <c r="B51">
        <v>14</v>
      </c>
      <c r="C51" t="s">
        <v>7</v>
      </c>
      <c r="D51">
        <v>24</v>
      </c>
      <c r="E51">
        <v>8</v>
      </c>
      <c r="F51">
        <f t="shared" si="0"/>
        <v>24</v>
      </c>
      <c r="G51">
        <f t="shared" si="2"/>
        <v>1</v>
      </c>
      <c r="H51">
        <f t="shared" si="1"/>
        <v>7</v>
      </c>
    </row>
    <row r="52" spans="1:8" x14ac:dyDescent="0.3">
      <c r="A52" s="1">
        <v>44446</v>
      </c>
      <c r="B52">
        <v>0</v>
      </c>
      <c r="C52" t="s">
        <v>8</v>
      </c>
      <c r="D52">
        <v>21.75</v>
      </c>
      <c r="E52">
        <v>4</v>
      </c>
      <c r="F52">
        <f t="shared" si="0"/>
        <v>21</v>
      </c>
      <c r="G52">
        <f t="shared" si="2"/>
        <v>4</v>
      </c>
      <c r="H52">
        <f t="shared" si="1"/>
        <v>0</v>
      </c>
    </row>
    <row r="53" spans="1:8" x14ac:dyDescent="0.3">
      <c r="A53" s="1">
        <v>44453</v>
      </c>
      <c r="B53">
        <v>7</v>
      </c>
      <c r="C53" t="s">
        <v>8</v>
      </c>
      <c r="D53">
        <v>21.466666666666601</v>
      </c>
      <c r="E53">
        <v>5</v>
      </c>
      <c r="F53">
        <f t="shared" si="0"/>
        <v>21</v>
      </c>
      <c r="G53">
        <f t="shared" si="2"/>
        <v>4</v>
      </c>
      <c r="H53">
        <f t="shared" si="1"/>
        <v>1</v>
      </c>
    </row>
    <row r="54" spans="1:8" x14ac:dyDescent="0.3">
      <c r="A54" s="1">
        <v>44488</v>
      </c>
      <c r="B54">
        <v>0</v>
      </c>
      <c r="C54" t="s">
        <v>8</v>
      </c>
      <c r="D54">
        <v>21.181818181818102</v>
      </c>
      <c r="E54">
        <v>4</v>
      </c>
      <c r="F54">
        <f t="shared" si="0"/>
        <v>21</v>
      </c>
      <c r="G54">
        <f t="shared" si="2"/>
        <v>4</v>
      </c>
      <c r="H54">
        <f t="shared" si="1"/>
        <v>0</v>
      </c>
    </row>
    <row r="55" spans="1:8" x14ac:dyDescent="0.3">
      <c r="A55" s="1">
        <v>44495</v>
      </c>
      <c r="B55">
        <v>7</v>
      </c>
      <c r="C55" t="s">
        <v>8</v>
      </c>
      <c r="D55">
        <v>21.7</v>
      </c>
      <c r="E55">
        <v>6</v>
      </c>
      <c r="F55">
        <f t="shared" si="0"/>
        <v>21</v>
      </c>
      <c r="G55">
        <f t="shared" si="2"/>
        <v>4</v>
      </c>
      <c r="H55">
        <f t="shared" si="1"/>
        <v>2</v>
      </c>
    </row>
    <row r="56" spans="1:8" x14ac:dyDescent="0.3">
      <c r="A56" s="1">
        <v>44523</v>
      </c>
      <c r="B56">
        <v>0</v>
      </c>
      <c r="C56" t="s">
        <v>8</v>
      </c>
      <c r="D56">
        <v>24</v>
      </c>
      <c r="E56">
        <v>1</v>
      </c>
      <c r="F56">
        <f t="shared" si="0"/>
        <v>24</v>
      </c>
      <c r="G56">
        <f t="shared" si="2"/>
        <v>1</v>
      </c>
      <c r="H56">
        <f t="shared" si="1"/>
        <v>0</v>
      </c>
    </row>
    <row r="57" spans="1:8" x14ac:dyDescent="0.3">
      <c r="A57" s="1">
        <v>44530</v>
      </c>
      <c r="B57">
        <v>7</v>
      </c>
      <c r="C57" t="s">
        <v>8</v>
      </c>
      <c r="D57">
        <v>24</v>
      </c>
      <c r="E57">
        <v>3</v>
      </c>
      <c r="F57">
        <f t="shared" si="0"/>
        <v>24</v>
      </c>
      <c r="G57">
        <f t="shared" si="2"/>
        <v>1</v>
      </c>
      <c r="H57">
        <f t="shared" si="1"/>
        <v>2</v>
      </c>
    </row>
    <row r="58" spans="1:8" x14ac:dyDescent="0.3">
      <c r="A58" s="1">
        <v>44537</v>
      </c>
      <c r="B58">
        <v>14</v>
      </c>
      <c r="C58" t="s">
        <v>8</v>
      </c>
      <c r="D58">
        <v>24</v>
      </c>
      <c r="E58">
        <v>6</v>
      </c>
      <c r="F58">
        <f t="shared" si="0"/>
        <v>24</v>
      </c>
      <c r="G58">
        <f t="shared" si="2"/>
        <v>1</v>
      </c>
      <c r="H58">
        <f t="shared" si="1"/>
        <v>5</v>
      </c>
    </row>
    <row r="59" spans="1:8" x14ac:dyDescent="0.3">
      <c r="A59" s="1">
        <v>44544</v>
      </c>
      <c r="B59">
        <v>21</v>
      </c>
      <c r="C59" t="s">
        <v>8</v>
      </c>
      <c r="D59">
        <v>24.125</v>
      </c>
      <c r="E59">
        <v>9</v>
      </c>
      <c r="F59">
        <f t="shared" si="0"/>
        <v>24</v>
      </c>
      <c r="G59">
        <f t="shared" si="2"/>
        <v>1</v>
      </c>
      <c r="H59">
        <f t="shared" si="1"/>
        <v>8</v>
      </c>
    </row>
    <row r="60" spans="1:8" x14ac:dyDescent="0.3">
      <c r="A60" s="1">
        <v>44558</v>
      </c>
      <c r="B60">
        <v>0</v>
      </c>
      <c r="C60" t="s">
        <v>8</v>
      </c>
      <c r="D60">
        <v>23.4545454545454</v>
      </c>
      <c r="E60">
        <v>1</v>
      </c>
      <c r="F60">
        <f t="shared" si="0"/>
        <v>23</v>
      </c>
      <c r="G60">
        <f t="shared" si="2"/>
        <v>1</v>
      </c>
      <c r="H60">
        <f t="shared" si="1"/>
        <v>0</v>
      </c>
    </row>
    <row r="61" spans="1:8" x14ac:dyDescent="0.3">
      <c r="A61" s="1">
        <v>44572</v>
      </c>
      <c r="B61">
        <v>7</v>
      </c>
      <c r="C61" t="s">
        <v>8</v>
      </c>
      <c r="D61">
        <v>23.818181818181799</v>
      </c>
      <c r="E61">
        <v>5</v>
      </c>
      <c r="F61">
        <f t="shared" si="0"/>
        <v>23</v>
      </c>
      <c r="G61">
        <f t="shared" si="2"/>
        <v>1</v>
      </c>
      <c r="H61">
        <f t="shared" si="1"/>
        <v>4</v>
      </c>
    </row>
    <row r="62" spans="1:8" x14ac:dyDescent="0.3">
      <c r="A62" s="1">
        <v>44579</v>
      </c>
      <c r="B62">
        <v>14</v>
      </c>
      <c r="C62" t="s">
        <v>8</v>
      </c>
      <c r="D62">
        <v>24</v>
      </c>
      <c r="E62">
        <v>8</v>
      </c>
      <c r="F62">
        <f t="shared" si="0"/>
        <v>24</v>
      </c>
      <c r="G62">
        <f t="shared" si="2"/>
        <v>1</v>
      </c>
      <c r="H62">
        <f t="shared" si="1"/>
        <v>7</v>
      </c>
    </row>
    <row r="63" spans="1:8" x14ac:dyDescent="0.3">
      <c r="A63" s="1">
        <v>44446</v>
      </c>
      <c r="B63">
        <v>0</v>
      </c>
      <c r="C63" t="s">
        <v>9</v>
      </c>
      <c r="D63">
        <v>21.846153846153801</v>
      </c>
      <c r="E63">
        <v>4</v>
      </c>
      <c r="F63">
        <f t="shared" si="0"/>
        <v>21</v>
      </c>
      <c r="G63">
        <f t="shared" si="2"/>
        <v>4</v>
      </c>
      <c r="H63">
        <f t="shared" si="1"/>
        <v>0</v>
      </c>
    </row>
    <row r="64" spans="1:8" x14ac:dyDescent="0.3">
      <c r="A64" s="1">
        <v>44453</v>
      </c>
      <c r="B64">
        <v>7</v>
      </c>
      <c r="C64" t="s">
        <v>9</v>
      </c>
      <c r="D64">
        <v>21.4838709677419</v>
      </c>
      <c r="E64">
        <v>5</v>
      </c>
      <c r="F64">
        <f t="shared" si="0"/>
        <v>21</v>
      </c>
      <c r="G64">
        <f t="shared" si="2"/>
        <v>4</v>
      </c>
      <c r="H64">
        <f t="shared" si="1"/>
        <v>1</v>
      </c>
    </row>
    <row r="65" spans="1:8" x14ac:dyDescent="0.3">
      <c r="A65" s="1">
        <v>44488</v>
      </c>
      <c r="B65">
        <v>0</v>
      </c>
      <c r="C65" t="s">
        <v>9</v>
      </c>
      <c r="D65">
        <v>21.1</v>
      </c>
      <c r="E65">
        <v>4</v>
      </c>
      <c r="F65">
        <f t="shared" si="0"/>
        <v>21</v>
      </c>
      <c r="G65">
        <f t="shared" si="2"/>
        <v>4</v>
      </c>
      <c r="H65">
        <f t="shared" si="1"/>
        <v>0</v>
      </c>
    </row>
    <row r="66" spans="1:8" x14ac:dyDescent="0.3">
      <c r="A66" s="1">
        <v>44495</v>
      </c>
      <c r="B66">
        <v>7</v>
      </c>
      <c r="C66" t="s">
        <v>9</v>
      </c>
      <c r="D66">
        <v>21.7777777777777</v>
      </c>
      <c r="E66">
        <v>6</v>
      </c>
      <c r="F66">
        <f t="shared" si="0"/>
        <v>21</v>
      </c>
      <c r="G66">
        <f t="shared" si="2"/>
        <v>4</v>
      </c>
      <c r="H66">
        <f t="shared" si="1"/>
        <v>2</v>
      </c>
    </row>
    <row r="67" spans="1:8" x14ac:dyDescent="0.3">
      <c r="A67" s="1">
        <v>44523</v>
      </c>
      <c r="B67">
        <v>0</v>
      </c>
      <c r="C67" t="s">
        <v>9</v>
      </c>
      <c r="D67">
        <v>24</v>
      </c>
      <c r="E67">
        <v>2</v>
      </c>
      <c r="F67">
        <f t="shared" ref="F67:F130" si="3">IF(D67&lt;18,17,IF(D67&lt;19,18,IF(D67&lt;20,19,IF(D67&lt;21,20,IF(D67&lt;22,21,IF(D67&lt;23,22,IF(D67&lt;24,23,IF(D67&lt;25,24,IF(D67&lt;26,25)))))))))</f>
        <v>24</v>
      </c>
      <c r="G67">
        <f t="shared" si="2"/>
        <v>2</v>
      </c>
      <c r="H67">
        <f t="shared" ref="H67:H130" si="4">E67-G67</f>
        <v>0</v>
      </c>
    </row>
    <row r="68" spans="1:8" x14ac:dyDescent="0.3">
      <c r="A68" s="1">
        <v>44530</v>
      </c>
      <c r="B68">
        <v>7</v>
      </c>
      <c r="C68" t="s">
        <v>9</v>
      </c>
      <c r="D68">
        <v>24</v>
      </c>
      <c r="E68">
        <v>4</v>
      </c>
      <c r="F68">
        <f t="shared" si="3"/>
        <v>24</v>
      </c>
      <c r="G68">
        <f t="shared" ref="G68:G131" si="5">IF(E68&gt;E67, G67,E68 )</f>
        <v>2</v>
      </c>
      <c r="H68">
        <f t="shared" si="4"/>
        <v>2</v>
      </c>
    </row>
    <row r="69" spans="1:8" x14ac:dyDescent="0.3">
      <c r="A69" s="1">
        <v>44537</v>
      </c>
      <c r="B69">
        <v>14</v>
      </c>
      <c r="C69" t="s">
        <v>9</v>
      </c>
      <c r="D69">
        <v>24</v>
      </c>
      <c r="E69">
        <v>7</v>
      </c>
      <c r="F69">
        <f t="shared" si="3"/>
        <v>24</v>
      </c>
      <c r="G69">
        <f t="shared" si="5"/>
        <v>2</v>
      </c>
      <c r="H69">
        <f t="shared" si="4"/>
        <v>5</v>
      </c>
    </row>
    <row r="70" spans="1:8" x14ac:dyDescent="0.3">
      <c r="A70" s="1">
        <v>44544</v>
      </c>
      <c r="B70">
        <v>21</v>
      </c>
      <c r="C70" t="s">
        <v>9</v>
      </c>
      <c r="D70">
        <v>24.125</v>
      </c>
      <c r="E70">
        <v>9</v>
      </c>
      <c r="F70">
        <f t="shared" si="3"/>
        <v>24</v>
      </c>
      <c r="G70">
        <f t="shared" si="5"/>
        <v>2</v>
      </c>
      <c r="H70">
        <f t="shared" si="4"/>
        <v>7</v>
      </c>
    </row>
    <row r="71" spans="1:8" x14ac:dyDescent="0.3">
      <c r="A71" s="1">
        <v>44551</v>
      </c>
      <c r="B71">
        <v>28</v>
      </c>
      <c r="C71" t="s">
        <v>9</v>
      </c>
      <c r="D71">
        <v>23.857142857142801</v>
      </c>
      <c r="E71">
        <v>11</v>
      </c>
      <c r="F71">
        <f t="shared" si="3"/>
        <v>23</v>
      </c>
      <c r="G71">
        <f t="shared" si="5"/>
        <v>2</v>
      </c>
      <c r="H71">
        <f t="shared" si="4"/>
        <v>9</v>
      </c>
    </row>
    <row r="72" spans="1:8" x14ac:dyDescent="0.3">
      <c r="A72" s="1">
        <v>44558</v>
      </c>
      <c r="B72">
        <v>0</v>
      </c>
      <c r="C72" t="s">
        <v>9</v>
      </c>
      <c r="D72">
        <v>23.5</v>
      </c>
      <c r="E72">
        <v>1</v>
      </c>
      <c r="F72">
        <f t="shared" si="3"/>
        <v>23</v>
      </c>
      <c r="G72">
        <f t="shared" si="5"/>
        <v>1</v>
      </c>
      <c r="H72">
        <f t="shared" si="4"/>
        <v>0</v>
      </c>
    </row>
    <row r="73" spans="1:8" x14ac:dyDescent="0.3">
      <c r="A73" s="1">
        <v>44572</v>
      </c>
      <c r="B73">
        <v>7</v>
      </c>
      <c r="C73" t="s">
        <v>9</v>
      </c>
      <c r="D73">
        <v>23.8</v>
      </c>
      <c r="E73">
        <v>5</v>
      </c>
      <c r="F73">
        <f t="shared" si="3"/>
        <v>23</v>
      </c>
      <c r="G73">
        <f t="shared" si="5"/>
        <v>1</v>
      </c>
      <c r="H73">
        <f t="shared" si="4"/>
        <v>4</v>
      </c>
    </row>
    <row r="74" spans="1:8" x14ac:dyDescent="0.3">
      <c r="A74" s="1">
        <v>44579</v>
      </c>
      <c r="B74">
        <v>14</v>
      </c>
      <c r="C74" t="s">
        <v>9</v>
      </c>
      <c r="D74">
        <v>24</v>
      </c>
      <c r="E74">
        <v>9</v>
      </c>
      <c r="F74">
        <f t="shared" si="3"/>
        <v>24</v>
      </c>
      <c r="G74">
        <f t="shared" si="5"/>
        <v>1</v>
      </c>
      <c r="H74">
        <f t="shared" si="4"/>
        <v>8</v>
      </c>
    </row>
    <row r="75" spans="1:8" x14ac:dyDescent="0.3">
      <c r="A75" s="1">
        <v>44446</v>
      </c>
      <c r="B75">
        <v>0</v>
      </c>
      <c r="C75" t="s">
        <v>10</v>
      </c>
      <c r="D75">
        <v>21.75</v>
      </c>
      <c r="E75">
        <v>4</v>
      </c>
      <c r="F75">
        <f t="shared" si="3"/>
        <v>21</v>
      </c>
      <c r="G75">
        <f t="shared" si="5"/>
        <v>4</v>
      </c>
      <c r="H75">
        <f t="shared" si="4"/>
        <v>0</v>
      </c>
    </row>
    <row r="76" spans="1:8" x14ac:dyDescent="0.3">
      <c r="A76" s="1">
        <v>44453</v>
      </c>
      <c r="B76">
        <v>7</v>
      </c>
      <c r="C76" t="s">
        <v>10</v>
      </c>
      <c r="D76">
        <v>21.484848484848399</v>
      </c>
      <c r="E76">
        <v>5</v>
      </c>
      <c r="F76">
        <f t="shared" si="3"/>
        <v>21</v>
      </c>
      <c r="G76">
        <f t="shared" si="5"/>
        <v>4</v>
      </c>
      <c r="H76">
        <f t="shared" si="4"/>
        <v>1</v>
      </c>
    </row>
    <row r="77" spans="1:8" x14ac:dyDescent="0.3">
      <c r="A77" s="1">
        <v>44446</v>
      </c>
      <c r="B77">
        <v>0</v>
      </c>
      <c r="C77" t="s">
        <v>11</v>
      </c>
      <c r="D77">
        <v>21.909090909090899</v>
      </c>
      <c r="E77">
        <v>3</v>
      </c>
      <c r="F77">
        <f t="shared" si="3"/>
        <v>21</v>
      </c>
      <c r="G77">
        <f t="shared" si="5"/>
        <v>3</v>
      </c>
      <c r="H77">
        <f t="shared" si="4"/>
        <v>0</v>
      </c>
    </row>
    <row r="78" spans="1:8" x14ac:dyDescent="0.3">
      <c r="A78" s="1">
        <v>44453</v>
      </c>
      <c r="B78">
        <v>7</v>
      </c>
      <c r="C78" t="s">
        <v>11</v>
      </c>
      <c r="D78">
        <v>21.451612903225801</v>
      </c>
      <c r="E78">
        <v>4</v>
      </c>
      <c r="F78">
        <f t="shared" si="3"/>
        <v>21</v>
      </c>
      <c r="G78">
        <f t="shared" si="5"/>
        <v>3</v>
      </c>
      <c r="H78">
        <f t="shared" si="4"/>
        <v>1</v>
      </c>
    </row>
    <row r="79" spans="1:8" x14ac:dyDescent="0.3">
      <c r="A79" s="1">
        <v>44462</v>
      </c>
      <c r="B79">
        <v>16</v>
      </c>
      <c r="C79" t="s">
        <v>11</v>
      </c>
      <c r="D79">
        <v>20.3333333333333</v>
      </c>
      <c r="E79">
        <v>9</v>
      </c>
      <c r="F79">
        <f t="shared" si="3"/>
        <v>20</v>
      </c>
      <c r="G79">
        <f t="shared" si="5"/>
        <v>3</v>
      </c>
      <c r="H79">
        <f t="shared" si="4"/>
        <v>6</v>
      </c>
    </row>
    <row r="80" spans="1:8" x14ac:dyDescent="0.3">
      <c r="A80" s="1">
        <v>44446</v>
      </c>
      <c r="B80">
        <v>0</v>
      </c>
      <c r="C80" t="s">
        <v>12</v>
      </c>
      <c r="D80">
        <v>21.9</v>
      </c>
      <c r="E80">
        <v>4</v>
      </c>
      <c r="F80">
        <f t="shared" si="3"/>
        <v>21</v>
      </c>
      <c r="G80">
        <f t="shared" si="5"/>
        <v>4</v>
      </c>
      <c r="H80">
        <f t="shared" si="4"/>
        <v>0</v>
      </c>
    </row>
    <row r="81" spans="1:8" x14ac:dyDescent="0.3">
      <c r="A81" s="1">
        <v>44453</v>
      </c>
      <c r="B81">
        <v>7</v>
      </c>
      <c r="C81" t="s">
        <v>12</v>
      </c>
      <c r="D81">
        <v>21.5</v>
      </c>
      <c r="E81">
        <v>4</v>
      </c>
      <c r="F81">
        <f t="shared" si="3"/>
        <v>21</v>
      </c>
      <c r="G81">
        <f t="shared" si="5"/>
        <v>4</v>
      </c>
      <c r="H81">
        <f t="shared" si="4"/>
        <v>0</v>
      </c>
    </row>
    <row r="82" spans="1:8" x14ac:dyDescent="0.3">
      <c r="A82" s="1">
        <v>44462</v>
      </c>
      <c r="B82">
        <v>16</v>
      </c>
      <c r="C82" t="s">
        <v>12</v>
      </c>
      <c r="D82">
        <v>21.214285714285701</v>
      </c>
      <c r="E82">
        <v>9</v>
      </c>
      <c r="F82">
        <f t="shared" si="3"/>
        <v>21</v>
      </c>
      <c r="G82">
        <f t="shared" si="5"/>
        <v>4</v>
      </c>
      <c r="H82">
        <f t="shared" si="4"/>
        <v>5</v>
      </c>
    </row>
    <row r="83" spans="1:8" x14ac:dyDescent="0.3">
      <c r="A83" s="2">
        <v>44488</v>
      </c>
      <c r="B83" s="3">
        <v>0</v>
      </c>
      <c r="C83" s="3" t="s">
        <v>13</v>
      </c>
      <c r="D83" s="3">
        <v>22</v>
      </c>
      <c r="E83" s="3">
        <v>3</v>
      </c>
      <c r="F83" s="3">
        <f t="shared" si="3"/>
        <v>22</v>
      </c>
      <c r="G83">
        <f t="shared" si="5"/>
        <v>3</v>
      </c>
      <c r="H83">
        <f t="shared" si="4"/>
        <v>0</v>
      </c>
    </row>
    <row r="84" spans="1:8" x14ac:dyDescent="0.3">
      <c r="A84" s="2">
        <v>44495</v>
      </c>
      <c r="B84" s="3">
        <v>7</v>
      </c>
      <c r="C84" s="3" t="s">
        <v>13</v>
      </c>
      <c r="D84" s="3">
        <v>22</v>
      </c>
      <c r="E84" s="3">
        <v>5</v>
      </c>
      <c r="F84" s="3">
        <f t="shared" si="3"/>
        <v>22</v>
      </c>
      <c r="G84">
        <f t="shared" si="5"/>
        <v>3</v>
      </c>
      <c r="H84">
        <f t="shared" si="4"/>
        <v>2</v>
      </c>
    </row>
    <row r="85" spans="1:8" x14ac:dyDescent="0.3">
      <c r="A85" s="2">
        <v>44502</v>
      </c>
      <c r="B85" s="3">
        <v>14</v>
      </c>
      <c r="C85" s="3" t="s">
        <v>13</v>
      </c>
      <c r="D85" s="3">
        <v>22</v>
      </c>
      <c r="E85" s="3">
        <v>5</v>
      </c>
      <c r="F85" s="3">
        <f t="shared" si="3"/>
        <v>22</v>
      </c>
      <c r="G85">
        <f t="shared" si="5"/>
        <v>5</v>
      </c>
      <c r="H85">
        <f t="shared" si="4"/>
        <v>0</v>
      </c>
    </row>
    <row r="86" spans="1:8" x14ac:dyDescent="0.3">
      <c r="A86" s="2">
        <v>44509</v>
      </c>
      <c r="B86" s="3">
        <v>21</v>
      </c>
      <c r="C86" s="3" t="s">
        <v>13</v>
      </c>
      <c r="D86" s="3">
        <v>22</v>
      </c>
      <c r="E86" s="3">
        <v>7</v>
      </c>
      <c r="F86" s="3">
        <f t="shared" si="3"/>
        <v>22</v>
      </c>
      <c r="G86">
        <f t="shared" si="5"/>
        <v>5</v>
      </c>
      <c r="H86">
        <f t="shared" si="4"/>
        <v>2</v>
      </c>
    </row>
    <row r="87" spans="1:8" x14ac:dyDescent="0.3">
      <c r="A87" s="1">
        <v>44515</v>
      </c>
      <c r="B87">
        <v>27</v>
      </c>
      <c r="C87" t="s">
        <v>13</v>
      </c>
      <c r="D87">
        <v>22</v>
      </c>
      <c r="E87">
        <v>9</v>
      </c>
      <c r="F87">
        <f t="shared" si="3"/>
        <v>22</v>
      </c>
      <c r="G87">
        <f t="shared" si="5"/>
        <v>5</v>
      </c>
      <c r="H87">
        <f t="shared" si="4"/>
        <v>4</v>
      </c>
    </row>
    <row r="88" spans="1:8" x14ac:dyDescent="0.3">
      <c r="A88" s="1">
        <v>44523</v>
      </c>
      <c r="B88">
        <v>0</v>
      </c>
      <c r="C88" t="s">
        <v>13</v>
      </c>
      <c r="D88">
        <v>24.25</v>
      </c>
      <c r="E88">
        <v>2</v>
      </c>
      <c r="F88">
        <f t="shared" si="3"/>
        <v>24</v>
      </c>
      <c r="G88">
        <f t="shared" si="5"/>
        <v>2</v>
      </c>
      <c r="H88">
        <f t="shared" si="4"/>
        <v>0</v>
      </c>
    </row>
    <row r="89" spans="1:8" x14ac:dyDescent="0.3">
      <c r="A89" s="1">
        <v>44530</v>
      </c>
      <c r="B89">
        <v>7</v>
      </c>
      <c r="C89" t="s">
        <v>13</v>
      </c>
      <c r="D89">
        <v>23.8</v>
      </c>
      <c r="E89">
        <v>4</v>
      </c>
      <c r="F89">
        <f t="shared" si="3"/>
        <v>23</v>
      </c>
      <c r="G89">
        <f t="shared" si="5"/>
        <v>2</v>
      </c>
      <c r="H89">
        <f t="shared" si="4"/>
        <v>2</v>
      </c>
    </row>
    <row r="90" spans="1:8" x14ac:dyDescent="0.3">
      <c r="A90" s="1">
        <v>44558</v>
      </c>
      <c r="B90">
        <v>0</v>
      </c>
      <c r="C90" t="s">
        <v>13</v>
      </c>
      <c r="D90">
        <v>24.4</v>
      </c>
      <c r="E90">
        <v>1</v>
      </c>
      <c r="F90">
        <f t="shared" si="3"/>
        <v>24</v>
      </c>
      <c r="G90">
        <f t="shared" si="5"/>
        <v>1</v>
      </c>
      <c r="H90">
        <f t="shared" si="4"/>
        <v>0</v>
      </c>
    </row>
    <row r="91" spans="1:8" x14ac:dyDescent="0.3">
      <c r="A91" s="1">
        <v>44572</v>
      </c>
      <c r="B91">
        <v>7</v>
      </c>
      <c r="C91" t="s">
        <v>13</v>
      </c>
      <c r="D91">
        <v>24</v>
      </c>
      <c r="E91">
        <v>6</v>
      </c>
      <c r="F91">
        <f t="shared" si="3"/>
        <v>24</v>
      </c>
      <c r="G91">
        <f t="shared" si="5"/>
        <v>1</v>
      </c>
      <c r="H91">
        <f t="shared" si="4"/>
        <v>5</v>
      </c>
    </row>
    <row r="92" spans="1:8" x14ac:dyDescent="0.3">
      <c r="A92" s="1">
        <v>44579</v>
      </c>
      <c r="B92">
        <v>14</v>
      </c>
      <c r="C92" t="s">
        <v>13</v>
      </c>
      <c r="D92">
        <v>23</v>
      </c>
      <c r="E92">
        <v>9</v>
      </c>
      <c r="F92">
        <f t="shared" si="3"/>
        <v>23</v>
      </c>
      <c r="G92">
        <f t="shared" si="5"/>
        <v>1</v>
      </c>
      <c r="H92">
        <f t="shared" si="4"/>
        <v>8</v>
      </c>
    </row>
    <row r="93" spans="1:8" x14ac:dyDescent="0.3">
      <c r="A93" s="2">
        <v>44488</v>
      </c>
      <c r="B93" s="3">
        <v>0</v>
      </c>
      <c r="C93" s="3" t="s">
        <v>14</v>
      </c>
      <c r="D93" s="3">
        <v>22</v>
      </c>
      <c r="E93" s="3">
        <v>4</v>
      </c>
      <c r="F93" s="3">
        <f t="shared" si="3"/>
        <v>22</v>
      </c>
      <c r="G93">
        <f t="shared" si="5"/>
        <v>4</v>
      </c>
      <c r="H93">
        <f t="shared" si="4"/>
        <v>0</v>
      </c>
    </row>
    <row r="94" spans="1:8" x14ac:dyDescent="0.3">
      <c r="A94" s="2">
        <v>44495</v>
      </c>
      <c r="B94" s="3">
        <v>7</v>
      </c>
      <c r="C94" s="3" t="s">
        <v>14</v>
      </c>
      <c r="D94" s="3">
        <v>22</v>
      </c>
      <c r="E94" s="3">
        <v>5</v>
      </c>
      <c r="F94" s="3">
        <f t="shared" si="3"/>
        <v>22</v>
      </c>
      <c r="G94">
        <f t="shared" si="5"/>
        <v>4</v>
      </c>
      <c r="H94">
        <f t="shared" si="4"/>
        <v>1</v>
      </c>
    </row>
    <row r="95" spans="1:8" x14ac:dyDescent="0.3">
      <c r="A95" s="2">
        <v>44502</v>
      </c>
      <c r="B95" s="3">
        <v>14</v>
      </c>
      <c r="C95" s="3" t="s">
        <v>14</v>
      </c>
      <c r="D95" s="3">
        <v>22.4444444444444</v>
      </c>
      <c r="E95" s="3">
        <v>6</v>
      </c>
      <c r="F95" s="3">
        <f t="shared" si="3"/>
        <v>22</v>
      </c>
      <c r="G95">
        <f t="shared" si="5"/>
        <v>4</v>
      </c>
      <c r="H95">
        <f t="shared" si="4"/>
        <v>2</v>
      </c>
    </row>
    <row r="96" spans="1:8" x14ac:dyDescent="0.3">
      <c r="A96" s="2">
        <v>44509</v>
      </c>
      <c r="B96" s="3">
        <v>21</v>
      </c>
      <c r="C96" s="3" t="s">
        <v>14</v>
      </c>
      <c r="D96" s="3">
        <v>22</v>
      </c>
      <c r="E96" s="3">
        <v>9</v>
      </c>
      <c r="F96" s="3">
        <f t="shared" si="3"/>
        <v>22</v>
      </c>
      <c r="G96">
        <f t="shared" si="5"/>
        <v>4</v>
      </c>
      <c r="H96">
        <f t="shared" si="4"/>
        <v>5</v>
      </c>
    </row>
    <row r="97" spans="1:8" x14ac:dyDescent="0.3">
      <c r="A97" s="2">
        <v>44515</v>
      </c>
      <c r="B97" s="3">
        <v>27</v>
      </c>
      <c r="C97" s="3" t="s">
        <v>14</v>
      </c>
      <c r="D97" s="3">
        <v>22</v>
      </c>
      <c r="E97" s="3">
        <v>9</v>
      </c>
      <c r="F97" s="3">
        <f t="shared" si="3"/>
        <v>22</v>
      </c>
      <c r="G97">
        <f t="shared" si="5"/>
        <v>9</v>
      </c>
      <c r="H97">
        <f t="shared" si="4"/>
        <v>0</v>
      </c>
    </row>
    <row r="98" spans="1:8" x14ac:dyDescent="0.3">
      <c r="A98" s="1">
        <v>44523</v>
      </c>
      <c r="B98">
        <v>0</v>
      </c>
      <c r="C98" t="s">
        <v>14</v>
      </c>
      <c r="D98">
        <v>24</v>
      </c>
      <c r="E98">
        <v>2</v>
      </c>
      <c r="F98">
        <f t="shared" si="3"/>
        <v>24</v>
      </c>
      <c r="G98">
        <f t="shared" si="5"/>
        <v>2</v>
      </c>
      <c r="H98">
        <f t="shared" si="4"/>
        <v>0</v>
      </c>
    </row>
    <row r="99" spans="1:8" x14ac:dyDescent="0.3">
      <c r="A99" s="1">
        <v>44530</v>
      </c>
      <c r="B99">
        <v>7</v>
      </c>
      <c r="C99" t="s">
        <v>14</v>
      </c>
      <c r="D99">
        <v>23.8</v>
      </c>
      <c r="E99">
        <v>4</v>
      </c>
      <c r="F99">
        <f t="shared" si="3"/>
        <v>23</v>
      </c>
      <c r="G99">
        <f t="shared" si="5"/>
        <v>2</v>
      </c>
      <c r="H99">
        <f t="shared" si="4"/>
        <v>2</v>
      </c>
    </row>
    <row r="100" spans="1:8" x14ac:dyDescent="0.3">
      <c r="A100" s="1">
        <v>44558</v>
      </c>
      <c r="B100">
        <v>0</v>
      </c>
      <c r="C100" t="s">
        <v>14</v>
      </c>
      <c r="D100">
        <v>24.3</v>
      </c>
      <c r="E100">
        <v>1</v>
      </c>
      <c r="F100">
        <f t="shared" si="3"/>
        <v>24</v>
      </c>
      <c r="G100">
        <f t="shared" si="5"/>
        <v>1</v>
      </c>
      <c r="H100">
        <f t="shared" si="4"/>
        <v>0</v>
      </c>
    </row>
    <row r="101" spans="1:8" x14ac:dyDescent="0.3">
      <c r="A101" s="1">
        <v>44572</v>
      </c>
      <c r="B101">
        <v>7</v>
      </c>
      <c r="C101" t="s">
        <v>14</v>
      </c>
      <c r="D101">
        <v>24</v>
      </c>
      <c r="E101">
        <v>5</v>
      </c>
      <c r="F101">
        <f t="shared" si="3"/>
        <v>24</v>
      </c>
      <c r="G101">
        <f t="shared" si="5"/>
        <v>1</v>
      </c>
      <c r="H101">
        <f t="shared" si="4"/>
        <v>4</v>
      </c>
    </row>
    <row r="102" spans="1:8" x14ac:dyDescent="0.3">
      <c r="A102" s="1">
        <v>44579</v>
      </c>
      <c r="B102">
        <v>14</v>
      </c>
      <c r="C102" t="s">
        <v>14</v>
      </c>
      <c r="D102">
        <v>23.3333333333333</v>
      </c>
      <c r="E102">
        <v>8</v>
      </c>
      <c r="F102">
        <f t="shared" si="3"/>
        <v>23</v>
      </c>
      <c r="G102">
        <f t="shared" si="5"/>
        <v>1</v>
      </c>
      <c r="H102">
        <f t="shared" si="4"/>
        <v>7</v>
      </c>
    </row>
    <row r="103" spans="1:8" x14ac:dyDescent="0.3">
      <c r="A103" s="1">
        <v>44488</v>
      </c>
      <c r="B103">
        <v>0</v>
      </c>
      <c r="C103" t="s">
        <v>15</v>
      </c>
      <c r="D103">
        <v>21.7</v>
      </c>
      <c r="E103">
        <v>4</v>
      </c>
      <c r="F103">
        <f t="shared" si="3"/>
        <v>21</v>
      </c>
      <c r="G103">
        <f t="shared" si="5"/>
        <v>4</v>
      </c>
      <c r="H103">
        <f t="shared" si="4"/>
        <v>0</v>
      </c>
    </row>
    <row r="104" spans="1:8" x14ac:dyDescent="0.3">
      <c r="A104" s="1">
        <v>44495</v>
      </c>
      <c r="B104">
        <v>7</v>
      </c>
      <c r="C104" t="s">
        <v>15</v>
      </c>
      <c r="D104">
        <v>22</v>
      </c>
      <c r="E104">
        <v>6</v>
      </c>
      <c r="F104">
        <f t="shared" si="3"/>
        <v>22</v>
      </c>
      <c r="G104">
        <f t="shared" si="5"/>
        <v>4</v>
      </c>
      <c r="H104">
        <f t="shared" si="4"/>
        <v>2</v>
      </c>
    </row>
    <row r="105" spans="1:8" x14ac:dyDescent="0.3">
      <c r="A105" s="2">
        <v>44502</v>
      </c>
      <c r="B105" s="3">
        <v>0</v>
      </c>
      <c r="C105" s="3" t="s">
        <v>15</v>
      </c>
      <c r="D105" s="3">
        <v>22.363636363636299</v>
      </c>
      <c r="E105" s="3">
        <v>5</v>
      </c>
      <c r="F105" s="3">
        <f t="shared" si="3"/>
        <v>22</v>
      </c>
      <c r="G105">
        <f t="shared" si="5"/>
        <v>5</v>
      </c>
      <c r="H105">
        <f t="shared" si="4"/>
        <v>0</v>
      </c>
    </row>
    <row r="106" spans="1:8" x14ac:dyDescent="0.3">
      <c r="A106" s="2">
        <v>44509</v>
      </c>
      <c r="B106" s="3">
        <v>7</v>
      </c>
      <c r="C106" s="3" t="s">
        <v>15</v>
      </c>
      <c r="D106" s="3">
        <v>22</v>
      </c>
      <c r="E106" s="3">
        <v>10</v>
      </c>
      <c r="F106" s="3">
        <f t="shared" si="3"/>
        <v>22</v>
      </c>
      <c r="G106">
        <f t="shared" si="5"/>
        <v>5</v>
      </c>
      <c r="H106">
        <f t="shared" si="4"/>
        <v>5</v>
      </c>
    </row>
    <row r="107" spans="1:8" x14ac:dyDescent="0.3">
      <c r="A107" s="2">
        <v>44515</v>
      </c>
      <c r="B107" s="3">
        <v>13</v>
      </c>
      <c r="C107" s="3" t="s">
        <v>15</v>
      </c>
      <c r="D107" s="3">
        <v>22</v>
      </c>
      <c r="E107" s="3">
        <v>10</v>
      </c>
      <c r="F107" s="3">
        <f t="shared" si="3"/>
        <v>22</v>
      </c>
      <c r="G107">
        <f t="shared" si="5"/>
        <v>10</v>
      </c>
      <c r="H107">
        <f t="shared" si="4"/>
        <v>0</v>
      </c>
    </row>
    <row r="108" spans="1:8" x14ac:dyDescent="0.3">
      <c r="A108" s="1">
        <v>44523</v>
      </c>
      <c r="B108">
        <v>0</v>
      </c>
      <c r="C108" t="s">
        <v>15</v>
      </c>
      <c r="D108">
        <v>24</v>
      </c>
      <c r="E108">
        <v>2</v>
      </c>
      <c r="F108">
        <f t="shared" si="3"/>
        <v>24</v>
      </c>
      <c r="G108">
        <f t="shared" si="5"/>
        <v>2</v>
      </c>
      <c r="H108">
        <f t="shared" si="4"/>
        <v>0</v>
      </c>
    </row>
    <row r="109" spans="1:8" x14ac:dyDescent="0.3">
      <c r="A109" s="1">
        <v>44530</v>
      </c>
      <c r="B109">
        <v>7</v>
      </c>
      <c r="C109" t="s">
        <v>15</v>
      </c>
      <c r="D109">
        <v>23.8</v>
      </c>
      <c r="E109">
        <v>4</v>
      </c>
      <c r="F109">
        <f t="shared" si="3"/>
        <v>23</v>
      </c>
      <c r="G109">
        <f t="shared" si="5"/>
        <v>2</v>
      </c>
      <c r="H109">
        <f t="shared" si="4"/>
        <v>2</v>
      </c>
    </row>
    <row r="110" spans="1:8" x14ac:dyDescent="0.3">
      <c r="A110" s="1">
        <v>44537</v>
      </c>
      <c r="B110">
        <v>14</v>
      </c>
      <c r="C110" t="s">
        <v>15</v>
      </c>
      <c r="D110">
        <v>24</v>
      </c>
      <c r="E110">
        <v>6</v>
      </c>
      <c r="F110">
        <f t="shared" si="3"/>
        <v>24</v>
      </c>
      <c r="G110">
        <f t="shared" si="5"/>
        <v>2</v>
      </c>
      <c r="H110">
        <f t="shared" si="4"/>
        <v>4</v>
      </c>
    </row>
    <row r="111" spans="1:8" x14ac:dyDescent="0.3">
      <c r="A111" s="1">
        <v>44558</v>
      </c>
      <c r="B111">
        <v>0</v>
      </c>
      <c r="C111" t="s">
        <v>15</v>
      </c>
      <c r="D111">
        <v>24.363636363636299</v>
      </c>
      <c r="E111">
        <v>2</v>
      </c>
      <c r="F111">
        <f t="shared" si="3"/>
        <v>24</v>
      </c>
      <c r="G111">
        <f t="shared" si="5"/>
        <v>2</v>
      </c>
      <c r="H111">
        <f t="shared" si="4"/>
        <v>0</v>
      </c>
    </row>
    <row r="112" spans="1:8" x14ac:dyDescent="0.3">
      <c r="A112" s="1">
        <v>44572</v>
      </c>
      <c r="B112">
        <v>7</v>
      </c>
      <c r="C112" t="s">
        <v>15</v>
      </c>
      <c r="D112">
        <v>24</v>
      </c>
      <c r="E112">
        <v>6</v>
      </c>
      <c r="F112">
        <f t="shared" si="3"/>
        <v>24</v>
      </c>
      <c r="G112">
        <f t="shared" si="5"/>
        <v>2</v>
      </c>
      <c r="H112">
        <f t="shared" si="4"/>
        <v>4</v>
      </c>
    </row>
    <row r="113" spans="1:8" x14ac:dyDescent="0.3">
      <c r="A113" s="1">
        <v>44579</v>
      </c>
      <c r="B113">
        <v>14</v>
      </c>
      <c r="C113" t="s">
        <v>15</v>
      </c>
      <c r="D113">
        <v>23</v>
      </c>
      <c r="E113">
        <v>8</v>
      </c>
      <c r="F113">
        <f t="shared" si="3"/>
        <v>23</v>
      </c>
      <c r="G113">
        <f t="shared" si="5"/>
        <v>2</v>
      </c>
      <c r="H113">
        <f t="shared" si="4"/>
        <v>6</v>
      </c>
    </row>
    <row r="114" spans="1:8" x14ac:dyDescent="0.3">
      <c r="A114" s="1">
        <v>44439</v>
      </c>
      <c r="B114">
        <v>0</v>
      </c>
      <c r="C114" t="s">
        <v>16</v>
      </c>
      <c r="D114">
        <v>22.3333333333333</v>
      </c>
      <c r="E114">
        <v>2</v>
      </c>
      <c r="F114">
        <f t="shared" si="3"/>
        <v>22</v>
      </c>
      <c r="G114">
        <f t="shared" si="5"/>
        <v>2</v>
      </c>
      <c r="H114">
        <f t="shared" si="4"/>
        <v>0</v>
      </c>
    </row>
    <row r="115" spans="1:8" x14ac:dyDescent="0.3">
      <c r="A115" s="1">
        <v>44446</v>
      </c>
      <c r="B115">
        <v>7</v>
      </c>
      <c r="C115" t="s">
        <v>16</v>
      </c>
      <c r="D115">
        <v>22</v>
      </c>
      <c r="E115">
        <v>4</v>
      </c>
      <c r="F115">
        <f t="shared" si="3"/>
        <v>22</v>
      </c>
      <c r="G115">
        <f t="shared" si="5"/>
        <v>2</v>
      </c>
      <c r="H115">
        <f t="shared" si="4"/>
        <v>2</v>
      </c>
    </row>
    <row r="116" spans="1:8" x14ac:dyDescent="0.3">
      <c r="A116" s="1">
        <v>44453</v>
      </c>
      <c r="B116">
        <v>14</v>
      </c>
      <c r="C116" t="s">
        <v>16</v>
      </c>
      <c r="D116">
        <v>21.419354838709602</v>
      </c>
      <c r="E116">
        <v>7</v>
      </c>
      <c r="F116">
        <f t="shared" si="3"/>
        <v>21</v>
      </c>
      <c r="G116">
        <f t="shared" si="5"/>
        <v>2</v>
      </c>
      <c r="H116">
        <f t="shared" si="4"/>
        <v>5</v>
      </c>
    </row>
    <row r="117" spans="1:8" x14ac:dyDescent="0.3">
      <c r="A117" s="1">
        <v>44488</v>
      </c>
      <c r="B117">
        <v>0</v>
      </c>
      <c r="C117" t="s">
        <v>16</v>
      </c>
      <c r="D117">
        <v>21.818181818181799</v>
      </c>
      <c r="E117">
        <v>4</v>
      </c>
      <c r="F117">
        <f t="shared" si="3"/>
        <v>21</v>
      </c>
      <c r="G117">
        <f t="shared" si="5"/>
        <v>4</v>
      </c>
      <c r="H117">
        <f t="shared" si="4"/>
        <v>0</v>
      </c>
    </row>
    <row r="118" spans="1:8" x14ac:dyDescent="0.3">
      <c r="A118" s="1">
        <v>44495</v>
      </c>
      <c r="B118">
        <v>7</v>
      </c>
      <c r="C118" t="s">
        <v>16</v>
      </c>
      <c r="D118">
        <v>22</v>
      </c>
      <c r="E118">
        <v>6</v>
      </c>
      <c r="F118">
        <f t="shared" si="3"/>
        <v>22</v>
      </c>
      <c r="G118">
        <f t="shared" si="5"/>
        <v>4</v>
      </c>
      <c r="H118">
        <f t="shared" si="4"/>
        <v>2</v>
      </c>
    </row>
    <row r="119" spans="1:8" x14ac:dyDescent="0.3">
      <c r="A119" s="1">
        <v>44502</v>
      </c>
      <c r="B119">
        <v>14</v>
      </c>
      <c r="C119" t="s">
        <v>16</v>
      </c>
      <c r="D119">
        <v>22</v>
      </c>
      <c r="E119">
        <v>7</v>
      </c>
      <c r="F119">
        <f t="shared" si="3"/>
        <v>22</v>
      </c>
      <c r="G119">
        <f t="shared" si="5"/>
        <v>4</v>
      </c>
      <c r="H119">
        <f t="shared" si="4"/>
        <v>3</v>
      </c>
    </row>
    <row r="120" spans="1:8" x14ac:dyDescent="0.3">
      <c r="A120" s="1">
        <v>44523</v>
      </c>
      <c r="B120">
        <v>0</v>
      </c>
      <c r="C120" t="s">
        <v>16</v>
      </c>
      <c r="D120">
        <v>24.2</v>
      </c>
      <c r="E120">
        <v>2</v>
      </c>
      <c r="F120">
        <f t="shared" si="3"/>
        <v>24</v>
      </c>
      <c r="G120">
        <f t="shared" si="5"/>
        <v>2</v>
      </c>
      <c r="H120">
        <f t="shared" si="4"/>
        <v>0</v>
      </c>
    </row>
    <row r="121" spans="1:8" x14ac:dyDescent="0.3">
      <c r="A121" s="1">
        <v>44530</v>
      </c>
      <c r="B121">
        <v>7</v>
      </c>
      <c r="C121" t="s">
        <v>16</v>
      </c>
      <c r="D121">
        <v>24.181818181818102</v>
      </c>
      <c r="E121">
        <v>5</v>
      </c>
      <c r="F121">
        <f t="shared" si="3"/>
        <v>24</v>
      </c>
      <c r="G121">
        <f t="shared" si="5"/>
        <v>2</v>
      </c>
      <c r="H121">
        <f t="shared" si="4"/>
        <v>3</v>
      </c>
    </row>
    <row r="122" spans="1:8" x14ac:dyDescent="0.3">
      <c r="A122" s="1">
        <v>44537</v>
      </c>
      <c r="B122">
        <v>14</v>
      </c>
      <c r="C122" t="s">
        <v>16</v>
      </c>
      <c r="D122">
        <v>24</v>
      </c>
      <c r="E122">
        <v>8</v>
      </c>
      <c r="F122">
        <f t="shared" si="3"/>
        <v>24</v>
      </c>
      <c r="G122">
        <f t="shared" si="5"/>
        <v>2</v>
      </c>
      <c r="H122">
        <f t="shared" si="4"/>
        <v>6</v>
      </c>
    </row>
    <row r="123" spans="1:8" x14ac:dyDescent="0.3">
      <c r="A123" s="1">
        <v>44558</v>
      </c>
      <c r="B123">
        <v>0</v>
      </c>
      <c r="C123" t="s">
        <v>16</v>
      </c>
      <c r="D123">
        <v>24.363636363636299</v>
      </c>
      <c r="E123">
        <v>2</v>
      </c>
      <c r="F123">
        <f t="shared" si="3"/>
        <v>24</v>
      </c>
      <c r="G123">
        <f t="shared" si="5"/>
        <v>2</v>
      </c>
      <c r="H123">
        <f t="shared" si="4"/>
        <v>0</v>
      </c>
    </row>
    <row r="124" spans="1:8" x14ac:dyDescent="0.3">
      <c r="A124" s="1">
        <v>44572</v>
      </c>
      <c r="B124">
        <v>7</v>
      </c>
      <c r="C124" t="s">
        <v>16</v>
      </c>
      <c r="D124">
        <v>24</v>
      </c>
      <c r="E124">
        <v>6</v>
      </c>
      <c r="F124">
        <f t="shared" si="3"/>
        <v>24</v>
      </c>
      <c r="G124">
        <f t="shared" si="5"/>
        <v>2</v>
      </c>
      <c r="H124">
        <f t="shared" si="4"/>
        <v>4</v>
      </c>
    </row>
    <row r="125" spans="1:8" x14ac:dyDescent="0.3">
      <c r="A125" s="1">
        <v>44579</v>
      </c>
      <c r="B125">
        <v>14</v>
      </c>
      <c r="C125" t="s">
        <v>16</v>
      </c>
      <c r="D125">
        <v>23.3333333333333</v>
      </c>
      <c r="E125">
        <v>8</v>
      </c>
      <c r="F125">
        <f t="shared" si="3"/>
        <v>23</v>
      </c>
      <c r="G125">
        <f t="shared" si="5"/>
        <v>2</v>
      </c>
      <c r="H125">
        <f t="shared" si="4"/>
        <v>6</v>
      </c>
    </row>
    <row r="126" spans="1:8" x14ac:dyDescent="0.3">
      <c r="A126" s="1">
        <v>44439</v>
      </c>
      <c r="B126">
        <v>0</v>
      </c>
      <c r="C126" t="s">
        <v>17</v>
      </c>
      <c r="D126">
        <v>22.25</v>
      </c>
      <c r="E126">
        <v>2</v>
      </c>
      <c r="F126">
        <f t="shared" si="3"/>
        <v>22</v>
      </c>
      <c r="G126">
        <f t="shared" si="5"/>
        <v>2</v>
      </c>
      <c r="H126">
        <f t="shared" si="4"/>
        <v>0</v>
      </c>
    </row>
    <row r="127" spans="1:8" x14ac:dyDescent="0.3">
      <c r="A127" s="1">
        <v>44446</v>
      </c>
      <c r="B127">
        <v>7</v>
      </c>
      <c r="C127" t="s">
        <v>17</v>
      </c>
      <c r="D127">
        <v>22</v>
      </c>
      <c r="E127">
        <v>4</v>
      </c>
      <c r="F127">
        <f t="shared" si="3"/>
        <v>22</v>
      </c>
      <c r="G127">
        <f t="shared" si="5"/>
        <v>2</v>
      </c>
      <c r="H127">
        <f t="shared" si="4"/>
        <v>2</v>
      </c>
    </row>
    <row r="128" spans="1:8" x14ac:dyDescent="0.3">
      <c r="A128" s="1">
        <v>44453</v>
      </c>
      <c r="B128">
        <v>14</v>
      </c>
      <c r="C128" t="s">
        <v>17</v>
      </c>
      <c r="D128">
        <v>21.375</v>
      </c>
      <c r="E128">
        <v>6</v>
      </c>
      <c r="F128">
        <f t="shared" si="3"/>
        <v>21</v>
      </c>
      <c r="G128">
        <f t="shared" si="5"/>
        <v>2</v>
      </c>
      <c r="H128">
        <f t="shared" si="4"/>
        <v>4</v>
      </c>
    </row>
    <row r="129" spans="1:8" x14ac:dyDescent="0.3">
      <c r="A129" s="1">
        <v>44488</v>
      </c>
      <c r="B129">
        <v>0</v>
      </c>
      <c r="C129" t="s">
        <v>17</v>
      </c>
      <c r="D129">
        <v>21.8333333333333</v>
      </c>
      <c r="E129">
        <v>4</v>
      </c>
      <c r="F129">
        <f t="shared" si="3"/>
        <v>21</v>
      </c>
      <c r="G129">
        <f t="shared" si="5"/>
        <v>4</v>
      </c>
      <c r="H129">
        <f t="shared" si="4"/>
        <v>0</v>
      </c>
    </row>
    <row r="130" spans="1:8" x14ac:dyDescent="0.3">
      <c r="A130" s="1">
        <v>44495</v>
      </c>
      <c r="B130">
        <v>7</v>
      </c>
      <c r="C130" t="s">
        <v>17</v>
      </c>
      <c r="D130">
        <v>22</v>
      </c>
      <c r="E130">
        <v>6</v>
      </c>
      <c r="F130">
        <f t="shared" si="3"/>
        <v>22</v>
      </c>
      <c r="G130">
        <f t="shared" si="5"/>
        <v>4</v>
      </c>
      <c r="H130">
        <f t="shared" si="4"/>
        <v>2</v>
      </c>
    </row>
    <row r="131" spans="1:8" x14ac:dyDescent="0.3">
      <c r="A131" s="1">
        <v>44502</v>
      </c>
      <c r="B131">
        <v>14</v>
      </c>
      <c r="C131" t="s">
        <v>17</v>
      </c>
      <c r="D131">
        <v>22.571428571428498</v>
      </c>
      <c r="E131">
        <v>7</v>
      </c>
      <c r="F131">
        <f t="shared" ref="F131:F194" si="6">IF(D131&lt;18,17,IF(D131&lt;19,18,IF(D131&lt;20,19,IF(D131&lt;21,20,IF(D131&lt;22,21,IF(D131&lt;23,22,IF(D131&lt;24,23,IF(D131&lt;25,24,IF(D131&lt;26,25)))))))))</f>
        <v>22</v>
      </c>
      <c r="G131">
        <f t="shared" si="5"/>
        <v>4</v>
      </c>
      <c r="H131">
        <f t="shared" ref="H131:H194" si="7">E131-G131</f>
        <v>3</v>
      </c>
    </row>
    <row r="132" spans="1:8" x14ac:dyDescent="0.3">
      <c r="A132" s="1">
        <v>44523</v>
      </c>
      <c r="B132">
        <v>0</v>
      </c>
      <c r="C132" t="s">
        <v>17</v>
      </c>
      <c r="D132">
        <v>24.2</v>
      </c>
      <c r="E132">
        <v>2</v>
      </c>
      <c r="F132">
        <f t="shared" si="6"/>
        <v>24</v>
      </c>
      <c r="G132">
        <f t="shared" ref="G132:G195" si="8">IF(E132&gt;E131, G131,E132 )</f>
        <v>2</v>
      </c>
      <c r="H132">
        <f t="shared" si="7"/>
        <v>0</v>
      </c>
    </row>
    <row r="133" spans="1:8" x14ac:dyDescent="0.3">
      <c r="A133" s="1">
        <v>44530</v>
      </c>
      <c r="B133">
        <v>7</v>
      </c>
      <c r="C133" t="s">
        <v>17</v>
      </c>
      <c r="D133">
        <v>24</v>
      </c>
      <c r="E133">
        <v>4</v>
      </c>
      <c r="F133">
        <f t="shared" si="6"/>
        <v>24</v>
      </c>
      <c r="G133">
        <f t="shared" si="8"/>
        <v>2</v>
      </c>
      <c r="H133">
        <f t="shared" si="7"/>
        <v>2</v>
      </c>
    </row>
    <row r="134" spans="1:8" x14ac:dyDescent="0.3">
      <c r="A134" s="1">
        <v>44537</v>
      </c>
      <c r="B134">
        <v>14</v>
      </c>
      <c r="C134" t="s">
        <v>17</v>
      </c>
      <c r="D134">
        <v>23.9166666666666</v>
      </c>
      <c r="E134">
        <v>7</v>
      </c>
      <c r="F134">
        <f t="shared" si="6"/>
        <v>23</v>
      </c>
      <c r="G134">
        <f t="shared" si="8"/>
        <v>2</v>
      </c>
      <c r="H134">
        <f t="shared" si="7"/>
        <v>5</v>
      </c>
    </row>
    <row r="135" spans="1:8" x14ac:dyDescent="0.3">
      <c r="A135" s="1">
        <v>44558</v>
      </c>
      <c r="B135">
        <v>0</v>
      </c>
      <c r="C135" t="s">
        <v>17</v>
      </c>
      <c r="D135">
        <v>24.363636363636299</v>
      </c>
      <c r="E135">
        <v>1</v>
      </c>
      <c r="F135">
        <f t="shared" si="6"/>
        <v>24</v>
      </c>
      <c r="G135">
        <f t="shared" si="8"/>
        <v>1</v>
      </c>
      <c r="H135">
        <f t="shared" si="7"/>
        <v>0</v>
      </c>
    </row>
    <row r="136" spans="1:8" x14ac:dyDescent="0.3">
      <c r="A136" s="1">
        <v>44572</v>
      </c>
      <c r="B136">
        <v>7</v>
      </c>
      <c r="C136" t="s">
        <v>17</v>
      </c>
      <c r="D136">
        <v>24</v>
      </c>
      <c r="E136">
        <v>5</v>
      </c>
      <c r="F136">
        <f t="shared" si="6"/>
        <v>24</v>
      </c>
      <c r="G136">
        <f t="shared" si="8"/>
        <v>1</v>
      </c>
      <c r="H136">
        <f t="shared" si="7"/>
        <v>4</v>
      </c>
    </row>
    <row r="137" spans="1:8" x14ac:dyDescent="0.3">
      <c r="A137" s="1">
        <v>44579</v>
      </c>
      <c r="B137">
        <v>14</v>
      </c>
      <c r="C137" t="s">
        <v>17</v>
      </c>
      <c r="D137">
        <v>23.5</v>
      </c>
      <c r="E137">
        <v>7</v>
      </c>
      <c r="F137">
        <f t="shared" si="6"/>
        <v>23</v>
      </c>
      <c r="G137">
        <f t="shared" si="8"/>
        <v>1</v>
      </c>
      <c r="H137">
        <f t="shared" si="7"/>
        <v>6</v>
      </c>
    </row>
    <row r="138" spans="1:8" x14ac:dyDescent="0.3">
      <c r="A138" s="1">
        <v>44446</v>
      </c>
      <c r="B138">
        <v>0</v>
      </c>
      <c r="C138" t="s">
        <v>18</v>
      </c>
      <c r="D138">
        <v>22</v>
      </c>
      <c r="E138">
        <v>4</v>
      </c>
      <c r="F138">
        <f t="shared" si="6"/>
        <v>22</v>
      </c>
      <c r="G138">
        <f t="shared" si="8"/>
        <v>4</v>
      </c>
      <c r="H138">
        <f t="shared" si="7"/>
        <v>0</v>
      </c>
    </row>
    <row r="139" spans="1:8" x14ac:dyDescent="0.3">
      <c r="A139" s="1">
        <v>44453</v>
      </c>
      <c r="B139">
        <v>7</v>
      </c>
      <c r="C139" t="s">
        <v>18</v>
      </c>
      <c r="D139">
        <v>21.3333333333333</v>
      </c>
      <c r="E139">
        <v>6</v>
      </c>
      <c r="F139">
        <f t="shared" si="6"/>
        <v>21</v>
      </c>
      <c r="G139">
        <f t="shared" si="8"/>
        <v>4</v>
      </c>
      <c r="H139">
        <f t="shared" si="7"/>
        <v>2</v>
      </c>
    </row>
    <row r="140" spans="1:8" x14ac:dyDescent="0.3">
      <c r="A140" s="1">
        <v>44488</v>
      </c>
      <c r="B140">
        <v>0</v>
      </c>
      <c r="C140" t="s">
        <v>18</v>
      </c>
      <c r="D140">
        <v>21.8333333333333</v>
      </c>
      <c r="E140">
        <v>4</v>
      </c>
      <c r="F140">
        <f t="shared" si="6"/>
        <v>21</v>
      </c>
      <c r="G140">
        <f t="shared" si="8"/>
        <v>4</v>
      </c>
      <c r="H140">
        <f t="shared" si="7"/>
        <v>0</v>
      </c>
    </row>
    <row r="141" spans="1:8" x14ac:dyDescent="0.3">
      <c r="A141" s="1">
        <v>44495</v>
      </c>
      <c r="B141">
        <v>7</v>
      </c>
      <c r="C141" t="s">
        <v>18</v>
      </c>
      <c r="D141">
        <v>22</v>
      </c>
      <c r="E141">
        <v>6</v>
      </c>
      <c r="F141">
        <f t="shared" si="6"/>
        <v>22</v>
      </c>
      <c r="G141">
        <f t="shared" si="8"/>
        <v>4</v>
      </c>
      <c r="H141">
        <f t="shared" si="7"/>
        <v>2</v>
      </c>
    </row>
    <row r="142" spans="1:8" x14ac:dyDescent="0.3">
      <c r="A142" s="1">
        <v>44502</v>
      </c>
      <c r="B142">
        <v>14</v>
      </c>
      <c r="C142" t="s">
        <v>18</v>
      </c>
      <c r="D142">
        <v>22.4444444444444</v>
      </c>
      <c r="E142">
        <v>7</v>
      </c>
      <c r="F142">
        <f t="shared" si="6"/>
        <v>22</v>
      </c>
      <c r="G142">
        <f t="shared" si="8"/>
        <v>4</v>
      </c>
      <c r="H142">
        <f t="shared" si="7"/>
        <v>3</v>
      </c>
    </row>
    <row r="143" spans="1:8" x14ac:dyDescent="0.3">
      <c r="A143" s="1">
        <v>44523</v>
      </c>
      <c r="B143">
        <v>0</v>
      </c>
      <c r="C143" t="s">
        <v>18</v>
      </c>
      <c r="D143">
        <v>24.3</v>
      </c>
      <c r="E143">
        <v>2</v>
      </c>
      <c r="F143">
        <f t="shared" si="6"/>
        <v>24</v>
      </c>
      <c r="G143">
        <f t="shared" si="8"/>
        <v>2</v>
      </c>
      <c r="H143">
        <f t="shared" si="7"/>
        <v>0</v>
      </c>
    </row>
    <row r="144" spans="1:8" x14ac:dyDescent="0.3">
      <c r="A144" s="1">
        <v>44530</v>
      </c>
      <c r="B144">
        <v>7</v>
      </c>
      <c r="C144" t="s">
        <v>18</v>
      </c>
      <c r="D144">
        <v>24.2</v>
      </c>
      <c r="E144">
        <v>4</v>
      </c>
      <c r="F144">
        <f t="shared" si="6"/>
        <v>24</v>
      </c>
      <c r="G144">
        <f t="shared" si="8"/>
        <v>2</v>
      </c>
      <c r="H144">
        <f t="shared" si="7"/>
        <v>2</v>
      </c>
    </row>
    <row r="145" spans="1:8" x14ac:dyDescent="0.3">
      <c r="A145" s="1">
        <v>44537</v>
      </c>
      <c r="B145">
        <v>14</v>
      </c>
      <c r="C145" t="s">
        <v>18</v>
      </c>
      <c r="D145">
        <v>23.909090909090899</v>
      </c>
      <c r="E145">
        <v>6</v>
      </c>
      <c r="F145">
        <f t="shared" si="6"/>
        <v>23</v>
      </c>
      <c r="G145">
        <f t="shared" si="8"/>
        <v>2</v>
      </c>
      <c r="H145">
        <f t="shared" si="7"/>
        <v>4</v>
      </c>
    </row>
    <row r="146" spans="1:8" x14ac:dyDescent="0.3">
      <c r="A146" s="1">
        <v>44558</v>
      </c>
      <c r="B146">
        <v>0</v>
      </c>
      <c r="C146" t="s">
        <v>18</v>
      </c>
      <c r="D146">
        <v>24.3333333333333</v>
      </c>
      <c r="E146">
        <v>1</v>
      </c>
      <c r="F146">
        <f t="shared" si="6"/>
        <v>24</v>
      </c>
      <c r="G146">
        <f t="shared" si="8"/>
        <v>1</v>
      </c>
      <c r="H146">
        <f t="shared" si="7"/>
        <v>0</v>
      </c>
    </row>
    <row r="147" spans="1:8" x14ac:dyDescent="0.3">
      <c r="A147" s="1">
        <v>44572</v>
      </c>
      <c r="B147">
        <v>7</v>
      </c>
      <c r="C147" t="s">
        <v>18</v>
      </c>
      <c r="D147">
        <v>24</v>
      </c>
      <c r="E147">
        <v>5</v>
      </c>
      <c r="F147">
        <f t="shared" si="6"/>
        <v>24</v>
      </c>
      <c r="G147">
        <f t="shared" si="8"/>
        <v>1</v>
      </c>
      <c r="H147">
        <f t="shared" si="7"/>
        <v>4</v>
      </c>
    </row>
    <row r="148" spans="1:8" x14ac:dyDescent="0.3">
      <c r="A148" s="1">
        <v>44579</v>
      </c>
      <c r="B148">
        <v>14</v>
      </c>
      <c r="C148" t="s">
        <v>18</v>
      </c>
      <c r="D148">
        <v>23.6</v>
      </c>
      <c r="E148">
        <v>9</v>
      </c>
      <c r="F148">
        <f t="shared" si="6"/>
        <v>23</v>
      </c>
      <c r="G148">
        <f t="shared" si="8"/>
        <v>1</v>
      </c>
      <c r="H148">
        <f t="shared" si="7"/>
        <v>8</v>
      </c>
    </row>
    <row r="149" spans="1:8" x14ac:dyDescent="0.3">
      <c r="A149" s="1">
        <v>44446</v>
      </c>
      <c r="B149">
        <v>0</v>
      </c>
      <c r="C149" t="s">
        <v>19</v>
      </c>
      <c r="D149">
        <v>22</v>
      </c>
      <c r="E149">
        <v>4</v>
      </c>
      <c r="F149">
        <f t="shared" si="6"/>
        <v>22</v>
      </c>
      <c r="G149">
        <f t="shared" si="8"/>
        <v>4</v>
      </c>
      <c r="H149">
        <f t="shared" si="7"/>
        <v>0</v>
      </c>
    </row>
    <row r="150" spans="1:8" x14ac:dyDescent="0.3">
      <c r="A150" s="1">
        <v>44453</v>
      </c>
      <c r="B150">
        <v>7</v>
      </c>
      <c r="C150" t="s">
        <v>19</v>
      </c>
      <c r="D150">
        <v>21.3333333333333</v>
      </c>
      <c r="E150">
        <v>7</v>
      </c>
      <c r="F150">
        <f t="shared" si="6"/>
        <v>21</v>
      </c>
      <c r="G150">
        <f t="shared" si="8"/>
        <v>4</v>
      </c>
      <c r="H150">
        <f t="shared" si="7"/>
        <v>3</v>
      </c>
    </row>
    <row r="151" spans="1:8" x14ac:dyDescent="0.3">
      <c r="A151" s="1">
        <v>44446</v>
      </c>
      <c r="B151">
        <v>0</v>
      </c>
      <c r="C151" t="s">
        <v>20</v>
      </c>
      <c r="D151">
        <v>22</v>
      </c>
      <c r="E151">
        <v>4</v>
      </c>
      <c r="F151">
        <f t="shared" si="6"/>
        <v>22</v>
      </c>
      <c r="G151">
        <f t="shared" si="8"/>
        <v>4</v>
      </c>
      <c r="H151">
        <f t="shared" si="7"/>
        <v>0</v>
      </c>
    </row>
    <row r="152" spans="1:8" x14ac:dyDescent="0.3">
      <c r="A152" s="1">
        <v>44453</v>
      </c>
      <c r="B152">
        <v>7</v>
      </c>
      <c r="C152" t="s">
        <v>20</v>
      </c>
      <c r="D152">
        <v>21.352941176470502</v>
      </c>
      <c r="E152">
        <v>7</v>
      </c>
      <c r="F152">
        <f t="shared" si="6"/>
        <v>21</v>
      </c>
      <c r="G152">
        <f t="shared" si="8"/>
        <v>4</v>
      </c>
      <c r="H152">
        <f t="shared" si="7"/>
        <v>3</v>
      </c>
    </row>
    <row r="153" spans="1:8" x14ac:dyDescent="0.3">
      <c r="A153" s="2">
        <v>44439</v>
      </c>
      <c r="B153" s="3">
        <v>0</v>
      </c>
      <c r="C153" s="3" t="s">
        <v>21</v>
      </c>
      <c r="D153" s="3">
        <v>20.0833333333333</v>
      </c>
      <c r="E153" s="3">
        <v>2</v>
      </c>
      <c r="F153" s="3">
        <f t="shared" si="6"/>
        <v>20</v>
      </c>
      <c r="G153">
        <f t="shared" si="8"/>
        <v>2</v>
      </c>
      <c r="H153">
        <f t="shared" si="7"/>
        <v>0</v>
      </c>
    </row>
    <row r="154" spans="1:8" x14ac:dyDescent="0.3">
      <c r="A154" s="2">
        <v>44446</v>
      </c>
      <c r="B154" s="3">
        <v>7</v>
      </c>
      <c r="C154" s="3" t="s">
        <v>21</v>
      </c>
      <c r="D154" s="3">
        <v>19.75</v>
      </c>
      <c r="E154" s="3">
        <v>3</v>
      </c>
      <c r="F154" s="3">
        <f t="shared" si="6"/>
        <v>19</v>
      </c>
      <c r="G154">
        <f t="shared" si="8"/>
        <v>2</v>
      </c>
      <c r="H154">
        <f t="shared" si="7"/>
        <v>1</v>
      </c>
    </row>
    <row r="155" spans="1:8" x14ac:dyDescent="0.3">
      <c r="A155" s="2">
        <v>44453</v>
      </c>
      <c r="B155" s="3">
        <v>14</v>
      </c>
      <c r="C155" s="3" t="s">
        <v>21</v>
      </c>
      <c r="D155" s="3">
        <v>18.911764705882302</v>
      </c>
      <c r="E155" s="3">
        <v>3</v>
      </c>
      <c r="F155" s="3">
        <f t="shared" si="6"/>
        <v>18</v>
      </c>
      <c r="G155">
        <f t="shared" si="8"/>
        <v>3</v>
      </c>
      <c r="H155">
        <f t="shared" si="7"/>
        <v>0</v>
      </c>
    </row>
    <row r="156" spans="1:8" x14ac:dyDescent="0.3">
      <c r="A156" s="2">
        <v>44462</v>
      </c>
      <c r="B156" s="3">
        <v>23</v>
      </c>
      <c r="C156" s="3" t="s">
        <v>21</v>
      </c>
      <c r="D156" s="3">
        <v>19.5</v>
      </c>
      <c r="E156" s="3">
        <v>8</v>
      </c>
      <c r="F156" s="3">
        <f t="shared" si="6"/>
        <v>19</v>
      </c>
      <c r="G156">
        <f t="shared" si="8"/>
        <v>3</v>
      </c>
      <c r="H156">
        <f t="shared" si="7"/>
        <v>5</v>
      </c>
    </row>
    <row r="157" spans="1:8" x14ac:dyDescent="0.3">
      <c r="A157" s="1">
        <v>44465</v>
      </c>
      <c r="B157">
        <v>0</v>
      </c>
      <c r="C157" t="s">
        <v>21</v>
      </c>
      <c r="D157">
        <v>19.230769230769202</v>
      </c>
      <c r="E157">
        <v>6</v>
      </c>
      <c r="F157">
        <f t="shared" si="6"/>
        <v>19</v>
      </c>
      <c r="G157">
        <f t="shared" si="8"/>
        <v>6</v>
      </c>
      <c r="H157">
        <f t="shared" si="7"/>
        <v>0</v>
      </c>
    </row>
    <row r="158" spans="1:8" x14ac:dyDescent="0.3">
      <c r="A158" s="1">
        <v>44488</v>
      </c>
      <c r="B158">
        <v>0</v>
      </c>
      <c r="C158" t="s">
        <v>21</v>
      </c>
      <c r="D158">
        <v>21.8</v>
      </c>
      <c r="E158">
        <v>3</v>
      </c>
      <c r="F158">
        <f t="shared" si="6"/>
        <v>21</v>
      </c>
      <c r="G158">
        <f t="shared" si="8"/>
        <v>3</v>
      </c>
      <c r="H158">
        <f t="shared" si="7"/>
        <v>0</v>
      </c>
    </row>
    <row r="159" spans="1:8" x14ac:dyDescent="0.3">
      <c r="A159" s="1">
        <v>44495</v>
      </c>
      <c r="B159">
        <v>7</v>
      </c>
      <c r="C159" t="s">
        <v>21</v>
      </c>
      <c r="D159">
        <v>22.2</v>
      </c>
      <c r="E159">
        <v>5</v>
      </c>
      <c r="F159">
        <f t="shared" si="6"/>
        <v>22</v>
      </c>
      <c r="G159">
        <f t="shared" si="8"/>
        <v>3</v>
      </c>
      <c r="H159">
        <f t="shared" si="7"/>
        <v>2</v>
      </c>
    </row>
    <row r="160" spans="1:8" x14ac:dyDescent="0.3">
      <c r="A160" s="1">
        <v>44502</v>
      </c>
      <c r="B160">
        <v>14</v>
      </c>
      <c r="C160" t="s">
        <v>21</v>
      </c>
      <c r="D160">
        <v>22.4166666666666</v>
      </c>
      <c r="E160">
        <v>7</v>
      </c>
      <c r="F160">
        <f t="shared" si="6"/>
        <v>22</v>
      </c>
      <c r="G160">
        <f t="shared" si="8"/>
        <v>3</v>
      </c>
      <c r="H160">
        <f t="shared" si="7"/>
        <v>4</v>
      </c>
    </row>
    <row r="161" spans="1:8" x14ac:dyDescent="0.3">
      <c r="A161" s="2">
        <v>44516</v>
      </c>
      <c r="B161" s="3">
        <v>28</v>
      </c>
      <c r="C161" s="3" t="s">
        <v>21</v>
      </c>
      <c r="D161" s="3">
        <v>21.875</v>
      </c>
      <c r="E161" s="3">
        <v>10</v>
      </c>
      <c r="F161" s="3">
        <f t="shared" si="6"/>
        <v>21</v>
      </c>
      <c r="G161">
        <f t="shared" si="8"/>
        <v>3</v>
      </c>
      <c r="H161">
        <f t="shared" si="7"/>
        <v>7</v>
      </c>
    </row>
    <row r="162" spans="1:8" x14ac:dyDescent="0.3">
      <c r="A162" s="1">
        <v>44523</v>
      </c>
      <c r="B162">
        <v>0</v>
      </c>
      <c r="C162" t="s">
        <v>21</v>
      </c>
      <c r="D162">
        <v>22.1</v>
      </c>
      <c r="E162">
        <v>2</v>
      </c>
      <c r="F162">
        <f t="shared" si="6"/>
        <v>22</v>
      </c>
      <c r="G162">
        <f t="shared" si="8"/>
        <v>2</v>
      </c>
      <c r="H162">
        <f t="shared" si="7"/>
        <v>0</v>
      </c>
    </row>
    <row r="163" spans="1:8" x14ac:dyDescent="0.3">
      <c r="A163" s="1">
        <v>44530</v>
      </c>
      <c r="B163">
        <v>7</v>
      </c>
      <c r="C163" t="s">
        <v>21</v>
      </c>
      <c r="D163">
        <v>22.1</v>
      </c>
      <c r="E163">
        <v>4</v>
      </c>
      <c r="F163">
        <f t="shared" si="6"/>
        <v>22</v>
      </c>
      <c r="G163">
        <f t="shared" si="8"/>
        <v>2</v>
      </c>
      <c r="H163">
        <f t="shared" si="7"/>
        <v>2</v>
      </c>
    </row>
    <row r="164" spans="1:8" x14ac:dyDescent="0.3">
      <c r="A164" s="1">
        <v>44537</v>
      </c>
      <c r="B164">
        <v>14</v>
      </c>
      <c r="C164" t="s">
        <v>21</v>
      </c>
      <c r="D164">
        <v>22.272727272727199</v>
      </c>
      <c r="E164">
        <v>6</v>
      </c>
      <c r="F164">
        <f t="shared" si="6"/>
        <v>22</v>
      </c>
      <c r="G164">
        <f t="shared" si="8"/>
        <v>2</v>
      </c>
      <c r="H164">
        <f t="shared" si="7"/>
        <v>4</v>
      </c>
    </row>
    <row r="165" spans="1:8" x14ac:dyDescent="0.3">
      <c r="A165" s="2">
        <v>44439</v>
      </c>
      <c r="B165" s="3">
        <v>0</v>
      </c>
      <c r="C165" s="3" t="s">
        <v>22</v>
      </c>
      <c r="D165" s="3">
        <v>20</v>
      </c>
      <c r="E165" s="3">
        <v>2</v>
      </c>
      <c r="F165" s="3">
        <f t="shared" si="6"/>
        <v>20</v>
      </c>
      <c r="G165">
        <f t="shared" si="8"/>
        <v>2</v>
      </c>
      <c r="H165">
        <f t="shared" si="7"/>
        <v>0</v>
      </c>
    </row>
    <row r="166" spans="1:8" x14ac:dyDescent="0.3">
      <c r="A166" s="2">
        <v>44446</v>
      </c>
      <c r="B166" s="3">
        <v>7</v>
      </c>
      <c r="C166" s="3" t="s">
        <v>22</v>
      </c>
      <c r="D166" s="3">
        <v>19.8333333333333</v>
      </c>
      <c r="E166" s="3">
        <v>4</v>
      </c>
      <c r="F166" s="3">
        <f t="shared" si="6"/>
        <v>19</v>
      </c>
      <c r="G166">
        <f t="shared" si="8"/>
        <v>2</v>
      </c>
      <c r="H166">
        <f t="shared" si="7"/>
        <v>2</v>
      </c>
    </row>
    <row r="167" spans="1:8" x14ac:dyDescent="0.3">
      <c r="A167" s="2">
        <v>44453</v>
      </c>
      <c r="B167" s="3">
        <v>14</v>
      </c>
      <c r="C167" s="3" t="s">
        <v>22</v>
      </c>
      <c r="D167" s="3">
        <v>18.9714285714285</v>
      </c>
      <c r="E167" s="3">
        <v>4</v>
      </c>
      <c r="F167" s="3">
        <f t="shared" si="6"/>
        <v>18</v>
      </c>
      <c r="G167">
        <f t="shared" si="8"/>
        <v>4</v>
      </c>
      <c r="H167">
        <f t="shared" si="7"/>
        <v>0</v>
      </c>
    </row>
    <row r="168" spans="1:8" x14ac:dyDescent="0.3">
      <c r="A168" s="2">
        <v>44462</v>
      </c>
      <c r="B168" s="3">
        <v>23</v>
      </c>
      <c r="C168" s="3" t="s">
        <v>22</v>
      </c>
      <c r="D168" s="3">
        <v>19.5</v>
      </c>
      <c r="E168" s="3">
        <v>9</v>
      </c>
      <c r="F168" s="3">
        <f t="shared" si="6"/>
        <v>19</v>
      </c>
      <c r="G168">
        <f t="shared" si="8"/>
        <v>4</v>
      </c>
      <c r="H168">
        <f t="shared" si="7"/>
        <v>5</v>
      </c>
    </row>
    <row r="169" spans="1:8" x14ac:dyDescent="0.3">
      <c r="A169" s="1">
        <v>44488</v>
      </c>
      <c r="B169">
        <v>0</v>
      </c>
      <c r="C169" t="s">
        <v>22</v>
      </c>
      <c r="D169">
        <v>21.8333333333333</v>
      </c>
      <c r="E169">
        <v>3</v>
      </c>
      <c r="F169">
        <f t="shared" si="6"/>
        <v>21</v>
      </c>
      <c r="G169">
        <f t="shared" si="8"/>
        <v>3</v>
      </c>
      <c r="H169">
        <f t="shared" si="7"/>
        <v>0</v>
      </c>
    </row>
    <row r="170" spans="1:8" x14ac:dyDescent="0.3">
      <c r="A170" s="1">
        <v>44495</v>
      </c>
      <c r="B170">
        <v>7</v>
      </c>
      <c r="C170" t="s">
        <v>22</v>
      </c>
      <c r="D170">
        <v>22.2</v>
      </c>
      <c r="E170">
        <v>5</v>
      </c>
      <c r="F170">
        <f t="shared" si="6"/>
        <v>22</v>
      </c>
      <c r="G170">
        <f t="shared" si="8"/>
        <v>3</v>
      </c>
      <c r="H170">
        <f t="shared" si="7"/>
        <v>2</v>
      </c>
    </row>
    <row r="171" spans="1:8" x14ac:dyDescent="0.3">
      <c r="A171" s="1">
        <v>44502</v>
      </c>
      <c r="B171">
        <v>14</v>
      </c>
      <c r="C171" t="s">
        <v>22</v>
      </c>
      <c r="D171">
        <v>22.4166666666666</v>
      </c>
      <c r="E171">
        <v>6</v>
      </c>
      <c r="F171">
        <f t="shared" si="6"/>
        <v>22</v>
      </c>
      <c r="G171">
        <f t="shared" si="8"/>
        <v>3</v>
      </c>
      <c r="H171">
        <f t="shared" si="7"/>
        <v>3</v>
      </c>
    </row>
    <row r="172" spans="1:8" x14ac:dyDescent="0.3">
      <c r="A172" s="1">
        <v>44509</v>
      </c>
      <c r="B172">
        <v>21</v>
      </c>
      <c r="C172" t="s">
        <v>22</v>
      </c>
      <c r="D172">
        <v>22.6666666666666</v>
      </c>
      <c r="E172">
        <v>8</v>
      </c>
      <c r="F172">
        <f t="shared" si="6"/>
        <v>22</v>
      </c>
      <c r="G172">
        <f t="shared" si="8"/>
        <v>3</v>
      </c>
      <c r="H172">
        <f t="shared" si="7"/>
        <v>5</v>
      </c>
    </row>
    <row r="173" spans="1:8" x14ac:dyDescent="0.3">
      <c r="A173" s="1">
        <v>44516</v>
      </c>
      <c r="B173">
        <v>28</v>
      </c>
      <c r="C173" t="s">
        <v>22</v>
      </c>
      <c r="D173">
        <v>21.8888888888888</v>
      </c>
      <c r="E173">
        <v>9</v>
      </c>
      <c r="F173">
        <f t="shared" si="6"/>
        <v>21</v>
      </c>
      <c r="G173">
        <f t="shared" si="8"/>
        <v>3</v>
      </c>
      <c r="H173">
        <f t="shared" si="7"/>
        <v>6</v>
      </c>
    </row>
    <row r="174" spans="1:8" x14ac:dyDescent="0.3">
      <c r="A174" s="1">
        <v>44523</v>
      </c>
      <c r="B174">
        <v>0</v>
      </c>
      <c r="C174" t="s">
        <v>22</v>
      </c>
      <c r="D174">
        <v>22.2</v>
      </c>
      <c r="E174">
        <v>2</v>
      </c>
      <c r="F174">
        <f t="shared" si="6"/>
        <v>22</v>
      </c>
      <c r="G174">
        <f t="shared" si="8"/>
        <v>2</v>
      </c>
      <c r="H174">
        <f t="shared" si="7"/>
        <v>0</v>
      </c>
    </row>
    <row r="175" spans="1:8" x14ac:dyDescent="0.3">
      <c r="A175" s="1">
        <v>44530</v>
      </c>
      <c r="B175">
        <v>7</v>
      </c>
      <c r="C175" t="s">
        <v>22</v>
      </c>
      <c r="D175">
        <v>22.1</v>
      </c>
      <c r="E175">
        <v>5</v>
      </c>
      <c r="F175">
        <f t="shared" si="6"/>
        <v>22</v>
      </c>
      <c r="G175">
        <f t="shared" si="8"/>
        <v>2</v>
      </c>
      <c r="H175">
        <f t="shared" si="7"/>
        <v>3</v>
      </c>
    </row>
    <row r="176" spans="1:8" x14ac:dyDescent="0.3">
      <c r="A176" s="1">
        <v>44537</v>
      </c>
      <c r="B176">
        <v>14</v>
      </c>
      <c r="C176" t="s">
        <v>22</v>
      </c>
      <c r="D176">
        <v>22.3</v>
      </c>
      <c r="E176">
        <v>7</v>
      </c>
      <c r="F176">
        <f t="shared" si="6"/>
        <v>22</v>
      </c>
      <c r="G176">
        <f t="shared" si="8"/>
        <v>2</v>
      </c>
      <c r="H176">
        <f t="shared" si="7"/>
        <v>5</v>
      </c>
    </row>
    <row r="177" spans="1:8" x14ac:dyDescent="0.3">
      <c r="A177" s="1">
        <v>44544</v>
      </c>
      <c r="B177">
        <v>21</v>
      </c>
      <c r="C177" t="s">
        <v>22</v>
      </c>
      <c r="D177">
        <v>22.1</v>
      </c>
      <c r="E177">
        <v>10</v>
      </c>
      <c r="F177">
        <f t="shared" si="6"/>
        <v>22</v>
      </c>
      <c r="G177">
        <f t="shared" si="8"/>
        <v>2</v>
      </c>
      <c r="H177">
        <f t="shared" si="7"/>
        <v>8</v>
      </c>
    </row>
    <row r="178" spans="1:8" x14ac:dyDescent="0.3">
      <c r="A178" s="2">
        <v>44439</v>
      </c>
      <c r="B178" s="3">
        <v>0</v>
      </c>
      <c r="C178" s="3" t="s">
        <v>23</v>
      </c>
      <c r="D178" s="3">
        <v>20</v>
      </c>
      <c r="E178" s="3">
        <v>2</v>
      </c>
      <c r="F178" s="3">
        <f t="shared" si="6"/>
        <v>20</v>
      </c>
      <c r="G178">
        <f t="shared" si="8"/>
        <v>2</v>
      </c>
      <c r="H178">
        <f t="shared" si="7"/>
        <v>0</v>
      </c>
    </row>
    <row r="179" spans="1:8" x14ac:dyDescent="0.3">
      <c r="A179" s="2">
        <v>44446</v>
      </c>
      <c r="B179" s="3">
        <v>7</v>
      </c>
      <c r="C179" s="3" t="s">
        <v>23</v>
      </c>
      <c r="D179" s="3">
        <v>19.75</v>
      </c>
      <c r="E179" s="3">
        <v>4</v>
      </c>
      <c r="F179" s="3">
        <f t="shared" si="6"/>
        <v>19</v>
      </c>
      <c r="G179">
        <f t="shared" si="8"/>
        <v>2</v>
      </c>
      <c r="H179">
        <f t="shared" si="7"/>
        <v>2</v>
      </c>
    </row>
    <row r="180" spans="1:8" x14ac:dyDescent="0.3">
      <c r="A180" s="2">
        <v>44453</v>
      </c>
      <c r="B180" s="3">
        <v>14</v>
      </c>
      <c r="C180" s="3" t="s">
        <v>23</v>
      </c>
      <c r="D180" s="3">
        <v>18.9142857142857</v>
      </c>
      <c r="E180" s="3">
        <v>4</v>
      </c>
      <c r="F180" s="3">
        <f t="shared" si="6"/>
        <v>18</v>
      </c>
      <c r="G180">
        <f t="shared" si="8"/>
        <v>4</v>
      </c>
      <c r="H180">
        <f t="shared" si="7"/>
        <v>0</v>
      </c>
    </row>
    <row r="181" spans="1:8" x14ac:dyDescent="0.3">
      <c r="A181" s="2">
        <v>44462</v>
      </c>
      <c r="B181" s="3">
        <v>23</v>
      </c>
      <c r="C181" s="3" t="s">
        <v>23</v>
      </c>
      <c r="D181" s="3">
        <v>19.5833333333333</v>
      </c>
      <c r="E181" s="3">
        <v>9</v>
      </c>
      <c r="F181" s="3">
        <f t="shared" si="6"/>
        <v>19</v>
      </c>
      <c r="G181">
        <f t="shared" si="8"/>
        <v>4</v>
      </c>
      <c r="H181">
        <f t="shared" si="7"/>
        <v>5</v>
      </c>
    </row>
    <row r="182" spans="1:8" x14ac:dyDescent="0.3">
      <c r="A182" s="2">
        <v>44465</v>
      </c>
      <c r="B182" s="3">
        <v>0</v>
      </c>
      <c r="C182" s="3" t="s">
        <v>23</v>
      </c>
      <c r="D182" s="3">
        <v>19.1666666666666</v>
      </c>
      <c r="E182" s="3">
        <v>7</v>
      </c>
      <c r="F182" s="3">
        <f t="shared" si="6"/>
        <v>19</v>
      </c>
      <c r="G182">
        <f t="shared" si="8"/>
        <v>7</v>
      </c>
      <c r="H182">
        <f t="shared" si="7"/>
        <v>0</v>
      </c>
    </row>
    <row r="183" spans="1:8" x14ac:dyDescent="0.3">
      <c r="A183" s="2">
        <v>44488</v>
      </c>
      <c r="B183" s="3">
        <v>0</v>
      </c>
      <c r="C183" s="3" t="s">
        <v>23</v>
      </c>
      <c r="D183" s="3">
        <v>21.8</v>
      </c>
      <c r="E183" s="3">
        <v>2</v>
      </c>
      <c r="F183" s="3">
        <f t="shared" si="6"/>
        <v>21</v>
      </c>
      <c r="G183">
        <f t="shared" si="8"/>
        <v>2</v>
      </c>
      <c r="H183">
        <f t="shared" si="7"/>
        <v>0</v>
      </c>
    </row>
    <row r="184" spans="1:8" x14ac:dyDescent="0.3">
      <c r="A184" s="2">
        <v>44495</v>
      </c>
      <c r="B184" s="3">
        <v>7</v>
      </c>
      <c r="C184" s="3" t="s">
        <v>23</v>
      </c>
      <c r="D184" s="3">
        <v>22.2222222222222</v>
      </c>
      <c r="E184" s="3">
        <v>4</v>
      </c>
      <c r="F184" s="3">
        <f t="shared" si="6"/>
        <v>22</v>
      </c>
      <c r="G184">
        <f t="shared" si="8"/>
        <v>2</v>
      </c>
      <c r="H184">
        <f t="shared" si="7"/>
        <v>2</v>
      </c>
    </row>
    <row r="185" spans="1:8" x14ac:dyDescent="0.3">
      <c r="A185" s="2">
        <v>44502</v>
      </c>
      <c r="B185" s="3">
        <v>14</v>
      </c>
      <c r="C185" s="3" t="s">
        <v>23</v>
      </c>
      <c r="D185" s="3">
        <v>22.363636363636299</v>
      </c>
      <c r="E185" s="3">
        <v>6</v>
      </c>
      <c r="F185" s="3">
        <f t="shared" si="6"/>
        <v>22</v>
      </c>
      <c r="G185">
        <f t="shared" si="8"/>
        <v>2</v>
      </c>
      <c r="H185">
        <f t="shared" si="7"/>
        <v>4</v>
      </c>
    </row>
    <row r="186" spans="1:8" x14ac:dyDescent="0.3">
      <c r="A186" s="2">
        <v>44509</v>
      </c>
      <c r="B186" s="3">
        <v>21</v>
      </c>
      <c r="C186" s="3" t="s">
        <v>23</v>
      </c>
      <c r="D186" s="3">
        <v>22.5</v>
      </c>
      <c r="E186" s="3">
        <v>6</v>
      </c>
      <c r="F186" s="3">
        <f t="shared" si="6"/>
        <v>22</v>
      </c>
      <c r="G186">
        <f t="shared" si="8"/>
        <v>6</v>
      </c>
      <c r="H186">
        <f t="shared" si="7"/>
        <v>0</v>
      </c>
    </row>
    <row r="187" spans="1:8" x14ac:dyDescent="0.3">
      <c r="A187" s="1">
        <v>44523</v>
      </c>
      <c r="B187">
        <v>0</v>
      </c>
      <c r="C187" t="s">
        <v>23</v>
      </c>
      <c r="D187">
        <v>22</v>
      </c>
      <c r="E187">
        <v>2</v>
      </c>
      <c r="F187">
        <f t="shared" si="6"/>
        <v>22</v>
      </c>
      <c r="G187">
        <f t="shared" si="8"/>
        <v>2</v>
      </c>
      <c r="H187">
        <f t="shared" si="7"/>
        <v>0</v>
      </c>
    </row>
    <row r="188" spans="1:8" x14ac:dyDescent="0.3">
      <c r="A188" s="1">
        <v>44530</v>
      </c>
      <c r="B188">
        <v>7</v>
      </c>
      <c r="C188" t="s">
        <v>23</v>
      </c>
      <c r="D188">
        <v>22.1111111111111</v>
      </c>
      <c r="E188">
        <v>5</v>
      </c>
      <c r="F188">
        <f t="shared" si="6"/>
        <v>22</v>
      </c>
      <c r="G188">
        <f t="shared" si="8"/>
        <v>2</v>
      </c>
      <c r="H188">
        <f t="shared" si="7"/>
        <v>3</v>
      </c>
    </row>
    <row r="189" spans="1:8" x14ac:dyDescent="0.3">
      <c r="A189" s="1">
        <v>44537</v>
      </c>
      <c r="B189">
        <v>14</v>
      </c>
      <c r="C189" t="s">
        <v>23</v>
      </c>
      <c r="D189">
        <v>22.2</v>
      </c>
      <c r="E189">
        <v>7</v>
      </c>
      <c r="F189">
        <f t="shared" si="6"/>
        <v>22</v>
      </c>
      <c r="G189">
        <f t="shared" si="8"/>
        <v>2</v>
      </c>
      <c r="H189">
        <f t="shared" si="7"/>
        <v>5</v>
      </c>
    </row>
    <row r="190" spans="1:8" x14ac:dyDescent="0.3">
      <c r="A190" s="1">
        <v>44544</v>
      </c>
      <c r="B190">
        <v>21</v>
      </c>
      <c r="C190" t="s">
        <v>23</v>
      </c>
      <c r="D190">
        <v>22.090909090909001</v>
      </c>
      <c r="E190">
        <v>10</v>
      </c>
      <c r="F190">
        <f t="shared" si="6"/>
        <v>22</v>
      </c>
      <c r="G190">
        <f t="shared" si="8"/>
        <v>2</v>
      </c>
      <c r="H190">
        <f t="shared" si="7"/>
        <v>8</v>
      </c>
    </row>
    <row r="191" spans="1:8" x14ac:dyDescent="0.3">
      <c r="A191" s="2">
        <v>44439</v>
      </c>
      <c r="B191" s="3">
        <v>0</v>
      </c>
      <c r="C191" s="3" t="s">
        <v>24</v>
      </c>
      <c r="D191" s="3">
        <v>20</v>
      </c>
      <c r="E191" s="3">
        <v>2</v>
      </c>
      <c r="F191" s="3">
        <f t="shared" si="6"/>
        <v>20</v>
      </c>
      <c r="G191">
        <f t="shared" si="8"/>
        <v>2</v>
      </c>
      <c r="H191">
        <f t="shared" si="7"/>
        <v>0</v>
      </c>
    </row>
    <row r="192" spans="1:8" x14ac:dyDescent="0.3">
      <c r="A192" s="2">
        <v>44446</v>
      </c>
      <c r="B192" s="3">
        <v>7</v>
      </c>
      <c r="C192" s="3" t="s">
        <v>24</v>
      </c>
      <c r="D192" s="3">
        <v>19.6666666666666</v>
      </c>
      <c r="E192" s="3">
        <v>4</v>
      </c>
      <c r="F192" s="3">
        <f t="shared" si="6"/>
        <v>19</v>
      </c>
      <c r="G192">
        <f t="shared" si="8"/>
        <v>2</v>
      </c>
      <c r="H192">
        <f t="shared" si="7"/>
        <v>2</v>
      </c>
    </row>
    <row r="193" spans="1:8" x14ac:dyDescent="0.3">
      <c r="A193" s="2">
        <v>44453</v>
      </c>
      <c r="B193" s="3">
        <v>14</v>
      </c>
      <c r="C193" s="3" t="s">
        <v>24</v>
      </c>
      <c r="D193" s="3">
        <v>18.857142857142801</v>
      </c>
      <c r="E193" s="3">
        <v>4</v>
      </c>
      <c r="F193" s="3">
        <f t="shared" si="6"/>
        <v>18</v>
      </c>
      <c r="G193">
        <f t="shared" si="8"/>
        <v>4</v>
      </c>
      <c r="H193">
        <f t="shared" si="7"/>
        <v>0</v>
      </c>
    </row>
    <row r="194" spans="1:8" x14ac:dyDescent="0.3">
      <c r="A194" s="2">
        <v>44462</v>
      </c>
      <c r="B194" s="3">
        <v>23</v>
      </c>
      <c r="C194" s="3" t="s">
        <v>24</v>
      </c>
      <c r="D194" s="3">
        <v>19.4545454545454</v>
      </c>
      <c r="E194" s="3">
        <v>8</v>
      </c>
      <c r="F194" s="3">
        <f t="shared" si="6"/>
        <v>19</v>
      </c>
      <c r="G194">
        <f t="shared" si="8"/>
        <v>4</v>
      </c>
      <c r="H194">
        <f t="shared" si="7"/>
        <v>4</v>
      </c>
    </row>
    <row r="195" spans="1:8" x14ac:dyDescent="0.3">
      <c r="A195" s="2">
        <v>44465</v>
      </c>
      <c r="B195" s="3">
        <v>0</v>
      </c>
      <c r="C195" s="3" t="s">
        <v>24</v>
      </c>
      <c r="D195" s="3">
        <v>19.230769230769202</v>
      </c>
      <c r="E195" s="3">
        <v>7</v>
      </c>
      <c r="F195" s="3">
        <f t="shared" ref="F195:F258" si="9">IF(D195&lt;18,17,IF(D195&lt;19,18,IF(D195&lt;20,19,IF(D195&lt;21,20,IF(D195&lt;22,21,IF(D195&lt;23,22,IF(D195&lt;24,23,IF(D195&lt;25,24,IF(D195&lt;26,25)))))))))</f>
        <v>19</v>
      </c>
      <c r="G195">
        <f t="shared" si="8"/>
        <v>7</v>
      </c>
      <c r="H195">
        <f t="shared" ref="H195:H258" si="10">E195-G195</f>
        <v>0</v>
      </c>
    </row>
    <row r="196" spans="1:8" x14ac:dyDescent="0.3">
      <c r="A196" s="1">
        <v>44488</v>
      </c>
      <c r="B196">
        <v>0</v>
      </c>
      <c r="C196" t="s">
        <v>24</v>
      </c>
      <c r="D196">
        <v>21.7777777777777</v>
      </c>
      <c r="E196">
        <v>3</v>
      </c>
      <c r="F196">
        <f t="shared" si="9"/>
        <v>21</v>
      </c>
      <c r="G196">
        <f t="shared" ref="G196:G259" si="11">IF(E196&gt;E195, G195,E196 )</f>
        <v>3</v>
      </c>
      <c r="H196">
        <f t="shared" si="10"/>
        <v>0</v>
      </c>
    </row>
    <row r="197" spans="1:8" x14ac:dyDescent="0.3">
      <c r="A197" s="1">
        <v>44495</v>
      </c>
      <c r="B197">
        <v>7</v>
      </c>
      <c r="C197" t="s">
        <v>24</v>
      </c>
      <c r="D197">
        <v>22.2</v>
      </c>
      <c r="E197">
        <v>6</v>
      </c>
      <c r="F197">
        <f t="shared" si="9"/>
        <v>22</v>
      </c>
      <c r="G197">
        <f t="shared" si="11"/>
        <v>3</v>
      </c>
      <c r="H197">
        <f t="shared" si="10"/>
        <v>3</v>
      </c>
    </row>
    <row r="198" spans="1:8" x14ac:dyDescent="0.3">
      <c r="A198" s="1">
        <v>44502</v>
      </c>
      <c r="B198">
        <v>14</v>
      </c>
      <c r="C198" t="s">
        <v>24</v>
      </c>
      <c r="D198">
        <v>22.4</v>
      </c>
      <c r="E198">
        <v>7</v>
      </c>
      <c r="F198">
        <f t="shared" si="9"/>
        <v>22</v>
      </c>
      <c r="G198">
        <f t="shared" si="11"/>
        <v>3</v>
      </c>
      <c r="H198">
        <f t="shared" si="10"/>
        <v>4</v>
      </c>
    </row>
    <row r="199" spans="1:8" x14ac:dyDescent="0.3">
      <c r="A199" s="1">
        <v>44523</v>
      </c>
      <c r="B199">
        <v>0</v>
      </c>
      <c r="C199" t="s">
        <v>24</v>
      </c>
      <c r="D199">
        <v>22.090909090909001</v>
      </c>
      <c r="E199">
        <v>2</v>
      </c>
      <c r="F199">
        <f t="shared" si="9"/>
        <v>22</v>
      </c>
      <c r="G199">
        <f t="shared" si="11"/>
        <v>2</v>
      </c>
      <c r="H199">
        <f t="shared" si="10"/>
        <v>0</v>
      </c>
    </row>
    <row r="200" spans="1:8" x14ac:dyDescent="0.3">
      <c r="A200" s="1">
        <v>44530</v>
      </c>
      <c r="B200">
        <v>7</v>
      </c>
      <c r="C200" t="s">
        <v>24</v>
      </c>
      <c r="D200">
        <v>22.1</v>
      </c>
      <c r="E200">
        <v>4</v>
      </c>
      <c r="F200">
        <f t="shared" si="9"/>
        <v>22</v>
      </c>
      <c r="G200">
        <f t="shared" si="11"/>
        <v>2</v>
      </c>
      <c r="H200">
        <f t="shared" si="10"/>
        <v>2</v>
      </c>
    </row>
    <row r="201" spans="1:8" x14ac:dyDescent="0.3">
      <c r="A201" s="1">
        <v>44537</v>
      </c>
      <c r="B201">
        <v>14</v>
      </c>
      <c r="C201" t="s">
        <v>24</v>
      </c>
      <c r="D201">
        <v>22.2222222222222</v>
      </c>
      <c r="E201">
        <v>6</v>
      </c>
      <c r="F201">
        <f t="shared" si="9"/>
        <v>22</v>
      </c>
      <c r="G201">
        <f t="shared" si="11"/>
        <v>2</v>
      </c>
      <c r="H201">
        <f t="shared" si="10"/>
        <v>4</v>
      </c>
    </row>
    <row r="202" spans="1:8" x14ac:dyDescent="0.3">
      <c r="A202" s="1">
        <v>44544</v>
      </c>
      <c r="B202">
        <v>21</v>
      </c>
      <c r="C202" t="s">
        <v>24</v>
      </c>
      <c r="D202">
        <v>22</v>
      </c>
      <c r="E202">
        <v>9</v>
      </c>
      <c r="F202">
        <f t="shared" si="9"/>
        <v>22</v>
      </c>
      <c r="G202">
        <f t="shared" si="11"/>
        <v>2</v>
      </c>
      <c r="H202">
        <f t="shared" si="10"/>
        <v>7</v>
      </c>
    </row>
    <row r="203" spans="1:8" x14ac:dyDescent="0.3">
      <c r="A203" s="1">
        <v>44551</v>
      </c>
      <c r="B203">
        <v>28</v>
      </c>
      <c r="C203" t="s">
        <v>24</v>
      </c>
      <c r="D203">
        <v>21.5</v>
      </c>
      <c r="E203">
        <v>10</v>
      </c>
      <c r="F203">
        <f t="shared" si="9"/>
        <v>21</v>
      </c>
      <c r="G203">
        <f t="shared" si="11"/>
        <v>2</v>
      </c>
      <c r="H203">
        <f t="shared" si="10"/>
        <v>8</v>
      </c>
    </row>
    <row r="204" spans="1:8" x14ac:dyDescent="0.3">
      <c r="A204" s="1">
        <v>44439</v>
      </c>
      <c r="B204">
        <v>0</v>
      </c>
      <c r="C204" t="s">
        <v>25</v>
      </c>
      <c r="D204">
        <v>19.9166666666666</v>
      </c>
      <c r="E204">
        <v>2</v>
      </c>
      <c r="F204">
        <f t="shared" si="9"/>
        <v>19</v>
      </c>
      <c r="G204">
        <f t="shared" si="11"/>
        <v>2</v>
      </c>
      <c r="H204">
        <f t="shared" si="10"/>
        <v>0</v>
      </c>
    </row>
    <row r="205" spans="1:8" x14ac:dyDescent="0.3">
      <c r="A205" s="1">
        <v>44446</v>
      </c>
      <c r="B205">
        <v>7</v>
      </c>
      <c r="C205" t="s">
        <v>25</v>
      </c>
      <c r="D205">
        <v>19.899999999999999</v>
      </c>
      <c r="E205">
        <v>3</v>
      </c>
      <c r="F205">
        <f t="shared" si="9"/>
        <v>19</v>
      </c>
      <c r="G205">
        <f t="shared" si="11"/>
        <v>2</v>
      </c>
      <c r="H205">
        <f t="shared" si="10"/>
        <v>1</v>
      </c>
    </row>
    <row r="206" spans="1:8" x14ac:dyDescent="0.3">
      <c r="A206" s="1">
        <v>44453</v>
      </c>
      <c r="B206">
        <v>14</v>
      </c>
      <c r="C206" t="s">
        <v>25</v>
      </c>
      <c r="D206">
        <v>18.931034482758601</v>
      </c>
      <c r="E206">
        <v>4</v>
      </c>
      <c r="F206">
        <f t="shared" si="9"/>
        <v>18</v>
      </c>
      <c r="G206">
        <f t="shared" si="11"/>
        <v>2</v>
      </c>
      <c r="H206">
        <f t="shared" si="10"/>
        <v>2</v>
      </c>
    </row>
    <row r="207" spans="1:8" x14ac:dyDescent="0.3">
      <c r="A207" s="1">
        <v>44462</v>
      </c>
      <c r="B207">
        <v>23</v>
      </c>
      <c r="C207" t="s">
        <v>25</v>
      </c>
      <c r="D207">
        <v>19.4615384615384</v>
      </c>
      <c r="E207">
        <v>9</v>
      </c>
      <c r="F207">
        <f t="shared" si="9"/>
        <v>19</v>
      </c>
      <c r="G207">
        <f t="shared" si="11"/>
        <v>2</v>
      </c>
      <c r="H207">
        <f t="shared" si="10"/>
        <v>7</v>
      </c>
    </row>
    <row r="208" spans="1:8" x14ac:dyDescent="0.3">
      <c r="A208" s="1">
        <v>44488</v>
      </c>
      <c r="B208">
        <v>0</v>
      </c>
      <c r="C208" t="s">
        <v>25</v>
      </c>
      <c r="D208">
        <v>22</v>
      </c>
      <c r="E208">
        <v>3</v>
      </c>
      <c r="F208">
        <f t="shared" si="9"/>
        <v>22</v>
      </c>
      <c r="G208">
        <f t="shared" si="11"/>
        <v>3</v>
      </c>
      <c r="H208">
        <f t="shared" si="10"/>
        <v>0</v>
      </c>
    </row>
    <row r="209" spans="1:8" x14ac:dyDescent="0.3">
      <c r="A209" s="1">
        <v>44495</v>
      </c>
      <c r="B209">
        <v>7</v>
      </c>
      <c r="C209" t="s">
        <v>25</v>
      </c>
      <c r="D209">
        <v>22.3</v>
      </c>
      <c r="E209">
        <v>5</v>
      </c>
      <c r="F209">
        <f t="shared" si="9"/>
        <v>22</v>
      </c>
      <c r="G209">
        <f t="shared" si="11"/>
        <v>3</v>
      </c>
      <c r="H209">
        <f t="shared" si="10"/>
        <v>2</v>
      </c>
    </row>
    <row r="210" spans="1:8" x14ac:dyDescent="0.3">
      <c r="A210" s="1">
        <v>44502</v>
      </c>
      <c r="B210">
        <v>14</v>
      </c>
      <c r="C210" t="s">
        <v>25</v>
      </c>
      <c r="D210">
        <v>22.5</v>
      </c>
      <c r="E210">
        <v>7</v>
      </c>
      <c r="F210">
        <f t="shared" si="9"/>
        <v>22</v>
      </c>
      <c r="G210">
        <f t="shared" si="11"/>
        <v>3</v>
      </c>
      <c r="H210">
        <f t="shared" si="10"/>
        <v>4</v>
      </c>
    </row>
    <row r="211" spans="1:8" x14ac:dyDescent="0.3">
      <c r="A211" s="1">
        <v>44523</v>
      </c>
      <c r="B211">
        <v>0</v>
      </c>
      <c r="C211" t="s">
        <v>25</v>
      </c>
      <c r="D211">
        <v>22.125</v>
      </c>
      <c r="E211">
        <v>2</v>
      </c>
      <c r="F211">
        <f t="shared" si="9"/>
        <v>22</v>
      </c>
      <c r="G211">
        <f t="shared" si="11"/>
        <v>2</v>
      </c>
      <c r="H211">
        <f t="shared" si="10"/>
        <v>0</v>
      </c>
    </row>
    <row r="212" spans="1:8" x14ac:dyDescent="0.3">
      <c r="A212" s="1">
        <v>44530</v>
      </c>
      <c r="B212">
        <v>7</v>
      </c>
      <c r="C212" t="s">
        <v>25</v>
      </c>
      <c r="D212">
        <v>22.0833333333333</v>
      </c>
      <c r="E212">
        <v>4</v>
      </c>
      <c r="F212">
        <f t="shared" si="9"/>
        <v>22</v>
      </c>
      <c r="G212">
        <f t="shared" si="11"/>
        <v>2</v>
      </c>
      <c r="H212">
        <f t="shared" si="10"/>
        <v>2</v>
      </c>
    </row>
    <row r="213" spans="1:8" x14ac:dyDescent="0.3">
      <c r="A213" s="1">
        <v>44537</v>
      </c>
      <c r="B213">
        <v>14</v>
      </c>
      <c r="C213" t="s">
        <v>25</v>
      </c>
      <c r="D213">
        <v>22.272727272727199</v>
      </c>
      <c r="E213">
        <v>6</v>
      </c>
      <c r="F213">
        <f t="shared" si="9"/>
        <v>22</v>
      </c>
      <c r="G213">
        <f t="shared" si="11"/>
        <v>2</v>
      </c>
      <c r="H213">
        <f t="shared" si="10"/>
        <v>4</v>
      </c>
    </row>
    <row r="214" spans="1:8" x14ac:dyDescent="0.3">
      <c r="A214" s="1">
        <v>44544</v>
      </c>
      <c r="B214">
        <v>21</v>
      </c>
      <c r="C214" t="s">
        <v>25</v>
      </c>
      <c r="D214">
        <v>22.090909090909001</v>
      </c>
      <c r="E214">
        <v>9</v>
      </c>
      <c r="F214">
        <f t="shared" si="9"/>
        <v>22</v>
      </c>
      <c r="G214">
        <f t="shared" si="11"/>
        <v>2</v>
      </c>
      <c r="H214">
        <f t="shared" si="10"/>
        <v>7</v>
      </c>
    </row>
    <row r="215" spans="1:8" x14ac:dyDescent="0.3">
      <c r="A215" s="1">
        <v>44551</v>
      </c>
      <c r="B215">
        <v>28</v>
      </c>
      <c r="C215" t="s">
        <v>25</v>
      </c>
      <c r="D215">
        <v>21</v>
      </c>
      <c r="E215">
        <v>9</v>
      </c>
      <c r="F215">
        <f t="shared" si="9"/>
        <v>21</v>
      </c>
      <c r="G215">
        <f t="shared" si="11"/>
        <v>9</v>
      </c>
      <c r="H215">
        <f t="shared" si="10"/>
        <v>0</v>
      </c>
    </row>
    <row r="216" spans="1:8" x14ac:dyDescent="0.3">
      <c r="A216" s="2">
        <v>44439</v>
      </c>
      <c r="B216" s="3">
        <v>0</v>
      </c>
      <c r="C216" s="3" t="s">
        <v>26</v>
      </c>
      <c r="D216" s="3">
        <v>20</v>
      </c>
      <c r="E216" s="3">
        <v>2</v>
      </c>
      <c r="F216" s="3">
        <f t="shared" si="9"/>
        <v>20</v>
      </c>
      <c r="G216">
        <f t="shared" si="11"/>
        <v>2</v>
      </c>
      <c r="H216">
        <f t="shared" si="10"/>
        <v>0</v>
      </c>
    </row>
    <row r="217" spans="1:8" x14ac:dyDescent="0.3">
      <c r="A217" s="2">
        <v>44446</v>
      </c>
      <c r="B217" s="3">
        <v>7</v>
      </c>
      <c r="C217" s="3" t="s">
        <v>26</v>
      </c>
      <c r="D217" s="3">
        <v>19.769230769230699</v>
      </c>
      <c r="E217" s="3">
        <v>4</v>
      </c>
      <c r="F217" s="3">
        <f t="shared" si="9"/>
        <v>19</v>
      </c>
      <c r="G217">
        <f t="shared" si="11"/>
        <v>2</v>
      </c>
      <c r="H217">
        <f t="shared" si="10"/>
        <v>2</v>
      </c>
    </row>
    <row r="218" spans="1:8" x14ac:dyDescent="0.3">
      <c r="A218" s="2">
        <v>44453</v>
      </c>
      <c r="B218" s="3">
        <v>14</v>
      </c>
      <c r="C218" s="3" t="s">
        <v>26</v>
      </c>
      <c r="D218" s="3">
        <v>18.911764705882302</v>
      </c>
      <c r="E218" s="3">
        <v>4</v>
      </c>
      <c r="F218" s="3">
        <f t="shared" si="9"/>
        <v>18</v>
      </c>
      <c r="G218">
        <f t="shared" si="11"/>
        <v>4</v>
      </c>
      <c r="H218">
        <f t="shared" si="10"/>
        <v>0</v>
      </c>
    </row>
    <row r="219" spans="1:8" x14ac:dyDescent="0.3">
      <c r="A219" s="2">
        <v>44462</v>
      </c>
      <c r="B219" s="3">
        <v>23</v>
      </c>
      <c r="C219" s="3" t="s">
        <v>26</v>
      </c>
      <c r="D219" s="3">
        <v>19</v>
      </c>
      <c r="E219" s="3">
        <v>8</v>
      </c>
      <c r="F219" s="3">
        <f t="shared" si="9"/>
        <v>19</v>
      </c>
      <c r="G219">
        <f t="shared" si="11"/>
        <v>4</v>
      </c>
      <c r="H219">
        <f t="shared" si="10"/>
        <v>4</v>
      </c>
    </row>
    <row r="220" spans="1:8" x14ac:dyDescent="0.3">
      <c r="A220" s="1">
        <v>44488</v>
      </c>
      <c r="B220">
        <v>0</v>
      </c>
      <c r="C220" t="s">
        <v>26</v>
      </c>
      <c r="D220">
        <v>21.818181818181799</v>
      </c>
      <c r="E220">
        <v>3</v>
      </c>
      <c r="F220">
        <f t="shared" si="9"/>
        <v>21</v>
      </c>
      <c r="G220">
        <f t="shared" si="11"/>
        <v>3</v>
      </c>
      <c r="H220">
        <f t="shared" si="10"/>
        <v>0</v>
      </c>
    </row>
    <row r="221" spans="1:8" x14ac:dyDescent="0.3">
      <c r="A221" s="1">
        <v>44495</v>
      </c>
      <c r="B221">
        <v>7</v>
      </c>
      <c r="C221" t="s">
        <v>26</v>
      </c>
      <c r="D221">
        <v>22.375</v>
      </c>
      <c r="E221">
        <v>5</v>
      </c>
      <c r="F221">
        <f t="shared" si="9"/>
        <v>22</v>
      </c>
      <c r="G221">
        <f t="shared" si="11"/>
        <v>3</v>
      </c>
      <c r="H221">
        <f t="shared" si="10"/>
        <v>2</v>
      </c>
    </row>
    <row r="222" spans="1:8" x14ac:dyDescent="0.3">
      <c r="A222" s="1">
        <v>44502</v>
      </c>
      <c r="B222">
        <v>14</v>
      </c>
      <c r="C222" t="s">
        <v>26</v>
      </c>
      <c r="D222">
        <v>22.2222222222222</v>
      </c>
      <c r="E222">
        <v>7</v>
      </c>
      <c r="F222">
        <f t="shared" si="9"/>
        <v>22</v>
      </c>
      <c r="G222">
        <f t="shared" si="11"/>
        <v>3</v>
      </c>
      <c r="H222">
        <f t="shared" si="10"/>
        <v>4</v>
      </c>
    </row>
    <row r="223" spans="1:8" x14ac:dyDescent="0.3">
      <c r="A223" s="1">
        <v>44523</v>
      </c>
      <c r="B223">
        <v>0</v>
      </c>
      <c r="C223" t="s">
        <v>26</v>
      </c>
      <c r="D223">
        <v>22.25</v>
      </c>
      <c r="E223">
        <v>2</v>
      </c>
      <c r="F223">
        <f t="shared" si="9"/>
        <v>22</v>
      </c>
      <c r="G223">
        <f t="shared" si="11"/>
        <v>2</v>
      </c>
      <c r="H223">
        <f t="shared" si="10"/>
        <v>0</v>
      </c>
    </row>
    <row r="224" spans="1:8" x14ac:dyDescent="0.3">
      <c r="A224" s="1">
        <v>44530</v>
      </c>
      <c r="B224">
        <v>7</v>
      </c>
      <c r="C224" t="s">
        <v>26</v>
      </c>
      <c r="D224">
        <v>22.090909090909001</v>
      </c>
      <c r="E224">
        <v>4</v>
      </c>
      <c r="F224">
        <f t="shared" si="9"/>
        <v>22</v>
      </c>
      <c r="G224">
        <f t="shared" si="11"/>
        <v>2</v>
      </c>
      <c r="H224">
        <f t="shared" si="10"/>
        <v>2</v>
      </c>
    </row>
    <row r="225" spans="1:8" x14ac:dyDescent="0.3">
      <c r="A225" s="1">
        <v>44537</v>
      </c>
      <c r="B225">
        <v>14</v>
      </c>
      <c r="C225" t="s">
        <v>26</v>
      </c>
      <c r="D225">
        <v>22.3</v>
      </c>
      <c r="E225">
        <v>7</v>
      </c>
      <c r="F225">
        <f t="shared" si="9"/>
        <v>22</v>
      </c>
      <c r="G225">
        <f t="shared" si="11"/>
        <v>2</v>
      </c>
      <c r="H225">
        <f t="shared" si="10"/>
        <v>5</v>
      </c>
    </row>
    <row r="226" spans="1:8" x14ac:dyDescent="0.3">
      <c r="A226" s="1">
        <v>44544</v>
      </c>
      <c r="B226">
        <v>21</v>
      </c>
      <c r="C226" t="s">
        <v>26</v>
      </c>
      <c r="D226">
        <v>22.1</v>
      </c>
      <c r="E226">
        <v>10</v>
      </c>
      <c r="F226">
        <f t="shared" si="9"/>
        <v>22</v>
      </c>
      <c r="G226">
        <f t="shared" si="11"/>
        <v>2</v>
      </c>
      <c r="H226">
        <f t="shared" si="10"/>
        <v>8</v>
      </c>
    </row>
    <row r="227" spans="1:8" x14ac:dyDescent="0.3">
      <c r="A227" s="1">
        <v>44551</v>
      </c>
      <c r="B227">
        <v>28</v>
      </c>
      <c r="C227" t="s">
        <v>26</v>
      </c>
      <c r="D227">
        <v>21.5</v>
      </c>
      <c r="E227">
        <v>11</v>
      </c>
      <c r="F227">
        <f t="shared" si="9"/>
        <v>21</v>
      </c>
      <c r="G227">
        <f t="shared" si="11"/>
        <v>2</v>
      </c>
      <c r="H227">
        <f t="shared" si="10"/>
        <v>9</v>
      </c>
    </row>
    <row r="228" spans="1:8" x14ac:dyDescent="0.3">
      <c r="A228" s="2">
        <v>44439</v>
      </c>
      <c r="B228" s="3">
        <v>0</v>
      </c>
      <c r="C228" s="3" t="s">
        <v>27</v>
      </c>
      <c r="D228" s="3">
        <v>19.9166666666666</v>
      </c>
      <c r="E228" s="3">
        <v>2</v>
      </c>
      <c r="F228" s="3">
        <f t="shared" si="9"/>
        <v>19</v>
      </c>
      <c r="G228">
        <f t="shared" si="11"/>
        <v>2</v>
      </c>
      <c r="H228">
        <f t="shared" si="10"/>
        <v>0</v>
      </c>
    </row>
    <row r="229" spans="1:8" x14ac:dyDescent="0.3">
      <c r="A229" s="2">
        <v>44446</v>
      </c>
      <c r="B229" s="3">
        <v>7</v>
      </c>
      <c r="C229" s="3" t="s">
        <v>27</v>
      </c>
      <c r="D229" s="3">
        <v>19.909090909090899</v>
      </c>
      <c r="E229" s="3">
        <v>4</v>
      </c>
      <c r="F229" s="3">
        <f t="shared" si="9"/>
        <v>19</v>
      </c>
      <c r="G229">
        <f t="shared" si="11"/>
        <v>2</v>
      </c>
      <c r="H229">
        <f t="shared" si="10"/>
        <v>2</v>
      </c>
    </row>
    <row r="230" spans="1:8" x14ac:dyDescent="0.3">
      <c r="A230" s="2">
        <v>44453</v>
      </c>
      <c r="B230" s="3">
        <v>14</v>
      </c>
      <c r="C230" s="3" t="s">
        <v>27</v>
      </c>
      <c r="D230" s="3">
        <v>18.9428571428571</v>
      </c>
      <c r="E230" s="3">
        <v>4</v>
      </c>
      <c r="F230" s="3">
        <f t="shared" si="9"/>
        <v>18</v>
      </c>
      <c r="G230">
        <f t="shared" si="11"/>
        <v>4</v>
      </c>
      <c r="H230">
        <f t="shared" si="10"/>
        <v>0</v>
      </c>
    </row>
    <row r="231" spans="1:8" x14ac:dyDescent="0.3">
      <c r="A231" s="2">
        <v>44462</v>
      </c>
      <c r="B231" s="3">
        <v>23</v>
      </c>
      <c r="C231" s="3" t="s">
        <v>27</v>
      </c>
      <c r="D231" s="3">
        <v>19.5</v>
      </c>
      <c r="E231" s="3">
        <v>9</v>
      </c>
      <c r="F231" s="3">
        <f t="shared" si="9"/>
        <v>19</v>
      </c>
      <c r="G231">
        <f t="shared" si="11"/>
        <v>4</v>
      </c>
      <c r="H231">
        <f t="shared" si="10"/>
        <v>5</v>
      </c>
    </row>
    <row r="232" spans="1:8" x14ac:dyDescent="0.3">
      <c r="A232" s="2">
        <v>44439</v>
      </c>
      <c r="B232" s="3">
        <v>0</v>
      </c>
      <c r="C232" s="3" t="s">
        <v>28</v>
      </c>
      <c r="D232" s="3">
        <v>20</v>
      </c>
      <c r="E232" s="3">
        <v>2</v>
      </c>
      <c r="F232" s="3">
        <f t="shared" si="9"/>
        <v>20</v>
      </c>
      <c r="G232">
        <f t="shared" si="11"/>
        <v>2</v>
      </c>
      <c r="H232">
        <f t="shared" si="10"/>
        <v>0</v>
      </c>
    </row>
    <row r="233" spans="1:8" x14ac:dyDescent="0.3">
      <c r="A233" s="2">
        <v>44446</v>
      </c>
      <c r="B233" s="3">
        <v>7</v>
      </c>
      <c r="C233" s="3" t="s">
        <v>28</v>
      </c>
      <c r="D233" s="3">
        <v>19.7</v>
      </c>
      <c r="E233" s="3">
        <v>4</v>
      </c>
      <c r="F233" s="3">
        <f t="shared" si="9"/>
        <v>19</v>
      </c>
      <c r="G233">
        <f t="shared" si="11"/>
        <v>2</v>
      </c>
      <c r="H233">
        <f t="shared" si="10"/>
        <v>2</v>
      </c>
    </row>
    <row r="234" spans="1:8" x14ac:dyDescent="0.3">
      <c r="A234" s="2">
        <v>44453</v>
      </c>
      <c r="B234" s="3">
        <v>14</v>
      </c>
      <c r="C234" s="3" t="s">
        <v>28</v>
      </c>
      <c r="D234" s="3">
        <v>18.885714285714201</v>
      </c>
      <c r="E234" s="3">
        <v>4</v>
      </c>
      <c r="F234" s="3">
        <f t="shared" si="9"/>
        <v>18</v>
      </c>
      <c r="G234">
        <f t="shared" si="11"/>
        <v>4</v>
      </c>
      <c r="H234">
        <f t="shared" si="10"/>
        <v>0</v>
      </c>
    </row>
    <row r="235" spans="1:8" x14ac:dyDescent="0.3">
      <c r="A235" s="2">
        <v>44462</v>
      </c>
      <c r="B235" s="3">
        <v>23</v>
      </c>
      <c r="C235" s="3" t="s">
        <v>28</v>
      </c>
      <c r="D235" s="3">
        <v>19.5</v>
      </c>
      <c r="E235" s="3">
        <v>9</v>
      </c>
      <c r="F235" s="3">
        <f t="shared" si="9"/>
        <v>19</v>
      </c>
      <c r="G235">
        <f t="shared" si="11"/>
        <v>4</v>
      </c>
      <c r="H235">
        <f t="shared" si="10"/>
        <v>5</v>
      </c>
    </row>
    <row r="236" spans="1:8" x14ac:dyDescent="0.3">
      <c r="A236" s="2">
        <v>44439</v>
      </c>
      <c r="B236" s="3">
        <v>0</v>
      </c>
      <c r="C236" s="3" t="s">
        <v>29</v>
      </c>
      <c r="D236" s="3">
        <v>20.076923076922998</v>
      </c>
      <c r="E236" s="3">
        <v>2</v>
      </c>
      <c r="F236" s="3">
        <f t="shared" si="9"/>
        <v>20</v>
      </c>
      <c r="G236">
        <f t="shared" si="11"/>
        <v>2</v>
      </c>
      <c r="H236">
        <f t="shared" si="10"/>
        <v>0</v>
      </c>
    </row>
    <row r="237" spans="1:8" x14ac:dyDescent="0.3">
      <c r="A237" s="2">
        <v>44446</v>
      </c>
      <c r="B237" s="3">
        <v>7</v>
      </c>
      <c r="C237" s="3" t="s">
        <v>29</v>
      </c>
      <c r="D237" s="3">
        <v>19.8</v>
      </c>
      <c r="E237" s="3">
        <v>4</v>
      </c>
      <c r="F237" s="3">
        <f t="shared" si="9"/>
        <v>19</v>
      </c>
      <c r="G237">
        <f t="shared" si="11"/>
        <v>2</v>
      </c>
      <c r="H237">
        <f t="shared" si="10"/>
        <v>2</v>
      </c>
    </row>
    <row r="238" spans="1:8" x14ac:dyDescent="0.3">
      <c r="A238" s="2">
        <v>44453</v>
      </c>
      <c r="B238" s="3">
        <v>14</v>
      </c>
      <c r="C238" s="3" t="s">
        <v>29</v>
      </c>
      <c r="D238" s="3">
        <v>19</v>
      </c>
      <c r="E238" s="3">
        <v>4</v>
      </c>
      <c r="F238" s="3">
        <f t="shared" si="9"/>
        <v>19</v>
      </c>
      <c r="G238">
        <f t="shared" si="11"/>
        <v>4</v>
      </c>
      <c r="H238">
        <f t="shared" si="10"/>
        <v>0</v>
      </c>
    </row>
    <row r="239" spans="1:8" x14ac:dyDescent="0.3">
      <c r="A239" s="2">
        <v>44462</v>
      </c>
      <c r="B239" s="3">
        <v>23</v>
      </c>
      <c r="C239" s="3" t="s">
        <v>29</v>
      </c>
      <c r="D239" s="3">
        <v>19.3333333333333</v>
      </c>
      <c r="E239" s="3">
        <v>10</v>
      </c>
      <c r="F239" s="3">
        <f t="shared" si="9"/>
        <v>19</v>
      </c>
      <c r="G239">
        <f t="shared" si="11"/>
        <v>4</v>
      </c>
      <c r="H239">
        <f t="shared" si="10"/>
        <v>6</v>
      </c>
    </row>
    <row r="240" spans="1:8" x14ac:dyDescent="0.3">
      <c r="A240" s="2">
        <v>44439</v>
      </c>
      <c r="B240" s="3">
        <v>0</v>
      </c>
      <c r="C240" s="3" t="s">
        <v>30</v>
      </c>
      <c r="D240" s="3">
        <v>20</v>
      </c>
      <c r="E240" s="3">
        <v>2</v>
      </c>
      <c r="F240" s="3">
        <f t="shared" si="9"/>
        <v>20</v>
      </c>
      <c r="G240">
        <f t="shared" si="11"/>
        <v>2</v>
      </c>
      <c r="H240">
        <f t="shared" si="10"/>
        <v>0</v>
      </c>
    </row>
    <row r="241" spans="1:8" x14ac:dyDescent="0.3">
      <c r="A241" s="2">
        <v>44446</v>
      </c>
      <c r="B241" s="3">
        <v>7</v>
      </c>
      <c r="C241" s="3" t="s">
        <v>30</v>
      </c>
      <c r="D241" s="3">
        <v>19.818181818181799</v>
      </c>
      <c r="E241" s="3">
        <v>4</v>
      </c>
      <c r="F241" s="3">
        <f t="shared" si="9"/>
        <v>19</v>
      </c>
      <c r="G241">
        <f t="shared" si="11"/>
        <v>2</v>
      </c>
      <c r="H241">
        <f t="shared" si="10"/>
        <v>2</v>
      </c>
    </row>
    <row r="242" spans="1:8" x14ac:dyDescent="0.3">
      <c r="A242" s="2">
        <v>44453</v>
      </c>
      <c r="B242" s="3">
        <v>14</v>
      </c>
      <c r="C242" s="3" t="s">
        <v>30</v>
      </c>
      <c r="D242" s="3">
        <v>18.9714285714285</v>
      </c>
      <c r="E242" s="3">
        <v>4</v>
      </c>
      <c r="F242" s="3">
        <f t="shared" si="9"/>
        <v>18</v>
      </c>
      <c r="G242">
        <f t="shared" si="11"/>
        <v>4</v>
      </c>
      <c r="H242">
        <f t="shared" si="10"/>
        <v>0</v>
      </c>
    </row>
    <row r="243" spans="1:8" x14ac:dyDescent="0.3">
      <c r="A243" s="2">
        <v>44462</v>
      </c>
      <c r="B243" s="3">
        <v>23</v>
      </c>
      <c r="C243" s="3" t="s">
        <v>30</v>
      </c>
      <c r="D243" s="3">
        <v>19</v>
      </c>
      <c r="E243" s="3">
        <v>9</v>
      </c>
      <c r="F243" s="3">
        <f t="shared" si="9"/>
        <v>19</v>
      </c>
      <c r="G243">
        <f t="shared" si="11"/>
        <v>4</v>
      </c>
      <c r="H243">
        <f t="shared" si="10"/>
        <v>5</v>
      </c>
    </row>
    <row r="244" spans="1:8" x14ac:dyDescent="0.3">
      <c r="A244" s="1">
        <v>44439</v>
      </c>
      <c r="B244">
        <v>0</v>
      </c>
      <c r="C244" t="s">
        <v>31</v>
      </c>
      <c r="D244">
        <v>20.0833333333333</v>
      </c>
      <c r="E244">
        <v>2</v>
      </c>
      <c r="F244">
        <f t="shared" si="9"/>
        <v>20</v>
      </c>
      <c r="G244">
        <f t="shared" si="11"/>
        <v>2</v>
      </c>
      <c r="H244">
        <f t="shared" si="10"/>
        <v>0</v>
      </c>
    </row>
    <row r="245" spans="1:8" x14ac:dyDescent="0.3">
      <c r="A245" s="1">
        <v>44446</v>
      </c>
      <c r="B245">
        <v>7</v>
      </c>
      <c r="C245" t="s">
        <v>31</v>
      </c>
      <c r="D245">
        <v>19.8333333333333</v>
      </c>
      <c r="E245">
        <v>4</v>
      </c>
      <c r="F245">
        <f t="shared" si="9"/>
        <v>19</v>
      </c>
      <c r="G245">
        <f t="shared" si="11"/>
        <v>2</v>
      </c>
      <c r="H245">
        <f t="shared" si="10"/>
        <v>2</v>
      </c>
    </row>
    <row r="246" spans="1:8" x14ac:dyDescent="0.3">
      <c r="A246" s="1">
        <v>44453</v>
      </c>
      <c r="B246">
        <v>14</v>
      </c>
      <c r="C246" t="s">
        <v>31</v>
      </c>
      <c r="D246">
        <v>18.885714285714201</v>
      </c>
      <c r="E246">
        <v>5</v>
      </c>
      <c r="F246">
        <f t="shared" si="9"/>
        <v>18</v>
      </c>
      <c r="G246">
        <f t="shared" si="11"/>
        <v>2</v>
      </c>
      <c r="H246">
        <f t="shared" si="10"/>
        <v>3</v>
      </c>
    </row>
    <row r="247" spans="1:8" x14ac:dyDescent="0.3">
      <c r="A247" s="1">
        <v>44439</v>
      </c>
      <c r="B247">
        <v>0</v>
      </c>
      <c r="C247" t="s">
        <v>32</v>
      </c>
      <c r="D247">
        <v>20</v>
      </c>
      <c r="E247">
        <v>2</v>
      </c>
      <c r="F247">
        <f t="shared" si="9"/>
        <v>20</v>
      </c>
      <c r="G247">
        <f t="shared" si="11"/>
        <v>2</v>
      </c>
      <c r="H247">
        <f t="shared" si="10"/>
        <v>0</v>
      </c>
    </row>
    <row r="248" spans="1:8" x14ac:dyDescent="0.3">
      <c r="A248" s="1">
        <v>44446</v>
      </c>
      <c r="B248">
        <v>7</v>
      </c>
      <c r="C248" t="s">
        <v>32</v>
      </c>
      <c r="D248">
        <v>19.8</v>
      </c>
      <c r="E248">
        <v>3</v>
      </c>
      <c r="F248">
        <f t="shared" si="9"/>
        <v>19</v>
      </c>
      <c r="G248">
        <f t="shared" si="11"/>
        <v>2</v>
      </c>
      <c r="H248">
        <f t="shared" si="10"/>
        <v>1</v>
      </c>
    </row>
    <row r="249" spans="1:8" x14ac:dyDescent="0.3">
      <c r="A249" s="1">
        <v>44453</v>
      </c>
      <c r="B249">
        <v>14</v>
      </c>
      <c r="C249" t="s">
        <v>32</v>
      </c>
      <c r="D249">
        <v>18.945945945945901</v>
      </c>
      <c r="E249">
        <v>4</v>
      </c>
      <c r="F249">
        <f t="shared" si="9"/>
        <v>18</v>
      </c>
      <c r="G249">
        <f t="shared" si="11"/>
        <v>2</v>
      </c>
      <c r="H249">
        <f t="shared" si="10"/>
        <v>2</v>
      </c>
    </row>
    <row r="250" spans="1:8" x14ac:dyDescent="0.3">
      <c r="A250" s="1">
        <v>44439</v>
      </c>
      <c r="B250">
        <v>0</v>
      </c>
      <c r="C250" t="s">
        <v>33</v>
      </c>
      <c r="D250">
        <v>20.076923076922998</v>
      </c>
      <c r="E250">
        <v>2</v>
      </c>
      <c r="F250">
        <f t="shared" si="9"/>
        <v>20</v>
      </c>
      <c r="G250">
        <f t="shared" si="11"/>
        <v>2</v>
      </c>
      <c r="H250">
        <f t="shared" si="10"/>
        <v>0</v>
      </c>
    </row>
    <row r="251" spans="1:8" x14ac:dyDescent="0.3">
      <c r="A251" s="1">
        <v>44446</v>
      </c>
      <c r="B251">
        <v>7</v>
      </c>
      <c r="C251" t="s">
        <v>33</v>
      </c>
      <c r="D251">
        <v>19.6666666666666</v>
      </c>
      <c r="E251">
        <v>3</v>
      </c>
      <c r="F251">
        <f t="shared" si="9"/>
        <v>19</v>
      </c>
      <c r="G251">
        <f t="shared" si="11"/>
        <v>2</v>
      </c>
      <c r="H251">
        <f t="shared" si="10"/>
        <v>1</v>
      </c>
    </row>
    <row r="252" spans="1:8" x14ac:dyDescent="0.3">
      <c r="A252" s="1">
        <v>44453</v>
      </c>
      <c r="B252">
        <v>14</v>
      </c>
      <c r="C252" t="s">
        <v>33</v>
      </c>
      <c r="D252">
        <v>19</v>
      </c>
      <c r="E252">
        <v>4</v>
      </c>
      <c r="F252">
        <f t="shared" si="9"/>
        <v>19</v>
      </c>
      <c r="G252">
        <f t="shared" si="11"/>
        <v>2</v>
      </c>
      <c r="H252">
        <f t="shared" si="10"/>
        <v>2</v>
      </c>
    </row>
    <row r="253" spans="1:8" x14ac:dyDescent="0.3">
      <c r="A253" s="1">
        <v>44439</v>
      </c>
      <c r="B253">
        <v>0</v>
      </c>
      <c r="C253" t="s">
        <v>34</v>
      </c>
      <c r="D253">
        <v>19.846153846153801</v>
      </c>
      <c r="E253">
        <v>2</v>
      </c>
      <c r="F253">
        <f t="shared" si="9"/>
        <v>19</v>
      </c>
      <c r="G253">
        <f t="shared" si="11"/>
        <v>2</v>
      </c>
      <c r="H253">
        <f t="shared" si="10"/>
        <v>0</v>
      </c>
    </row>
    <row r="254" spans="1:8" x14ac:dyDescent="0.3">
      <c r="A254" s="1">
        <v>44446</v>
      </c>
      <c r="B254">
        <v>7</v>
      </c>
      <c r="C254" t="s">
        <v>34</v>
      </c>
      <c r="D254">
        <v>19.769230769230699</v>
      </c>
      <c r="E254">
        <v>3</v>
      </c>
      <c r="F254">
        <f t="shared" si="9"/>
        <v>19</v>
      </c>
      <c r="G254">
        <f t="shared" si="11"/>
        <v>2</v>
      </c>
      <c r="H254">
        <f t="shared" si="10"/>
        <v>1</v>
      </c>
    </row>
    <row r="255" spans="1:8" x14ac:dyDescent="0.3">
      <c r="A255" s="1">
        <v>44453</v>
      </c>
      <c r="B255">
        <v>14</v>
      </c>
      <c r="C255" t="s">
        <v>34</v>
      </c>
      <c r="D255">
        <v>18.9142857142857</v>
      </c>
      <c r="E255">
        <v>4</v>
      </c>
      <c r="F255">
        <f t="shared" si="9"/>
        <v>18</v>
      </c>
      <c r="G255">
        <f t="shared" si="11"/>
        <v>2</v>
      </c>
      <c r="H255">
        <f t="shared" si="10"/>
        <v>2</v>
      </c>
    </row>
    <row r="256" spans="1:8" x14ac:dyDescent="0.3">
      <c r="A256" s="1">
        <v>44439</v>
      </c>
      <c r="B256">
        <v>0</v>
      </c>
      <c r="C256" t="s">
        <v>35</v>
      </c>
      <c r="D256">
        <v>19.9166666666666</v>
      </c>
      <c r="E256">
        <v>2</v>
      </c>
      <c r="F256">
        <f t="shared" si="9"/>
        <v>19</v>
      </c>
      <c r="G256">
        <f t="shared" si="11"/>
        <v>2</v>
      </c>
      <c r="H256">
        <f t="shared" si="10"/>
        <v>0</v>
      </c>
    </row>
    <row r="257" spans="1:8" x14ac:dyDescent="0.3">
      <c r="A257" s="1">
        <v>44446</v>
      </c>
      <c r="B257">
        <v>7</v>
      </c>
      <c r="C257" t="s">
        <v>35</v>
      </c>
      <c r="D257">
        <v>19.769230769230699</v>
      </c>
      <c r="E257">
        <v>4</v>
      </c>
      <c r="F257">
        <f t="shared" si="9"/>
        <v>19</v>
      </c>
      <c r="G257">
        <f t="shared" si="11"/>
        <v>2</v>
      </c>
      <c r="H257">
        <f t="shared" si="10"/>
        <v>2</v>
      </c>
    </row>
    <row r="258" spans="1:8" x14ac:dyDescent="0.3">
      <c r="A258" s="1">
        <v>44453</v>
      </c>
      <c r="B258">
        <v>14</v>
      </c>
      <c r="C258" t="s">
        <v>35</v>
      </c>
      <c r="D258">
        <v>18.939393939393899</v>
      </c>
      <c r="E258">
        <v>4</v>
      </c>
      <c r="F258">
        <f t="shared" si="9"/>
        <v>18</v>
      </c>
      <c r="G258">
        <f t="shared" si="11"/>
        <v>4</v>
      </c>
      <c r="H258">
        <f t="shared" si="10"/>
        <v>0</v>
      </c>
    </row>
    <row r="259" spans="1:8" x14ac:dyDescent="0.3">
      <c r="A259" s="2">
        <v>44463</v>
      </c>
      <c r="B259" s="3">
        <v>10</v>
      </c>
      <c r="C259" s="3" t="s">
        <v>36</v>
      </c>
      <c r="D259" s="3">
        <v>23.736842105263101</v>
      </c>
      <c r="E259" s="3">
        <v>7</v>
      </c>
      <c r="F259" s="3">
        <f t="shared" ref="F259:F322" si="12">IF(D259&lt;18,17,IF(D259&lt;19,18,IF(D259&lt;20,19,IF(D259&lt;21,20,IF(D259&lt;22,21,IF(D259&lt;23,22,IF(D259&lt;24,23,IF(D259&lt;25,24,IF(D259&lt;26,25)))))))))</f>
        <v>23</v>
      </c>
      <c r="G259">
        <f t="shared" si="11"/>
        <v>4</v>
      </c>
      <c r="H259">
        <f t="shared" ref="H259:H322" si="13">E259-G259</f>
        <v>3</v>
      </c>
    </row>
    <row r="260" spans="1:8" x14ac:dyDescent="0.3">
      <c r="A260" s="2">
        <v>44470</v>
      </c>
      <c r="B260" s="3">
        <v>17</v>
      </c>
      <c r="C260" s="3" t="s">
        <v>36</v>
      </c>
      <c r="D260" s="3">
        <v>23.227272727272702</v>
      </c>
      <c r="E260" s="3">
        <v>9</v>
      </c>
      <c r="F260" s="3">
        <f t="shared" si="12"/>
        <v>23</v>
      </c>
      <c r="G260">
        <f t="shared" ref="G260:G323" si="14">IF(E260&gt;E259, G259,E260 )</f>
        <v>4</v>
      </c>
      <c r="H260">
        <f t="shared" si="13"/>
        <v>5</v>
      </c>
    </row>
    <row r="261" spans="1:8" x14ac:dyDescent="0.3">
      <c r="A261" s="2">
        <v>44477</v>
      </c>
      <c r="B261" s="3">
        <v>24</v>
      </c>
      <c r="C261" s="3" t="s">
        <v>36</v>
      </c>
      <c r="D261" s="3">
        <v>25.090909090909001</v>
      </c>
      <c r="E261" s="3">
        <v>9</v>
      </c>
      <c r="F261" s="3">
        <f t="shared" si="12"/>
        <v>25</v>
      </c>
      <c r="G261">
        <f t="shared" si="14"/>
        <v>9</v>
      </c>
      <c r="H261">
        <f t="shared" si="13"/>
        <v>0</v>
      </c>
    </row>
    <row r="262" spans="1:8" x14ac:dyDescent="0.3">
      <c r="A262" s="2">
        <v>44484</v>
      </c>
      <c r="B262" s="3">
        <v>31</v>
      </c>
      <c r="C262" s="3" t="s">
        <v>36</v>
      </c>
      <c r="D262" s="3">
        <v>24</v>
      </c>
      <c r="E262" s="3">
        <v>13</v>
      </c>
      <c r="F262" s="3">
        <f t="shared" si="12"/>
        <v>24</v>
      </c>
      <c r="G262">
        <f t="shared" si="14"/>
        <v>9</v>
      </c>
      <c r="H262">
        <f t="shared" si="13"/>
        <v>4</v>
      </c>
    </row>
    <row r="263" spans="1:8" x14ac:dyDescent="0.3">
      <c r="A263" s="2">
        <v>44491</v>
      </c>
      <c r="B263" s="3">
        <v>38</v>
      </c>
      <c r="C263" s="3" t="s">
        <v>36</v>
      </c>
      <c r="D263" s="3">
        <v>23.6</v>
      </c>
      <c r="E263" s="3">
        <v>15</v>
      </c>
      <c r="F263" s="3">
        <f t="shared" si="12"/>
        <v>23</v>
      </c>
      <c r="G263">
        <f t="shared" si="14"/>
        <v>9</v>
      </c>
      <c r="H263">
        <f t="shared" si="13"/>
        <v>6</v>
      </c>
    </row>
    <row r="264" spans="1:8" x14ac:dyDescent="0.3">
      <c r="A264" s="2">
        <v>44498</v>
      </c>
      <c r="B264" s="3">
        <v>45</v>
      </c>
      <c r="C264" s="3" t="s">
        <v>36</v>
      </c>
      <c r="D264" s="3">
        <v>22.6666666666666</v>
      </c>
      <c r="E264" s="3">
        <v>16</v>
      </c>
      <c r="F264" s="3">
        <f t="shared" si="12"/>
        <v>22</v>
      </c>
      <c r="G264">
        <f t="shared" si="14"/>
        <v>9</v>
      </c>
      <c r="H264">
        <f t="shared" si="13"/>
        <v>7</v>
      </c>
    </row>
    <row r="265" spans="1:8" x14ac:dyDescent="0.3">
      <c r="A265" s="2">
        <v>44505</v>
      </c>
      <c r="B265" s="3">
        <v>0</v>
      </c>
      <c r="C265" s="3" t="s">
        <v>65</v>
      </c>
      <c r="D265" s="3">
        <v>22.6</v>
      </c>
      <c r="E265" s="3">
        <v>8</v>
      </c>
      <c r="F265" s="3">
        <f t="shared" si="12"/>
        <v>22</v>
      </c>
      <c r="G265">
        <f t="shared" si="14"/>
        <v>8</v>
      </c>
      <c r="H265">
        <f t="shared" si="13"/>
        <v>0</v>
      </c>
    </row>
    <row r="266" spans="1:8" x14ac:dyDescent="0.3">
      <c r="A266" s="2">
        <v>44512</v>
      </c>
      <c r="B266" s="3">
        <v>7</v>
      </c>
      <c r="C266" s="3" t="s">
        <v>36</v>
      </c>
      <c r="D266" s="3">
        <v>22.473684210526301</v>
      </c>
      <c r="E266" s="3">
        <v>8</v>
      </c>
      <c r="F266" s="3">
        <f t="shared" si="12"/>
        <v>22</v>
      </c>
      <c r="G266">
        <f t="shared" si="14"/>
        <v>8</v>
      </c>
      <c r="H266">
        <f t="shared" si="13"/>
        <v>0</v>
      </c>
    </row>
    <row r="267" spans="1:8" x14ac:dyDescent="0.3">
      <c r="A267" s="2">
        <v>44519</v>
      </c>
      <c r="B267" s="3">
        <v>14</v>
      </c>
      <c r="C267" s="3" t="s">
        <v>36</v>
      </c>
      <c r="D267" s="3">
        <v>22.588235294117599</v>
      </c>
      <c r="E267" s="3">
        <v>9</v>
      </c>
      <c r="F267" s="3">
        <f t="shared" si="12"/>
        <v>22</v>
      </c>
      <c r="G267">
        <f t="shared" si="14"/>
        <v>8</v>
      </c>
      <c r="H267">
        <f t="shared" si="13"/>
        <v>1</v>
      </c>
    </row>
    <row r="268" spans="1:8" x14ac:dyDescent="0.3">
      <c r="A268" s="2">
        <v>44526</v>
      </c>
      <c r="B268" s="3">
        <v>21</v>
      </c>
      <c r="C268" s="3" t="s">
        <v>36</v>
      </c>
      <c r="D268" s="3">
        <v>21.928571428571399</v>
      </c>
      <c r="E268" s="3">
        <v>12</v>
      </c>
      <c r="F268" s="3">
        <f t="shared" si="12"/>
        <v>21</v>
      </c>
      <c r="G268">
        <f t="shared" si="14"/>
        <v>8</v>
      </c>
      <c r="H268">
        <f t="shared" si="13"/>
        <v>4</v>
      </c>
    </row>
    <row r="269" spans="1:8" x14ac:dyDescent="0.3">
      <c r="A269" s="2">
        <v>44536</v>
      </c>
      <c r="B269" s="3">
        <v>31</v>
      </c>
      <c r="C269" s="3" t="s">
        <v>36</v>
      </c>
      <c r="D269" s="3">
        <v>21.2222222222222</v>
      </c>
      <c r="E269" s="3">
        <v>14</v>
      </c>
      <c r="F269" s="3">
        <f t="shared" si="12"/>
        <v>21</v>
      </c>
      <c r="G269">
        <f t="shared" si="14"/>
        <v>8</v>
      </c>
      <c r="H269">
        <f t="shared" si="13"/>
        <v>6</v>
      </c>
    </row>
    <row r="270" spans="1:8" x14ac:dyDescent="0.3">
      <c r="A270" s="2">
        <v>44543</v>
      </c>
      <c r="B270" s="3">
        <v>38</v>
      </c>
      <c r="C270" s="3" t="s">
        <v>36</v>
      </c>
      <c r="D270" s="3">
        <v>21.076923076922998</v>
      </c>
      <c r="E270" s="3">
        <v>14</v>
      </c>
      <c r="F270" s="3">
        <f t="shared" si="12"/>
        <v>21</v>
      </c>
      <c r="G270">
        <f t="shared" si="14"/>
        <v>14</v>
      </c>
      <c r="H270">
        <f t="shared" si="13"/>
        <v>0</v>
      </c>
    </row>
    <row r="271" spans="1:8" x14ac:dyDescent="0.3">
      <c r="A271" s="2">
        <v>44571</v>
      </c>
      <c r="B271" s="3">
        <v>0</v>
      </c>
      <c r="C271" s="3" t="s">
        <v>36</v>
      </c>
      <c r="D271" s="3">
        <v>19.5263157894736</v>
      </c>
      <c r="E271" s="3">
        <v>5</v>
      </c>
      <c r="F271" s="3">
        <f t="shared" si="12"/>
        <v>19</v>
      </c>
      <c r="G271">
        <f t="shared" si="14"/>
        <v>5</v>
      </c>
      <c r="H271">
        <f t="shared" si="13"/>
        <v>0</v>
      </c>
    </row>
    <row r="272" spans="1:8" x14ac:dyDescent="0.3">
      <c r="A272" s="2">
        <v>44578</v>
      </c>
      <c r="B272" s="3">
        <v>7</v>
      </c>
      <c r="C272" s="3" t="s">
        <v>36</v>
      </c>
      <c r="D272" s="3">
        <v>19.714285714285701</v>
      </c>
      <c r="E272" s="3">
        <v>5</v>
      </c>
      <c r="F272" s="3">
        <f t="shared" si="12"/>
        <v>19</v>
      </c>
      <c r="G272">
        <f t="shared" si="14"/>
        <v>5</v>
      </c>
      <c r="H272">
        <f t="shared" si="13"/>
        <v>0</v>
      </c>
    </row>
    <row r="273" spans="1:8" x14ac:dyDescent="0.3">
      <c r="A273" s="2">
        <v>44463</v>
      </c>
      <c r="B273" s="3">
        <v>0</v>
      </c>
      <c r="C273" s="3" t="s">
        <v>37</v>
      </c>
      <c r="D273" s="3">
        <v>23.6666666666666</v>
      </c>
      <c r="E273" s="3">
        <v>7</v>
      </c>
      <c r="F273" s="3">
        <f t="shared" si="12"/>
        <v>23</v>
      </c>
      <c r="G273">
        <f t="shared" si="14"/>
        <v>5</v>
      </c>
      <c r="H273">
        <f t="shared" si="13"/>
        <v>2</v>
      </c>
    </row>
    <row r="274" spans="1:8" x14ac:dyDescent="0.3">
      <c r="A274" s="2">
        <v>44470</v>
      </c>
      <c r="B274" s="3">
        <v>7</v>
      </c>
      <c r="C274" s="3" t="s">
        <v>37</v>
      </c>
      <c r="D274" s="3">
        <v>23.210526315789402</v>
      </c>
      <c r="E274" s="3">
        <v>8</v>
      </c>
      <c r="F274" s="3">
        <f t="shared" si="12"/>
        <v>23</v>
      </c>
      <c r="G274">
        <f t="shared" si="14"/>
        <v>5</v>
      </c>
      <c r="H274">
        <f t="shared" si="13"/>
        <v>3</v>
      </c>
    </row>
    <row r="275" spans="1:8" x14ac:dyDescent="0.3">
      <c r="A275" s="2">
        <v>44477</v>
      </c>
      <c r="B275" s="3">
        <v>14</v>
      </c>
      <c r="C275" s="3" t="s">
        <v>37</v>
      </c>
      <c r="D275" s="3">
        <v>25.307692307692299</v>
      </c>
      <c r="E275" s="3">
        <v>10</v>
      </c>
      <c r="F275" s="3">
        <f t="shared" si="12"/>
        <v>25</v>
      </c>
      <c r="G275">
        <f t="shared" si="14"/>
        <v>5</v>
      </c>
      <c r="H275">
        <f t="shared" si="13"/>
        <v>5</v>
      </c>
    </row>
    <row r="276" spans="1:8" x14ac:dyDescent="0.3">
      <c r="A276" s="2">
        <v>44484</v>
      </c>
      <c r="B276" s="3">
        <v>21</v>
      </c>
      <c r="C276" s="3" t="s">
        <v>37</v>
      </c>
      <c r="D276" s="3">
        <v>23.5</v>
      </c>
      <c r="E276" s="3">
        <v>14</v>
      </c>
      <c r="F276" s="3">
        <f t="shared" si="12"/>
        <v>23</v>
      </c>
      <c r="G276">
        <f t="shared" si="14"/>
        <v>5</v>
      </c>
      <c r="H276">
        <f t="shared" si="13"/>
        <v>9</v>
      </c>
    </row>
    <row r="277" spans="1:8" x14ac:dyDescent="0.3">
      <c r="A277" s="2">
        <v>44491</v>
      </c>
      <c r="B277" s="3">
        <v>28</v>
      </c>
      <c r="C277" s="3" t="s">
        <v>37</v>
      </c>
      <c r="D277" s="3">
        <v>23.5</v>
      </c>
      <c r="E277" s="3">
        <v>14</v>
      </c>
      <c r="F277" s="3">
        <f t="shared" si="12"/>
        <v>23</v>
      </c>
      <c r="G277">
        <f t="shared" si="14"/>
        <v>14</v>
      </c>
      <c r="H277">
        <f t="shared" si="13"/>
        <v>0</v>
      </c>
    </row>
    <row r="278" spans="1:8" x14ac:dyDescent="0.3">
      <c r="A278" s="2">
        <v>44498</v>
      </c>
      <c r="B278" s="3">
        <v>35</v>
      </c>
      <c r="C278" s="3" t="s">
        <v>37</v>
      </c>
      <c r="D278" s="3">
        <v>22.5555555555555</v>
      </c>
      <c r="E278" s="3">
        <v>16</v>
      </c>
      <c r="F278" s="3">
        <f t="shared" si="12"/>
        <v>22</v>
      </c>
      <c r="G278">
        <f t="shared" si="14"/>
        <v>14</v>
      </c>
      <c r="H278">
        <f t="shared" si="13"/>
        <v>2</v>
      </c>
    </row>
    <row r="279" spans="1:8" x14ac:dyDescent="0.3">
      <c r="A279" s="1">
        <v>44505</v>
      </c>
      <c r="B279">
        <v>0</v>
      </c>
      <c r="C279" t="s">
        <v>37</v>
      </c>
      <c r="D279">
        <v>22.571428571428498</v>
      </c>
      <c r="E279">
        <v>6</v>
      </c>
      <c r="F279">
        <f t="shared" si="12"/>
        <v>22</v>
      </c>
      <c r="G279">
        <f t="shared" si="14"/>
        <v>6</v>
      </c>
      <c r="H279">
        <f t="shared" si="13"/>
        <v>0</v>
      </c>
    </row>
    <row r="280" spans="1:8" x14ac:dyDescent="0.3">
      <c r="A280" s="1">
        <v>44512</v>
      </c>
      <c r="B280">
        <v>7</v>
      </c>
      <c r="C280" t="s">
        <v>37</v>
      </c>
      <c r="D280">
        <v>22.5263157894736</v>
      </c>
      <c r="E280">
        <v>7</v>
      </c>
      <c r="F280">
        <f t="shared" si="12"/>
        <v>22</v>
      </c>
      <c r="G280">
        <f t="shared" si="14"/>
        <v>6</v>
      </c>
      <c r="H280">
        <f t="shared" si="13"/>
        <v>1</v>
      </c>
    </row>
    <row r="281" spans="1:8" x14ac:dyDescent="0.3">
      <c r="A281" s="1">
        <v>44519</v>
      </c>
      <c r="B281">
        <v>14</v>
      </c>
      <c r="C281" t="s">
        <v>37</v>
      </c>
      <c r="D281">
        <v>22.705882352941099</v>
      </c>
      <c r="E281">
        <v>8</v>
      </c>
      <c r="F281">
        <f t="shared" si="12"/>
        <v>22</v>
      </c>
      <c r="G281">
        <f t="shared" si="14"/>
        <v>6</v>
      </c>
      <c r="H281">
        <f t="shared" si="13"/>
        <v>2</v>
      </c>
    </row>
    <row r="282" spans="1:8" x14ac:dyDescent="0.3">
      <c r="A282" s="1">
        <v>44526</v>
      </c>
      <c r="B282">
        <v>21</v>
      </c>
      <c r="C282" t="s">
        <v>37</v>
      </c>
      <c r="D282">
        <v>21.9166666666666</v>
      </c>
      <c r="E282">
        <v>9</v>
      </c>
      <c r="F282">
        <f t="shared" si="12"/>
        <v>21</v>
      </c>
      <c r="G282">
        <f t="shared" si="14"/>
        <v>6</v>
      </c>
      <c r="H282">
        <f t="shared" si="13"/>
        <v>3</v>
      </c>
    </row>
    <row r="283" spans="1:8" x14ac:dyDescent="0.3">
      <c r="A283" s="1">
        <v>44536</v>
      </c>
      <c r="B283">
        <v>31</v>
      </c>
      <c r="C283" t="s">
        <v>37</v>
      </c>
      <c r="D283">
        <v>21.1111111111111</v>
      </c>
      <c r="E283">
        <v>14</v>
      </c>
      <c r="F283">
        <f t="shared" si="12"/>
        <v>21</v>
      </c>
      <c r="G283">
        <f t="shared" si="14"/>
        <v>6</v>
      </c>
      <c r="H283">
        <f t="shared" si="13"/>
        <v>8</v>
      </c>
    </row>
    <row r="284" spans="1:8" x14ac:dyDescent="0.3">
      <c r="A284" s="1">
        <v>44543</v>
      </c>
      <c r="B284">
        <v>38</v>
      </c>
      <c r="C284" t="s">
        <v>37</v>
      </c>
      <c r="D284">
        <v>21.636363636363601</v>
      </c>
      <c r="E284">
        <v>15</v>
      </c>
      <c r="F284">
        <f t="shared" si="12"/>
        <v>21</v>
      </c>
      <c r="G284">
        <f t="shared" si="14"/>
        <v>6</v>
      </c>
      <c r="H284">
        <f t="shared" si="13"/>
        <v>9</v>
      </c>
    </row>
    <row r="285" spans="1:8" x14ac:dyDescent="0.3">
      <c r="A285" s="1">
        <v>44550</v>
      </c>
      <c r="B285">
        <v>45</v>
      </c>
      <c r="C285" t="s">
        <v>37</v>
      </c>
      <c r="D285">
        <v>20</v>
      </c>
      <c r="E285">
        <v>14</v>
      </c>
      <c r="F285">
        <f t="shared" si="12"/>
        <v>20</v>
      </c>
      <c r="G285">
        <f t="shared" si="14"/>
        <v>14</v>
      </c>
      <c r="H285">
        <f t="shared" si="13"/>
        <v>0</v>
      </c>
    </row>
    <row r="286" spans="1:8" x14ac:dyDescent="0.3">
      <c r="A286" s="1">
        <v>44560</v>
      </c>
      <c r="B286">
        <v>55</v>
      </c>
      <c r="C286" t="s">
        <v>37</v>
      </c>
      <c r="D286">
        <v>18.823529411764699</v>
      </c>
      <c r="E286">
        <v>17</v>
      </c>
      <c r="F286">
        <f t="shared" si="12"/>
        <v>18</v>
      </c>
      <c r="G286">
        <f t="shared" si="14"/>
        <v>14</v>
      </c>
      <c r="H286">
        <f t="shared" si="13"/>
        <v>3</v>
      </c>
    </row>
    <row r="287" spans="1:8" x14ac:dyDescent="0.3">
      <c r="A287" s="2">
        <v>44566</v>
      </c>
      <c r="B287" s="3">
        <v>0</v>
      </c>
      <c r="C287" s="3" t="s">
        <v>37</v>
      </c>
      <c r="D287" s="3">
        <v>19.649999999999999</v>
      </c>
      <c r="E287" s="3">
        <v>5</v>
      </c>
      <c r="F287" s="3">
        <f t="shared" si="12"/>
        <v>19</v>
      </c>
      <c r="G287">
        <f t="shared" si="14"/>
        <v>5</v>
      </c>
      <c r="H287">
        <f t="shared" si="13"/>
        <v>0</v>
      </c>
    </row>
    <row r="288" spans="1:8" x14ac:dyDescent="0.3">
      <c r="A288" s="2">
        <v>44571</v>
      </c>
      <c r="B288" s="3">
        <v>5</v>
      </c>
      <c r="C288" s="3" t="s">
        <v>37</v>
      </c>
      <c r="D288" s="3">
        <v>19.590909090909001</v>
      </c>
      <c r="E288" s="3">
        <v>5</v>
      </c>
      <c r="F288" s="3">
        <f t="shared" si="12"/>
        <v>19</v>
      </c>
      <c r="G288">
        <f t="shared" si="14"/>
        <v>5</v>
      </c>
      <c r="H288">
        <f t="shared" si="13"/>
        <v>0</v>
      </c>
    </row>
    <row r="289" spans="1:8" x14ac:dyDescent="0.3">
      <c r="A289" s="2">
        <v>44578</v>
      </c>
      <c r="B289" s="3">
        <v>7</v>
      </c>
      <c r="C289" s="3" t="s">
        <v>37</v>
      </c>
      <c r="D289" s="3">
        <v>19.769230769230699</v>
      </c>
      <c r="E289" s="3">
        <v>5</v>
      </c>
      <c r="F289" s="3">
        <f t="shared" si="12"/>
        <v>19</v>
      </c>
      <c r="G289">
        <f t="shared" si="14"/>
        <v>5</v>
      </c>
      <c r="H289">
        <f t="shared" si="13"/>
        <v>0</v>
      </c>
    </row>
    <row r="290" spans="1:8" x14ac:dyDescent="0.3">
      <c r="A290" s="1">
        <v>44463</v>
      </c>
      <c r="B290">
        <v>0</v>
      </c>
      <c r="C290" t="s">
        <v>38</v>
      </c>
      <c r="D290">
        <v>23.6</v>
      </c>
      <c r="E290">
        <v>7</v>
      </c>
      <c r="F290">
        <f t="shared" si="12"/>
        <v>23</v>
      </c>
      <c r="G290">
        <f t="shared" si="14"/>
        <v>5</v>
      </c>
      <c r="H290">
        <f t="shared" si="13"/>
        <v>2</v>
      </c>
    </row>
    <row r="291" spans="1:8" x14ac:dyDescent="0.3">
      <c r="A291" s="1">
        <v>44470</v>
      </c>
      <c r="B291">
        <v>7</v>
      </c>
      <c r="C291" t="s">
        <v>38</v>
      </c>
      <c r="D291">
        <v>23.35</v>
      </c>
      <c r="E291">
        <v>8</v>
      </c>
      <c r="F291">
        <f t="shared" si="12"/>
        <v>23</v>
      </c>
      <c r="G291">
        <f t="shared" si="14"/>
        <v>5</v>
      </c>
      <c r="H291">
        <f t="shared" si="13"/>
        <v>3</v>
      </c>
    </row>
    <row r="292" spans="1:8" x14ac:dyDescent="0.3">
      <c r="A292" s="1">
        <v>44477</v>
      </c>
      <c r="B292">
        <v>14</v>
      </c>
      <c r="C292" t="s">
        <v>38</v>
      </c>
      <c r="D292">
        <v>25.25</v>
      </c>
      <c r="E292">
        <v>10</v>
      </c>
      <c r="F292">
        <f t="shared" si="12"/>
        <v>25</v>
      </c>
      <c r="G292">
        <f t="shared" si="14"/>
        <v>5</v>
      </c>
      <c r="H292">
        <f t="shared" si="13"/>
        <v>5</v>
      </c>
    </row>
    <row r="293" spans="1:8" x14ac:dyDescent="0.3">
      <c r="A293" s="1">
        <v>44484</v>
      </c>
      <c r="B293">
        <v>21</v>
      </c>
      <c r="C293" t="s">
        <v>38</v>
      </c>
      <c r="D293">
        <v>24</v>
      </c>
      <c r="E293">
        <v>11</v>
      </c>
      <c r="F293">
        <f t="shared" si="12"/>
        <v>24</v>
      </c>
      <c r="G293">
        <f t="shared" si="14"/>
        <v>5</v>
      </c>
      <c r="H293">
        <f t="shared" si="13"/>
        <v>6</v>
      </c>
    </row>
    <row r="294" spans="1:8" x14ac:dyDescent="0.3">
      <c r="A294" s="1">
        <v>44491</v>
      </c>
      <c r="B294">
        <v>28</v>
      </c>
      <c r="C294" t="s">
        <v>38</v>
      </c>
      <c r="D294">
        <v>23.625</v>
      </c>
      <c r="E294">
        <v>14</v>
      </c>
      <c r="F294">
        <f t="shared" si="12"/>
        <v>23</v>
      </c>
      <c r="G294">
        <f t="shared" si="14"/>
        <v>5</v>
      </c>
      <c r="H294">
        <f t="shared" si="13"/>
        <v>9</v>
      </c>
    </row>
    <row r="295" spans="1:8" x14ac:dyDescent="0.3">
      <c r="A295" s="1">
        <v>44498</v>
      </c>
      <c r="B295">
        <v>35</v>
      </c>
      <c r="C295" t="s">
        <v>38</v>
      </c>
      <c r="D295">
        <v>22.636363636363601</v>
      </c>
      <c r="E295">
        <v>15</v>
      </c>
      <c r="F295">
        <f t="shared" si="12"/>
        <v>22</v>
      </c>
      <c r="G295">
        <f t="shared" si="14"/>
        <v>5</v>
      </c>
      <c r="H295">
        <f t="shared" si="13"/>
        <v>10</v>
      </c>
    </row>
    <row r="296" spans="1:8" x14ac:dyDescent="0.3">
      <c r="A296" s="1">
        <v>44505</v>
      </c>
      <c r="B296">
        <v>0</v>
      </c>
      <c r="C296" t="s">
        <v>38</v>
      </c>
      <c r="D296">
        <v>22.55</v>
      </c>
      <c r="E296">
        <v>6</v>
      </c>
      <c r="F296">
        <f t="shared" si="12"/>
        <v>22</v>
      </c>
      <c r="G296">
        <f t="shared" si="14"/>
        <v>6</v>
      </c>
      <c r="H296">
        <f t="shared" si="13"/>
        <v>0</v>
      </c>
    </row>
    <row r="297" spans="1:8" x14ac:dyDescent="0.3">
      <c r="A297" s="1">
        <v>44512</v>
      </c>
      <c r="B297">
        <v>7</v>
      </c>
      <c r="C297" t="s">
        <v>38</v>
      </c>
      <c r="D297">
        <v>22.421052631578899</v>
      </c>
      <c r="E297">
        <v>6</v>
      </c>
      <c r="F297">
        <f t="shared" si="12"/>
        <v>22</v>
      </c>
      <c r="G297">
        <f t="shared" si="14"/>
        <v>6</v>
      </c>
      <c r="H297">
        <f t="shared" si="13"/>
        <v>0</v>
      </c>
    </row>
    <row r="298" spans="1:8" x14ac:dyDescent="0.3">
      <c r="A298" s="1">
        <v>44519</v>
      </c>
      <c r="B298">
        <v>14</v>
      </c>
      <c r="C298" t="s">
        <v>38</v>
      </c>
      <c r="D298">
        <v>22.625</v>
      </c>
      <c r="E298">
        <v>7</v>
      </c>
      <c r="F298">
        <f t="shared" si="12"/>
        <v>22</v>
      </c>
      <c r="G298">
        <f t="shared" si="14"/>
        <v>6</v>
      </c>
      <c r="H298">
        <f t="shared" si="13"/>
        <v>1</v>
      </c>
    </row>
    <row r="299" spans="1:8" x14ac:dyDescent="0.3">
      <c r="A299" s="1">
        <v>44526</v>
      </c>
      <c r="B299">
        <v>21</v>
      </c>
      <c r="C299" t="s">
        <v>38</v>
      </c>
      <c r="D299">
        <v>22</v>
      </c>
      <c r="E299">
        <v>10</v>
      </c>
      <c r="F299">
        <f t="shared" si="12"/>
        <v>22</v>
      </c>
      <c r="G299">
        <f t="shared" si="14"/>
        <v>6</v>
      </c>
      <c r="H299">
        <f t="shared" si="13"/>
        <v>4</v>
      </c>
    </row>
    <row r="300" spans="1:8" x14ac:dyDescent="0.3">
      <c r="A300" s="1">
        <v>44536</v>
      </c>
      <c r="B300">
        <v>31</v>
      </c>
      <c r="C300" t="s">
        <v>38</v>
      </c>
      <c r="D300">
        <v>20.875</v>
      </c>
      <c r="E300">
        <v>12</v>
      </c>
      <c r="F300">
        <f t="shared" si="12"/>
        <v>20</v>
      </c>
      <c r="G300">
        <f t="shared" si="14"/>
        <v>6</v>
      </c>
      <c r="H300">
        <f t="shared" si="13"/>
        <v>6</v>
      </c>
    </row>
    <row r="301" spans="1:8" x14ac:dyDescent="0.3">
      <c r="A301" s="1">
        <v>44543</v>
      </c>
      <c r="B301">
        <v>38</v>
      </c>
      <c r="C301" t="s">
        <v>38</v>
      </c>
      <c r="D301">
        <v>21.05</v>
      </c>
      <c r="E301">
        <v>12</v>
      </c>
      <c r="F301">
        <f t="shared" si="12"/>
        <v>21</v>
      </c>
      <c r="G301">
        <f t="shared" si="14"/>
        <v>12</v>
      </c>
      <c r="H301">
        <f t="shared" si="13"/>
        <v>0</v>
      </c>
    </row>
    <row r="302" spans="1:8" x14ac:dyDescent="0.3">
      <c r="A302" s="1">
        <v>44550</v>
      </c>
      <c r="B302">
        <v>45</v>
      </c>
      <c r="C302" t="s">
        <v>38</v>
      </c>
      <c r="D302">
        <v>19.4615384615384</v>
      </c>
      <c r="E302">
        <v>13</v>
      </c>
      <c r="F302">
        <f t="shared" si="12"/>
        <v>19</v>
      </c>
      <c r="G302">
        <f t="shared" si="14"/>
        <v>12</v>
      </c>
      <c r="H302">
        <f t="shared" si="13"/>
        <v>1</v>
      </c>
    </row>
    <row r="303" spans="1:8" x14ac:dyDescent="0.3">
      <c r="A303" s="1">
        <v>44560</v>
      </c>
      <c r="B303">
        <v>55</v>
      </c>
      <c r="C303" t="s">
        <v>38</v>
      </c>
      <c r="D303">
        <v>18.7777777777777</v>
      </c>
      <c r="E303">
        <v>15</v>
      </c>
      <c r="F303">
        <f t="shared" si="12"/>
        <v>18</v>
      </c>
      <c r="G303">
        <f t="shared" si="14"/>
        <v>12</v>
      </c>
      <c r="H303">
        <f t="shared" si="13"/>
        <v>3</v>
      </c>
    </row>
    <row r="304" spans="1:8" x14ac:dyDescent="0.3">
      <c r="A304" s="2">
        <v>44571</v>
      </c>
      <c r="B304" s="3">
        <v>0</v>
      </c>
      <c r="C304" s="3" t="s">
        <v>38</v>
      </c>
      <c r="D304" s="3">
        <v>19.5217391304347</v>
      </c>
      <c r="E304" s="3">
        <v>4</v>
      </c>
      <c r="F304" s="3">
        <f t="shared" si="12"/>
        <v>19</v>
      </c>
      <c r="G304">
        <f t="shared" si="14"/>
        <v>4</v>
      </c>
      <c r="H304">
        <f t="shared" si="13"/>
        <v>0</v>
      </c>
    </row>
    <row r="305" spans="1:8" x14ac:dyDescent="0.3">
      <c r="A305" s="2">
        <v>44578</v>
      </c>
      <c r="B305" s="3">
        <v>7</v>
      </c>
      <c r="C305" s="3" t="s">
        <v>38</v>
      </c>
      <c r="D305" s="3">
        <v>19.8</v>
      </c>
      <c r="E305" s="3">
        <v>4</v>
      </c>
      <c r="F305" s="3">
        <f t="shared" si="12"/>
        <v>19</v>
      </c>
      <c r="G305">
        <f t="shared" si="14"/>
        <v>4</v>
      </c>
      <c r="H305">
        <f t="shared" si="13"/>
        <v>0</v>
      </c>
    </row>
    <row r="306" spans="1:8" x14ac:dyDescent="0.3">
      <c r="A306" s="1">
        <v>44484</v>
      </c>
      <c r="B306">
        <v>0</v>
      </c>
      <c r="C306" t="s">
        <v>39</v>
      </c>
      <c r="D306">
        <v>25</v>
      </c>
      <c r="E306">
        <v>4</v>
      </c>
      <c r="F306">
        <f t="shared" si="12"/>
        <v>25</v>
      </c>
      <c r="G306">
        <f t="shared" si="14"/>
        <v>4</v>
      </c>
      <c r="H306">
        <f t="shared" si="13"/>
        <v>0</v>
      </c>
    </row>
    <row r="307" spans="1:8" x14ac:dyDescent="0.3">
      <c r="A307" s="1">
        <v>44491</v>
      </c>
      <c r="B307">
        <v>7</v>
      </c>
      <c r="C307" t="s">
        <v>39</v>
      </c>
      <c r="D307">
        <v>19</v>
      </c>
      <c r="E307">
        <v>7</v>
      </c>
      <c r="F307">
        <f t="shared" si="12"/>
        <v>19</v>
      </c>
      <c r="G307">
        <f t="shared" si="14"/>
        <v>4</v>
      </c>
      <c r="H307">
        <f t="shared" si="13"/>
        <v>3</v>
      </c>
    </row>
    <row r="308" spans="1:8" x14ac:dyDescent="0.3">
      <c r="A308" s="1">
        <v>44505</v>
      </c>
      <c r="B308">
        <v>14</v>
      </c>
      <c r="C308" t="s">
        <v>39</v>
      </c>
      <c r="D308">
        <v>17</v>
      </c>
      <c r="E308">
        <v>11</v>
      </c>
      <c r="F308">
        <f t="shared" si="12"/>
        <v>17</v>
      </c>
      <c r="G308">
        <f t="shared" si="14"/>
        <v>4</v>
      </c>
      <c r="H308">
        <f t="shared" si="13"/>
        <v>7</v>
      </c>
    </row>
    <row r="309" spans="1:8" x14ac:dyDescent="0.3">
      <c r="A309" s="1">
        <v>44526</v>
      </c>
      <c r="B309">
        <v>0</v>
      </c>
      <c r="C309" t="s">
        <v>39</v>
      </c>
      <c r="D309">
        <v>19.571428571428498</v>
      </c>
      <c r="E309">
        <v>6</v>
      </c>
      <c r="F309">
        <f t="shared" si="12"/>
        <v>19</v>
      </c>
      <c r="G309">
        <f t="shared" si="14"/>
        <v>6</v>
      </c>
      <c r="H309">
        <f t="shared" si="13"/>
        <v>0</v>
      </c>
    </row>
    <row r="310" spans="1:8" x14ac:dyDescent="0.3">
      <c r="A310" s="1">
        <v>44533</v>
      </c>
      <c r="B310">
        <v>7</v>
      </c>
      <c r="C310" t="s">
        <v>39</v>
      </c>
      <c r="D310">
        <v>20.214285714285701</v>
      </c>
      <c r="E310">
        <v>8</v>
      </c>
      <c r="F310">
        <f t="shared" si="12"/>
        <v>20</v>
      </c>
      <c r="G310">
        <f t="shared" si="14"/>
        <v>6</v>
      </c>
      <c r="H310">
        <f t="shared" si="13"/>
        <v>2</v>
      </c>
    </row>
    <row r="311" spans="1:8" x14ac:dyDescent="0.3">
      <c r="A311" s="1">
        <v>44540</v>
      </c>
      <c r="B311">
        <v>14</v>
      </c>
      <c r="C311" t="s">
        <v>39</v>
      </c>
      <c r="D311">
        <v>19.75</v>
      </c>
      <c r="E311">
        <v>11</v>
      </c>
      <c r="F311">
        <f t="shared" si="12"/>
        <v>19</v>
      </c>
      <c r="G311">
        <f t="shared" si="14"/>
        <v>6</v>
      </c>
      <c r="H311">
        <f t="shared" si="13"/>
        <v>5</v>
      </c>
    </row>
    <row r="312" spans="1:8" x14ac:dyDescent="0.3">
      <c r="A312" s="1">
        <v>44547</v>
      </c>
      <c r="B312">
        <v>21</v>
      </c>
      <c r="C312" t="s">
        <v>39</v>
      </c>
      <c r="D312">
        <v>20.5</v>
      </c>
      <c r="E312">
        <v>12</v>
      </c>
      <c r="F312">
        <f t="shared" si="12"/>
        <v>20</v>
      </c>
      <c r="G312">
        <f t="shared" si="14"/>
        <v>6</v>
      </c>
      <c r="H312">
        <f t="shared" si="13"/>
        <v>6</v>
      </c>
    </row>
    <row r="313" spans="1:8" x14ac:dyDescent="0.3">
      <c r="A313" s="1">
        <v>44550</v>
      </c>
      <c r="B313">
        <v>24</v>
      </c>
      <c r="C313" t="s">
        <v>39</v>
      </c>
      <c r="D313">
        <v>19.6666666666666</v>
      </c>
      <c r="E313">
        <v>13</v>
      </c>
      <c r="F313">
        <f t="shared" si="12"/>
        <v>19</v>
      </c>
      <c r="G313">
        <f t="shared" si="14"/>
        <v>6</v>
      </c>
      <c r="H313">
        <f t="shared" si="13"/>
        <v>7</v>
      </c>
    </row>
    <row r="314" spans="1:8" x14ac:dyDescent="0.3">
      <c r="A314" s="1">
        <v>44566</v>
      </c>
      <c r="B314">
        <v>0</v>
      </c>
      <c r="C314" t="s">
        <v>39</v>
      </c>
      <c r="D314">
        <v>21</v>
      </c>
      <c r="E314">
        <v>5</v>
      </c>
      <c r="F314">
        <f t="shared" si="12"/>
        <v>21</v>
      </c>
      <c r="G314">
        <f t="shared" si="14"/>
        <v>5</v>
      </c>
      <c r="H314">
        <f t="shared" si="13"/>
        <v>0</v>
      </c>
    </row>
    <row r="315" spans="1:8" x14ac:dyDescent="0.3">
      <c r="A315" s="1">
        <v>44573</v>
      </c>
      <c r="B315">
        <v>7</v>
      </c>
      <c r="C315" t="s">
        <v>39</v>
      </c>
      <c r="D315">
        <v>18.45</v>
      </c>
      <c r="E315">
        <v>8</v>
      </c>
      <c r="F315">
        <f t="shared" si="12"/>
        <v>18</v>
      </c>
      <c r="G315">
        <f t="shared" si="14"/>
        <v>5</v>
      </c>
      <c r="H315">
        <f t="shared" si="13"/>
        <v>3</v>
      </c>
    </row>
    <row r="316" spans="1:8" x14ac:dyDescent="0.3">
      <c r="A316" s="1">
        <v>44580</v>
      </c>
      <c r="B316">
        <v>14</v>
      </c>
      <c r="C316" t="s">
        <v>39</v>
      </c>
      <c r="D316">
        <v>18.692307692307601</v>
      </c>
      <c r="E316">
        <v>9</v>
      </c>
      <c r="F316">
        <f t="shared" si="12"/>
        <v>18</v>
      </c>
      <c r="G316">
        <f t="shared" si="14"/>
        <v>5</v>
      </c>
      <c r="H316">
        <f t="shared" si="13"/>
        <v>4</v>
      </c>
    </row>
    <row r="317" spans="1:8" x14ac:dyDescent="0.3">
      <c r="A317" s="1">
        <v>44526</v>
      </c>
      <c r="B317">
        <v>0</v>
      </c>
      <c r="C317" t="s">
        <v>40</v>
      </c>
      <c r="D317">
        <v>19.545454545454501</v>
      </c>
      <c r="E317">
        <v>6</v>
      </c>
      <c r="F317">
        <f t="shared" si="12"/>
        <v>19</v>
      </c>
      <c r="G317">
        <f t="shared" si="14"/>
        <v>6</v>
      </c>
      <c r="H317">
        <f t="shared" si="13"/>
        <v>0</v>
      </c>
    </row>
    <row r="318" spans="1:8" x14ac:dyDescent="0.3">
      <c r="A318" s="1">
        <v>44533</v>
      </c>
      <c r="B318">
        <v>7</v>
      </c>
      <c r="C318" t="s">
        <v>40</v>
      </c>
      <c r="D318">
        <v>20.1666666666666</v>
      </c>
      <c r="E318">
        <v>8</v>
      </c>
      <c r="F318">
        <f t="shared" si="12"/>
        <v>20</v>
      </c>
      <c r="G318">
        <f t="shared" si="14"/>
        <v>6</v>
      </c>
      <c r="H318">
        <f t="shared" si="13"/>
        <v>2</v>
      </c>
    </row>
    <row r="319" spans="1:8" x14ac:dyDescent="0.3">
      <c r="A319" s="1">
        <v>44540</v>
      </c>
      <c r="B319">
        <v>14</v>
      </c>
      <c r="C319" t="s">
        <v>40</v>
      </c>
      <c r="D319">
        <v>19.6428571428571</v>
      </c>
      <c r="E319">
        <v>11</v>
      </c>
      <c r="F319">
        <f t="shared" si="12"/>
        <v>19</v>
      </c>
      <c r="G319">
        <f t="shared" si="14"/>
        <v>6</v>
      </c>
      <c r="H319">
        <f t="shared" si="13"/>
        <v>5</v>
      </c>
    </row>
    <row r="320" spans="1:8" x14ac:dyDescent="0.3">
      <c r="A320" s="1">
        <v>44547</v>
      </c>
      <c r="B320">
        <v>21</v>
      </c>
      <c r="C320" t="s">
        <v>40</v>
      </c>
      <c r="D320">
        <v>20.5</v>
      </c>
      <c r="E320">
        <v>12</v>
      </c>
      <c r="F320">
        <f t="shared" si="12"/>
        <v>20</v>
      </c>
      <c r="G320">
        <f t="shared" si="14"/>
        <v>6</v>
      </c>
      <c r="H320">
        <f t="shared" si="13"/>
        <v>6</v>
      </c>
    </row>
    <row r="321" spans="1:8" x14ac:dyDescent="0.3">
      <c r="A321" s="1">
        <v>44550</v>
      </c>
      <c r="B321">
        <v>24</v>
      </c>
      <c r="C321" t="s">
        <v>40</v>
      </c>
      <c r="D321">
        <v>19.5555555555555</v>
      </c>
      <c r="E321">
        <v>12</v>
      </c>
      <c r="F321">
        <f t="shared" si="12"/>
        <v>19</v>
      </c>
      <c r="G321">
        <f t="shared" si="14"/>
        <v>12</v>
      </c>
      <c r="H321">
        <f t="shared" si="13"/>
        <v>0</v>
      </c>
    </row>
    <row r="322" spans="1:8" x14ac:dyDescent="0.3">
      <c r="A322" s="1">
        <v>44566</v>
      </c>
      <c r="B322">
        <v>0</v>
      </c>
      <c r="C322" t="s">
        <v>40</v>
      </c>
      <c r="D322">
        <v>21.3333333333333</v>
      </c>
      <c r="E322">
        <v>5</v>
      </c>
      <c r="F322">
        <f t="shared" si="12"/>
        <v>21</v>
      </c>
      <c r="G322">
        <f t="shared" si="14"/>
        <v>5</v>
      </c>
      <c r="H322">
        <f t="shared" si="13"/>
        <v>0</v>
      </c>
    </row>
    <row r="323" spans="1:8" x14ac:dyDescent="0.3">
      <c r="A323" s="1">
        <v>44573</v>
      </c>
      <c r="B323">
        <v>7</v>
      </c>
      <c r="C323" t="s">
        <v>40</v>
      </c>
      <c r="D323">
        <v>18.5</v>
      </c>
      <c r="E323">
        <v>7</v>
      </c>
      <c r="F323">
        <f t="shared" ref="F323:F370" si="15">IF(D323&lt;18,17,IF(D323&lt;19,18,IF(D323&lt;20,19,IF(D323&lt;21,20,IF(D323&lt;22,21,IF(D323&lt;23,22,IF(D323&lt;24,23,IF(D323&lt;25,24,IF(D323&lt;26,25)))))))))</f>
        <v>18</v>
      </c>
      <c r="G323">
        <f t="shared" si="14"/>
        <v>5</v>
      </c>
      <c r="H323">
        <f t="shared" ref="H323:H370" si="16">E323-G323</f>
        <v>2</v>
      </c>
    </row>
    <row r="324" spans="1:8" x14ac:dyDescent="0.3">
      <c r="A324" s="1">
        <v>44580</v>
      </c>
      <c r="B324">
        <v>14</v>
      </c>
      <c r="C324" t="s">
        <v>40</v>
      </c>
      <c r="D324">
        <v>19.076923076922998</v>
      </c>
      <c r="E324">
        <v>8</v>
      </c>
      <c r="F324">
        <f t="shared" si="15"/>
        <v>19</v>
      </c>
      <c r="G324">
        <f t="shared" ref="G324:G370" si="17">IF(E324&gt;E323, G323,E324 )</f>
        <v>5</v>
      </c>
      <c r="H324">
        <f t="shared" si="16"/>
        <v>3</v>
      </c>
    </row>
    <row r="325" spans="1:8" x14ac:dyDescent="0.3">
      <c r="A325" s="1">
        <v>44484</v>
      </c>
      <c r="B325">
        <v>0</v>
      </c>
      <c r="C325" t="s">
        <v>41</v>
      </c>
      <c r="D325">
        <v>24.307692307692299</v>
      </c>
      <c r="E325">
        <v>4</v>
      </c>
      <c r="F325">
        <f t="shared" si="15"/>
        <v>24</v>
      </c>
      <c r="G325">
        <f t="shared" si="17"/>
        <v>4</v>
      </c>
      <c r="H325">
        <f t="shared" si="16"/>
        <v>0</v>
      </c>
    </row>
    <row r="326" spans="1:8" x14ac:dyDescent="0.3">
      <c r="A326" s="1">
        <v>44491</v>
      </c>
      <c r="B326">
        <v>7</v>
      </c>
      <c r="C326" t="s">
        <v>41</v>
      </c>
      <c r="D326">
        <v>19.3333333333333</v>
      </c>
      <c r="E326">
        <v>6</v>
      </c>
      <c r="F326">
        <f t="shared" si="15"/>
        <v>19</v>
      </c>
      <c r="G326">
        <f t="shared" si="17"/>
        <v>4</v>
      </c>
      <c r="H326">
        <f t="shared" si="16"/>
        <v>2</v>
      </c>
    </row>
    <row r="327" spans="1:8" x14ac:dyDescent="0.3">
      <c r="A327" s="1">
        <v>44498</v>
      </c>
      <c r="B327">
        <v>14</v>
      </c>
      <c r="C327" t="s">
        <v>41</v>
      </c>
      <c r="D327">
        <v>18</v>
      </c>
      <c r="E327">
        <v>8</v>
      </c>
      <c r="F327">
        <f t="shared" si="15"/>
        <v>18</v>
      </c>
      <c r="G327">
        <f t="shared" si="17"/>
        <v>4</v>
      </c>
      <c r="H327">
        <f t="shared" si="16"/>
        <v>4</v>
      </c>
    </row>
    <row r="328" spans="1:8" x14ac:dyDescent="0.3">
      <c r="A328" s="1">
        <v>44505</v>
      </c>
      <c r="B328">
        <v>21</v>
      </c>
      <c r="C328" t="s">
        <v>41</v>
      </c>
      <c r="D328">
        <v>17</v>
      </c>
      <c r="E328">
        <v>11</v>
      </c>
      <c r="F328">
        <f t="shared" si="15"/>
        <v>17</v>
      </c>
      <c r="G328">
        <f t="shared" si="17"/>
        <v>4</v>
      </c>
      <c r="H328">
        <f t="shared" si="16"/>
        <v>7</v>
      </c>
    </row>
    <row r="329" spans="1:8" x14ac:dyDescent="0.3">
      <c r="A329" s="1">
        <v>44526</v>
      </c>
      <c r="B329">
        <v>0</v>
      </c>
      <c r="C329" t="s">
        <v>41</v>
      </c>
      <c r="D329">
        <v>19.545454545454501</v>
      </c>
      <c r="E329">
        <v>5</v>
      </c>
      <c r="F329">
        <f t="shared" si="15"/>
        <v>19</v>
      </c>
      <c r="G329">
        <f t="shared" si="17"/>
        <v>5</v>
      </c>
      <c r="H329">
        <f t="shared" si="16"/>
        <v>0</v>
      </c>
    </row>
    <row r="330" spans="1:8" x14ac:dyDescent="0.3">
      <c r="A330" s="1">
        <v>44533</v>
      </c>
      <c r="B330">
        <v>7</v>
      </c>
      <c r="C330" t="s">
        <v>41</v>
      </c>
      <c r="D330">
        <v>20.1666666666666</v>
      </c>
      <c r="E330">
        <v>8</v>
      </c>
      <c r="F330">
        <f t="shared" si="15"/>
        <v>20</v>
      </c>
      <c r="G330">
        <f t="shared" si="17"/>
        <v>5</v>
      </c>
      <c r="H330">
        <f t="shared" si="16"/>
        <v>3</v>
      </c>
    </row>
    <row r="331" spans="1:8" x14ac:dyDescent="0.3">
      <c r="A331" s="1">
        <v>44540</v>
      </c>
      <c r="B331">
        <v>14</v>
      </c>
      <c r="C331" t="s">
        <v>41</v>
      </c>
      <c r="D331">
        <v>19.692307692307601</v>
      </c>
      <c r="E331">
        <v>10</v>
      </c>
      <c r="F331">
        <f t="shared" si="15"/>
        <v>19</v>
      </c>
      <c r="G331">
        <f t="shared" si="17"/>
        <v>5</v>
      </c>
      <c r="H331">
        <f t="shared" si="16"/>
        <v>5</v>
      </c>
    </row>
    <row r="332" spans="1:8" x14ac:dyDescent="0.3">
      <c r="A332" s="1">
        <v>44547</v>
      </c>
      <c r="B332">
        <v>21</v>
      </c>
      <c r="C332" t="s">
        <v>41</v>
      </c>
      <c r="D332">
        <v>20.538461538461501</v>
      </c>
      <c r="E332">
        <v>11</v>
      </c>
      <c r="F332">
        <f t="shared" si="15"/>
        <v>20</v>
      </c>
      <c r="G332">
        <f t="shared" si="17"/>
        <v>5</v>
      </c>
      <c r="H332">
        <f t="shared" si="16"/>
        <v>6</v>
      </c>
    </row>
    <row r="333" spans="1:8" x14ac:dyDescent="0.3">
      <c r="A333" s="1">
        <v>44550</v>
      </c>
      <c r="B333">
        <v>24</v>
      </c>
      <c r="C333" t="s">
        <v>41</v>
      </c>
      <c r="D333">
        <v>19.600000000000001</v>
      </c>
      <c r="E333">
        <v>12</v>
      </c>
      <c r="F333">
        <f t="shared" si="15"/>
        <v>19</v>
      </c>
      <c r="G333">
        <f t="shared" si="17"/>
        <v>5</v>
      </c>
      <c r="H333">
        <f t="shared" si="16"/>
        <v>7</v>
      </c>
    </row>
    <row r="334" spans="1:8" x14ac:dyDescent="0.3">
      <c r="A334" s="1">
        <v>44566</v>
      </c>
      <c r="B334">
        <v>0</v>
      </c>
      <c r="C334" t="s">
        <v>41</v>
      </c>
      <c r="D334">
        <v>21.3333333333333</v>
      </c>
      <c r="E334">
        <v>5</v>
      </c>
      <c r="F334">
        <f t="shared" si="15"/>
        <v>21</v>
      </c>
      <c r="G334">
        <f t="shared" si="17"/>
        <v>5</v>
      </c>
      <c r="H334">
        <f t="shared" si="16"/>
        <v>0</v>
      </c>
    </row>
    <row r="335" spans="1:8" x14ac:dyDescent="0.3">
      <c r="A335" s="1">
        <v>44573</v>
      </c>
      <c r="B335">
        <v>7</v>
      </c>
      <c r="C335" t="s">
        <v>41</v>
      </c>
      <c r="D335">
        <v>18.590909090909001</v>
      </c>
      <c r="E335">
        <v>8</v>
      </c>
      <c r="F335">
        <f t="shared" si="15"/>
        <v>18</v>
      </c>
      <c r="G335">
        <f t="shared" si="17"/>
        <v>5</v>
      </c>
      <c r="H335">
        <f t="shared" si="16"/>
        <v>3</v>
      </c>
    </row>
    <row r="336" spans="1:8" x14ac:dyDescent="0.3">
      <c r="A336" s="1">
        <v>44580</v>
      </c>
      <c r="B336">
        <v>14</v>
      </c>
      <c r="C336" t="s">
        <v>41</v>
      </c>
      <c r="D336">
        <v>19.230769230769202</v>
      </c>
      <c r="E336">
        <v>10</v>
      </c>
      <c r="F336">
        <f t="shared" si="15"/>
        <v>19</v>
      </c>
      <c r="G336">
        <f t="shared" si="17"/>
        <v>5</v>
      </c>
      <c r="H336">
        <f t="shared" si="16"/>
        <v>5</v>
      </c>
    </row>
    <row r="337" spans="1:8" x14ac:dyDescent="0.3">
      <c r="A337" s="1">
        <v>44484</v>
      </c>
      <c r="B337">
        <v>0</v>
      </c>
      <c r="C337" t="s">
        <v>42</v>
      </c>
      <c r="D337">
        <v>24.1538461538461</v>
      </c>
      <c r="E337">
        <v>5</v>
      </c>
      <c r="F337">
        <f t="shared" si="15"/>
        <v>24</v>
      </c>
      <c r="G337">
        <f t="shared" si="17"/>
        <v>5</v>
      </c>
      <c r="H337">
        <f t="shared" si="16"/>
        <v>0</v>
      </c>
    </row>
    <row r="338" spans="1:8" x14ac:dyDescent="0.3">
      <c r="A338" s="1">
        <v>44491</v>
      </c>
      <c r="B338">
        <v>7</v>
      </c>
      <c r="C338" t="s">
        <v>42</v>
      </c>
      <c r="D338">
        <v>19.3333333333333</v>
      </c>
      <c r="E338">
        <v>7</v>
      </c>
      <c r="F338">
        <f t="shared" si="15"/>
        <v>19</v>
      </c>
      <c r="G338">
        <f t="shared" si="17"/>
        <v>5</v>
      </c>
      <c r="H338">
        <f t="shared" si="16"/>
        <v>2</v>
      </c>
    </row>
    <row r="339" spans="1:8" x14ac:dyDescent="0.3">
      <c r="A339" s="1">
        <v>44498</v>
      </c>
      <c r="B339">
        <v>14</v>
      </c>
      <c r="C339" t="s">
        <v>42</v>
      </c>
      <c r="D339">
        <v>20.75</v>
      </c>
      <c r="E339">
        <v>10</v>
      </c>
      <c r="F339">
        <f t="shared" si="15"/>
        <v>20</v>
      </c>
      <c r="G339">
        <f t="shared" si="17"/>
        <v>5</v>
      </c>
      <c r="H339">
        <f t="shared" si="16"/>
        <v>5</v>
      </c>
    </row>
    <row r="340" spans="1:8" x14ac:dyDescent="0.3">
      <c r="A340" s="1">
        <v>44505</v>
      </c>
      <c r="B340">
        <v>21</v>
      </c>
      <c r="C340" t="s">
        <v>42</v>
      </c>
      <c r="D340">
        <v>19</v>
      </c>
      <c r="E340">
        <v>12</v>
      </c>
      <c r="F340">
        <f t="shared" si="15"/>
        <v>19</v>
      </c>
      <c r="G340">
        <f t="shared" si="17"/>
        <v>5</v>
      </c>
      <c r="H340">
        <f t="shared" si="16"/>
        <v>7</v>
      </c>
    </row>
    <row r="341" spans="1:8" x14ac:dyDescent="0.3">
      <c r="A341" s="1">
        <v>44526</v>
      </c>
      <c r="B341">
        <v>0</v>
      </c>
      <c r="C341" t="s">
        <v>42</v>
      </c>
      <c r="D341">
        <v>19.571428571428498</v>
      </c>
      <c r="E341">
        <v>6</v>
      </c>
      <c r="F341">
        <f t="shared" si="15"/>
        <v>19</v>
      </c>
      <c r="G341">
        <f t="shared" si="17"/>
        <v>6</v>
      </c>
      <c r="H341">
        <f t="shared" si="16"/>
        <v>0</v>
      </c>
    </row>
    <row r="342" spans="1:8" x14ac:dyDescent="0.3">
      <c r="A342" s="1">
        <v>44533</v>
      </c>
      <c r="B342">
        <v>7</v>
      </c>
      <c r="C342" t="s">
        <v>42</v>
      </c>
      <c r="D342">
        <v>20.545454545454501</v>
      </c>
      <c r="E342">
        <v>8</v>
      </c>
      <c r="F342">
        <f t="shared" si="15"/>
        <v>20</v>
      </c>
      <c r="G342">
        <f t="shared" si="17"/>
        <v>6</v>
      </c>
      <c r="H342">
        <f t="shared" si="16"/>
        <v>2</v>
      </c>
    </row>
    <row r="343" spans="1:8" x14ac:dyDescent="0.3">
      <c r="A343" s="1">
        <v>44540</v>
      </c>
      <c r="B343">
        <v>14</v>
      </c>
      <c r="C343" t="s">
        <v>42</v>
      </c>
      <c r="D343">
        <v>19.692307692307601</v>
      </c>
      <c r="E343">
        <v>11</v>
      </c>
      <c r="F343">
        <f t="shared" si="15"/>
        <v>19</v>
      </c>
      <c r="G343">
        <f t="shared" si="17"/>
        <v>6</v>
      </c>
      <c r="H343">
        <f t="shared" si="16"/>
        <v>5</v>
      </c>
    </row>
    <row r="344" spans="1:8" x14ac:dyDescent="0.3">
      <c r="A344" s="1">
        <v>44547</v>
      </c>
      <c r="B344">
        <v>21</v>
      </c>
      <c r="C344" t="s">
        <v>42</v>
      </c>
      <c r="D344">
        <v>21.125</v>
      </c>
      <c r="E344">
        <v>11</v>
      </c>
      <c r="F344">
        <f t="shared" si="15"/>
        <v>21</v>
      </c>
      <c r="G344">
        <f t="shared" si="17"/>
        <v>11</v>
      </c>
      <c r="H344">
        <f t="shared" si="16"/>
        <v>0</v>
      </c>
    </row>
    <row r="345" spans="1:8" x14ac:dyDescent="0.3">
      <c r="A345" s="1">
        <v>44550</v>
      </c>
      <c r="B345">
        <v>24</v>
      </c>
      <c r="C345" t="s">
        <v>42</v>
      </c>
      <c r="D345">
        <v>19.600000000000001</v>
      </c>
      <c r="E345">
        <v>12</v>
      </c>
      <c r="F345">
        <f t="shared" si="15"/>
        <v>19</v>
      </c>
      <c r="G345">
        <f t="shared" si="17"/>
        <v>11</v>
      </c>
      <c r="H345">
        <f t="shared" si="16"/>
        <v>1</v>
      </c>
    </row>
    <row r="346" spans="1:8" x14ac:dyDescent="0.3">
      <c r="A346" s="1">
        <v>44566</v>
      </c>
      <c r="B346">
        <v>0</v>
      </c>
      <c r="C346" t="s">
        <v>42</v>
      </c>
      <c r="D346">
        <v>21.3333333333333</v>
      </c>
      <c r="E346">
        <v>5</v>
      </c>
      <c r="F346">
        <f t="shared" si="15"/>
        <v>21</v>
      </c>
      <c r="G346">
        <f t="shared" si="17"/>
        <v>5</v>
      </c>
      <c r="H346">
        <f t="shared" si="16"/>
        <v>0</v>
      </c>
    </row>
    <row r="347" spans="1:8" x14ac:dyDescent="0.3">
      <c r="A347" s="1">
        <v>44573</v>
      </c>
      <c r="B347">
        <v>7</v>
      </c>
      <c r="C347" t="s">
        <v>42</v>
      </c>
      <c r="D347">
        <v>18.8333333333333</v>
      </c>
      <c r="E347">
        <v>7</v>
      </c>
      <c r="F347">
        <f t="shared" si="15"/>
        <v>18</v>
      </c>
      <c r="G347">
        <f t="shared" si="17"/>
        <v>5</v>
      </c>
      <c r="H347">
        <f t="shared" si="16"/>
        <v>2</v>
      </c>
    </row>
    <row r="348" spans="1:8" x14ac:dyDescent="0.3">
      <c r="A348" s="1">
        <v>44580</v>
      </c>
      <c r="B348">
        <v>14</v>
      </c>
      <c r="C348" t="s">
        <v>42</v>
      </c>
      <c r="D348">
        <v>18.727272727272702</v>
      </c>
      <c r="E348">
        <v>9</v>
      </c>
      <c r="F348">
        <f t="shared" si="15"/>
        <v>18</v>
      </c>
      <c r="G348">
        <f t="shared" si="17"/>
        <v>5</v>
      </c>
      <c r="H348">
        <f t="shared" si="16"/>
        <v>4</v>
      </c>
    </row>
    <row r="349" spans="1:8" x14ac:dyDescent="0.3">
      <c r="A349" s="1">
        <v>44484</v>
      </c>
      <c r="B349">
        <v>0</v>
      </c>
      <c r="C349" t="s">
        <v>43</v>
      </c>
      <c r="D349">
        <v>24.181818181818102</v>
      </c>
      <c r="E349">
        <v>4</v>
      </c>
      <c r="F349">
        <f t="shared" si="15"/>
        <v>24</v>
      </c>
      <c r="G349">
        <f t="shared" si="17"/>
        <v>4</v>
      </c>
      <c r="H349">
        <f t="shared" si="16"/>
        <v>0</v>
      </c>
    </row>
    <row r="350" spans="1:8" x14ac:dyDescent="0.3">
      <c r="A350" s="1">
        <v>44491</v>
      </c>
      <c r="B350">
        <v>7</v>
      </c>
      <c r="C350" t="s">
        <v>43</v>
      </c>
      <c r="D350">
        <v>19.2222222222222</v>
      </c>
      <c r="E350">
        <v>7</v>
      </c>
      <c r="F350">
        <f t="shared" si="15"/>
        <v>19</v>
      </c>
      <c r="G350">
        <f t="shared" si="17"/>
        <v>4</v>
      </c>
      <c r="H350">
        <f t="shared" si="16"/>
        <v>3</v>
      </c>
    </row>
    <row r="351" spans="1:8" x14ac:dyDescent="0.3">
      <c r="A351" s="1">
        <v>44498</v>
      </c>
      <c r="B351">
        <v>14</v>
      </c>
      <c r="C351" t="s">
        <v>43</v>
      </c>
      <c r="D351">
        <v>18</v>
      </c>
      <c r="E351">
        <v>10</v>
      </c>
      <c r="F351">
        <f t="shared" si="15"/>
        <v>18</v>
      </c>
      <c r="G351">
        <f t="shared" si="17"/>
        <v>4</v>
      </c>
      <c r="H351">
        <f t="shared" si="16"/>
        <v>6</v>
      </c>
    </row>
    <row r="352" spans="1:8" x14ac:dyDescent="0.3">
      <c r="A352" s="1">
        <v>44526</v>
      </c>
      <c r="B352">
        <v>0</v>
      </c>
      <c r="C352" t="s">
        <v>43</v>
      </c>
      <c r="D352">
        <v>19.571428571428498</v>
      </c>
      <c r="E352">
        <v>6</v>
      </c>
      <c r="F352">
        <f t="shared" si="15"/>
        <v>19</v>
      </c>
      <c r="G352">
        <f t="shared" si="17"/>
        <v>6</v>
      </c>
      <c r="H352">
        <f t="shared" si="16"/>
        <v>0</v>
      </c>
    </row>
    <row r="353" spans="1:8" x14ac:dyDescent="0.3">
      <c r="A353" s="1">
        <v>44533</v>
      </c>
      <c r="B353">
        <v>7</v>
      </c>
      <c r="C353" t="s">
        <v>43</v>
      </c>
      <c r="D353">
        <v>20.4166666666666</v>
      </c>
      <c r="E353">
        <v>8</v>
      </c>
      <c r="F353">
        <f t="shared" si="15"/>
        <v>20</v>
      </c>
      <c r="G353">
        <f t="shared" si="17"/>
        <v>6</v>
      </c>
      <c r="H353">
        <f t="shared" si="16"/>
        <v>2</v>
      </c>
    </row>
    <row r="354" spans="1:8" x14ac:dyDescent="0.3">
      <c r="A354" s="1">
        <v>44540</v>
      </c>
      <c r="B354">
        <v>14</v>
      </c>
      <c r="C354" t="s">
        <v>43</v>
      </c>
      <c r="D354">
        <v>19.6666666666666</v>
      </c>
      <c r="E354">
        <v>11</v>
      </c>
      <c r="F354">
        <f t="shared" si="15"/>
        <v>19</v>
      </c>
      <c r="G354">
        <f t="shared" si="17"/>
        <v>6</v>
      </c>
      <c r="H354">
        <f t="shared" si="16"/>
        <v>5</v>
      </c>
    </row>
    <row r="355" spans="1:8" x14ac:dyDescent="0.3">
      <c r="A355" s="1">
        <v>44547</v>
      </c>
      <c r="B355">
        <v>21</v>
      </c>
      <c r="C355" t="s">
        <v>43</v>
      </c>
      <c r="D355">
        <v>20.615384615384599</v>
      </c>
      <c r="E355">
        <v>12</v>
      </c>
      <c r="F355">
        <f t="shared" si="15"/>
        <v>20</v>
      </c>
      <c r="G355">
        <f t="shared" si="17"/>
        <v>6</v>
      </c>
      <c r="H355">
        <f t="shared" si="16"/>
        <v>6</v>
      </c>
    </row>
    <row r="356" spans="1:8" x14ac:dyDescent="0.3">
      <c r="A356" s="1">
        <v>44550</v>
      </c>
      <c r="B356">
        <v>24</v>
      </c>
      <c r="C356" t="s">
        <v>43</v>
      </c>
      <c r="D356">
        <v>19.428571428571399</v>
      </c>
      <c r="E356">
        <v>12</v>
      </c>
      <c r="F356">
        <f t="shared" si="15"/>
        <v>19</v>
      </c>
      <c r="G356">
        <f t="shared" si="17"/>
        <v>12</v>
      </c>
      <c r="H356">
        <f t="shared" si="16"/>
        <v>0</v>
      </c>
    </row>
    <row r="357" spans="1:8" x14ac:dyDescent="0.3">
      <c r="A357" s="1">
        <v>44566</v>
      </c>
      <c r="B357">
        <v>0</v>
      </c>
      <c r="C357" t="s">
        <v>43</v>
      </c>
      <c r="D357">
        <v>22</v>
      </c>
      <c r="E357">
        <v>5</v>
      </c>
      <c r="F357">
        <f t="shared" si="15"/>
        <v>22</v>
      </c>
      <c r="G357">
        <f t="shared" si="17"/>
        <v>5</v>
      </c>
      <c r="H357">
        <f t="shared" si="16"/>
        <v>0</v>
      </c>
    </row>
    <row r="358" spans="1:8" x14ac:dyDescent="0.3">
      <c r="A358" s="1">
        <v>44573</v>
      </c>
      <c r="B358">
        <v>7</v>
      </c>
      <c r="C358" t="s">
        <v>43</v>
      </c>
      <c r="D358">
        <v>18.764705882352899</v>
      </c>
      <c r="E358">
        <v>7</v>
      </c>
      <c r="F358">
        <f t="shared" si="15"/>
        <v>18</v>
      </c>
      <c r="G358">
        <f t="shared" si="17"/>
        <v>5</v>
      </c>
      <c r="H358">
        <f t="shared" si="16"/>
        <v>2</v>
      </c>
    </row>
    <row r="359" spans="1:8" x14ac:dyDescent="0.3">
      <c r="A359" s="1">
        <v>44580</v>
      </c>
      <c r="B359">
        <v>14</v>
      </c>
      <c r="C359" t="s">
        <v>43</v>
      </c>
      <c r="D359">
        <v>19.076923076922998</v>
      </c>
      <c r="E359">
        <v>9</v>
      </c>
      <c r="F359">
        <f t="shared" si="15"/>
        <v>19</v>
      </c>
      <c r="G359">
        <f t="shared" si="17"/>
        <v>5</v>
      </c>
      <c r="H359">
        <f t="shared" si="16"/>
        <v>4</v>
      </c>
    </row>
    <row r="360" spans="1:8" x14ac:dyDescent="0.3">
      <c r="A360" s="1">
        <v>44484</v>
      </c>
      <c r="B360">
        <v>0</v>
      </c>
      <c r="C360" t="s">
        <v>44</v>
      </c>
      <c r="D360">
        <v>24.0833333333333</v>
      </c>
      <c r="E360">
        <v>4</v>
      </c>
      <c r="F360">
        <f t="shared" si="15"/>
        <v>24</v>
      </c>
      <c r="G360">
        <f t="shared" si="17"/>
        <v>4</v>
      </c>
      <c r="H360">
        <f t="shared" si="16"/>
        <v>0</v>
      </c>
    </row>
    <row r="361" spans="1:8" x14ac:dyDescent="0.3">
      <c r="A361" s="1">
        <v>44491</v>
      </c>
      <c r="B361">
        <v>7</v>
      </c>
      <c r="C361" t="s">
        <v>44</v>
      </c>
      <c r="D361">
        <v>18.5</v>
      </c>
      <c r="E361">
        <v>6</v>
      </c>
      <c r="F361">
        <f t="shared" si="15"/>
        <v>18</v>
      </c>
      <c r="G361">
        <f t="shared" si="17"/>
        <v>4</v>
      </c>
      <c r="H361">
        <f t="shared" si="16"/>
        <v>2</v>
      </c>
    </row>
    <row r="362" spans="1:8" x14ac:dyDescent="0.3">
      <c r="A362" s="1">
        <v>44498</v>
      </c>
      <c r="B362">
        <v>14</v>
      </c>
      <c r="C362" t="s">
        <v>44</v>
      </c>
      <c r="D362">
        <v>21</v>
      </c>
      <c r="E362">
        <v>9</v>
      </c>
      <c r="F362">
        <f t="shared" si="15"/>
        <v>21</v>
      </c>
      <c r="G362">
        <f t="shared" si="17"/>
        <v>4</v>
      </c>
      <c r="H362">
        <f t="shared" si="16"/>
        <v>5</v>
      </c>
    </row>
    <row r="363" spans="1:8" x14ac:dyDescent="0.3">
      <c r="A363" s="1">
        <v>44526</v>
      </c>
      <c r="B363">
        <v>0</v>
      </c>
      <c r="C363" t="s">
        <v>44</v>
      </c>
      <c r="D363">
        <v>19.5</v>
      </c>
      <c r="E363">
        <v>6</v>
      </c>
      <c r="F363">
        <f t="shared" si="15"/>
        <v>19</v>
      </c>
      <c r="G363">
        <f t="shared" si="17"/>
        <v>6</v>
      </c>
      <c r="H363">
        <f t="shared" si="16"/>
        <v>0</v>
      </c>
    </row>
    <row r="364" spans="1:8" x14ac:dyDescent="0.3">
      <c r="A364" s="1">
        <v>44533</v>
      </c>
      <c r="B364">
        <v>7</v>
      </c>
      <c r="C364" t="s">
        <v>44</v>
      </c>
      <c r="D364">
        <v>20.307692307692299</v>
      </c>
      <c r="E364">
        <v>8</v>
      </c>
      <c r="F364">
        <f t="shared" si="15"/>
        <v>20</v>
      </c>
      <c r="G364">
        <f t="shared" si="17"/>
        <v>6</v>
      </c>
      <c r="H364">
        <f t="shared" si="16"/>
        <v>2</v>
      </c>
    </row>
    <row r="365" spans="1:8" x14ac:dyDescent="0.3">
      <c r="A365" s="1">
        <v>44540</v>
      </c>
      <c r="B365">
        <v>14</v>
      </c>
      <c r="C365" t="s">
        <v>44</v>
      </c>
      <c r="D365">
        <v>19.6428571428571</v>
      </c>
      <c r="E365">
        <v>11</v>
      </c>
      <c r="F365">
        <f t="shared" si="15"/>
        <v>19</v>
      </c>
      <c r="G365">
        <f t="shared" si="17"/>
        <v>6</v>
      </c>
      <c r="H365">
        <f t="shared" si="16"/>
        <v>5</v>
      </c>
    </row>
    <row r="366" spans="1:8" x14ac:dyDescent="0.3">
      <c r="A366" s="1">
        <v>44547</v>
      </c>
      <c r="B366">
        <v>21</v>
      </c>
      <c r="C366" t="s">
        <v>44</v>
      </c>
      <c r="D366">
        <v>20.5555555555555</v>
      </c>
      <c r="E366">
        <v>12</v>
      </c>
      <c r="F366">
        <f t="shared" si="15"/>
        <v>20</v>
      </c>
      <c r="G366">
        <f t="shared" si="17"/>
        <v>6</v>
      </c>
      <c r="H366">
        <f t="shared" si="16"/>
        <v>6</v>
      </c>
    </row>
    <row r="367" spans="1:8" x14ac:dyDescent="0.3">
      <c r="A367" s="1">
        <v>44550</v>
      </c>
      <c r="B367">
        <v>24</v>
      </c>
      <c r="C367" t="s">
        <v>44</v>
      </c>
      <c r="D367">
        <v>19</v>
      </c>
      <c r="E367">
        <v>13</v>
      </c>
      <c r="F367">
        <f t="shared" si="15"/>
        <v>19</v>
      </c>
      <c r="G367">
        <f t="shared" si="17"/>
        <v>6</v>
      </c>
      <c r="H367">
        <f t="shared" si="16"/>
        <v>7</v>
      </c>
    </row>
    <row r="368" spans="1:8" x14ac:dyDescent="0.3">
      <c r="A368" s="1">
        <v>44566</v>
      </c>
      <c r="B368">
        <v>0</v>
      </c>
      <c r="C368" t="s">
        <v>44</v>
      </c>
      <c r="D368">
        <v>21</v>
      </c>
      <c r="E368">
        <v>5</v>
      </c>
      <c r="F368">
        <f t="shared" si="15"/>
        <v>21</v>
      </c>
      <c r="G368">
        <f t="shared" si="17"/>
        <v>5</v>
      </c>
      <c r="H368">
        <f t="shared" si="16"/>
        <v>0</v>
      </c>
    </row>
    <row r="369" spans="1:8" x14ac:dyDescent="0.3">
      <c r="A369" s="1">
        <v>44573</v>
      </c>
      <c r="B369">
        <v>7</v>
      </c>
      <c r="C369" t="s">
        <v>44</v>
      </c>
      <c r="D369">
        <v>18.6875</v>
      </c>
      <c r="E369">
        <v>8</v>
      </c>
      <c r="F369">
        <f t="shared" si="15"/>
        <v>18</v>
      </c>
      <c r="G369">
        <f t="shared" si="17"/>
        <v>5</v>
      </c>
      <c r="H369">
        <f t="shared" si="16"/>
        <v>3</v>
      </c>
    </row>
    <row r="370" spans="1:8" x14ac:dyDescent="0.3">
      <c r="A370" s="1">
        <v>44580</v>
      </c>
      <c r="B370">
        <v>14</v>
      </c>
      <c r="C370" t="s">
        <v>44</v>
      </c>
      <c r="D370">
        <v>18.846153846153801</v>
      </c>
      <c r="E370">
        <v>10</v>
      </c>
      <c r="F370">
        <f t="shared" si="15"/>
        <v>18</v>
      </c>
      <c r="G370">
        <f t="shared" si="17"/>
        <v>5</v>
      </c>
      <c r="H370">
        <f t="shared" si="16"/>
        <v>5</v>
      </c>
    </row>
  </sheetData>
  <autoFilter ref="A1:F370" xr:uid="{00000000-0009-0000-0000-000000000000}"/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5768-E934-48CA-BE29-B6D9E105AF2D}">
  <dimension ref="A1:C6"/>
  <sheetViews>
    <sheetView workbookViewId="0">
      <selection activeCell="H19" sqref="H19"/>
    </sheetView>
  </sheetViews>
  <sheetFormatPr defaultRowHeight="16.5" x14ac:dyDescent="0.3"/>
  <cols>
    <col min="1" max="1" width="12.875" bestFit="1" customWidth="1"/>
  </cols>
  <sheetData>
    <row r="1" spans="1:3" x14ac:dyDescent="0.3">
      <c r="A1" t="s">
        <v>47</v>
      </c>
      <c r="B1">
        <v>1.8380000000000001</v>
      </c>
      <c r="C1" t="s">
        <v>50</v>
      </c>
    </row>
    <row r="2" spans="1:3" x14ac:dyDescent="0.3">
      <c r="A2" t="s">
        <v>48</v>
      </c>
      <c r="B2">
        <v>34.700000000000003</v>
      </c>
      <c r="C2" t="s">
        <v>51</v>
      </c>
    </row>
    <row r="3" spans="1:3" x14ac:dyDescent="0.3">
      <c r="A3" t="s">
        <v>49</v>
      </c>
      <c r="B3">
        <v>20.57</v>
      </c>
      <c r="C3" t="s">
        <v>52</v>
      </c>
    </row>
    <row r="4" spans="1:3" x14ac:dyDescent="0.3">
      <c r="A4" t="s">
        <v>56</v>
      </c>
      <c r="B4" t="s">
        <v>46</v>
      </c>
    </row>
    <row r="6" spans="1:3" x14ac:dyDescent="0.3">
      <c r="A6" t="s">
        <v>73</v>
      </c>
      <c r="B6" t="s">
        <v>98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FEF5F-7D80-4145-8F3F-70D1892D9495}">
  <dimension ref="A1:AP370"/>
  <sheetViews>
    <sheetView topLeftCell="H31" zoomScaleNormal="100" workbookViewId="0">
      <selection activeCell="AQ45" sqref="AQ45"/>
    </sheetView>
  </sheetViews>
  <sheetFormatPr defaultRowHeight="16.5" x14ac:dyDescent="0.3"/>
  <cols>
    <col min="1" max="1" width="11.125" bestFit="1" customWidth="1"/>
    <col min="3" max="3" width="18.5" bestFit="1" customWidth="1"/>
    <col min="8" max="8" width="14.625" bestFit="1" customWidth="1"/>
    <col min="16" max="16" width="12.125" bestFit="1" customWidth="1"/>
    <col min="17" max="17" width="11.125" bestFit="1" customWidth="1"/>
    <col min="23" max="23" width="12.75" bestFit="1" customWidth="1"/>
    <col min="24" max="24" width="12.75" customWidth="1"/>
    <col min="25" max="25" width="11.125" bestFit="1" customWidth="1"/>
    <col min="31" max="31" width="12.75" bestFit="1" customWidth="1"/>
    <col min="32" max="32" width="12.75" customWidth="1"/>
    <col min="33" max="33" width="11.125" bestFit="1" customWidth="1"/>
    <col min="39" max="39" width="12.75" bestFit="1" customWidth="1"/>
    <col min="40" max="40" width="12.75" customWidth="1"/>
  </cols>
  <sheetData>
    <row r="1" spans="1:42" x14ac:dyDescent="0.3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45</v>
      </c>
      <c r="G1" t="s">
        <v>67</v>
      </c>
      <c r="H1" t="s">
        <v>66</v>
      </c>
      <c r="I1" t="s">
        <v>63</v>
      </c>
      <c r="J1" t="s">
        <v>64</v>
      </c>
      <c r="K1" t="s">
        <v>72</v>
      </c>
      <c r="O1" s="4" t="s">
        <v>60</v>
      </c>
      <c r="P1" s="15"/>
      <c r="Q1" s="5" t="s">
        <v>55</v>
      </c>
      <c r="R1" s="6" t="s">
        <v>57</v>
      </c>
      <c r="S1" s="6" t="s">
        <v>53</v>
      </c>
      <c r="T1" s="6" t="s">
        <v>54</v>
      </c>
      <c r="U1" s="6" t="s">
        <v>56</v>
      </c>
      <c r="V1" s="6" t="s">
        <v>61</v>
      </c>
      <c r="W1" s="6" t="s">
        <v>62</v>
      </c>
      <c r="X1" s="7" t="s">
        <v>71</v>
      </c>
      <c r="Y1" s="5" t="s">
        <v>55</v>
      </c>
      <c r="Z1" s="6" t="s">
        <v>57</v>
      </c>
      <c r="AA1" s="6" t="s">
        <v>53</v>
      </c>
      <c r="AB1" s="6" t="s">
        <v>54</v>
      </c>
      <c r="AC1" s="6" t="s">
        <v>56</v>
      </c>
      <c r="AD1" s="6" t="s">
        <v>61</v>
      </c>
      <c r="AE1" s="6" t="s">
        <v>62</v>
      </c>
      <c r="AF1" s="7" t="s">
        <v>71</v>
      </c>
      <c r="AG1" s="5" t="s">
        <v>55</v>
      </c>
      <c r="AH1" s="6" t="s">
        <v>57</v>
      </c>
      <c r="AI1" s="6" t="s">
        <v>53</v>
      </c>
      <c r="AJ1" s="6" t="s">
        <v>54</v>
      </c>
      <c r="AK1" s="6" t="s">
        <v>56</v>
      </c>
      <c r="AL1" s="6" t="s">
        <v>61</v>
      </c>
      <c r="AM1" s="6" t="s">
        <v>62</v>
      </c>
      <c r="AN1" s="7" t="s">
        <v>71</v>
      </c>
      <c r="AO1" s="30" t="s">
        <v>60</v>
      </c>
      <c r="AP1" s="19"/>
    </row>
    <row r="2" spans="1:42" x14ac:dyDescent="0.3">
      <c r="A2" s="1">
        <v>44446</v>
      </c>
      <c r="B2">
        <v>0</v>
      </c>
      <c r="C2" t="s">
        <v>4</v>
      </c>
      <c r="D2">
        <v>21.818181818181799</v>
      </c>
      <c r="E2">
        <v>3</v>
      </c>
      <c r="F2">
        <f>IF(D2&lt;18,17,IF(D2&lt;19,18,IF(D2&lt;20,19,IF(D2&lt;21,20,IF(D2&lt;22,21,IF(D2&lt;23,22,IF(D2&lt;24,23,IF(D2&lt;25,24,IF(D2&lt;26,25)))))))))</f>
        <v>21</v>
      </c>
      <c r="G2">
        <f>E2</f>
        <v>3</v>
      </c>
      <c r="H2">
        <f>E2-G2</f>
        <v>0</v>
      </c>
      <c r="I2">
        <v>0</v>
      </c>
      <c r="J2">
        <f>EXP(-1*(LN(F2/18 )^2))*B2</f>
        <v>0</v>
      </c>
      <c r="K2">
        <f>$P$10/(1+EXP(-(I2-$P$8)/$P$9))</f>
        <v>1.2854996900796727</v>
      </c>
      <c r="L2">
        <f>(H2-K2)^2</f>
        <v>1.6525094531949345</v>
      </c>
      <c r="O2" s="4" t="s">
        <v>47</v>
      </c>
      <c r="P2" s="15">
        <v>0.4</v>
      </c>
      <c r="Q2" s="16">
        <v>1</v>
      </c>
      <c r="R2" s="27">
        <v>18</v>
      </c>
      <c r="S2" s="27">
        <f>IF(AND(R2&gt;0, R2&lt;$P$3), $P$2*$AP$2/3 *(($P$3-R2)/($P$3-$P$4))*(R2/$P$4)^($P$4/($P$3-$P$4)),0)</f>
        <v>0.81623890242816433</v>
      </c>
      <c r="T2" s="27">
        <f t="shared" ref="T2:T16" si="0">S2*0.05</f>
        <v>4.0811945121408219E-2</v>
      </c>
      <c r="U2" s="27">
        <f t="shared" ref="U2:U33" si="1">IF(Q2&lt;$P$5, T2, S2*$P$6)</f>
        <v>4.0811945121408219E-2</v>
      </c>
      <c r="V2" s="27">
        <f>IF(Q2&lt;$P$5, T2, S2*$P$6)+3</f>
        <v>3.0408119451214084</v>
      </c>
      <c r="W2" s="27"/>
      <c r="X2" s="11"/>
      <c r="Y2" s="16">
        <v>1</v>
      </c>
      <c r="Z2" s="27">
        <v>21</v>
      </c>
      <c r="AA2" s="27">
        <f>IF(AND(Z2&gt;0, Z2&lt;$P$3), $P$2*$AP$2/3 *(($P$3-Z2)/($P$3-$P$4))*(Z2/$P$4)^($P$4/($P$3-$P$4)),0)</f>
        <v>0.95067176614755533</v>
      </c>
      <c r="AB2" s="27">
        <f>AA2*0.05</f>
        <v>4.7533588307377771E-2</v>
      </c>
      <c r="AC2" s="27">
        <f>IF(Y2&lt;$P$5, AB2, AA2*$P$6)</f>
        <v>4.7533588307377771E-2</v>
      </c>
      <c r="AD2" s="27">
        <f>IF(Y2&lt;$P$5, AB2, AA2*$P$6)+3</f>
        <v>3.047533588307378</v>
      </c>
      <c r="AE2" s="27">
        <v>3.7777777779999999</v>
      </c>
      <c r="AF2" s="11">
        <f>(AE2-AD2)^2</f>
        <v>0.53325657657983405</v>
      </c>
      <c r="AG2" s="16">
        <v>1</v>
      </c>
      <c r="AH2" s="27">
        <v>24</v>
      </c>
      <c r="AI2" s="27">
        <f>IF(AND(AH2&gt;0, AH2&lt;$P$3), $P$2 *$AP$2/3*(($P$3-AH2)/($P$3-$P$4))*(AH2/$P$4)^($P$4/($P$3-$P$4)),0)</f>
        <v>1.0058736278188818</v>
      </c>
      <c r="AJ2" s="27">
        <f>AI2*0.05</f>
        <v>5.0293681390944089E-2</v>
      </c>
      <c r="AK2" s="27">
        <f>IF(AG2&lt;$P$5, AJ2, AI2*$P$6)</f>
        <v>5.0293681390944089E-2</v>
      </c>
      <c r="AL2" s="27">
        <f>IF(AG2&lt;$P$5, AJ2, AI2*$P$6)+3</f>
        <v>3.050293681390944</v>
      </c>
      <c r="AM2" s="27"/>
      <c r="AN2" s="11"/>
      <c r="AO2" s="30" t="s">
        <v>69</v>
      </c>
      <c r="AP2" s="19">
        <v>7.5445339024112901</v>
      </c>
    </row>
    <row r="3" spans="1:42" x14ac:dyDescent="0.3">
      <c r="A3" s="1">
        <v>44453</v>
      </c>
      <c r="B3">
        <v>7</v>
      </c>
      <c r="C3" t="s">
        <v>4</v>
      </c>
      <c r="D3">
        <v>21.551724137931</v>
      </c>
      <c r="E3">
        <v>5</v>
      </c>
      <c r="F3">
        <f t="shared" ref="F3:F66" si="2">IF(D3&lt;18,17,IF(D3&lt;19,18,IF(D3&lt;20,19,IF(D3&lt;21,20,IF(D3&lt;22,21,IF(D3&lt;23,22,IF(D3&lt;24,23,IF(D3&lt;25,24,IF(D3&lt;26,25)))))))))</f>
        <v>21</v>
      </c>
      <c r="G3">
        <f>IF(E3&gt;=E2, G2,E3 )</f>
        <v>3</v>
      </c>
      <c r="H3">
        <f>E3-G3</f>
        <v>2</v>
      </c>
      <c r="I3">
        <f>B3*(F3-5)</f>
        <v>112</v>
      </c>
      <c r="J3">
        <f t="shared" ref="J3:J66" si="3">EXP(-1*(LN(F3/18 )^2))*B3</f>
        <v>6.8356237002521993</v>
      </c>
      <c r="K3">
        <f>$P$10/(1+EXP(-(I3-$P$8)/$P$9))</f>
        <v>2.1975527103926016</v>
      </c>
      <c r="L3">
        <f t="shared" ref="L3:L66" si="4">(H3-K3)^2</f>
        <v>3.9027073383463111E-2</v>
      </c>
      <c r="O3" s="4" t="s">
        <v>48</v>
      </c>
      <c r="P3" s="15">
        <v>34.700000000000003</v>
      </c>
      <c r="Q3" s="16">
        <v>2</v>
      </c>
      <c r="R3" s="27">
        <v>18</v>
      </c>
      <c r="S3" s="27">
        <f>IF(AND(R3&gt;0, R3&lt;$P$3), $P$2*$AP$2/V2 *(($P$3-R3)/($P$3-$P$4))*(R3/$P$4)^($P$4/($P$3-$P$4)),0)</f>
        <v>0.80528383585612529</v>
      </c>
      <c r="T3" s="27">
        <f t="shared" si="0"/>
        <v>4.026419179280627E-2</v>
      </c>
      <c r="U3" s="27">
        <f t="shared" si="1"/>
        <v>4.026419179280627E-2</v>
      </c>
      <c r="V3" s="27">
        <f>V2+U3</f>
        <v>3.0810761369142146</v>
      </c>
      <c r="W3" s="27"/>
      <c r="X3" s="11"/>
      <c r="Y3" s="16">
        <v>2</v>
      </c>
      <c r="Z3" s="27">
        <v>21</v>
      </c>
      <c r="AA3" s="27">
        <f>IF(AND(Z3&gt;0, Z3&lt;$P$3), $P$2*$AP$2/AD2 *(($P$3-Z3)/($P$3-$P$4))*(Z3/$P$4)^($P$4/($P$3-$P$4)),0)</f>
        <v>0.93584376211147702</v>
      </c>
      <c r="AB3" s="27">
        <f t="shared" ref="AB3:AB16" si="5">AA3*0.05</f>
        <v>4.6792188105573854E-2</v>
      </c>
      <c r="AC3" s="27">
        <f t="shared" ref="AC3:AC56" si="6">IF(Y3&lt;$P$5, AB3, AA3*$P$6)</f>
        <v>4.6792188105573854E-2</v>
      </c>
      <c r="AD3" s="27">
        <f>AD2+AC3</f>
        <v>3.0943257764129517</v>
      </c>
      <c r="AE3" s="27"/>
      <c r="AF3" s="11"/>
      <c r="AG3" s="16">
        <v>2</v>
      </c>
      <c r="AH3" s="27">
        <v>24</v>
      </c>
      <c r="AI3" s="27">
        <f>IF(AND(AH3&gt;0, AH3&lt;$P$3), $P$2 *$AP$2/AL2*(($P$3-AH3)/($P$3-$P$4))*(AH3/$P$4)^($P$4/($P$3-$P$4)),0)</f>
        <v>0.98928863862072458</v>
      </c>
      <c r="AJ3" s="27">
        <f t="shared" ref="AJ3:AJ16" si="7">AI3*0.05</f>
        <v>4.946443193103623E-2</v>
      </c>
      <c r="AK3" s="27">
        <f t="shared" ref="AK3:AK56" si="8">IF(AG3&lt;$P$5, AJ3, AI3*$P$6)</f>
        <v>4.946443193103623E-2</v>
      </c>
      <c r="AL3" s="27">
        <f>AL2+AK3</f>
        <v>3.0997581133219803</v>
      </c>
      <c r="AM3" s="27"/>
      <c r="AN3" s="11"/>
      <c r="AO3" s="30" t="s">
        <v>71</v>
      </c>
      <c r="AP3" s="19">
        <f>SUM(X8,X15,AF2,AF8,AF15,AF22,AF29,AF39,AN8,AN15,AN22,AN32)</f>
        <v>18.508882428059383</v>
      </c>
    </row>
    <row r="4" spans="1:42" x14ac:dyDescent="0.3">
      <c r="A4" s="1">
        <v>44462</v>
      </c>
      <c r="B4">
        <v>16</v>
      </c>
      <c r="C4" t="s">
        <v>4</v>
      </c>
      <c r="D4">
        <v>21.214285714285701</v>
      </c>
      <c r="E4">
        <v>9</v>
      </c>
      <c r="F4">
        <f t="shared" si="2"/>
        <v>21</v>
      </c>
      <c r="G4">
        <f>IF(E4&gt;=E3, G3,E4 )</f>
        <v>3</v>
      </c>
      <c r="H4">
        <f>E4-G4</f>
        <v>6</v>
      </c>
      <c r="I4">
        <f t="shared" ref="I4:I67" si="9">B4*(F4-5)</f>
        <v>256</v>
      </c>
      <c r="J4">
        <f t="shared" si="3"/>
        <v>15.624282743433598</v>
      </c>
      <c r="K4">
        <f>$P$10/(1+EXP(-(I4-$P$8)/$P$9))</f>
        <v>4.0802445644945662</v>
      </c>
      <c r="L4">
        <f t="shared" si="4"/>
        <v>3.6854609321526577</v>
      </c>
      <c r="O4" s="4" t="s">
        <v>49</v>
      </c>
      <c r="P4" s="15">
        <v>24.1</v>
      </c>
      <c r="Q4" s="16">
        <v>3</v>
      </c>
      <c r="R4" s="27">
        <v>18</v>
      </c>
      <c r="S4" s="27">
        <f>IF(AND(R4&gt;0, R4&lt;$P$3), $P$2*$AP$2/V3 *(($P$3-R4)/($P$3-$P$4))*(R4/$P$4)^($P$4/($P$3-$P$4)),0)</f>
        <v>0.79476020665200198</v>
      </c>
      <c r="T4" s="27">
        <f t="shared" si="0"/>
        <v>3.9738010332600104E-2</v>
      </c>
      <c r="U4" s="27">
        <f t="shared" si="1"/>
        <v>3.9738010332600104E-2</v>
      </c>
      <c r="V4" s="27">
        <f t="shared" ref="V4:V56" si="10">V3+U4</f>
        <v>3.1208141472468145</v>
      </c>
      <c r="W4" s="27"/>
      <c r="X4" s="11"/>
      <c r="Y4" s="16">
        <v>3</v>
      </c>
      <c r="Z4" s="27">
        <v>21</v>
      </c>
      <c r="AA4" s="27">
        <f>IF(AND(Z4&gt;0, Z4&lt;$P$3), $P$2*$AP$2/AD3 *(($P$3-Z4)/($P$3-$P$4))*(Z4/$P$4)^($P$4/($P$3-$P$4)),0)</f>
        <v>0.92169199512949151</v>
      </c>
      <c r="AB4" s="27">
        <f t="shared" si="5"/>
        <v>4.6084599756474581E-2</v>
      </c>
      <c r="AC4" s="27">
        <f t="shared" si="6"/>
        <v>4.6084599756474581E-2</v>
      </c>
      <c r="AD4" s="27">
        <f t="shared" ref="AD4:AD56" si="11">AD3+AC4</f>
        <v>3.1404103761694264</v>
      </c>
      <c r="AE4" s="27"/>
      <c r="AF4" s="11"/>
      <c r="AG4" s="16">
        <v>3</v>
      </c>
      <c r="AH4" s="27">
        <v>24</v>
      </c>
      <c r="AI4" s="27">
        <f>IF(AND(AH4&gt;0, AH4&lt;$P$3), $P$2 *$AP$2/AL3*(($P$3-AH4)/($P$3-$P$4))*(AH4/$P$4)^($P$4/($P$3-$P$4)),0)</f>
        <v>0.97350205181742089</v>
      </c>
      <c r="AJ4" s="27">
        <f t="shared" si="7"/>
        <v>4.8675102590871044E-2</v>
      </c>
      <c r="AK4" s="27">
        <f t="shared" si="8"/>
        <v>4.8675102590871044E-2</v>
      </c>
      <c r="AL4" s="27">
        <f t="shared" ref="AL4:AL56" si="12">AL3+AK4</f>
        <v>3.1484332159128514</v>
      </c>
      <c r="AM4" s="27"/>
      <c r="AN4" s="11"/>
      <c r="AO4" s="1"/>
    </row>
    <row r="5" spans="1:42" x14ac:dyDescent="0.3">
      <c r="A5" s="1">
        <v>44488</v>
      </c>
      <c r="B5">
        <v>0</v>
      </c>
      <c r="C5" t="s">
        <v>4</v>
      </c>
      <c r="D5">
        <v>21.1</v>
      </c>
      <c r="E5">
        <v>4</v>
      </c>
      <c r="F5">
        <f t="shared" si="2"/>
        <v>21</v>
      </c>
      <c r="G5">
        <f>IF(E5&gt;=E4, G4,E5 )</f>
        <v>4</v>
      </c>
      <c r="H5">
        <f>E5-G5</f>
        <v>0</v>
      </c>
      <c r="I5">
        <f t="shared" si="9"/>
        <v>0</v>
      </c>
      <c r="J5">
        <f t="shared" si="3"/>
        <v>0</v>
      </c>
      <c r="K5">
        <f>$P$10/(1+EXP(-(I5-$P$8)/$P$9))</f>
        <v>1.2854996900796727</v>
      </c>
      <c r="L5">
        <f>(H5-K5)^2</f>
        <v>1.6525094531949345</v>
      </c>
      <c r="O5" s="4" t="s">
        <v>58</v>
      </c>
      <c r="P5" s="15">
        <v>4</v>
      </c>
      <c r="Q5" s="16">
        <v>4</v>
      </c>
      <c r="R5" s="27">
        <v>18</v>
      </c>
      <c r="S5" s="27">
        <f>IF(AND(R5&gt;0, R5&lt;$P$3), $P$2*$AP$2/V4 *(($P$3-R5)/($P$3-$P$4))*(R5/$P$4)^($P$4/($P$3-$P$4)),0)</f>
        <v>0.784640350802291</v>
      </c>
      <c r="T5" s="27">
        <f t="shared" si="0"/>
        <v>3.9232017540114551E-2</v>
      </c>
      <c r="U5" s="27">
        <f t="shared" si="1"/>
        <v>0.62771228064183282</v>
      </c>
      <c r="V5" s="27">
        <f t="shared" si="10"/>
        <v>3.7485264278886472</v>
      </c>
      <c r="W5" s="27"/>
      <c r="X5" s="11"/>
      <c r="Y5" s="16">
        <v>4</v>
      </c>
      <c r="Z5" s="27">
        <v>21</v>
      </c>
      <c r="AA5" s="27">
        <f>IF(AND(Z5&gt;0, Z5&lt;$P$3), $P$2*$AP$2/AD4 *(($P$3-Z5)/($P$3-$P$4))*(Z5/$P$4)^($P$4/($P$3-$P$4)),0)</f>
        <v>0.90816643585335</v>
      </c>
      <c r="AB5" s="27">
        <f t="shared" si="5"/>
        <v>4.5408321792667503E-2</v>
      </c>
      <c r="AC5" s="27">
        <f t="shared" si="6"/>
        <v>0.72653314868268004</v>
      </c>
      <c r="AD5" s="27">
        <f t="shared" si="11"/>
        <v>3.8669435248521067</v>
      </c>
      <c r="AE5" s="27"/>
      <c r="AF5" s="11"/>
      <c r="AG5" s="16">
        <v>4</v>
      </c>
      <c r="AH5" s="27">
        <v>24</v>
      </c>
      <c r="AI5" s="27">
        <f>IF(AND(AH5&gt;0, AH5&lt;$P$3), $P$2 *$AP$2/AL4*(($P$3-AH5)/($P$3-$P$4))*(AH5/$P$4)^($P$4/($P$3-$P$4)),0)</f>
        <v>0.95845160958312436</v>
      </c>
      <c r="AJ5" s="27">
        <f t="shared" si="7"/>
        <v>4.7922580479156221E-2</v>
      </c>
      <c r="AK5" s="27">
        <f t="shared" si="8"/>
        <v>0.76676128766649954</v>
      </c>
      <c r="AL5" s="27">
        <f t="shared" si="12"/>
        <v>3.9151945035793512</v>
      </c>
      <c r="AM5" s="27"/>
      <c r="AN5" s="11"/>
      <c r="AO5" s="1"/>
    </row>
    <row r="6" spans="1:42" x14ac:dyDescent="0.3">
      <c r="A6" s="1">
        <v>44495</v>
      </c>
      <c r="B6">
        <v>7</v>
      </c>
      <c r="C6" t="s">
        <v>4</v>
      </c>
      <c r="D6">
        <v>21.7</v>
      </c>
      <c r="E6">
        <v>6</v>
      </c>
      <c r="F6">
        <f t="shared" si="2"/>
        <v>21</v>
      </c>
      <c r="G6">
        <f>IF(E6&gt;=E5, G5,E6 )</f>
        <v>4</v>
      </c>
      <c r="H6">
        <f t="shared" ref="H6:H66" si="13">E6-G6</f>
        <v>2</v>
      </c>
      <c r="I6">
        <f t="shared" si="9"/>
        <v>112</v>
      </c>
      <c r="J6">
        <f t="shared" si="3"/>
        <v>6.8356237002521993</v>
      </c>
      <c r="K6">
        <f>$P$10/(1+EXP(-(I6-$P$8)/$P$9))</f>
        <v>2.1975527103926016</v>
      </c>
      <c r="L6">
        <f t="shared" si="4"/>
        <v>3.9027073383463111E-2</v>
      </c>
      <c r="O6" s="4" t="s">
        <v>59</v>
      </c>
      <c r="P6" s="15">
        <v>0.8</v>
      </c>
      <c r="Q6" s="16">
        <v>5</v>
      </c>
      <c r="R6" s="27">
        <v>18</v>
      </c>
      <c r="S6" s="27">
        <f>IF(AND(R6&gt;0, R6&lt;$P$3), $P$2*$AP$2/V5 *(($P$3-R6)/($P$3-$P$4))*(R6/$P$4)^($P$4/($P$3-$P$4)),0)</f>
        <v>0.65324781734664994</v>
      </c>
      <c r="T6" s="27">
        <f t="shared" si="0"/>
        <v>3.2662390867332497E-2</v>
      </c>
      <c r="U6" s="27">
        <f t="shared" si="1"/>
        <v>0.52259825387731995</v>
      </c>
      <c r="V6" s="27">
        <f t="shared" si="10"/>
        <v>4.2711246817659667</v>
      </c>
      <c r="W6" s="27"/>
      <c r="X6" s="11"/>
      <c r="Y6" s="16">
        <v>5</v>
      </c>
      <c r="Z6" s="27">
        <v>21</v>
      </c>
      <c r="AA6" s="27">
        <f>IF(AND(Z6&gt;0, Z6&lt;$P$3), $P$2*$AP$2/AD5 *(($P$3-Z6)/($P$3-$P$4))*(Z6/$P$4)^($P$4/($P$3-$P$4)),0)</f>
        <v>0.73753735479023919</v>
      </c>
      <c r="AB6" s="27">
        <f t="shared" si="5"/>
        <v>3.6876867739511959E-2</v>
      </c>
      <c r="AC6" s="27">
        <f t="shared" si="6"/>
        <v>0.59002988383219135</v>
      </c>
      <c r="AD6" s="27">
        <f t="shared" si="11"/>
        <v>4.4569734086842985</v>
      </c>
      <c r="AE6" s="27"/>
      <c r="AF6" s="11"/>
      <c r="AG6" s="16">
        <v>5</v>
      </c>
      <c r="AH6" s="27">
        <v>24</v>
      </c>
      <c r="AI6" s="27">
        <f>IF(AND(AH6&gt;0, AH6&lt;$P$3), $P$2 *$AP$2/AL5*(($P$3-AH6)/($P$3-$P$4))*(AH6/$P$4)^($P$4/($P$3-$P$4)),0)</f>
        <v>0.77074609721123033</v>
      </c>
      <c r="AJ6" s="27">
        <f t="shared" si="7"/>
        <v>3.8537304860561519E-2</v>
      </c>
      <c r="AK6" s="27">
        <f t="shared" si="8"/>
        <v>0.61659687776898431</v>
      </c>
      <c r="AL6" s="27">
        <f t="shared" si="12"/>
        <v>4.5317913813483353</v>
      </c>
      <c r="AM6" s="27"/>
      <c r="AN6" s="11"/>
      <c r="AO6" s="1"/>
    </row>
    <row r="7" spans="1:42" x14ac:dyDescent="0.3">
      <c r="A7" s="1">
        <v>44502</v>
      </c>
      <c r="B7">
        <v>14</v>
      </c>
      <c r="C7" t="s">
        <v>4</v>
      </c>
      <c r="D7">
        <v>21.8888888888888</v>
      </c>
      <c r="E7">
        <v>8</v>
      </c>
      <c r="F7">
        <f t="shared" si="2"/>
        <v>21</v>
      </c>
      <c r="G7">
        <f t="shared" ref="G7:G67" si="14">IF(E7&gt;=E6, G6,E7 )</f>
        <v>4</v>
      </c>
      <c r="H7">
        <f t="shared" si="13"/>
        <v>4</v>
      </c>
      <c r="I7">
        <f t="shared" si="9"/>
        <v>224</v>
      </c>
      <c r="J7">
        <f t="shared" si="3"/>
        <v>13.671247400504399</v>
      </c>
      <c r="K7">
        <f>$P$10/(1+EXP(-(I7-$P$8)/$P$9))</f>
        <v>3.5874340216116107</v>
      </c>
      <c r="L7">
        <f t="shared" si="4"/>
        <v>0.17021068652356888</v>
      </c>
      <c r="Q7" s="16">
        <v>6</v>
      </c>
      <c r="R7" s="27">
        <v>18</v>
      </c>
      <c r="S7" s="27">
        <f>IF(AND(R7&gt;0, R7&lt;$P$3), $P$2*$AP$2/V6 *(($P$3-R7)/($P$3-$P$4))*(R7/$P$4)^($P$4/($P$3-$P$4)),0)</f>
        <v>0.57331894752181078</v>
      </c>
      <c r="T7" s="27">
        <f t="shared" si="0"/>
        <v>2.8665947376090541E-2</v>
      </c>
      <c r="U7" s="27">
        <f t="shared" si="1"/>
        <v>0.45865515801744866</v>
      </c>
      <c r="V7" s="27">
        <f t="shared" si="10"/>
        <v>4.729779839783415</v>
      </c>
      <c r="W7" s="27"/>
      <c r="X7" s="11"/>
      <c r="Y7" s="16">
        <v>6</v>
      </c>
      <c r="Z7" s="27">
        <v>21</v>
      </c>
      <c r="AA7" s="27">
        <f>IF(AND(Z7&gt;0, Z7&lt;$P$3), $P$2*$AP$2/AD6 *(($P$3-Z7)/($P$3-$P$4))*(Z7/$P$4)^($P$4/($P$3-$P$4)),0)</f>
        <v>0.63989955445675029</v>
      </c>
      <c r="AB7" s="27">
        <f t="shared" si="5"/>
        <v>3.1994977722837513E-2</v>
      </c>
      <c r="AC7" s="27">
        <f t="shared" si="6"/>
        <v>0.51191964356540021</v>
      </c>
      <c r="AD7" s="27">
        <f t="shared" si="11"/>
        <v>4.9688930522496983</v>
      </c>
      <c r="AE7" s="27"/>
      <c r="AF7" s="11"/>
      <c r="AG7" s="16">
        <v>6</v>
      </c>
      <c r="AH7" s="27">
        <v>24</v>
      </c>
      <c r="AI7" s="27">
        <f>IF(AND(AH7&gt;0, AH7&lt;$P$3), $P$2 *$AP$2/AL6*(($P$3-AH7)/($P$3-$P$4))*(AH7/$P$4)^($P$4/($P$3-$P$4)),0)</f>
        <v>0.6658781549116275</v>
      </c>
      <c r="AJ7" s="27">
        <f t="shared" si="7"/>
        <v>3.3293907745581379E-2</v>
      </c>
      <c r="AK7" s="27">
        <f t="shared" si="8"/>
        <v>0.53270252392930206</v>
      </c>
      <c r="AL7" s="27">
        <f t="shared" si="12"/>
        <v>5.0644939052776374</v>
      </c>
      <c r="AM7" s="27"/>
      <c r="AN7" s="11"/>
      <c r="AO7" s="1"/>
    </row>
    <row r="8" spans="1:42" x14ac:dyDescent="0.3">
      <c r="A8" s="1">
        <v>44523</v>
      </c>
      <c r="B8">
        <v>0</v>
      </c>
      <c r="C8" t="s">
        <v>4</v>
      </c>
      <c r="D8">
        <v>24</v>
      </c>
      <c r="E8">
        <v>2</v>
      </c>
      <c r="F8">
        <f t="shared" si="2"/>
        <v>24</v>
      </c>
      <c r="G8">
        <f t="shared" si="14"/>
        <v>2</v>
      </c>
      <c r="H8">
        <f t="shared" si="13"/>
        <v>0</v>
      </c>
      <c r="I8">
        <f t="shared" si="9"/>
        <v>0</v>
      </c>
      <c r="J8">
        <f t="shared" si="3"/>
        <v>0</v>
      </c>
      <c r="K8">
        <f>$P$10/(1+EXP(-(I8-$P$8)/$P$9))</f>
        <v>1.2854996900796727</v>
      </c>
      <c r="L8">
        <f t="shared" si="4"/>
        <v>1.6525094531949345</v>
      </c>
      <c r="O8" s="19" t="s">
        <v>69</v>
      </c>
      <c r="P8" s="29">
        <v>438.23484538390687</v>
      </c>
      <c r="Q8" s="17">
        <v>7</v>
      </c>
      <c r="R8" s="28">
        <v>18</v>
      </c>
      <c r="S8" s="27">
        <f>IF(AND(R8&gt;0, R8&lt;$P$3), $P$2*$AP$2/V7 *(($P$3-R8)/($P$3-$P$4))*(R8/$P$4)^($P$4/($P$3-$P$4)),0)</f>
        <v>0.51772319013407275</v>
      </c>
      <c r="T8" s="28">
        <f t="shared" si="0"/>
        <v>2.588615950670364E-2</v>
      </c>
      <c r="U8" s="28">
        <f t="shared" si="1"/>
        <v>0.41417855210725824</v>
      </c>
      <c r="V8" s="28">
        <f t="shared" si="10"/>
        <v>5.1439583918906733</v>
      </c>
      <c r="W8" s="27">
        <v>7.2857142860000002</v>
      </c>
      <c r="X8" s="11">
        <f>(W2-V2)^2</f>
        <v>9.2465372855930426</v>
      </c>
      <c r="Y8" s="17">
        <v>7</v>
      </c>
      <c r="Z8" s="27">
        <v>21</v>
      </c>
      <c r="AA8" s="27">
        <f>IF(AND(Z8&gt;0, Z8&lt;$P$3), $P$2*$AP$2/AD7 *(($P$3-Z8)/($P$3-$P$4))*(Z8/$P$4)^($P$4/($P$3-$P$4)),0)</f>
        <v>0.57397397538097505</v>
      </c>
      <c r="AB8" s="28">
        <f t="shared" si="5"/>
        <v>2.8698698769048753E-2</v>
      </c>
      <c r="AC8" s="28">
        <f t="shared" si="6"/>
        <v>0.45917918030478005</v>
      </c>
      <c r="AD8" s="28">
        <f t="shared" si="11"/>
        <v>5.4280722325544781</v>
      </c>
      <c r="AE8" s="27">
        <v>5.3333333329999997</v>
      </c>
      <c r="AF8" s="11">
        <f>(AD8-AE8)^2</f>
        <v>8.9754590887935574E-3</v>
      </c>
      <c r="AG8" s="17">
        <v>7</v>
      </c>
      <c r="AH8" s="27">
        <v>24</v>
      </c>
      <c r="AI8" s="27">
        <f>IF(AND(AH8&gt;0, AH8&lt;$P$3), $P$2 *$AP$2/AL7*(($P$3-AH8)/($P$3-$P$4))*(AH8/$P$4)^($P$4/($P$3-$P$4)),0)</f>
        <v>0.59583858523593547</v>
      </c>
      <c r="AJ8" s="28">
        <f t="shared" si="7"/>
        <v>2.9791929261796773E-2</v>
      </c>
      <c r="AK8" s="28">
        <f t="shared" si="8"/>
        <v>0.47667086818874838</v>
      </c>
      <c r="AL8" s="28">
        <f t="shared" si="12"/>
        <v>5.5411647734663863</v>
      </c>
      <c r="AM8" s="27">
        <v>4.53</v>
      </c>
      <c r="AN8" s="11">
        <f>(AM8-AL8)^2</f>
        <v>1.0224541990993277</v>
      </c>
      <c r="AO8" s="1"/>
    </row>
    <row r="9" spans="1:42" x14ac:dyDescent="0.3">
      <c r="A9" s="1">
        <v>44530</v>
      </c>
      <c r="B9">
        <v>7</v>
      </c>
      <c r="C9" t="s">
        <v>4</v>
      </c>
      <c r="D9">
        <v>24</v>
      </c>
      <c r="E9">
        <v>4</v>
      </c>
      <c r="F9">
        <f t="shared" si="2"/>
        <v>24</v>
      </c>
      <c r="G9">
        <f t="shared" si="14"/>
        <v>2</v>
      </c>
      <c r="H9">
        <f t="shared" si="13"/>
        <v>2</v>
      </c>
      <c r="I9">
        <f t="shared" si="9"/>
        <v>133</v>
      </c>
      <c r="J9">
        <f t="shared" si="3"/>
        <v>6.4439981243479876</v>
      </c>
      <c r="K9">
        <f>$P$10/(1+EXP(-(I9-$P$8)/$P$9))</f>
        <v>2.4189627797884601</v>
      </c>
      <c r="L9">
        <f t="shared" si="4"/>
        <v>0.1755298108480737</v>
      </c>
      <c r="O9" s="19" t="s">
        <v>68</v>
      </c>
      <c r="P9" s="29">
        <v>185.11963027170688</v>
      </c>
      <c r="Q9" s="16">
        <v>8</v>
      </c>
      <c r="R9" s="27">
        <v>18</v>
      </c>
      <c r="S9" s="27">
        <f>IF(AND(R9&gt;0, R9&lt;$P$3), $P$2*$AP$2/V8 *(($P$3-R9)/($P$3-$P$4))*(R9/$P$4)^($P$4/($P$3-$P$4)),0)</f>
        <v>0.47603742501977386</v>
      </c>
      <c r="T9" s="27">
        <f t="shared" si="0"/>
        <v>2.3801871250988694E-2</v>
      </c>
      <c r="U9" s="27">
        <f t="shared" si="1"/>
        <v>0.3808299400158191</v>
      </c>
      <c r="V9" s="27">
        <f t="shared" si="10"/>
        <v>5.5247883319064925</v>
      </c>
      <c r="W9" s="27"/>
      <c r="X9" s="11"/>
      <c r="Y9" s="16">
        <v>8</v>
      </c>
      <c r="Z9" s="27">
        <v>21</v>
      </c>
      <c r="AA9" s="27">
        <f>IF(AND(Z9&gt;0, Z9&lt;$P$3), $P$2*$AP$2/AD8 *(($P$3-Z9)/($P$3-$P$4))*(Z9/$P$4)^($P$4/($P$3-$P$4)),0)</f>
        <v>0.5254195552774531</v>
      </c>
      <c r="AB9" s="27">
        <f t="shared" si="5"/>
        <v>2.6270977763872657E-2</v>
      </c>
      <c r="AC9" s="27">
        <f t="shared" si="6"/>
        <v>0.42033564422196251</v>
      </c>
      <c r="AD9" s="27">
        <f t="shared" si="11"/>
        <v>5.8484078767764407</v>
      </c>
      <c r="AE9" s="27"/>
      <c r="AF9" s="11"/>
      <c r="AG9" s="16">
        <v>8</v>
      </c>
      <c r="AH9" s="27">
        <v>24</v>
      </c>
      <c r="AI9" s="27">
        <f>IF(AND(AH9&gt;0, AH9&lt;$P$3), $P$2 *$AP$2/AL8*(($P$3-AH9)/($P$3-$P$4))*(AH9/$P$4)^($P$4/($P$3-$P$4)),0)</f>
        <v>0.54458241305264632</v>
      </c>
      <c r="AJ9" s="27">
        <f t="shared" si="7"/>
        <v>2.7229120652632319E-2</v>
      </c>
      <c r="AK9" s="27">
        <f t="shared" si="8"/>
        <v>0.4356659304421171</v>
      </c>
      <c r="AL9" s="27">
        <f t="shared" si="12"/>
        <v>5.9768307039085036</v>
      </c>
      <c r="AM9" s="27"/>
      <c r="AN9" s="11"/>
      <c r="AO9" s="1"/>
    </row>
    <row r="10" spans="1:42" x14ac:dyDescent="0.3">
      <c r="A10" s="1">
        <v>44537</v>
      </c>
      <c r="B10">
        <v>14</v>
      </c>
      <c r="C10" t="s">
        <v>4</v>
      </c>
      <c r="D10">
        <v>24</v>
      </c>
      <c r="E10">
        <v>8</v>
      </c>
      <c r="F10">
        <f t="shared" si="2"/>
        <v>24</v>
      </c>
      <c r="G10">
        <f t="shared" si="14"/>
        <v>2</v>
      </c>
      <c r="H10">
        <f t="shared" si="13"/>
        <v>6</v>
      </c>
      <c r="I10">
        <f t="shared" si="9"/>
        <v>266</v>
      </c>
      <c r="J10">
        <f t="shared" si="3"/>
        <v>12.887996248695975</v>
      </c>
      <c r="K10">
        <f>$P$10/(1+EXP(-(I10-$P$8)/$P$9))</f>
        <v>4.2426610913321978</v>
      </c>
      <c r="L10">
        <f t="shared" si="4"/>
        <v>3.0882400399177419</v>
      </c>
      <c r="O10" s="19" t="s">
        <v>70</v>
      </c>
      <c r="P10" s="29">
        <v>15</v>
      </c>
      <c r="Q10" s="16">
        <v>9</v>
      </c>
      <c r="R10" s="27">
        <v>18</v>
      </c>
      <c r="S10" s="27">
        <f>IF(AND(R10&gt;0, R10&lt;$P$3), $P$2*$AP$2/V9 *(($P$3-R10)/($P$3-$P$4))*(R10/$P$4)^($P$4/($P$3-$P$4)),0)</f>
        <v>0.44322362417810324</v>
      </c>
      <c r="T10" s="27">
        <f t="shared" si="0"/>
        <v>2.2161181208905163E-2</v>
      </c>
      <c r="U10" s="27">
        <f t="shared" si="1"/>
        <v>0.3545788993424826</v>
      </c>
      <c r="V10" s="27">
        <f t="shared" si="10"/>
        <v>5.8793672312489749</v>
      </c>
      <c r="W10" s="27"/>
      <c r="X10" s="11"/>
      <c r="Y10" s="16">
        <v>9</v>
      </c>
      <c r="Z10" s="27">
        <v>21</v>
      </c>
      <c r="AA10" s="27">
        <f>IF(AND(Z10&gt;0, Z10&lt;$P$3), $P$2*$AP$2/AD9 *(($P$3-Z10)/($P$3-$P$4))*(Z10/$P$4)^($P$4/($P$3-$P$4)),0)</f>
        <v>0.48765670222280333</v>
      </c>
      <c r="AB10" s="27">
        <f t="shared" si="5"/>
        <v>2.4382835111140169E-2</v>
      </c>
      <c r="AC10" s="27">
        <f t="shared" si="6"/>
        <v>0.3901253617782427</v>
      </c>
      <c r="AD10" s="27">
        <f t="shared" si="11"/>
        <v>6.238533238554683</v>
      </c>
      <c r="AE10" s="27"/>
      <c r="AF10" s="11"/>
      <c r="AG10" s="16">
        <v>9</v>
      </c>
      <c r="AH10" s="27">
        <v>24</v>
      </c>
      <c r="AI10" s="27">
        <f>IF(AND(AH10&gt;0, AH10&lt;$P$3), $P$2 *$AP$2/AL9*(($P$3-AH10)/($P$3-$P$4))*(AH10/$P$4)^($P$4/($P$3-$P$4)),0)</f>
        <v>0.50488645788198327</v>
      </c>
      <c r="AJ10" s="27">
        <f t="shared" si="7"/>
        <v>2.5244322894099166E-2</v>
      </c>
      <c r="AK10" s="27">
        <f t="shared" si="8"/>
        <v>0.40390916630558665</v>
      </c>
      <c r="AL10" s="27">
        <f t="shared" si="12"/>
        <v>6.3807398702140903</v>
      </c>
      <c r="AM10" s="27"/>
      <c r="AN10" s="11"/>
      <c r="AO10" s="1"/>
    </row>
    <row r="11" spans="1:42" x14ac:dyDescent="0.3">
      <c r="A11" s="1">
        <v>44558</v>
      </c>
      <c r="B11">
        <v>0</v>
      </c>
      <c r="C11" t="s">
        <v>4</v>
      </c>
      <c r="D11">
        <v>23.545454545454501</v>
      </c>
      <c r="E11">
        <v>1</v>
      </c>
      <c r="F11">
        <f t="shared" si="2"/>
        <v>23</v>
      </c>
      <c r="G11">
        <f t="shared" si="14"/>
        <v>1</v>
      </c>
      <c r="H11">
        <f t="shared" si="13"/>
        <v>0</v>
      </c>
      <c r="I11">
        <f t="shared" si="9"/>
        <v>0</v>
      </c>
      <c r="J11">
        <f t="shared" si="3"/>
        <v>0</v>
      </c>
      <c r="K11">
        <f>$P$10/(1+EXP(-(I11-$P$8)/$P$9))</f>
        <v>1.2854996900796727</v>
      </c>
      <c r="L11">
        <f t="shared" si="4"/>
        <v>1.6525094531949345</v>
      </c>
      <c r="O11" s="19" t="s">
        <v>71</v>
      </c>
      <c r="P11" s="29">
        <f>SUM(L:L)</f>
        <v>990.64422741411295</v>
      </c>
      <c r="Q11" s="16">
        <v>10</v>
      </c>
      <c r="R11" s="27">
        <v>18</v>
      </c>
      <c r="S11" s="27">
        <f>IF(AND(R11&gt;0, R11&lt;$P$3), $P$2*$AP$2/V10 *(($P$3-R11)/($P$3-$P$4))*(R11/$P$4)^($P$4/($P$3-$P$4)),0)</f>
        <v>0.41649323999860161</v>
      </c>
      <c r="T11" s="27">
        <f t="shared" si="0"/>
        <v>2.0824661999930081E-2</v>
      </c>
      <c r="U11" s="27">
        <f t="shared" si="1"/>
        <v>0.3331945919988813</v>
      </c>
      <c r="V11" s="27">
        <f t="shared" si="10"/>
        <v>6.2125618232478566</v>
      </c>
      <c r="W11" s="27"/>
      <c r="X11" s="11"/>
      <c r="Y11" s="16">
        <v>10</v>
      </c>
      <c r="Z11" s="27">
        <v>21</v>
      </c>
      <c r="AA11" s="27">
        <f>IF(AND(Z11&gt;0, Z11&lt;$P$3), $P$2*$AP$2/AD10 *(($P$3-Z11)/($P$3-$P$4))*(Z11/$P$4)^($P$4/($P$3-$P$4)),0)</f>
        <v>0.45716119308573383</v>
      </c>
      <c r="AB11" s="27">
        <f t="shared" si="5"/>
        <v>2.2858059654286694E-2</v>
      </c>
      <c r="AC11" s="27">
        <f t="shared" si="6"/>
        <v>0.36572895446858711</v>
      </c>
      <c r="AD11" s="27">
        <f t="shared" si="11"/>
        <v>6.6042621930232706</v>
      </c>
      <c r="AE11" s="27"/>
      <c r="AF11" s="11"/>
      <c r="AG11" s="16">
        <v>10</v>
      </c>
      <c r="AH11" s="27">
        <v>24</v>
      </c>
      <c r="AI11" s="27">
        <f>IF(AND(AH11&gt;0, AH11&lt;$P$3), $P$2 *$AP$2/AL10*(($P$3-AH11)/($P$3-$P$4))*(AH11/$P$4)^($P$4/($P$3-$P$4)),0)</f>
        <v>0.4729264857737252</v>
      </c>
      <c r="AJ11" s="27">
        <f t="shared" si="7"/>
        <v>2.3646324288686262E-2</v>
      </c>
      <c r="AK11" s="27">
        <f t="shared" si="8"/>
        <v>0.3783411886189802</v>
      </c>
      <c r="AL11" s="27">
        <f t="shared" si="12"/>
        <v>6.7590810588330701</v>
      </c>
      <c r="AM11" s="27"/>
      <c r="AN11" s="11"/>
      <c r="AO11" s="1"/>
    </row>
    <row r="12" spans="1:42" x14ac:dyDescent="0.3">
      <c r="A12" s="1">
        <v>44572</v>
      </c>
      <c r="B12">
        <v>7</v>
      </c>
      <c r="C12" t="s">
        <v>4</v>
      </c>
      <c r="D12">
        <v>23.818181818181799</v>
      </c>
      <c r="E12">
        <v>5</v>
      </c>
      <c r="F12">
        <f t="shared" si="2"/>
        <v>23</v>
      </c>
      <c r="G12">
        <f t="shared" si="14"/>
        <v>1</v>
      </c>
      <c r="H12">
        <f t="shared" si="13"/>
        <v>4</v>
      </c>
      <c r="I12">
        <f t="shared" si="9"/>
        <v>126</v>
      </c>
      <c r="J12">
        <f t="shared" si="3"/>
        <v>6.5917912809138919</v>
      </c>
      <c r="K12">
        <f>$P$10/(1+EXP(-(I12-$P$8)/$P$9))</f>
        <v>2.3432234589157392</v>
      </c>
      <c r="L12">
        <f t="shared" si="4"/>
        <v>2.7449085070871271</v>
      </c>
      <c r="O12" s="19" t="s">
        <v>97</v>
      </c>
      <c r="P12" s="29">
        <f>MAX(H:H)</f>
        <v>14</v>
      </c>
      <c r="Q12" s="16">
        <v>11</v>
      </c>
      <c r="R12" s="27">
        <v>18</v>
      </c>
      <c r="S12" s="27">
        <f>IF(AND(R12&gt;0, R12&lt;$P$3), $P$2*$AP$2/V11 *(($P$3-R12)/($P$3-$P$4))*(R12/$P$4)^($P$4/($P$3-$P$4)),0)</f>
        <v>0.39415570853898269</v>
      </c>
      <c r="T12" s="27">
        <f t="shared" si="0"/>
        <v>1.9707785426949134E-2</v>
      </c>
      <c r="U12" s="27">
        <f t="shared" si="1"/>
        <v>0.31532456683118615</v>
      </c>
      <c r="V12" s="27">
        <f t="shared" si="10"/>
        <v>6.5278863900790425</v>
      </c>
      <c r="W12" s="27"/>
      <c r="X12" s="11"/>
      <c r="Y12" s="16">
        <v>11</v>
      </c>
      <c r="Z12" s="27">
        <v>21</v>
      </c>
      <c r="AA12" s="27">
        <f>IF(AND(Z12&gt;0, Z12&lt;$P$3), $P$2*$AP$2/AD11 *(($P$3-Z12)/($P$3-$P$4))*(Z12/$P$4)^($P$4/($P$3-$P$4)),0)</f>
        <v>0.43184465048276388</v>
      </c>
      <c r="AB12" s="27">
        <f t="shared" si="5"/>
        <v>2.1592232524138194E-2</v>
      </c>
      <c r="AC12" s="27">
        <f t="shared" si="6"/>
        <v>0.3454757203862111</v>
      </c>
      <c r="AD12" s="27">
        <f t="shared" si="11"/>
        <v>6.9497379134094821</v>
      </c>
      <c r="AE12" s="27"/>
      <c r="AF12" s="11"/>
      <c r="AG12" s="16">
        <v>11</v>
      </c>
      <c r="AH12" s="27">
        <v>24</v>
      </c>
      <c r="AI12" s="27">
        <f>IF(AND(AH12&gt;0, AH12&lt;$P$3), $P$2 *$AP$2/AL11*(($P$3-AH12)/($P$3-$P$4))*(AH12/$P$4)^($P$4/($P$3-$P$4)),0)</f>
        <v>0.44645431193831936</v>
      </c>
      <c r="AJ12" s="27">
        <f t="shared" si="7"/>
        <v>2.2322715596915968E-2</v>
      </c>
      <c r="AK12" s="27">
        <f t="shared" si="8"/>
        <v>0.35716344955065549</v>
      </c>
      <c r="AL12" s="27">
        <f t="shared" si="12"/>
        <v>7.1162445083837254</v>
      </c>
      <c r="AM12" s="27"/>
      <c r="AN12" s="11"/>
      <c r="AO12" s="1"/>
    </row>
    <row r="13" spans="1:42" x14ac:dyDescent="0.3">
      <c r="A13" s="1">
        <v>44579</v>
      </c>
      <c r="B13">
        <v>14</v>
      </c>
      <c r="C13" t="s">
        <v>4</v>
      </c>
      <c r="D13">
        <v>24</v>
      </c>
      <c r="E13">
        <v>9</v>
      </c>
      <c r="F13">
        <f t="shared" si="2"/>
        <v>24</v>
      </c>
      <c r="G13">
        <f t="shared" si="14"/>
        <v>1</v>
      </c>
      <c r="H13">
        <f t="shared" si="13"/>
        <v>8</v>
      </c>
      <c r="I13">
        <f t="shared" si="9"/>
        <v>266</v>
      </c>
      <c r="J13">
        <f t="shared" si="3"/>
        <v>12.887996248695975</v>
      </c>
      <c r="K13">
        <f>$P$10/(1+EXP(-(I13-$P$8)/$P$9))</f>
        <v>4.2426610913321978</v>
      </c>
      <c r="L13">
        <f t="shared" si="4"/>
        <v>14.117595674588951</v>
      </c>
      <c r="Q13" s="16">
        <v>12</v>
      </c>
      <c r="R13" s="27">
        <v>18</v>
      </c>
      <c r="S13" s="27">
        <f>IF(AND(R13&gt;0, R13&lt;$P$3), $P$2*$AP$2/V12 *(($P$3-R13)/($P$3-$P$4))*(R13/$P$4)^($P$4/($P$3-$P$4)),0)</f>
        <v>0.37511631804836648</v>
      </c>
      <c r="T13" s="27">
        <f t="shared" si="0"/>
        <v>1.8755815902418326E-2</v>
      </c>
      <c r="U13" s="27">
        <f t="shared" si="1"/>
        <v>0.30009305443869322</v>
      </c>
      <c r="V13" s="27">
        <f t="shared" si="10"/>
        <v>6.8279794445177355</v>
      </c>
      <c r="W13" s="27"/>
      <c r="X13" s="11"/>
      <c r="Y13" s="16">
        <v>12</v>
      </c>
      <c r="Z13" s="27">
        <v>21</v>
      </c>
      <c r="AA13" s="27">
        <f>IF(AND(Z13&gt;0, Z13&lt;$P$3), $P$2*$AP$2/AD12 *(($P$3-Z13)/($P$3-$P$4))*(Z13/$P$4)^($P$4/($P$3-$P$4)),0)</f>
        <v>0.41037738889976227</v>
      </c>
      <c r="AB13" s="27">
        <f t="shared" si="5"/>
        <v>2.0518869444988114E-2</v>
      </c>
      <c r="AC13" s="27">
        <f t="shared" si="6"/>
        <v>0.32830191111980983</v>
      </c>
      <c r="AD13" s="27">
        <f t="shared" si="11"/>
        <v>7.2780398245292917</v>
      </c>
      <c r="AE13" s="27"/>
      <c r="AF13" s="11"/>
      <c r="AG13" s="16">
        <v>12</v>
      </c>
      <c r="AH13" s="27">
        <v>24</v>
      </c>
      <c r="AI13" s="27">
        <f>IF(AND(AH13&gt;0, AH13&lt;$P$3), $P$2 *$AP$2/AL12*(($P$3-AH13)/($P$3-$P$4))*(AH13/$P$4)^($P$4/($P$3-$P$4)),0)</f>
        <v>0.42404682412212691</v>
      </c>
      <c r="AJ13" s="27">
        <f t="shared" si="7"/>
        <v>2.1202341206106347E-2</v>
      </c>
      <c r="AK13" s="27">
        <f t="shared" si="8"/>
        <v>0.33923745929770155</v>
      </c>
      <c r="AL13" s="27">
        <f t="shared" si="12"/>
        <v>7.4554819676814272</v>
      </c>
      <c r="AM13" s="27"/>
      <c r="AN13" s="11"/>
      <c r="AO13" s="1"/>
    </row>
    <row r="14" spans="1:42" x14ac:dyDescent="0.3">
      <c r="A14" s="1">
        <v>44446</v>
      </c>
      <c r="B14">
        <v>0</v>
      </c>
      <c r="C14" t="s">
        <v>5</v>
      </c>
      <c r="D14">
        <v>21.818181818181799</v>
      </c>
      <c r="E14">
        <v>4</v>
      </c>
      <c r="F14">
        <f t="shared" si="2"/>
        <v>21</v>
      </c>
      <c r="G14">
        <f t="shared" si="14"/>
        <v>4</v>
      </c>
      <c r="H14">
        <f t="shared" si="13"/>
        <v>0</v>
      </c>
      <c r="I14">
        <f t="shared" si="9"/>
        <v>0</v>
      </c>
      <c r="J14">
        <f t="shared" si="3"/>
        <v>0</v>
      </c>
      <c r="K14">
        <f>$P$10/(1+EXP(-(I14-$P$8)/$P$9))</f>
        <v>1.2854996900796727</v>
      </c>
      <c r="L14">
        <f t="shared" si="4"/>
        <v>1.6525094531949345</v>
      </c>
      <c r="Q14" s="16">
        <v>13</v>
      </c>
      <c r="R14" s="27">
        <v>18</v>
      </c>
      <c r="S14" s="27">
        <f>IF(AND(R14&gt;0, R14&lt;$P$3), $P$2*$AP$2/V13 *(($P$3-R14)/($P$3-$P$4))*(R14/$P$4)^($P$4/($P$3-$P$4)),0)</f>
        <v>0.35862977139607477</v>
      </c>
      <c r="T14" s="27">
        <f t="shared" si="0"/>
        <v>1.7931488569803738E-2</v>
      </c>
      <c r="U14" s="27">
        <f t="shared" si="1"/>
        <v>0.28690381711685981</v>
      </c>
      <c r="V14" s="27">
        <f t="shared" si="10"/>
        <v>7.1148832616345956</v>
      </c>
      <c r="W14" s="27"/>
      <c r="X14" s="11"/>
      <c r="Y14" s="16">
        <v>13</v>
      </c>
      <c r="Z14" s="27">
        <v>21</v>
      </c>
      <c r="AA14" s="27">
        <f>IF(AND(Z14&gt;0, Z14&lt;$P$3), $P$2*$AP$2/AD13 *(($P$3-Z14)/($P$3-$P$4))*(Z14/$P$4)^($P$4/($P$3-$P$4)),0)</f>
        <v>0.39186585498343579</v>
      </c>
      <c r="AB14" s="27">
        <f t="shared" si="5"/>
        <v>1.9593292749171792E-2</v>
      </c>
      <c r="AC14" s="27">
        <f t="shared" si="6"/>
        <v>0.31349268398674868</v>
      </c>
      <c r="AD14" s="27">
        <f t="shared" si="11"/>
        <v>7.5915325085160408</v>
      </c>
      <c r="AE14" s="27"/>
      <c r="AF14" s="11"/>
      <c r="AG14" s="16">
        <v>13</v>
      </c>
      <c r="AH14" s="27">
        <v>24</v>
      </c>
      <c r="AI14" s="27">
        <f>IF(AND(AH14&gt;0, AH14&lt;$P$3), $P$2 *$AP$2/AL13*(($P$3-AH14)/($P$3-$P$4))*(AH14/$P$4)^($P$4/($P$3-$P$4)),0)</f>
        <v>0.40475195252803919</v>
      </c>
      <c r="AJ14" s="27">
        <f t="shared" si="7"/>
        <v>2.0237597626401961E-2</v>
      </c>
      <c r="AK14" s="27">
        <f t="shared" si="8"/>
        <v>0.32380156202243138</v>
      </c>
      <c r="AL14" s="27">
        <f t="shared" si="12"/>
        <v>7.7792835297038589</v>
      </c>
      <c r="AM14" s="27"/>
      <c r="AN14" s="11"/>
      <c r="AO14" s="1"/>
    </row>
    <row r="15" spans="1:42" x14ac:dyDescent="0.3">
      <c r="A15" s="1">
        <v>44453</v>
      </c>
      <c r="B15">
        <v>7</v>
      </c>
      <c r="C15" t="s">
        <v>5</v>
      </c>
      <c r="D15">
        <v>21.484848484848399</v>
      </c>
      <c r="E15">
        <v>4</v>
      </c>
      <c r="F15">
        <f t="shared" si="2"/>
        <v>21</v>
      </c>
      <c r="G15">
        <f t="shared" si="14"/>
        <v>4</v>
      </c>
      <c r="H15">
        <f t="shared" si="13"/>
        <v>0</v>
      </c>
      <c r="I15">
        <f t="shared" si="9"/>
        <v>112</v>
      </c>
      <c r="J15">
        <f t="shared" si="3"/>
        <v>6.8356237002521993</v>
      </c>
      <c r="K15">
        <f>$P$10/(1+EXP(-(I15-$P$8)/$P$9))</f>
        <v>2.1975527103926016</v>
      </c>
      <c r="L15">
        <f t="shared" si="4"/>
        <v>4.8292379149538691</v>
      </c>
      <c r="Q15" s="16">
        <v>14</v>
      </c>
      <c r="R15" s="27">
        <v>18</v>
      </c>
      <c r="S15" s="27">
        <f>IF(AND(R15&gt;0, R15&lt;$P$3), $P$2*$AP$2/V14 *(($P$3-R15)/($P$3-$P$4))*(R15/$P$4)^($P$4/($P$3-$P$4)),0)</f>
        <v>0.34416821994657959</v>
      </c>
      <c r="T15" s="27">
        <f t="shared" si="0"/>
        <v>1.720841099732898E-2</v>
      </c>
      <c r="U15" s="27">
        <f t="shared" si="1"/>
        <v>0.27533457595726368</v>
      </c>
      <c r="V15" s="27">
        <f t="shared" si="10"/>
        <v>7.3902178375918597</v>
      </c>
      <c r="W15" s="27">
        <v>9.5</v>
      </c>
      <c r="X15" s="11">
        <f>(W15-V15)^2</f>
        <v>4.4511807728155688</v>
      </c>
      <c r="Y15" s="16">
        <v>14</v>
      </c>
      <c r="Z15" s="27">
        <v>21</v>
      </c>
      <c r="AA15" s="27">
        <f>IF(AND(Z15&gt;0, Z15&lt;$P$3), $P$2*$AP$2/AD14 *(($P$3-Z15)/($P$3-$P$4))*(Z15/$P$4)^($P$4/($P$3-$P$4)),0)</f>
        <v>0.37568373648447501</v>
      </c>
      <c r="AB15" s="27">
        <f t="shared" si="5"/>
        <v>1.8784186824223753E-2</v>
      </c>
      <c r="AC15" s="27">
        <f t="shared" si="6"/>
        <v>0.30054698918758005</v>
      </c>
      <c r="AD15" s="27">
        <f t="shared" si="11"/>
        <v>7.8920794977036213</v>
      </c>
      <c r="AE15" s="27">
        <v>7.3333333329999997</v>
      </c>
      <c r="AF15" s="11">
        <f>(AE15-AD15)^2</f>
        <v>0.31219727657100665</v>
      </c>
      <c r="AG15" s="16">
        <v>14</v>
      </c>
      <c r="AH15" s="27">
        <v>24</v>
      </c>
      <c r="AI15" s="27">
        <f>IF(AND(AH15&gt;0, AH15&lt;$P$3), $P$2 *$AP$2/AL14*(($P$3-AH15)/($P$3-$P$4))*(AH15/$P$4)^($P$4/($P$3-$P$4)),0)</f>
        <v>0.38790473080642679</v>
      </c>
      <c r="AJ15" s="27">
        <f t="shared" si="7"/>
        <v>1.9395236540321339E-2</v>
      </c>
      <c r="AK15" s="27">
        <f t="shared" si="8"/>
        <v>0.31032378464514143</v>
      </c>
      <c r="AL15" s="27">
        <f t="shared" si="12"/>
        <v>8.089607314349001</v>
      </c>
      <c r="AM15" s="27">
        <v>7.69</v>
      </c>
      <c r="AN15" s="11">
        <f>(AM15-AL15)^2</f>
        <v>0.15968600568122102</v>
      </c>
      <c r="AO15" s="1"/>
    </row>
    <row r="16" spans="1:42" x14ac:dyDescent="0.3">
      <c r="A16" s="1">
        <v>44462</v>
      </c>
      <c r="B16">
        <v>16</v>
      </c>
      <c r="C16" t="s">
        <v>5</v>
      </c>
      <c r="D16">
        <v>21.25</v>
      </c>
      <c r="E16">
        <v>8</v>
      </c>
      <c r="F16">
        <f t="shared" si="2"/>
        <v>21</v>
      </c>
      <c r="G16">
        <f t="shared" si="14"/>
        <v>4</v>
      </c>
      <c r="H16">
        <f t="shared" si="13"/>
        <v>4</v>
      </c>
      <c r="I16">
        <f t="shared" si="9"/>
        <v>256</v>
      </c>
      <c r="J16">
        <f t="shared" si="3"/>
        <v>15.624282743433598</v>
      </c>
      <c r="K16">
        <f>$P$10/(1+EXP(-(I16-$P$8)/$P$9))</f>
        <v>4.0802445644945662</v>
      </c>
      <c r="L16">
        <f t="shared" si="4"/>
        <v>6.4391901309225922E-3</v>
      </c>
      <c r="Q16" s="16">
        <v>15</v>
      </c>
      <c r="R16" s="27">
        <v>18</v>
      </c>
      <c r="S16" s="27">
        <f>IF(AND(R16&gt;0, R16&lt;$P$3), $P$2*$AP$2/V15 *(($P$3-R16)/($P$3-$P$4))*(R16/$P$4)^($P$4/($P$3-$P$4)),0)</f>
        <v>0.33134567357792799</v>
      </c>
      <c r="T16" s="27">
        <f t="shared" si="0"/>
        <v>1.65672836788964E-2</v>
      </c>
      <c r="U16" s="27">
        <f t="shared" si="1"/>
        <v>0.26507653886234239</v>
      </c>
      <c r="V16" s="27">
        <f t="shared" si="10"/>
        <v>7.6552943764542025</v>
      </c>
      <c r="W16" s="27"/>
      <c r="X16" s="11"/>
      <c r="Y16" s="16">
        <v>15</v>
      </c>
      <c r="Z16" s="27">
        <v>21</v>
      </c>
      <c r="AA16" s="27">
        <f>IF(AND(Z16&gt;0, Z16&lt;$P$3), $P$2*$AP$2/AD15 *(($P$3-Z16)/($P$3-$P$4))*(Z16/$P$4)^($P$4/($P$3-$P$4)),0)</f>
        <v>0.36137690950433587</v>
      </c>
      <c r="AB16" s="27">
        <f t="shared" si="5"/>
        <v>1.8068845475216793E-2</v>
      </c>
      <c r="AC16" s="27">
        <f t="shared" si="6"/>
        <v>0.28910152760346869</v>
      </c>
      <c r="AD16" s="27">
        <f t="shared" si="11"/>
        <v>8.1811810253070902</v>
      </c>
      <c r="AE16" s="27"/>
      <c r="AF16" s="11"/>
      <c r="AG16" s="16">
        <v>15</v>
      </c>
      <c r="AH16" s="27">
        <v>24</v>
      </c>
      <c r="AI16" s="27">
        <f>IF(AND(AH16&gt;0, AH16&lt;$P$3), $P$2 *$AP$2/AL15*(($P$3-AH16)/($P$3-$P$4))*(AH16/$P$4)^($P$4/($P$3-$P$4)),0)</f>
        <v>0.37302439614146882</v>
      </c>
      <c r="AJ16" s="27">
        <f t="shared" si="7"/>
        <v>1.8651219807073443E-2</v>
      </c>
      <c r="AK16" s="27">
        <f t="shared" si="8"/>
        <v>0.29841951691317509</v>
      </c>
      <c r="AL16" s="27">
        <f t="shared" si="12"/>
        <v>8.3880268312621755</v>
      </c>
      <c r="AM16" s="27"/>
      <c r="AN16" s="11"/>
      <c r="AO16" s="1"/>
    </row>
    <row r="17" spans="1:41" x14ac:dyDescent="0.3">
      <c r="A17" s="1">
        <v>44488</v>
      </c>
      <c r="B17">
        <v>0</v>
      </c>
      <c r="C17" t="s">
        <v>5</v>
      </c>
      <c r="D17">
        <v>20.857142857142801</v>
      </c>
      <c r="E17">
        <v>3</v>
      </c>
      <c r="F17">
        <f t="shared" si="2"/>
        <v>20</v>
      </c>
      <c r="G17">
        <f t="shared" si="14"/>
        <v>3</v>
      </c>
      <c r="H17">
        <f t="shared" si="13"/>
        <v>0</v>
      </c>
      <c r="I17">
        <f t="shared" si="9"/>
        <v>0</v>
      </c>
      <c r="J17">
        <f t="shared" si="3"/>
        <v>0</v>
      </c>
      <c r="K17">
        <f>$P$10/(1+EXP(-(I17-$P$8)/$P$9))</f>
        <v>1.2854996900796727</v>
      </c>
      <c r="L17">
        <f t="shared" si="4"/>
        <v>1.6525094531949345</v>
      </c>
      <c r="Q17" s="17">
        <v>16</v>
      </c>
      <c r="R17" s="28">
        <v>18</v>
      </c>
      <c r="S17" s="27">
        <f>IF(AND(R17&gt;0, R17&lt;$P$3), $P$2*$AP$2/V16 *(($P$3-R17)/($P$3-$P$4))*(R17/$P$4)^($P$4/($P$3-$P$4)),0)</f>
        <v>0.31987231148368922</v>
      </c>
      <c r="T17" s="28">
        <v>9.1737317385536796E-2</v>
      </c>
      <c r="U17" s="28">
        <f t="shared" si="1"/>
        <v>0.25589784918695141</v>
      </c>
      <c r="V17" s="28">
        <f t="shared" si="10"/>
        <v>7.9111922256411535</v>
      </c>
      <c r="W17" s="27"/>
      <c r="X17" s="11"/>
      <c r="Y17" s="17">
        <v>16</v>
      </c>
      <c r="Z17" s="27">
        <v>21</v>
      </c>
      <c r="AA17" s="27">
        <f>IF(AND(Z17&gt;0, Z17&lt;$P$3), $P$2*$AP$2/AD16 *(($P$3-Z17)/($P$3-$P$4))*(Z17/$P$4)^($P$4/($P$3-$P$4)),0)</f>
        <v>0.34860679523169602</v>
      </c>
      <c r="AB17" s="28">
        <v>9.1737317385536796E-2</v>
      </c>
      <c r="AC17" s="28">
        <f t="shared" si="6"/>
        <v>0.27888543618535683</v>
      </c>
      <c r="AD17" s="28">
        <f t="shared" si="11"/>
        <v>8.4600664614924472</v>
      </c>
      <c r="AE17" s="27"/>
      <c r="AF17" s="11"/>
      <c r="AG17" s="17">
        <v>16</v>
      </c>
      <c r="AH17" s="27">
        <v>24</v>
      </c>
      <c r="AI17" s="27">
        <f>IF(AND(AH17&gt;0, AH17&lt;$P$3), $P$2 *$AP$2/AL16*(($P$3-AH17)/($P$3-$P$4))*(AH17/$P$4)^($P$4/($P$3-$P$4)),0)</f>
        <v>0.35975336561990623</v>
      </c>
      <c r="AJ17" s="28">
        <v>9.1737317385536796E-2</v>
      </c>
      <c r="AK17" s="28">
        <f t="shared" si="8"/>
        <v>0.28780269249592499</v>
      </c>
      <c r="AL17" s="28">
        <f t="shared" si="12"/>
        <v>8.6758295237581002</v>
      </c>
      <c r="AM17" s="27"/>
      <c r="AN17" s="11"/>
      <c r="AO17" s="1"/>
    </row>
    <row r="18" spans="1:41" x14ac:dyDescent="0.3">
      <c r="A18" s="1">
        <v>44495</v>
      </c>
      <c r="B18">
        <v>7</v>
      </c>
      <c r="C18" t="s">
        <v>5</v>
      </c>
      <c r="D18">
        <v>21.727272727272702</v>
      </c>
      <c r="E18">
        <v>6</v>
      </c>
      <c r="F18">
        <f t="shared" si="2"/>
        <v>21</v>
      </c>
      <c r="G18">
        <f t="shared" si="14"/>
        <v>3</v>
      </c>
      <c r="H18">
        <f t="shared" si="13"/>
        <v>3</v>
      </c>
      <c r="I18">
        <f t="shared" si="9"/>
        <v>112</v>
      </c>
      <c r="J18">
        <f t="shared" si="3"/>
        <v>6.8356237002521993</v>
      </c>
      <c r="K18">
        <f>$P$10/(1+EXP(-(I18-$P$8)/$P$9))</f>
        <v>2.1975527103926016</v>
      </c>
      <c r="L18">
        <f t="shared" si="4"/>
        <v>0.64392165259825995</v>
      </c>
      <c r="Q18" s="16">
        <v>17</v>
      </c>
      <c r="R18" s="27">
        <v>18</v>
      </c>
      <c r="S18" s="27">
        <f>IF(AND(R18&gt;0, R18&lt;$P$3), $P$2*$AP$2/V17 *(($P$3-R18)/($P$3-$P$4))*(R18/$P$4)^($P$4/($P$3-$P$4)),0)</f>
        <v>0.30952562362824393</v>
      </c>
      <c r="T18" s="27">
        <v>9.1737317385536796E-2</v>
      </c>
      <c r="U18" s="27">
        <f t="shared" si="1"/>
        <v>0.24762049890259516</v>
      </c>
      <c r="V18" s="27">
        <f t="shared" si="10"/>
        <v>8.1588127245437487</v>
      </c>
      <c r="W18" s="27"/>
      <c r="X18" s="11"/>
      <c r="Y18" s="16">
        <v>17</v>
      </c>
      <c r="Z18" s="27">
        <v>21</v>
      </c>
      <c r="AA18" s="27">
        <f>IF(AND(Z18&gt;0, Z18&lt;$P$3), $P$2*$AP$2/AD17 *(($P$3-Z18)/($P$3-$P$4))*(Z18/$P$4)^($P$4/($P$3-$P$4)),0)</f>
        <v>0.33711499920528282</v>
      </c>
      <c r="AB18" s="27">
        <v>9.1737317385536796E-2</v>
      </c>
      <c r="AC18" s="27">
        <f t="shared" si="6"/>
        <v>0.26969199936422628</v>
      </c>
      <c r="AD18" s="27">
        <f t="shared" si="11"/>
        <v>8.7297584608566741</v>
      </c>
      <c r="AE18" s="27"/>
      <c r="AF18" s="11"/>
      <c r="AG18" s="16">
        <v>17</v>
      </c>
      <c r="AH18" s="27">
        <v>24</v>
      </c>
      <c r="AI18" s="27">
        <f>IF(AND(AH18&gt;0, AH18&lt;$P$3), $P$2 *$AP$2/AL17*(($P$3-AH18)/($P$3-$P$4))*(AH18/$P$4)^($P$4/($P$3-$P$4)),0)</f>
        <v>0.34781929211415685</v>
      </c>
      <c r="AJ18" s="27">
        <v>9.1737317385536796E-2</v>
      </c>
      <c r="AK18" s="27">
        <f t="shared" si="8"/>
        <v>0.27825543369132549</v>
      </c>
      <c r="AL18" s="27">
        <f t="shared" si="12"/>
        <v>8.9540849574494263</v>
      </c>
      <c r="AM18" s="27"/>
      <c r="AN18" s="11"/>
      <c r="AO18" s="1"/>
    </row>
    <row r="19" spans="1:41" x14ac:dyDescent="0.3">
      <c r="A19" s="1">
        <v>44502</v>
      </c>
      <c r="B19">
        <v>14</v>
      </c>
      <c r="C19" t="s">
        <v>5</v>
      </c>
      <c r="D19">
        <v>21.8</v>
      </c>
      <c r="E19">
        <v>7</v>
      </c>
      <c r="F19">
        <f t="shared" si="2"/>
        <v>21</v>
      </c>
      <c r="G19">
        <f t="shared" si="14"/>
        <v>3</v>
      </c>
      <c r="H19">
        <f t="shared" si="13"/>
        <v>4</v>
      </c>
      <c r="I19">
        <f t="shared" si="9"/>
        <v>224</v>
      </c>
      <c r="J19">
        <f t="shared" si="3"/>
        <v>13.671247400504399</v>
      </c>
      <c r="K19">
        <f>$P$10/(1+EXP(-(I19-$P$8)/$P$9))</f>
        <v>3.5874340216116107</v>
      </c>
      <c r="L19">
        <f t="shared" si="4"/>
        <v>0.17021068652356888</v>
      </c>
      <c r="Q19" s="16">
        <v>18</v>
      </c>
      <c r="R19" s="27">
        <v>18</v>
      </c>
      <c r="S19" s="27">
        <f>IF(AND(R19&gt;0, R19&lt;$P$3), $P$2*$AP$2/V18 *(($P$3-R19)/($P$3-$P$4))*(R19/$P$4)^($P$4/($P$3-$P$4)),0)</f>
        <v>0.30013150074129546</v>
      </c>
      <c r="T19" s="27">
        <v>9.1737317385536796E-2</v>
      </c>
      <c r="U19" s="27">
        <f t="shared" si="1"/>
        <v>0.24010520059303639</v>
      </c>
      <c r="V19" s="27">
        <f t="shared" si="10"/>
        <v>8.3989179251367858</v>
      </c>
      <c r="W19" s="27"/>
      <c r="X19" s="11"/>
      <c r="Y19" s="16">
        <v>18</v>
      </c>
      <c r="Z19" s="27">
        <v>21</v>
      </c>
      <c r="AA19" s="27">
        <f>IF(AND(Z19&gt;0, Z19&lt;$P$3), $P$2*$AP$2/AD18 *(($P$3-Z19)/($P$3-$P$4))*(Z19/$P$4)^($P$4/($P$3-$P$4)),0)</f>
        <v>0.32670036762538218</v>
      </c>
      <c r="AB19" s="27">
        <v>9.1737317385536796E-2</v>
      </c>
      <c r="AC19" s="27">
        <f t="shared" si="6"/>
        <v>0.26136029410030576</v>
      </c>
      <c r="AD19" s="27">
        <f t="shared" si="11"/>
        <v>8.9911187549569807</v>
      </c>
      <c r="AE19" s="27"/>
      <c r="AF19" s="11"/>
      <c r="AG19" s="16">
        <v>18</v>
      </c>
      <c r="AH19" s="27">
        <v>24</v>
      </c>
      <c r="AI19" s="27">
        <f>IF(AND(AH19&gt;0, AH19&lt;$P$3), $P$2 *$AP$2/AL18*(($P$3-AH19)/($P$3-$P$4))*(AH19/$P$4)^($P$4/($P$3-$P$4)),0)</f>
        <v>0.33701052623429822</v>
      </c>
      <c r="AJ19" s="27">
        <v>9.1737317385536796E-2</v>
      </c>
      <c r="AK19" s="27">
        <f t="shared" si="8"/>
        <v>0.26960842098743859</v>
      </c>
      <c r="AL19" s="27">
        <f t="shared" si="12"/>
        <v>9.2236933784368649</v>
      </c>
      <c r="AM19" s="27"/>
      <c r="AN19" s="11"/>
      <c r="AO19" s="1"/>
    </row>
    <row r="20" spans="1:41" x14ac:dyDescent="0.3">
      <c r="A20" s="1">
        <v>44509</v>
      </c>
      <c r="B20">
        <v>21</v>
      </c>
      <c r="C20" t="s">
        <v>5</v>
      </c>
      <c r="D20">
        <v>21.6666666666666</v>
      </c>
      <c r="E20">
        <v>7</v>
      </c>
      <c r="F20">
        <f t="shared" si="2"/>
        <v>21</v>
      </c>
      <c r="G20">
        <f t="shared" si="14"/>
        <v>3</v>
      </c>
      <c r="H20">
        <f t="shared" si="13"/>
        <v>4</v>
      </c>
      <c r="I20">
        <f t="shared" si="9"/>
        <v>336</v>
      </c>
      <c r="J20">
        <f t="shared" si="3"/>
        <v>20.506871100756598</v>
      </c>
      <c r="K20">
        <f>$P$10/(1+EXP(-(I20-$P$8)/$P$9))</f>
        <v>5.4800907175068749</v>
      </c>
      <c r="L20">
        <f t="shared" si="4"/>
        <v>2.1906685320500157</v>
      </c>
      <c r="Q20" s="16">
        <v>19</v>
      </c>
      <c r="R20" s="27">
        <v>18</v>
      </c>
      <c r="S20" s="27">
        <f>IF(AND(R20&gt;0, R20&lt;$P$3), $P$2*$AP$2/V19 *(($P$3-R20)/($P$3-$P$4))*(R20/$P$4)^($P$4/($P$3-$P$4)),0)</f>
        <v>0.29155145092629453</v>
      </c>
      <c r="T20" s="27">
        <v>9.1737317385536796E-2</v>
      </c>
      <c r="U20" s="27">
        <f t="shared" si="1"/>
        <v>0.23324116074103562</v>
      </c>
      <c r="V20" s="27">
        <f t="shared" si="10"/>
        <v>8.6321590858778219</v>
      </c>
      <c r="W20" s="27"/>
      <c r="X20" s="11"/>
      <c r="Y20" s="16">
        <v>19</v>
      </c>
      <c r="Z20" s="27">
        <v>21</v>
      </c>
      <c r="AA20" s="27">
        <f>IF(AND(Z20&gt;0, Z20&lt;$P$3), $P$2*$AP$2/AD19 *(($P$3-Z20)/($P$3-$P$4))*(Z20/$P$4)^($P$4/($P$3-$P$4)),0)</f>
        <v>0.31720360682259857</v>
      </c>
      <c r="AB20" s="27">
        <v>9.1737317385536796E-2</v>
      </c>
      <c r="AC20" s="27">
        <f t="shared" si="6"/>
        <v>0.25376288545807885</v>
      </c>
      <c r="AD20" s="27">
        <f t="shared" si="11"/>
        <v>9.2448816404150591</v>
      </c>
      <c r="AE20" s="27"/>
      <c r="AF20" s="11"/>
      <c r="AG20" s="16">
        <v>19</v>
      </c>
      <c r="AH20" s="27">
        <v>24</v>
      </c>
      <c r="AI20" s="27">
        <f>IF(AND(AH20&gt;0, AH20&lt;$P$3), $P$2 *$AP$2/AL19*(($P$3-AH20)/($P$3-$P$4))*(AH20/$P$4)^($P$4/($P$3-$P$4)),0)</f>
        <v>0.32715971353853052</v>
      </c>
      <c r="AJ20" s="27">
        <v>9.1737317385536796E-2</v>
      </c>
      <c r="AK20" s="27">
        <f t="shared" si="8"/>
        <v>0.26172777083082444</v>
      </c>
      <c r="AL20" s="27">
        <f t="shared" si="12"/>
        <v>9.4854211492676885</v>
      </c>
      <c r="AM20" s="27"/>
      <c r="AN20" s="11"/>
      <c r="AO20" s="1"/>
    </row>
    <row r="21" spans="1:41" x14ac:dyDescent="0.3">
      <c r="A21" s="1">
        <v>44516</v>
      </c>
      <c r="B21">
        <v>28</v>
      </c>
      <c r="C21" t="s">
        <v>5</v>
      </c>
      <c r="D21">
        <v>21.6666666666666</v>
      </c>
      <c r="E21">
        <v>11</v>
      </c>
      <c r="F21">
        <f t="shared" si="2"/>
        <v>21</v>
      </c>
      <c r="G21">
        <f t="shared" si="14"/>
        <v>3</v>
      </c>
      <c r="H21">
        <f t="shared" si="13"/>
        <v>8</v>
      </c>
      <c r="I21">
        <f t="shared" si="9"/>
        <v>448</v>
      </c>
      <c r="J21">
        <f t="shared" si="3"/>
        <v>27.342494801008797</v>
      </c>
      <c r="K21">
        <f>$P$10/(1+EXP(-(I21-$P$8)/$P$9))</f>
        <v>7.697768549220231</v>
      </c>
      <c r="L21">
        <f t="shared" si="4"/>
        <v>9.1343849840443928E-2</v>
      </c>
      <c r="Q21" s="16">
        <v>20</v>
      </c>
      <c r="R21" s="27">
        <v>18</v>
      </c>
      <c r="S21" s="27">
        <f>IF(AND(R21&gt;0, R21&lt;$P$3), $P$2*$AP$2/V20 *(($P$3-R21)/($P$3-$P$4))*(R21/$P$4)^($P$4/($P$3-$P$4)),0)</f>
        <v>0.28367372321608209</v>
      </c>
      <c r="T21" s="27">
        <v>9.1737317385536796E-2</v>
      </c>
      <c r="U21" s="27">
        <f t="shared" si="1"/>
        <v>0.22693897857286568</v>
      </c>
      <c r="V21" s="27">
        <f t="shared" si="10"/>
        <v>8.8590980644506878</v>
      </c>
      <c r="W21" s="27"/>
      <c r="X21" s="11"/>
      <c r="Y21" s="16">
        <v>20</v>
      </c>
      <c r="Z21" s="27">
        <v>21</v>
      </c>
      <c r="AA21" s="27">
        <f>IF(AND(Z21&gt;0, Z21&lt;$P$3), $P$2*$AP$2/AD20 *(($P$3-Z21)/($P$3-$P$4))*(Z21/$P$4)^($P$4/($P$3-$P$4)),0)</f>
        <v>0.30849668058212387</v>
      </c>
      <c r="AB21" s="27">
        <v>9.1737317385536796E-2</v>
      </c>
      <c r="AC21" s="27">
        <f t="shared" si="6"/>
        <v>0.24679734446569912</v>
      </c>
      <c r="AD21" s="27">
        <f t="shared" si="11"/>
        <v>9.4916789848807586</v>
      </c>
      <c r="AE21" s="27"/>
      <c r="AF21" s="11"/>
      <c r="AG21" s="16">
        <v>20</v>
      </c>
      <c r="AH21" s="27">
        <v>24</v>
      </c>
      <c r="AI21" s="27">
        <f>IF(AND(AH21&gt;0, AH21&lt;$P$3), $P$2 *$AP$2/AL20*(($P$3-AH21)/($P$3-$P$4))*(AH21/$P$4)^($P$4/($P$3-$P$4)),0)</f>
        <v>0.31813251472651977</v>
      </c>
      <c r="AJ21" s="27">
        <v>9.1737317385536796E-2</v>
      </c>
      <c r="AK21" s="27">
        <f t="shared" si="8"/>
        <v>0.25450601178121585</v>
      </c>
      <c r="AL21" s="27">
        <f t="shared" si="12"/>
        <v>9.7399271610489038</v>
      </c>
      <c r="AM21" s="27"/>
      <c r="AN21" s="11"/>
      <c r="AO21" s="1"/>
    </row>
    <row r="22" spans="1:41" x14ac:dyDescent="0.3">
      <c r="A22" s="1">
        <v>44523</v>
      </c>
      <c r="B22">
        <v>0</v>
      </c>
      <c r="C22" t="s">
        <v>5</v>
      </c>
      <c r="D22">
        <v>24</v>
      </c>
      <c r="E22">
        <v>2</v>
      </c>
      <c r="F22">
        <f t="shared" si="2"/>
        <v>24</v>
      </c>
      <c r="G22">
        <f t="shared" si="14"/>
        <v>2</v>
      </c>
      <c r="H22">
        <f t="shared" si="13"/>
        <v>0</v>
      </c>
      <c r="I22">
        <f t="shared" si="9"/>
        <v>0</v>
      </c>
      <c r="J22">
        <f t="shared" si="3"/>
        <v>0</v>
      </c>
      <c r="K22">
        <f>$P$10/(1+EXP(-(I22-$P$8)/$P$9))</f>
        <v>1.2854996900796727</v>
      </c>
      <c r="L22">
        <f t="shared" si="4"/>
        <v>1.6525094531949345</v>
      </c>
      <c r="Q22" s="16">
        <v>21</v>
      </c>
      <c r="R22" s="27">
        <v>18</v>
      </c>
      <c r="S22" s="27">
        <f>IF(AND(R22&gt;0, R22&lt;$P$3), $P$2*$AP$2/V21 *(($P$3-R22)/($P$3-$P$4))*(R22/$P$4)^($P$4/($P$3-$P$4)),0)</f>
        <v>0.27640699871136676</v>
      </c>
      <c r="T22" s="27">
        <v>9.1737317385536796E-2</v>
      </c>
      <c r="U22" s="27">
        <f t="shared" si="1"/>
        <v>0.22112559896909342</v>
      </c>
      <c r="V22" s="27">
        <f t="shared" si="10"/>
        <v>9.0802236634197815</v>
      </c>
      <c r="W22" s="27"/>
      <c r="X22" s="11"/>
      <c r="Y22" s="16">
        <v>21</v>
      </c>
      <c r="Z22" s="27">
        <v>21</v>
      </c>
      <c r="AA22" s="27">
        <f>IF(AND(Z22&gt;0, Z22&lt;$P$3), $P$2*$AP$2/AD21 *(($P$3-Z22)/($P$3-$P$4))*(Z22/$P$4)^($P$4/($P$3-$P$4)),0)</f>
        <v>0.30047532190939297</v>
      </c>
      <c r="AB22" s="27">
        <v>9.1737317385536796E-2</v>
      </c>
      <c r="AC22" s="27">
        <f t="shared" si="6"/>
        <v>0.24038025752751438</v>
      </c>
      <c r="AD22" s="27">
        <f t="shared" si="11"/>
        <v>9.7320592424082726</v>
      </c>
      <c r="AE22" s="27">
        <v>9.75</v>
      </c>
      <c r="AF22" s="11">
        <f>(AE22-AD22)^2</f>
        <v>3.2187078296512501E-4</v>
      </c>
      <c r="AG22" s="16">
        <v>21</v>
      </c>
      <c r="AH22" s="27">
        <v>24</v>
      </c>
      <c r="AI22" s="27">
        <f>IF(AND(AH22&gt;0, AH22&lt;$P$3), $P$2 *$AP$2/AL21*(($P$3-AH22)/($P$3-$P$4))*(AH22/$P$4)^($P$4/($P$3-$P$4)),0)</f>
        <v>0.30981965609809287</v>
      </c>
      <c r="AJ22" s="27">
        <v>9.1737317385536796E-2</v>
      </c>
      <c r="AK22" s="27">
        <f t="shared" si="8"/>
        <v>0.24785572487847429</v>
      </c>
      <c r="AL22" s="27">
        <f t="shared" si="12"/>
        <v>9.9877828859273787</v>
      </c>
      <c r="AM22" s="27">
        <v>9.5</v>
      </c>
      <c r="AN22" s="11">
        <f>(AM22-AL22)^2</f>
        <v>0.23793214380364217</v>
      </c>
      <c r="AO22" s="1"/>
    </row>
    <row r="23" spans="1:41" x14ac:dyDescent="0.3">
      <c r="A23" s="1">
        <v>44530</v>
      </c>
      <c r="B23">
        <v>7</v>
      </c>
      <c r="C23" t="s">
        <v>5</v>
      </c>
      <c r="D23">
        <v>24</v>
      </c>
      <c r="E23">
        <v>4</v>
      </c>
      <c r="F23">
        <f t="shared" si="2"/>
        <v>24</v>
      </c>
      <c r="G23">
        <f t="shared" si="14"/>
        <v>2</v>
      </c>
      <c r="H23">
        <f t="shared" si="13"/>
        <v>2</v>
      </c>
      <c r="I23">
        <f t="shared" si="9"/>
        <v>133</v>
      </c>
      <c r="J23">
        <f t="shared" si="3"/>
        <v>6.4439981243479876</v>
      </c>
      <c r="K23">
        <f>$P$10/(1+EXP(-(I23-$P$8)/$P$9))</f>
        <v>2.4189627797884601</v>
      </c>
      <c r="L23">
        <f t="shared" si="4"/>
        <v>0.1755298108480737</v>
      </c>
      <c r="Q23" s="16">
        <v>22</v>
      </c>
      <c r="R23" s="27">
        <v>18</v>
      </c>
      <c r="S23" s="27">
        <f>IF(AND(R23&gt;0, R23&lt;$P$3), $P$2*$AP$2/V22 *(($P$3-R23)/($P$3-$P$4))*(R23/$P$4)^($P$4/($P$3-$P$4)),0)</f>
        <v>0.26967581395040885</v>
      </c>
      <c r="T23" s="27">
        <v>9.1737317385536796E-2</v>
      </c>
      <c r="U23" s="27">
        <f t="shared" si="1"/>
        <v>0.21574065116032709</v>
      </c>
      <c r="V23" s="27">
        <f t="shared" si="10"/>
        <v>9.2959643145801092</v>
      </c>
      <c r="W23" s="27"/>
      <c r="X23" s="11"/>
      <c r="Y23" s="16">
        <v>22</v>
      </c>
      <c r="Z23" s="27">
        <v>21</v>
      </c>
      <c r="AA23" s="27">
        <f>IF(AND(Z23&gt;0, Z23&lt;$P$3), $P$2*$AP$2/AD22 *(($P$3-Z23)/($P$3-$P$4))*(Z23/$P$4)^($P$4/($P$3-$P$4)),0)</f>
        <v>0.29305363103573884</v>
      </c>
      <c r="AB23" s="27">
        <v>9.1737317385536796E-2</v>
      </c>
      <c r="AC23" s="27">
        <f t="shared" si="6"/>
        <v>0.23444290482859109</v>
      </c>
      <c r="AD23" s="27">
        <f t="shared" si="11"/>
        <v>9.9665021472368629</v>
      </c>
      <c r="AE23" s="27"/>
      <c r="AF23" s="11"/>
      <c r="AG23" s="16">
        <v>22</v>
      </c>
      <c r="AH23" s="27">
        <v>24</v>
      </c>
      <c r="AI23" s="27">
        <f>IF(AND(AH23&gt;0, AH23&lt;$P$3), $P$2 *$AP$2/AL22*(($P$3-AH23)/($P$3-$P$4))*(AH23/$P$4)^($P$4/($P$3-$P$4)),0)</f>
        <v>0.3021312054858965</v>
      </c>
      <c r="AJ23" s="27">
        <v>9.1737317385536796E-2</v>
      </c>
      <c r="AK23" s="27">
        <f t="shared" si="8"/>
        <v>0.24170496438871722</v>
      </c>
      <c r="AL23" s="27">
        <f t="shared" si="12"/>
        <v>10.229487850316096</v>
      </c>
      <c r="AM23" s="27"/>
      <c r="AN23" s="11"/>
      <c r="AO23" s="1"/>
    </row>
    <row r="24" spans="1:41" x14ac:dyDescent="0.3">
      <c r="A24" s="1">
        <v>44537</v>
      </c>
      <c r="B24">
        <v>14</v>
      </c>
      <c r="C24" t="s">
        <v>5</v>
      </c>
      <c r="D24">
        <v>24</v>
      </c>
      <c r="E24">
        <v>8</v>
      </c>
      <c r="F24">
        <f t="shared" si="2"/>
        <v>24</v>
      </c>
      <c r="G24">
        <f t="shared" si="14"/>
        <v>2</v>
      </c>
      <c r="H24">
        <f t="shared" si="13"/>
        <v>6</v>
      </c>
      <c r="I24">
        <f t="shared" si="9"/>
        <v>266</v>
      </c>
      <c r="J24">
        <f t="shared" si="3"/>
        <v>12.887996248695975</v>
      </c>
      <c r="K24">
        <f>$P$10/(1+EXP(-(I24-$P$8)/$P$9))</f>
        <v>4.2426610913321978</v>
      </c>
      <c r="L24">
        <f t="shared" si="4"/>
        <v>3.0882400399177419</v>
      </c>
      <c r="Q24" s="16">
        <v>23</v>
      </c>
      <c r="R24" s="27">
        <v>18</v>
      </c>
      <c r="S24" s="27">
        <f>IF(AND(R24&gt;0, R24&lt;$P$3), $P$2*$AP$2/V23 *(($P$3-R24)/($P$3-$P$4))*(R24/$P$4)^($P$4/($P$3-$P$4)),0)</f>
        <v>0.26341718023205424</v>
      </c>
      <c r="T24" s="27">
        <v>9.1737317385536796E-2</v>
      </c>
      <c r="U24" s="27">
        <f t="shared" si="1"/>
        <v>0.21073374418564339</v>
      </c>
      <c r="V24" s="27">
        <f t="shared" si="10"/>
        <v>9.5066980587657532</v>
      </c>
      <c r="W24" s="27"/>
      <c r="X24" s="11"/>
      <c r="Y24" s="16">
        <v>23</v>
      </c>
      <c r="Z24" s="27">
        <v>21</v>
      </c>
      <c r="AA24" s="27">
        <f>IF(AND(Z24&gt;0, Z24&lt;$P$3), $P$2*$AP$2/AD23 *(($P$3-Z24)/($P$3-$P$4))*(Z24/$P$4)^($P$4/($P$3-$P$4)),0)</f>
        <v>0.28616010474982601</v>
      </c>
      <c r="AB24" s="27">
        <v>9.1737317385536796E-2</v>
      </c>
      <c r="AC24" s="27">
        <f t="shared" si="6"/>
        <v>0.22892808379986082</v>
      </c>
      <c r="AD24" s="27">
        <f t="shared" si="11"/>
        <v>10.195430231036724</v>
      </c>
      <c r="AE24" s="27"/>
      <c r="AF24" s="11"/>
      <c r="AG24" s="16">
        <v>23</v>
      </c>
      <c r="AH24" s="27">
        <v>24</v>
      </c>
      <c r="AI24" s="27">
        <f>IF(AND(AH24&gt;0, AH24&lt;$P$3), $P$2 *$AP$2/AL23*(($P$3-AH24)/($P$3-$P$4))*(AH24/$P$4)^($P$4/($P$3-$P$4)),0)</f>
        <v>0.29499237181882959</v>
      </c>
      <c r="AJ24" s="27">
        <v>9.1737317385536796E-2</v>
      </c>
      <c r="AK24" s="27">
        <f t="shared" si="8"/>
        <v>0.23599389745506369</v>
      </c>
      <c r="AL24" s="27">
        <f t="shared" si="12"/>
        <v>10.465481747771159</v>
      </c>
      <c r="AM24" s="27"/>
      <c r="AN24" s="11"/>
      <c r="AO24" s="1"/>
    </row>
    <row r="25" spans="1:41" x14ac:dyDescent="0.3">
      <c r="A25" s="1">
        <v>44558</v>
      </c>
      <c r="B25">
        <v>0</v>
      </c>
      <c r="C25" t="s">
        <v>5</v>
      </c>
      <c r="D25">
        <v>23.4</v>
      </c>
      <c r="E25">
        <v>1</v>
      </c>
      <c r="F25">
        <f t="shared" si="2"/>
        <v>23</v>
      </c>
      <c r="G25">
        <f t="shared" si="14"/>
        <v>1</v>
      </c>
      <c r="H25">
        <f t="shared" si="13"/>
        <v>0</v>
      </c>
      <c r="I25">
        <f t="shared" si="9"/>
        <v>0</v>
      </c>
      <c r="J25">
        <f t="shared" si="3"/>
        <v>0</v>
      </c>
      <c r="K25">
        <f>$P$10/(1+EXP(-(I25-$P$8)/$P$9))</f>
        <v>1.2854996900796727</v>
      </c>
      <c r="L25">
        <f t="shared" si="4"/>
        <v>1.6525094531949345</v>
      </c>
      <c r="Q25" s="16">
        <v>24</v>
      </c>
      <c r="R25" s="27">
        <v>18</v>
      </c>
      <c r="S25" s="27">
        <f>IF(AND(R25&gt;0, R25&lt;$P$3), $P$2*$AP$2/V24 *(($P$3-R25)/($P$3-$P$4))*(R25/$P$4)^($P$4/($P$3-$P$4)),0)</f>
        <v>0.25757804572604759</v>
      </c>
      <c r="T25" s="27">
        <v>9.1737317385536796E-2</v>
      </c>
      <c r="U25" s="27">
        <f t="shared" si="1"/>
        <v>0.20606243658083809</v>
      </c>
      <c r="V25" s="27">
        <f t="shared" si="10"/>
        <v>9.7127604953465916</v>
      </c>
      <c r="W25" s="27"/>
      <c r="X25" s="11"/>
      <c r="Y25" s="16">
        <v>24</v>
      </c>
      <c r="Z25" s="27">
        <v>21</v>
      </c>
      <c r="AA25" s="27">
        <f>IF(AND(Z25&gt;0, Z25&lt;$P$3), $P$2*$AP$2/AD24 *(($P$3-Z25)/($P$3-$P$4))*(Z25/$P$4)^($P$4/($P$3-$P$4)),0)</f>
        <v>0.27973466874998748</v>
      </c>
      <c r="AB25" s="27">
        <v>9.1737317385536796E-2</v>
      </c>
      <c r="AC25" s="27">
        <f t="shared" si="6"/>
        <v>0.22378773499999</v>
      </c>
      <c r="AD25" s="27">
        <f t="shared" si="11"/>
        <v>10.419217966036713</v>
      </c>
      <c r="AE25" s="27"/>
      <c r="AF25" s="11"/>
      <c r="AG25" s="16">
        <v>24</v>
      </c>
      <c r="AH25" s="27">
        <v>24</v>
      </c>
      <c r="AI25" s="27">
        <f>IF(AND(AH25&gt;0, AH25&lt;$P$3), $P$2 *$AP$2/AL24*(($P$3-AH25)/($P$3-$P$4))*(AH25/$P$4)^($P$4/($P$3-$P$4)),0)</f>
        <v>0.28834037038947674</v>
      </c>
      <c r="AJ25" s="27">
        <v>9.1737317385536796E-2</v>
      </c>
      <c r="AK25" s="27">
        <f t="shared" si="8"/>
        <v>0.2306722963115814</v>
      </c>
      <c r="AL25" s="27">
        <f t="shared" si="12"/>
        <v>10.696154044082741</v>
      </c>
      <c r="AM25" s="27"/>
      <c r="AN25" s="11"/>
      <c r="AO25" s="1"/>
    </row>
    <row r="26" spans="1:41" x14ac:dyDescent="0.3">
      <c r="A26" s="1">
        <v>44572</v>
      </c>
      <c r="B26">
        <v>7</v>
      </c>
      <c r="C26" t="s">
        <v>5</v>
      </c>
      <c r="D26">
        <v>23.818181818181799</v>
      </c>
      <c r="E26">
        <v>6</v>
      </c>
      <c r="F26">
        <f t="shared" si="2"/>
        <v>23</v>
      </c>
      <c r="G26">
        <f t="shared" si="14"/>
        <v>1</v>
      </c>
      <c r="H26">
        <f t="shared" si="13"/>
        <v>5</v>
      </c>
      <c r="I26">
        <f t="shared" si="9"/>
        <v>126</v>
      </c>
      <c r="J26">
        <f t="shared" si="3"/>
        <v>6.5917912809138919</v>
      </c>
      <c r="K26">
        <f>$P$10/(1+EXP(-(I26-$P$8)/$P$9))</f>
        <v>2.3432234589157392</v>
      </c>
      <c r="L26">
        <f t="shared" si="4"/>
        <v>7.058461589255649</v>
      </c>
      <c r="Q26" s="16">
        <v>25</v>
      </c>
      <c r="R26" s="27">
        <v>18</v>
      </c>
      <c r="S26" s="27">
        <f>IF(AND(R26&gt;0, R26&lt;$P$3), $P$2*$AP$2/V25 *(($P$3-R26)/($P$3-$P$4))*(R26/$P$4)^($P$4/($P$3-$P$4)),0)</f>
        <v>0.25211336246350147</v>
      </c>
      <c r="T26" s="27">
        <v>9.1737317385536796E-2</v>
      </c>
      <c r="U26" s="27">
        <f t="shared" si="1"/>
        <v>0.2016906899708012</v>
      </c>
      <c r="V26" s="27">
        <f t="shared" si="10"/>
        <v>9.9144511853173931</v>
      </c>
      <c r="W26" s="27"/>
      <c r="X26" s="11"/>
      <c r="Y26" s="16">
        <v>25</v>
      </c>
      <c r="Z26" s="27">
        <v>21</v>
      </c>
      <c r="AA26" s="27">
        <f>IF(AND(Z26&gt;0, Z26&lt;$P$3), $P$2*$AP$2/AD25 *(($P$3-Z26)/($P$3-$P$4))*(Z26/$P$4)^($P$4/($P$3-$P$4)),0)</f>
        <v>0.27372642627683913</v>
      </c>
      <c r="AB26" s="27">
        <v>9.1737317385536796E-2</v>
      </c>
      <c r="AC26" s="27">
        <f t="shared" si="6"/>
        <v>0.21898114102147131</v>
      </c>
      <c r="AD26" s="27">
        <f t="shared" si="11"/>
        <v>10.638199107058185</v>
      </c>
      <c r="AE26" s="27"/>
      <c r="AF26" s="11"/>
      <c r="AG26" s="16">
        <v>25</v>
      </c>
      <c r="AH26" s="27">
        <v>24</v>
      </c>
      <c r="AI26" s="27">
        <f>IF(AND(AH26&gt;0, AH26&lt;$P$3), $P$2 *$AP$2/AL25*(($P$3-AH26)/($P$3-$P$4))*(AH26/$P$4)^($P$4/($P$3-$P$4)),0)</f>
        <v>0.28212204788935652</v>
      </c>
      <c r="AJ26" s="27">
        <v>9.1737317385536796E-2</v>
      </c>
      <c r="AK26" s="27">
        <f t="shared" si="8"/>
        <v>0.22569763831148523</v>
      </c>
      <c r="AL26" s="27">
        <f t="shared" si="12"/>
        <v>10.921851682394227</v>
      </c>
      <c r="AM26" s="27"/>
      <c r="AN26" s="11"/>
      <c r="AO26" s="1"/>
    </row>
    <row r="27" spans="1:41" x14ac:dyDescent="0.3">
      <c r="A27" s="1">
        <v>44579</v>
      </c>
      <c r="B27">
        <v>14</v>
      </c>
      <c r="C27" t="s">
        <v>5</v>
      </c>
      <c r="D27">
        <v>24</v>
      </c>
      <c r="E27">
        <v>9</v>
      </c>
      <c r="F27">
        <f t="shared" si="2"/>
        <v>24</v>
      </c>
      <c r="G27">
        <f t="shared" si="14"/>
        <v>1</v>
      </c>
      <c r="H27">
        <f t="shared" si="13"/>
        <v>8</v>
      </c>
      <c r="I27">
        <f t="shared" si="9"/>
        <v>266</v>
      </c>
      <c r="J27">
        <f t="shared" si="3"/>
        <v>12.887996248695975</v>
      </c>
      <c r="K27">
        <f>$P$10/(1+EXP(-(I27-$P$8)/$P$9))</f>
        <v>4.2426610913321978</v>
      </c>
      <c r="L27">
        <f t="shared" si="4"/>
        <v>14.117595674588951</v>
      </c>
      <c r="Q27" s="16">
        <v>26</v>
      </c>
      <c r="R27" s="27">
        <v>18</v>
      </c>
      <c r="S27" s="27">
        <f>IF(AND(R27&gt;0, R27&lt;$P$3), $P$2*$AP$2/V26 *(($P$3-R27)/($P$3-$P$4))*(R27/$P$4)^($P$4/($P$3-$P$4)),0)</f>
        <v>0.24698459466025421</v>
      </c>
      <c r="T27" s="27">
        <v>9.1737317385536796E-2</v>
      </c>
      <c r="U27" s="27">
        <f t="shared" si="1"/>
        <v>0.19758767572820338</v>
      </c>
      <c r="V27" s="27">
        <f t="shared" si="10"/>
        <v>10.112038861045596</v>
      </c>
      <c r="W27" s="27"/>
      <c r="X27" s="11"/>
      <c r="Y27" s="16">
        <v>26</v>
      </c>
      <c r="Z27" s="27">
        <v>21</v>
      </c>
      <c r="AA27" s="27">
        <f>IF(AND(Z27&gt;0, Z27&lt;$P$3), $P$2*$AP$2/AD26 *(($P$3-Z27)/($P$3-$P$4))*(Z27/$P$4)^($P$4/($P$3-$P$4)),0)</f>
        <v>0.26809192700204526</v>
      </c>
      <c r="AB27" s="27">
        <v>9.1737317385536796E-2</v>
      </c>
      <c r="AC27" s="27">
        <f t="shared" si="6"/>
        <v>0.21447354160163623</v>
      </c>
      <c r="AD27" s="27">
        <f t="shared" si="11"/>
        <v>10.852672648659821</v>
      </c>
      <c r="AE27" s="27"/>
      <c r="AF27" s="11"/>
      <c r="AG27" s="16">
        <v>26</v>
      </c>
      <c r="AH27" s="27">
        <v>24</v>
      </c>
      <c r="AI27" s="27">
        <f>IF(AND(AH27&gt;0, AH27&lt;$P$3), $P$2 *$AP$2/AL26*(($P$3-AH27)/($P$3-$P$4))*(AH27/$P$4)^($P$4/($P$3-$P$4)),0)</f>
        <v>0.27629205845387739</v>
      </c>
      <c r="AJ27" s="27">
        <v>9.1737317385536796E-2</v>
      </c>
      <c r="AK27" s="27">
        <f t="shared" si="8"/>
        <v>0.22103364676310192</v>
      </c>
      <c r="AL27" s="27">
        <f t="shared" si="12"/>
        <v>11.142885329157329</v>
      </c>
      <c r="AM27" s="27"/>
      <c r="AN27" s="11"/>
      <c r="AO27" s="1"/>
    </row>
    <row r="28" spans="1:41" x14ac:dyDescent="0.3">
      <c r="A28" s="1">
        <v>44446</v>
      </c>
      <c r="B28">
        <v>0</v>
      </c>
      <c r="C28" t="s">
        <v>6</v>
      </c>
      <c r="D28">
        <v>21.8</v>
      </c>
      <c r="E28">
        <v>3</v>
      </c>
      <c r="F28">
        <f t="shared" si="2"/>
        <v>21</v>
      </c>
      <c r="G28">
        <f t="shared" si="14"/>
        <v>3</v>
      </c>
      <c r="H28">
        <f t="shared" si="13"/>
        <v>0</v>
      </c>
      <c r="I28">
        <f t="shared" si="9"/>
        <v>0</v>
      </c>
      <c r="J28">
        <f t="shared" si="3"/>
        <v>0</v>
      </c>
      <c r="K28">
        <f>$P$10/(1+EXP(-(I28-$P$8)/$P$9))</f>
        <v>1.2854996900796727</v>
      </c>
      <c r="L28">
        <f t="shared" si="4"/>
        <v>1.6525094531949345</v>
      </c>
      <c r="Q28" s="16">
        <v>27</v>
      </c>
      <c r="R28" s="27">
        <v>18</v>
      </c>
      <c r="S28" s="27">
        <f>IF(AND(R28&gt;0, R28&lt;$P$3), $P$2*$AP$2/V27 *(($P$3-R28)/($P$3-$P$4))*(R28/$P$4)^($P$4/($P$3-$P$4)),0)</f>
        <v>0.24215855387162677</v>
      </c>
      <c r="T28" s="27">
        <v>9.1737317385536796E-2</v>
      </c>
      <c r="U28" s="27">
        <f t="shared" si="1"/>
        <v>0.19372684309730143</v>
      </c>
      <c r="V28" s="27">
        <f t="shared" si="10"/>
        <v>10.305765704142898</v>
      </c>
      <c r="W28" s="27"/>
      <c r="X28" s="11"/>
      <c r="Y28" s="16">
        <v>27</v>
      </c>
      <c r="Z28" s="27">
        <v>21</v>
      </c>
      <c r="AA28" s="27">
        <f>IF(AND(Z28&gt;0, Z28&lt;$P$3), $P$2*$AP$2/AD27 *(($P$3-Z28)/($P$3-$P$4))*(Z28/$P$4)^($P$4/($P$3-$P$4)),0)</f>
        <v>0.26279381962146037</v>
      </c>
      <c r="AB28" s="27">
        <v>9.1737317385536796E-2</v>
      </c>
      <c r="AC28" s="27">
        <f t="shared" si="6"/>
        <v>0.2102350556971683</v>
      </c>
      <c r="AD28" s="27">
        <f t="shared" si="11"/>
        <v>11.06290770435699</v>
      </c>
      <c r="AE28" s="27"/>
      <c r="AF28" s="11"/>
      <c r="AG28" s="16">
        <v>27</v>
      </c>
      <c r="AH28" s="27">
        <v>24</v>
      </c>
      <c r="AI28" s="27">
        <f>IF(AND(AH28&gt;0, AH28&lt;$P$3), $P$2 *$AP$2/AL27*(($P$3-AH28)/($P$3-$P$4))*(AH28/$P$4)^($P$4/($P$3-$P$4)),0)</f>
        <v>0.27081144553830294</v>
      </c>
      <c r="AJ28" s="27">
        <v>9.1737317385536796E-2</v>
      </c>
      <c r="AK28" s="27">
        <f t="shared" si="8"/>
        <v>0.21664915643064236</v>
      </c>
      <c r="AL28" s="27">
        <f t="shared" si="12"/>
        <v>11.359534485587972</v>
      </c>
      <c r="AM28" s="27"/>
      <c r="AN28" s="11"/>
      <c r="AO28" s="1"/>
    </row>
    <row r="29" spans="1:41" x14ac:dyDescent="0.3">
      <c r="A29" s="1">
        <v>44453</v>
      </c>
      <c r="B29">
        <v>7</v>
      </c>
      <c r="C29" t="s">
        <v>6</v>
      </c>
      <c r="D29">
        <v>21.4444444444444</v>
      </c>
      <c r="E29">
        <v>4</v>
      </c>
      <c r="F29">
        <f t="shared" si="2"/>
        <v>21</v>
      </c>
      <c r="G29">
        <f t="shared" si="14"/>
        <v>3</v>
      </c>
      <c r="H29">
        <f t="shared" si="13"/>
        <v>1</v>
      </c>
      <c r="I29">
        <f t="shared" si="9"/>
        <v>112</v>
      </c>
      <c r="J29">
        <f t="shared" si="3"/>
        <v>6.8356237002521993</v>
      </c>
      <c r="K29">
        <f>$P$10/(1+EXP(-(I29-$P$8)/$P$9))</f>
        <v>2.1975527103926016</v>
      </c>
      <c r="L29">
        <f t="shared" si="4"/>
        <v>1.4341324941686662</v>
      </c>
      <c r="Q29" s="16">
        <v>28</v>
      </c>
      <c r="R29" s="27">
        <v>18</v>
      </c>
      <c r="S29" s="27">
        <f>IF(AND(R29&gt;0, R29&lt;$P$3), $P$2*$AP$2/V28 *(($P$3-R29)/($P$3-$P$4))*(R29/$P$4)^($P$4/($P$3-$P$4)),0)</f>
        <v>0.23760647947780472</v>
      </c>
      <c r="T29" s="27">
        <v>9.1737317385536796E-2</v>
      </c>
      <c r="U29" s="27">
        <f t="shared" si="1"/>
        <v>0.1900851835822438</v>
      </c>
      <c r="V29" s="27">
        <f t="shared" si="10"/>
        <v>10.495850887725142</v>
      </c>
      <c r="W29" s="27"/>
      <c r="X29" s="11"/>
      <c r="Y29" s="16">
        <v>28</v>
      </c>
      <c r="Z29" s="27">
        <v>21</v>
      </c>
      <c r="AA29" s="27">
        <f>IF(AND(Z29&gt;0, Z29&lt;$P$3), $P$2*$AP$2/AD28 *(($P$3-Z29)/($P$3-$P$4))*(Z29/$P$4)^($P$4/($P$3-$P$4)),0)</f>
        <v>0.25779979139837123</v>
      </c>
      <c r="AB29" s="27">
        <v>9.1737317385536796E-2</v>
      </c>
      <c r="AC29" s="27">
        <f t="shared" si="6"/>
        <v>0.20623983311869698</v>
      </c>
      <c r="AD29" s="27">
        <f t="shared" si="11"/>
        <v>11.269147537475687</v>
      </c>
      <c r="AE29" s="27">
        <v>10</v>
      </c>
      <c r="AF29" s="11">
        <f>(AE29-AD29)^2</f>
        <v>1.6107354718806011</v>
      </c>
      <c r="AG29" s="16">
        <v>28</v>
      </c>
      <c r="AH29" s="27">
        <v>24</v>
      </c>
      <c r="AI29" s="27">
        <f>IF(AND(AH29&gt;0, AH29&lt;$P$3), $P$2 *$AP$2/AL28*(($P$3-AH29)/($P$3-$P$4))*(AH29/$P$4)^($P$4/($P$3-$P$4)),0)</f>
        <v>0.26564652691403423</v>
      </c>
      <c r="AJ29" s="27">
        <v>9.1737317385536796E-2</v>
      </c>
      <c r="AK29" s="27">
        <f t="shared" si="8"/>
        <v>0.2125172215312274</v>
      </c>
      <c r="AL29" s="27">
        <f t="shared" si="12"/>
        <v>11.572051707119199</v>
      </c>
      <c r="AM29" s="27"/>
      <c r="AN29" s="11"/>
      <c r="AO29" s="1"/>
    </row>
    <row r="30" spans="1:41" x14ac:dyDescent="0.3">
      <c r="A30" s="1">
        <v>44462</v>
      </c>
      <c r="B30">
        <v>16</v>
      </c>
      <c r="C30" t="s">
        <v>6</v>
      </c>
      <c r="D30">
        <v>21.636363636363601</v>
      </c>
      <c r="E30">
        <v>8</v>
      </c>
      <c r="F30">
        <f t="shared" si="2"/>
        <v>21</v>
      </c>
      <c r="G30">
        <f t="shared" si="14"/>
        <v>3</v>
      </c>
      <c r="H30">
        <f t="shared" si="13"/>
        <v>5</v>
      </c>
      <c r="I30">
        <f t="shared" si="9"/>
        <v>256</v>
      </c>
      <c r="J30">
        <f t="shared" si="3"/>
        <v>15.624282743433598</v>
      </c>
      <c r="K30">
        <f>$P$10/(1+EXP(-(I30-$P$8)/$P$9))</f>
        <v>4.0802445644945662</v>
      </c>
      <c r="L30">
        <f t="shared" si="4"/>
        <v>0.84595006114179028</v>
      </c>
      <c r="Q30" s="16">
        <v>29</v>
      </c>
      <c r="R30" s="27">
        <v>18</v>
      </c>
      <c r="S30" s="27">
        <f>IF(AND(R30&gt;0, R30&lt;$P$3), $P$2*$AP$2/V29 *(($P$3-R30)/($P$3-$P$4))*(R30/$P$4)^($P$4/($P$3-$P$4)),0)</f>
        <v>0.23330330560891047</v>
      </c>
      <c r="T30" s="27">
        <v>9.1737317385536796E-2</v>
      </c>
      <c r="U30" s="27">
        <f t="shared" si="1"/>
        <v>0.18664264448712839</v>
      </c>
      <c r="V30" s="27">
        <f t="shared" si="10"/>
        <v>10.68249353221227</v>
      </c>
      <c r="W30" s="27"/>
      <c r="X30" s="11"/>
      <c r="Y30" s="16">
        <v>29</v>
      </c>
      <c r="Z30" s="27">
        <v>21</v>
      </c>
      <c r="AA30" s="27">
        <f>IF(AND(Z30&gt;0, Z30&lt;$P$3), $P$2*$AP$2/AD29 *(($P$3-Z30)/($P$3-$P$4))*(Z30/$P$4)^($P$4/($P$3-$P$4)),0)</f>
        <v>0.25308172503361537</v>
      </c>
      <c r="AB30" s="27">
        <v>9.1737317385536796E-2</v>
      </c>
      <c r="AC30" s="27">
        <f t="shared" si="6"/>
        <v>0.20246538002689229</v>
      </c>
      <c r="AD30" s="27">
        <f t="shared" si="11"/>
        <v>11.471612917502579</v>
      </c>
      <c r="AE30" s="27"/>
      <c r="AF30" s="11"/>
      <c r="AG30" s="16">
        <v>29</v>
      </c>
      <c r="AH30" s="27">
        <v>24</v>
      </c>
      <c r="AI30" s="27">
        <f>IF(AND(AH30&gt;0, AH30&lt;$P$3), $P$2 *$AP$2/AL29*(($P$3-AH30)/($P$3-$P$4))*(AH30/$P$4)^($P$4/($P$3-$P$4)),0)</f>
        <v>0.26076800897806102</v>
      </c>
      <c r="AJ30" s="27">
        <v>9.1737317385536796E-2</v>
      </c>
      <c r="AK30" s="27">
        <f t="shared" si="8"/>
        <v>0.20861440718244884</v>
      </c>
      <c r="AL30" s="27">
        <f t="shared" si="12"/>
        <v>11.780666114301647</v>
      </c>
      <c r="AM30" s="27"/>
      <c r="AN30" s="11"/>
      <c r="AO30" s="1"/>
    </row>
    <row r="31" spans="1:41" x14ac:dyDescent="0.3">
      <c r="A31" s="1">
        <v>44488</v>
      </c>
      <c r="B31">
        <v>0</v>
      </c>
      <c r="C31" t="s">
        <v>6</v>
      </c>
      <c r="D31">
        <v>21.3</v>
      </c>
      <c r="E31">
        <v>3</v>
      </c>
      <c r="F31">
        <f t="shared" si="2"/>
        <v>21</v>
      </c>
      <c r="G31">
        <f t="shared" si="14"/>
        <v>3</v>
      </c>
      <c r="H31">
        <f t="shared" si="13"/>
        <v>0</v>
      </c>
      <c r="I31">
        <f t="shared" si="9"/>
        <v>0</v>
      </c>
      <c r="J31">
        <f t="shared" si="3"/>
        <v>0</v>
      </c>
      <c r="K31">
        <f>$P$10/(1+EXP(-(I31-$P$8)/$P$9))</f>
        <v>1.2854996900796727</v>
      </c>
      <c r="L31">
        <f t="shared" si="4"/>
        <v>1.6525094531949345</v>
      </c>
      <c r="Q31" s="16">
        <v>30</v>
      </c>
      <c r="R31" s="27">
        <v>18</v>
      </c>
      <c r="S31" s="27">
        <f>IF(AND(R31&gt;0, R31&lt;$P$3), $P$2*$AP$2/V30 *(($P$3-R31)/($P$3-$P$4))*(R31/$P$4)^($P$4/($P$3-$P$4)),0)</f>
        <v>0.22922707136686477</v>
      </c>
      <c r="T31" s="27">
        <v>9.1737317385536796E-2</v>
      </c>
      <c r="U31" s="27">
        <f t="shared" si="1"/>
        <v>0.18338165709349183</v>
      </c>
      <c r="V31" s="27">
        <f t="shared" si="10"/>
        <v>10.865875189305761</v>
      </c>
      <c r="W31" s="27"/>
      <c r="X31" s="11"/>
      <c r="Y31" s="16">
        <v>30</v>
      </c>
      <c r="Z31" s="27">
        <v>21</v>
      </c>
      <c r="AA31" s="27">
        <f>IF(AND(Z31&gt;0, Z31&lt;$P$3), $P$2*$AP$2/AD30 *(($P$3-Z31)/($P$3-$P$4))*(Z31/$P$4)^($P$4/($P$3-$P$4)),0)</f>
        <v>0.24861502205075819</v>
      </c>
      <c r="AB31" s="27">
        <v>9.1737317385536796E-2</v>
      </c>
      <c r="AC31" s="27">
        <f t="shared" si="6"/>
        <v>0.19889201764060657</v>
      </c>
      <c r="AD31" s="27">
        <f t="shared" si="11"/>
        <v>11.670504935143185</v>
      </c>
      <c r="AE31" s="27"/>
      <c r="AF31" s="11"/>
      <c r="AG31" s="16">
        <v>30</v>
      </c>
      <c r="AH31" s="27">
        <v>24</v>
      </c>
      <c r="AI31" s="27">
        <f>IF(AND(AH31&gt;0, AH31&lt;$P$3), $P$2 *$AP$2/AL30*(($P$3-AH31)/($P$3-$P$4))*(AH31/$P$4)^($P$4/($P$3-$P$4)),0)</f>
        <v>0.25615027657844186</v>
      </c>
      <c r="AJ31" s="27">
        <v>9.1737317385536796E-2</v>
      </c>
      <c r="AK31" s="27">
        <f t="shared" si="8"/>
        <v>0.2049202212627535</v>
      </c>
      <c r="AL31" s="27">
        <f t="shared" si="12"/>
        <v>11.985586335564401</v>
      </c>
      <c r="AM31" s="27"/>
      <c r="AN31" s="11"/>
      <c r="AO31" s="1"/>
    </row>
    <row r="32" spans="1:41" x14ac:dyDescent="0.3">
      <c r="A32" s="1">
        <v>44495</v>
      </c>
      <c r="B32">
        <v>7</v>
      </c>
      <c r="C32" t="s">
        <v>6</v>
      </c>
      <c r="D32">
        <v>21.6666666666666</v>
      </c>
      <c r="E32">
        <v>6</v>
      </c>
      <c r="F32">
        <f t="shared" si="2"/>
        <v>21</v>
      </c>
      <c r="G32">
        <f t="shared" si="14"/>
        <v>3</v>
      </c>
      <c r="H32">
        <f t="shared" si="13"/>
        <v>3</v>
      </c>
      <c r="I32">
        <f t="shared" si="9"/>
        <v>112</v>
      </c>
      <c r="J32">
        <f t="shared" si="3"/>
        <v>6.8356237002521993</v>
      </c>
      <c r="K32">
        <f>$P$10/(1+EXP(-(I32-$P$8)/$P$9))</f>
        <v>2.1975527103926016</v>
      </c>
      <c r="L32">
        <f t="shared" si="4"/>
        <v>0.64392165259825995</v>
      </c>
      <c r="Q32" s="16">
        <v>31</v>
      </c>
      <c r="R32" s="27">
        <v>18</v>
      </c>
      <c r="S32" s="27">
        <f>IF(AND(R32&gt;0, R32&lt;$P$3), $P$2*$AP$2/V31 *(($P$3-R32)/($P$3-$P$4))*(R32/$P$4)^($P$4/($P$3-$P$4)),0)</f>
        <v>0.22535844233647467</v>
      </c>
      <c r="T32" s="27">
        <v>9.1737317385536796E-2</v>
      </c>
      <c r="U32" s="27">
        <f t="shared" si="1"/>
        <v>0.18028675386917975</v>
      </c>
      <c r="V32" s="27">
        <f t="shared" si="10"/>
        <v>11.04616194317494</v>
      </c>
      <c r="W32" s="27"/>
      <c r="X32" s="11"/>
      <c r="Y32" s="16">
        <v>31</v>
      </c>
      <c r="Z32" s="27">
        <v>21</v>
      </c>
      <c r="AA32" s="27">
        <f>IF(AND(Z32&gt;0, Z32&lt;$P$3), $P$2*$AP$2/AD31 *(($P$3-Z32)/($P$3-$P$4))*(Z32/$P$4)^($P$4/($P$3-$P$4)),0)</f>
        <v>0.24437805513062613</v>
      </c>
      <c r="AB32" s="27">
        <v>9.1737317385536796E-2</v>
      </c>
      <c r="AC32" s="27">
        <f t="shared" si="6"/>
        <v>0.19550244410450091</v>
      </c>
      <c r="AD32" s="27">
        <f t="shared" si="11"/>
        <v>11.866007379247685</v>
      </c>
      <c r="AE32" s="27"/>
      <c r="AF32" s="11"/>
      <c r="AG32" s="16">
        <v>31</v>
      </c>
      <c r="AH32" s="27">
        <v>24</v>
      </c>
      <c r="AI32" s="27">
        <f>IF(AND(AH32&gt;0, AH32&lt;$P$3), $P$2 *$AP$2/AL31*(($P$3-AH32)/($P$3-$P$4))*(AH32/$P$4)^($P$4/($P$3-$P$4)),0)</f>
        <v>0.2517708186292536</v>
      </c>
      <c r="AJ32" s="27">
        <v>9.1737317385536796E-2</v>
      </c>
      <c r="AK32" s="27">
        <f t="shared" si="8"/>
        <v>0.20141665490340288</v>
      </c>
      <c r="AL32" s="27">
        <f t="shared" si="12"/>
        <v>12.187002990467803</v>
      </c>
      <c r="AM32" s="27">
        <v>13</v>
      </c>
      <c r="AN32" s="11">
        <f>(AM32-AL32)^2</f>
        <v>0.66096413750829452</v>
      </c>
      <c r="AO32" s="1"/>
    </row>
    <row r="33" spans="1:41" x14ac:dyDescent="0.3">
      <c r="A33" s="1">
        <v>44502</v>
      </c>
      <c r="B33">
        <v>14</v>
      </c>
      <c r="C33" t="s">
        <v>6</v>
      </c>
      <c r="D33">
        <v>21.75</v>
      </c>
      <c r="E33">
        <v>7</v>
      </c>
      <c r="F33">
        <f t="shared" si="2"/>
        <v>21</v>
      </c>
      <c r="G33">
        <f t="shared" si="14"/>
        <v>3</v>
      </c>
      <c r="H33">
        <f t="shared" si="13"/>
        <v>4</v>
      </c>
      <c r="I33">
        <f t="shared" si="9"/>
        <v>224</v>
      </c>
      <c r="J33">
        <f t="shared" si="3"/>
        <v>13.671247400504399</v>
      </c>
      <c r="K33">
        <f>$P$10/(1+EXP(-(I33-$P$8)/$P$9))</f>
        <v>3.5874340216116107</v>
      </c>
      <c r="L33">
        <f t="shared" si="4"/>
        <v>0.17021068652356888</v>
      </c>
      <c r="Q33" s="16">
        <v>32</v>
      </c>
      <c r="R33" s="27">
        <v>18</v>
      </c>
      <c r="S33" s="27">
        <f>IF(AND(R33&gt;0, R33&lt;$P$3), $P$2*$AP$2/V32 *(($P$3-R33)/($P$3-$P$4))*(R33/$P$4)^($P$4/($P$3-$P$4)),0)</f>
        <v>0.22168031936173765</v>
      </c>
      <c r="T33" s="27">
        <v>9.1737317385536796E-2</v>
      </c>
      <c r="U33" s="27">
        <f t="shared" si="1"/>
        <v>0.17734425548939015</v>
      </c>
      <c r="V33" s="27">
        <f t="shared" si="10"/>
        <v>11.22350619866433</v>
      </c>
      <c r="W33" s="27"/>
      <c r="X33" s="11"/>
      <c r="Y33" s="16">
        <v>32</v>
      </c>
      <c r="Z33" s="27">
        <v>21</v>
      </c>
      <c r="AA33" s="27">
        <f>IF(AND(Z33&gt;0, Z33&lt;$P$3), $P$2*$AP$2/AD32 *(($P$3-Z33)/($P$3-$P$4))*(Z33/$P$4)^($P$4/($P$3-$P$4)),0)</f>
        <v>0.24035172129005419</v>
      </c>
      <c r="AB33" s="27">
        <v>9.1737317385536796E-2</v>
      </c>
      <c r="AC33" s="27">
        <f t="shared" si="6"/>
        <v>0.19228137703204337</v>
      </c>
      <c r="AD33" s="27">
        <f t="shared" si="11"/>
        <v>12.05828875627973</v>
      </c>
      <c r="AE33" s="27"/>
      <c r="AF33" s="11"/>
      <c r="AG33" s="16">
        <v>32</v>
      </c>
      <c r="AH33" s="27">
        <v>24</v>
      </c>
      <c r="AI33" s="27">
        <f>IF(AND(AH33&gt;0, AH33&lt;$P$3), $P$2 *$AP$2/AL32*(($P$3-AH33)/($P$3-$P$4))*(AH33/$P$4)^($P$4/($P$3-$P$4)),0)</f>
        <v>0.24760975982502917</v>
      </c>
      <c r="AJ33" s="27">
        <v>9.1737317385536796E-2</v>
      </c>
      <c r="AK33" s="27">
        <f t="shared" si="8"/>
        <v>0.19808780786002333</v>
      </c>
      <c r="AL33" s="27">
        <f t="shared" si="12"/>
        <v>12.385090798327827</v>
      </c>
      <c r="AM33" s="27"/>
      <c r="AN33" s="11"/>
      <c r="AO33" s="1"/>
    </row>
    <row r="34" spans="1:41" x14ac:dyDescent="0.3">
      <c r="A34" s="1">
        <v>44523</v>
      </c>
      <c r="B34">
        <v>0</v>
      </c>
      <c r="C34" t="s">
        <v>6</v>
      </c>
      <c r="D34">
        <v>24</v>
      </c>
      <c r="E34">
        <v>2</v>
      </c>
      <c r="F34">
        <f t="shared" si="2"/>
        <v>24</v>
      </c>
      <c r="G34">
        <f t="shared" si="14"/>
        <v>2</v>
      </c>
      <c r="H34">
        <f t="shared" si="13"/>
        <v>0</v>
      </c>
      <c r="I34">
        <f t="shared" si="9"/>
        <v>0</v>
      </c>
      <c r="J34">
        <f t="shared" si="3"/>
        <v>0</v>
      </c>
      <c r="K34">
        <f>$P$10/(1+EXP(-(I34-$P$8)/$P$9))</f>
        <v>1.2854996900796727</v>
      </c>
      <c r="L34">
        <f t="shared" si="4"/>
        <v>1.6525094531949345</v>
      </c>
      <c r="Q34" s="16">
        <v>33</v>
      </c>
      <c r="R34" s="27">
        <v>18</v>
      </c>
      <c r="S34" s="27">
        <f>IF(AND(R34&gt;0, R34&lt;$P$3), $P$2*$AP$2/V33 *(($P$3-R34)/($P$3-$P$4))*(R34/$P$4)^($P$4/($P$3-$P$4)),0)</f>
        <v>0.21817751636078808</v>
      </c>
      <c r="T34" s="27">
        <v>9.1737317385536796E-2</v>
      </c>
      <c r="U34" s="27">
        <f t="shared" ref="U34:U56" si="15">IF(Q34&lt;$P$5, T34, S34*$P$6)</f>
        <v>0.17454201308863049</v>
      </c>
      <c r="V34" s="27">
        <f t="shared" si="10"/>
        <v>11.398048211752961</v>
      </c>
      <c r="W34" s="27"/>
      <c r="X34" s="11"/>
      <c r="Y34" s="16">
        <v>33</v>
      </c>
      <c r="Z34" s="27">
        <v>21</v>
      </c>
      <c r="AA34" s="27">
        <f>IF(AND(Z34&gt;0, Z34&lt;$P$3), $P$2*$AP$2/AD33 *(($P$3-Z34)/($P$3-$P$4))*(Z34/$P$4)^($P$4/($P$3-$P$4)),0)</f>
        <v>0.23651907464542929</v>
      </c>
      <c r="AB34" s="27">
        <v>9.1737317385536796E-2</v>
      </c>
      <c r="AC34" s="27">
        <f t="shared" si="6"/>
        <v>0.18921525971634345</v>
      </c>
      <c r="AD34" s="27">
        <f t="shared" si="11"/>
        <v>12.247504015996073</v>
      </c>
      <c r="AE34" s="27"/>
      <c r="AF34" s="11"/>
      <c r="AG34" s="16">
        <v>33</v>
      </c>
      <c r="AH34" s="27">
        <v>24</v>
      </c>
      <c r="AI34" s="27">
        <f>IF(AND(AH34&gt;0, AH34&lt;$P$3), $P$2 *$AP$2/AL33*(($P$3-AH34)/($P$3-$P$4))*(AH34/$P$4)^($P$4/($P$3-$P$4)),0)</f>
        <v>0.24364947601870382</v>
      </c>
      <c r="AJ34" s="27">
        <v>9.1737317385536796E-2</v>
      </c>
      <c r="AK34" s="27">
        <f t="shared" si="8"/>
        <v>0.19491958081496308</v>
      </c>
      <c r="AL34" s="27">
        <f t="shared" si="12"/>
        <v>12.58001037914279</v>
      </c>
      <c r="AM34" s="27"/>
      <c r="AN34" s="11"/>
      <c r="AO34" s="1"/>
    </row>
    <row r="35" spans="1:41" x14ac:dyDescent="0.3">
      <c r="A35" s="1">
        <v>44530</v>
      </c>
      <c r="B35">
        <v>7</v>
      </c>
      <c r="C35" t="s">
        <v>6</v>
      </c>
      <c r="D35">
        <v>24</v>
      </c>
      <c r="E35">
        <v>4</v>
      </c>
      <c r="F35">
        <f t="shared" si="2"/>
        <v>24</v>
      </c>
      <c r="G35">
        <f t="shared" si="14"/>
        <v>2</v>
      </c>
      <c r="H35">
        <f t="shared" si="13"/>
        <v>2</v>
      </c>
      <c r="I35">
        <f t="shared" si="9"/>
        <v>133</v>
      </c>
      <c r="J35">
        <f t="shared" si="3"/>
        <v>6.4439981243479876</v>
      </c>
      <c r="K35">
        <f>$P$10/(1+EXP(-(I35-$P$8)/$P$9))</f>
        <v>2.4189627797884601</v>
      </c>
      <c r="L35">
        <f t="shared" si="4"/>
        <v>0.1755298108480737</v>
      </c>
      <c r="Q35" s="16">
        <v>34</v>
      </c>
      <c r="R35" s="27">
        <v>18</v>
      </c>
      <c r="S35" s="27">
        <f>IF(AND(R35&gt;0, R35&lt;$P$3), $P$2*$AP$2/V34 *(($P$3-R35)/($P$3-$P$4))*(R35/$P$4)^($P$4/($P$3-$P$4)),0)</f>
        <v>0.21483649321289308</v>
      </c>
      <c r="T35" s="27">
        <v>9.1737317385536796E-2</v>
      </c>
      <c r="U35" s="27">
        <f t="shared" si="15"/>
        <v>0.17186919457031447</v>
      </c>
      <c r="V35" s="27">
        <f t="shared" si="10"/>
        <v>11.569917406323276</v>
      </c>
      <c r="W35" s="27"/>
      <c r="X35" s="11"/>
      <c r="Y35" s="16">
        <v>34</v>
      </c>
      <c r="Z35" s="27">
        <v>21</v>
      </c>
      <c r="AA35" s="27">
        <f>IF(AND(Z35&gt;0, Z35&lt;$P$3), $P$2*$AP$2/AD34 *(($P$3-Z35)/($P$3-$P$4))*(Z35/$P$4)^($P$4/($P$3-$P$4)),0)</f>
        <v>0.23286502251542354</v>
      </c>
      <c r="AB35" s="27">
        <v>9.1737317385536796E-2</v>
      </c>
      <c r="AC35" s="27">
        <f t="shared" si="6"/>
        <v>0.18629201801233886</v>
      </c>
      <c r="AD35" s="27">
        <f t="shared" si="11"/>
        <v>12.433796034008411</v>
      </c>
      <c r="AE35" s="27"/>
      <c r="AF35" s="11"/>
      <c r="AG35" s="16">
        <v>34</v>
      </c>
      <c r="AH35" s="27">
        <v>24</v>
      </c>
      <c r="AI35" s="27">
        <f>IF(AND(AH35&gt;0, AH35&lt;$P$3), $P$2 *$AP$2/AL34*(($P$3-AH35)/($P$3-$P$4))*(AH35/$P$4)^($P$4/($P$3-$P$4)),0)</f>
        <v>0.23987427613412413</v>
      </c>
      <c r="AJ35" s="27">
        <v>9.1737317385536796E-2</v>
      </c>
      <c r="AK35" s="27">
        <f t="shared" si="8"/>
        <v>0.19189942090729931</v>
      </c>
      <c r="AL35" s="27">
        <f t="shared" si="12"/>
        <v>12.771909800050089</v>
      </c>
      <c r="AM35" s="27"/>
      <c r="AN35" s="11"/>
      <c r="AO35" s="1"/>
    </row>
    <row r="36" spans="1:41" x14ac:dyDescent="0.3">
      <c r="A36" s="1">
        <v>44537</v>
      </c>
      <c r="B36">
        <v>14</v>
      </c>
      <c r="C36" t="s">
        <v>6</v>
      </c>
      <c r="D36">
        <v>24</v>
      </c>
      <c r="E36">
        <v>8</v>
      </c>
      <c r="F36">
        <f t="shared" si="2"/>
        <v>24</v>
      </c>
      <c r="G36">
        <f t="shared" si="14"/>
        <v>2</v>
      </c>
      <c r="H36">
        <f t="shared" si="13"/>
        <v>6</v>
      </c>
      <c r="I36">
        <f t="shared" si="9"/>
        <v>266</v>
      </c>
      <c r="J36">
        <f t="shared" si="3"/>
        <v>12.887996248695975</v>
      </c>
      <c r="K36">
        <f>$P$10/(1+EXP(-(I36-$P$8)/$P$9))</f>
        <v>4.2426610913321978</v>
      </c>
      <c r="L36">
        <f t="shared" si="4"/>
        <v>3.0882400399177419</v>
      </c>
      <c r="Q36" s="16">
        <v>35</v>
      </c>
      <c r="R36" s="27">
        <v>18</v>
      </c>
      <c r="S36" s="27">
        <f>IF(AND(R36&gt;0, R36&lt;$P$3), $P$2*$AP$2/V35 *(($P$3-R36)/($P$3-$P$4))*(R36/$P$4)^($P$4/($P$3-$P$4)),0)</f>
        <v>0.21164513291565956</v>
      </c>
      <c r="T36" s="27">
        <v>9.1737317385536796E-2</v>
      </c>
      <c r="U36" s="27">
        <f t="shared" si="15"/>
        <v>0.16931610633252767</v>
      </c>
      <c r="V36" s="27">
        <f t="shared" si="10"/>
        <v>11.739233512655803</v>
      </c>
      <c r="W36" s="27"/>
      <c r="X36" s="11"/>
      <c r="Y36" s="16">
        <v>35</v>
      </c>
      <c r="Z36" s="27">
        <v>21</v>
      </c>
      <c r="AA36" s="27">
        <f>IF(AND(Z36&gt;0, Z36&lt;$P$3), $P$2*$AP$2/AD35 *(($P$3-Z36)/($P$3-$P$4))*(Z36/$P$4)^($P$4/($P$3-$P$4)),0)</f>
        <v>0.22937607233076288</v>
      </c>
      <c r="AB36" s="27">
        <v>9.1737317385536796E-2</v>
      </c>
      <c r="AC36" s="27">
        <f t="shared" si="6"/>
        <v>0.18350085786461032</v>
      </c>
      <c r="AD36" s="27">
        <f t="shared" si="11"/>
        <v>12.617296891873021</v>
      </c>
      <c r="AE36" s="27"/>
      <c r="AF36" s="11"/>
      <c r="AG36" s="16">
        <v>35</v>
      </c>
      <c r="AH36" s="27">
        <v>24</v>
      </c>
      <c r="AI36" s="27">
        <f>IF(AND(AH36&gt;0, AH36&lt;$P$3), $P$2 *$AP$2/AL35*(($P$3-AH36)/($P$3-$P$4))*(AH36/$P$4)^($P$4/($P$3-$P$4)),0)</f>
        <v>0.23627013741083661</v>
      </c>
      <c r="AJ36" s="27">
        <v>9.1737317385536796E-2</v>
      </c>
      <c r="AK36" s="27">
        <f t="shared" si="8"/>
        <v>0.1890161099286693</v>
      </c>
      <c r="AL36" s="27">
        <f t="shared" si="12"/>
        <v>12.960925909978759</v>
      </c>
      <c r="AM36" s="27"/>
      <c r="AN36" s="11"/>
      <c r="AO36" s="1"/>
    </row>
    <row r="37" spans="1:41" x14ac:dyDescent="0.3">
      <c r="A37" s="1">
        <v>44558</v>
      </c>
      <c r="B37">
        <v>0</v>
      </c>
      <c r="C37" t="s">
        <v>6</v>
      </c>
      <c r="D37">
        <v>23.5</v>
      </c>
      <c r="E37">
        <v>1</v>
      </c>
      <c r="F37">
        <f t="shared" si="2"/>
        <v>23</v>
      </c>
      <c r="G37">
        <f t="shared" si="14"/>
        <v>1</v>
      </c>
      <c r="H37">
        <f t="shared" si="13"/>
        <v>0</v>
      </c>
      <c r="I37">
        <f t="shared" si="9"/>
        <v>0</v>
      </c>
      <c r="J37">
        <f t="shared" si="3"/>
        <v>0</v>
      </c>
      <c r="K37">
        <f>$P$10/(1+EXP(-(I37-$P$8)/$P$9))</f>
        <v>1.2854996900796727</v>
      </c>
      <c r="L37">
        <f t="shared" si="4"/>
        <v>1.6525094531949345</v>
      </c>
      <c r="Q37" s="16">
        <v>36</v>
      </c>
      <c r="R37" s="27">
        <v>18</v>
      </c>
      <c r="S37" s="27">
        <f>IF(AND(R37&gt;0, R37&lt;$P$3), $P$2*$AP$2/V36 *(($P$3-R37)/($P$3-$P$4))*(R37/$P$4)^($P$4/($P$3-$P$4)),0)</f>
        <v>0.20859255458583276</v>
      </c>
      <c r="T37" s="27">
        <v>9.1737317385536796E-2</v>
      </c>
      <c r="U37" s="27">
        <f t="shared" si="15"/>
        <v>0.16687404366866621</v>
      </c>
      <c r="V37" s="27">
        <f t="shared" si="10"/>
        <v>11.90610755632447</v>
      </c>
      <c r="W37" s="27"/>
      <c r="X37" s="11"/>
      <c r="Y37" s="16">
        <v>36</v>
      </c>
      <c r="Z37" s="27">
        <v>21</v>
      </c>
      <c r="AA37" s="27">
        <f>IF(AND(Z37&gt;0, Z37&lt;$P$3), $P$2*$AP$2/AD36 *(($P$3-Z37)/($P$3-$P$4))*(Z37/$P$4)^($P$4/($P$3-$P$4)),0)</f>
        <v>0.22604011959801698</v>
      </c>
      <c r="AB37" s="27">
        <v>9.1737317385536796E-2</v>
      </c>
      <c r="AC37" s="27">
        <f t="shared" si="6"/>
        <v>0.1808320956784136</v>
      </c>
      <c r="AD37" s="27">
        <f t="shared" si="11"/>
        <v>12.798128987551435</v>
      </c>
      <c r="AE37" s="27"/>
      <c r="AF37" s="11"/>
      <c r="AG37" s="16">
        <v>36</v>
      </c>
      <c r="AH37" s="27">
        <v>24</v>
      </c>
      <c r="AI37" s="27">
        <f>IF(AND(AH37&gt;0, AH37&lt;$P$3), $P$2 *$AP$2/AL36*(($P$3-AH37)/($P$3-$P$4))*(AH37/$P$4)^($P$4/($P$3-$P$4)),0)</f>
        <v>0.23282448371480513</v>
      </c>
      <c r="AJ37" s="27">
        <v>9.1737317385536796E-2</v>
      </c>
      <c r="AK37" s="27">
        <f t="shared" si="8"/>
        <v>0.18625958697184411</v>
      </c>
      <c r="AL37" s="27">
        <f t="shared" si="12"/>
        <v>13.147185496950602</v>
      </c>
      <c r="AM37" s="27"/>
      <c r="AN37" s="11"/>
      <c r="AO37" s="1"/>
    </row>
    <row r="38" spans="1:41" x14ac:dyDescent="0.3">
      <c r="A38" s="1">
        <v>44572</v>
      </c>
      <c r="B38">
        <v>7</v>
      </c>
      <c r="C38" t="s">
        <v>6</v>
      </c>
      <c r="D38">
        <v>23.8</v>
      </c>
      <c r="E38">
        <v>5</v>
      </c>
      <c r="F38">
        <f t="shared" si="2"/>
        <v>23</v>
      </c>
      <c r="G38">
        <f t="shared" si="14"/>
        <v>1</v>
      </c>
      <c r="H38">
        <f t="shared" si="13"/>
        <v>4</v>
      </c>
      <c r="I38">
        <f t="shared" si="9"/>
        <v>126</v>
      </c>
      <c r="J38">
        <f t="shared" si="3"/>
        <v>6.5917912809138919</v>
      </c>
      <c r="K38">
        <f>$P$10/(1+EXP(-(I38-$P$8)/$P$9))</f>
        <v>2.3432234589157392</v>
      </c>
      <c r="L38">
        <f t="shared" si="4"/>
        <v>2.7449085070871271</v>
      </c>
      <c r="Q38" s="16">
        <v>37</v>
      </c>
      <c r="R38" s="27">
        <v>18</v>
      </c>
      <c r="S38" s="27">
        <f>IF(AND(R38&gt;0, R38&lt;$P$3), $P$2*$AP$2/V37 *(($P$3-R38)/($P$3-$P$4))*(R38/$P$4)^($P$4/($P$3-$P$4)),0)</f>
        <v>0.20566895567676494</v>
      </c>
      <c r="T38" s="27">
        <v>9.1737317385536796E-2</v>
      </c>
      <c r="U38" s="27">
        <f t="shared" si="15"/>
        <v>0.16453516454141195</v>
      </c>
      <c r="V38" s="27">
        <f t="shared" si="10"/>
        <v>12.070642720865882</v>
      </c>
      <c r="W38" s="27"/>
      <c r="X38" s="11"/>
      <c r="Y38" s="16">
        <v>37</v>
      </c>
      <c r="Z38" s="27">
        <v>21</v>
      </c>
      <c r="AA38" s="27">
        <f>IF(AND(Z38&gt;0, Z38&lt;$P$3), $P$2*$AP$2/AD37 *(($P$3-Z38)/($P$3-$P$4))*(Z38/$P$4)^($P$4/($P$3-$P$4)),0)</f>
        <v>0.22284626926457629</v>
      </c>
      <c r="AB38" s="27">
        <v>9.1737317385536796E-2</v>
      </c>
      <c r="AC38" s="27">
        <f t="shared" si="6"/>
        <v>0.17827701541166105</v>
      </c>
      <c r="AD38" s="27">
        <f t="shared" si="11"/>
        <v>12.976406002963095</v>
      </c>
      <c r="AE38" s="27"/>
      <c r="AF38" s="11"/>
      <c r="AG38" s="16">
        <v>37</v>
      </c>
      <c r="AH38" s="27">
        <v>24</v>
      </c>
      <c r="AI38" s="27">
        <f>IF(AND(AH38&gt;0, AH38&lt;$P$3), $P$2 *$AP$2/AL37*(($P$3-AH38)/($P$3-$P$4))*(AH38/$P$4)^($P$4/($P$3-$P$4)),0)</f>
        <v>0.22952599886542724</v>
      </c>
      <c r="AJ38" s="27">
        <v>9.1737317385536796E-2</v>
      </c>
      <c r="AK38" s="27">
        <f t="shared" si="8"/>
        <v>0.1836207990923418</v>
      </c>
      <c r="AL38" s="27">
        <f t="shared" si="12"/>
        <v>13.330806296042944</v>
      </c>
      <c r="AM38" s="27"/>
      <c r="AN38" s="11"/>
      <c r="AO38" s="1"/>
    </row>
    <row r="39" spans="1:41" x14ac:dyDescent="0.3">
      <c r="A39" s="1">
        <v>44446</v>
      </c>
      <c r="B39">
        <v>0</v>
      </c>
      <c r="C39" t="s">
        <v>7</v>
      </c>
      <c r="D39">
        <v>22</v>
      </c>
      <c r="E39">
        <v>4</v>
      </c>
      <c r="F39">
        <f t="shared" si="2"/>
        <v>22</v>
      </c>
      <c r="G39">
        <f t="shared" si="14"/>
        <v>4</v>
      </c>
      <c r="H39">
        <f t="shared" si="13"/>
        <v>0</v>
      </c>
      <c r="I39">
        <f t="shared" si="9"/>
        <v>0</v>
      </c>
      <c r="J39">
        <f t="shared" si="3"/>
        <v>0</v>
      </c>
      <c r="K39">
        <f>$P$10/(1+EXP(-(I39-$P$8)/$P$9))</f>
        <v>1.2854996900796727</v>
      </c>
      <c r="L39">
        <f t="shared" si="4"/>
        <v>1.6525094531949345</v>
      </c>
      <c r="Q39" s="16">
        <v>38</v>
      </c>
      <c r="R39" s="27">
        <v>18</v>
      </c>
      <c r="S39" s="27">
        <f>IF(AND(R39&gt;0, R39&lt;$P$3), $P$2*$AP$2/V38 *(($P$3-R39)/($P$3-$P$4))*(R39/$P$4)^($P$4/($P$3-$P$4)),0)</f>
        <v>0.20286547816145087</v>
      </c>
      <c r="T39" s="27">
        <v>9.1737317385536796E-2</v>
      </c>
      <c r="U39" s="27">
        <f t="shared" si="15"/>
        <v>0.1622923825291607</v>
      </c>
      <c r="V39" s="27">
        <f t="shared" si="10"/>
        <v>12.232935103395043</v>
      </c>
      <c r="W39" s="27"/>
      <c r="X39" s="11"/>
      <c r="Y39" s="16">
        <v>38</v>
      </c>
      <c r="Z39" s="27">
        <v>21</v>
      </c>
      <c r="AA39" s="27">
        <f>IF(AND(Z39&gt;0, Z39&lt;$P$3), $P$2*$AP$2/AD38 *(($P$3-Z39)/($P$3-$P$4))*(Z39/$P$4)^($P$4/($P$3-$P$4)),0)</f>
        <v>0.21978468443353447</v>
      </c>
      <c r="AB39" s="27">
        <v>9.1737317385536796E-2</v>
      </c>
      <c r="AC39" s="27">
        <f t="shared" si="6"/>
        <v>0.17582774754682759</v>
      </c>
      <c r="AD39" s="27">
        <f t="shared" si="11"/>
        <v>13.152233750509923</v>
      </c>
      <c r="AE39" s="27">
        <v>13.66666667</v>
      </c>
      <c r="AF39" s="11">
        <f>(AE39-AD39)^2</f>
        <v>0.26464122865508333</v>
      </c>
      <c r="AG39" s="16">
        <v>38</v>
      </c>
      <c r="AH39" s="27">
        <v>24</v>
      </c>
      <c r="AI39" s="27">
        <f>IF(AND(AH39&gt;0, AH39&lt;$P$3), $P$2 *$AP$2/AL38*(($P$3-AH39)/($P$3-$P$4))*(AH39/$P$4)^($P$4/($P$3-$P$4)),0)</f>
        <v>0.22636446861825468</v>
      </c>
      <c r="AJ39" s="27">
        <v>9.1737317385536796E-2</v>
      </c>
      <c r="AK39" s="27">
        <f t="shared" si="8"/>
        <v>0.18109157489460376</v>
      </c>
      <c r="AL39" s="27">
        <f t="shared" si="12"/>
        <v>13.511897870937547</v>
      </c>
      <c r="AM39" s="27"/>
      <c r="AN39" s="11"/>
      <c r="AO39" s="1"/>
    </row>
    <row r="40" spans="1:41" x14ac:dyDescent="0.3">
      <c r="A40" s="1">
        <v>44453</v>
      </c>
      <c r="B40">
        <v>7</v>
      </c>
      <c r="C40" t="s">
        <v>7</v>
      </c>
      <c r="D40">
        <v>21.533333333333299</v>
      </c>
      <c r="E40">
        <v>4</v>
      </c>
      <c r="F40">
        <f t="shared" si="2"/>
        <v>21</v>
      </c>
      <c r="G40">
        <f t="shared" si="14"/>
        <v>4</v>
      </c>
      <c r="H40">
        <f t="shared" si="13"/>
        <v>0</v>
      </c>
      <c r="I40">
        <f t="shared" si="9"/>
        <v>112</v>
      </c>
      <c r="J40">
        <f t="shared" si="3"/>
        <v>6.8356237002521993</v>
      </c>
      <c r="K40">
        <f>$P$10/(1+EXP(-(I40-$P$8)/$P$9))</f>
        <v>2.1975527103926016</v>
      </c>
      <c r="L40">
        <f t="shared" si="4"/>
        <v>4.8292379149538691</v>
      </c>
      <c r="Q40" s="16">
        <v>39</v>
      </c>
      <c r="R40" s="27">
        <v>18</v>
      </c>
      <c r="S40" s="27">
        <f>IF(AND(R40&gt;0, R40&lt;$P$3), $P$2*$AP$2/V39 *(($P$3-R40)/($P$3-$P$4))*(R40/$P$4)^($P$4/($P$3-$P$4)),0)</f>
        <v>0.20017409449060949</v>
      </c>
      <c r="T40" s="27">
        <v>9.1737317385536796E-2</v>
      </c>
      <c r="U40" s="27">
        <f t="shared" si="15"/>
        <v>0.16013927559248761</v>
      </c>
      <c r="V40" s="27">
        <f t="shared" si="10"/>
        <v>12.393074378987532</v>
      </c>
      <c r="W40" s="27"/>
      <c r="X40" s="11"/>
      <c r="Y40" s="16">
        <v>39</v>
      </c>
      <c r="Z40" s="27">
        <v>21</v>
      </c>
      <c r="AA40" s="27">
        <f>IF(AND(Z40&gt;0, Z40&lt;$P$3), $P$2*$AP$2/AD39 *(($P$3-Z40)/($P$3-$P$4))*(Z40/$P$4)^($P$4/($P$3-$P$4)),0)</f>
        <v>0.21684645760892829</v>
      </c>
      <c r="AB40" s="27">
        <v>9.1737317385536796E-2</v>
      </c>
      <c r="AC40" s="27">
        <f t="shared" si="6"/>
        <v>0.17347716608714264</v>
      </c>
      <c r="AD40" s="27">
        <f t="shared" si="11"/>
        <v>13.325710916597066</v>
      </c>
      <c r="AE40" s="27"/>
      <c r="AF40" s="11"/>
      <c r="AG40" s="16">
        <v>39</v>
      </c>
      <c r="AH40" s="27">
        <v>24</v>
      </c>
      <c r="AI40" s="27">
        <f>IF(AND(AH40&gt;0, AH40&lt;$P$3), $P$2 *$AP$2/AL39*(($P$3-AH40)/($P$3-$P$4))*(AH40/$P$4)^($P$4/($P$3-$P$4)),0)</f>
        <v>0.22333064624083504</v>
      </c>
      <c r="AJ40" s="27">
        <v>9.1737317385536796E-2</v>
      </c>
      <c r="AK40" s="27">
        <f t="shared" si="8"/>
        <v>0.17866451699266805</v>
      </c>
      <c r="AL40" s="27">
        <f t="shared" si="12"/>
        <v>13.690562387930216</v>
      </c>
      <c r="AM40" s="27"/>
      <c r="AN40" s="11"/>
      <c r="AO40" s="1"/>
    </row>
    <row r="41" spans="1:41" x14ac:dyDescent="0.3">
      <c r="A41" s="1">
        <v>44462</v>
      </c>
      <c r="B41">
        <v>16</v>
      </c>
      <c r="C41" t="s">
        <v>7</v>
      </c>
      <c r="D41">
        <v>21.230769230769202</v>
      </c>
      <c r="E41">
        <v>8</v>
      </c>
      <c r="F41">
        <f t="shared" si="2"/>
        <v>21</v>
      </c>
      <c r="G41">
        <f t="shared" si="14"/>
        <v>4</v>
      </c>
      <c r="H41">
        <f t="shared" si="13"/>
        <v>4</v>
      </c>
      <c r="I41">
        <f t="shared" si="9"/>
        <v>256</v>
      </c>
      <c r="J41">
        <f t="shared" si="3"/>
        <v>15.624282743433598</v>
      </c>
      <c r="K41">
        <f>$P$10/(1+EXP(-(I41-$P$8)/$P$9))</f>
        <v>4.0802445644945662</v>
      </c>
      <c r="L41">
        <f t="shared" si="4"/>
        <v>6.4391901309225922E-3</v>
      </c>
      <c r="Q41" s="16">
        <v>40</v>
      </c>
      <c r="R41" s="27">
        <v>18</v>
      </c>
      <c r="S41" s="27">
        <f>IF(AND(R41&gt;0, R41&lt;$P$3), $P$2*$AP$2/V40 *(($P$3-R41)/($P$3-$P$4))*(R41/$P$4)^($P$4/($P$3-$P$4)),0)</f>
        <v>0.19758750995929583</v>
      </c>
      <c r="T41" s="27">
        <v>9.1737317385536796E-2</v>
      </c>
      <c r="U41" s="27">
        <f t="shared" si="15"/>
        <v>0.15807000796743667</v>
      </c>
      <c r="V41" s="27">
        <f t="shared" si="10"/>
        <v>12.551144386954968</v>
      </c>
      <c r="W41" s="27"/>
      <c r="X41" s="11"/>
      <c r="Y41" s="16">
        <v>40</v>
      </c>
      <c r="Z41" s="27">
        <v>21</v>
      </c>
      <c r="AA41" s="27">
        <f>IF(AND(Z41&gt;0, Z41&lt;$P$3), $P$2*$AP$2/AD40 *(($P$3-Z41)/($P$3-$P$4))*(Z41/$P$4)^($P$4/($P$3-$P$4)),0)</f>
        <v>0.21402350060667338</v>
      </c>
      <c r="AB41" s="27">
        <v>9.1737317385536796E-2</v>
      </c>
      <c r="AC41" s="27">
        <f t="shared" si="6"/>
        <v>0.17121880048533872</v>
      </c>
      <c r="AD41" s="27">
        <f t="shared" si="11"/>
        <v>13.496929717082404</v>
      </c>
      <c r="AE41" s="27"/>
      <c r="AF41" s="11"/>
      <c r="AG41" s="16">
        <v>40</v>
      </c>
      <c r="AH41" s="27">
        <v>24</v>
      </c>
      <c r="AI41" s="27">
        <f>IF(AND(AH41&gt;0, AH41&lt;$P$3), $P$2 *$AP$2/AL40*(($P$3-AH41)/($P$3-$P$4))*(AH41/$P$4)^($P$4/($P$3-$P$4)),0)</f>
        <v>0.22041613762463258</v>
      </c>
      <c r="AJ41" s="27">
        <v>9.1737317385536796E-2</v>
      </c>
      <c r="AK41" s="27">
        <f t="shared" si="8"/>
        <v>0.17633291009970609</v>
      </c>
      <c r="AL41" s="27">
        <f t="shared" si="12"/>
        <v>13.866895298029922</v>
      </c>
      <c r="AM41" s="27"/>
      <c r="AN41" s="11"/>
      <c r="AO41" s="1"/>
    </row>
    <row r="42" spans="1:41" x14ac:dyDescent="0.3">
      <c r="A42" s="1">
        <v>44488</v>
      </c>
      <c r="B42">
        <v>0</v>
      </c>
      <c r="C42" t="s">
        <v>7</v>
      </c>
      <c r="D42">
        <v>21.1</v>
      </c>
      <c r="E42">
        <v>3</v>
      </c>
      <c r="F42">
        <f t="shared" si="2"/>
        <v>21</v>
      </c>
      <c r="G42">
        <f t="shared" si="14"/>
        <v>3</v>
      </c>
      <c r="H42">
        <f t="shared" si="13"/>
        <v>0</v>
      </c>
      <c r="I42">
        <f t="shared" si="9"/>
        <v>0</v>
      </c>
      <c r="J42">
        <f t="shared" si="3"/>
        <v>0</v>
      </c>
      <c r="K42">
        <f>$P$10/(1+EXP(-(I42-$P$8)/$P$9))</f>
        <v>1.2854996900796727</v>
      </c>
      <c r="L42">
        <f t="shared" si="4"/>
        <v>1.6525094531949345</v>
      </c>
      <c r="Q42" s="16">
        <v>41</v>
      </c>
      <c r="R42" s="27">
        <v>18</v>
      </c>
      <c r="S42" s="27">
        <f>IF(AND(R42&gt;0, R42&lt;$P$3), $P$2*$AP$2/V41 *(($P$3-R42)/($P$3-$P$4))*(R42/$P$4)^($P$4/($P$3-$P$4)),0)</f>
        <v>0.19509907876046478</v>
      </c>
      <c r="T42" s="27">
        <v>9.1737317385536796E-2</v>
      </c>
      <c r="U42" s="27">
        <f t="shared" si="15"/>
        <v>0.15607926300837183</v>
      </c>
      <c r="V42" s="27">
        <f t="shared" si="10"/>
        <v>12.707223649963341</v>
      </c>
      <c r="W42" s="27"/>
      <c r="X42" s="11"/>
      <c r="Y42" s="16">
        <v>41</v>
      </c>
      <c r="Z42" s="27">
        <v>21</v>
      </c>
      <c r="AA42" s="27">
        <f>IF(AND(Z42&gt;0, Z42&lt;$P$3), $P$2*$AP$2/AD41 *(($P$3-Z42)/($P$3-$P$4))*(Z42/$P$4)^($P$4/($P$3-$P$4)),0)</f>
        <v>0.2113084500123765</v>
      </c>
      <c r="AB42" s="27">
        <v>9.1737317385536796E-2</v>
      </c>
      <c r="AC42" s="27">
        <f t="shared" si="6"/>
        <v>0.16904676000990121</v>
      </c>
      <c r="AD42" s="27">
        <f t="shared" si="11"/>
        <v>13.665976477092306</v>
      </c>
      <c r="AE42" s="27"/>
      <c r="AF42" s="11"/>
      <c r="AG42" s="16">
        <v>41</v>
      </c>
      <c r="AH42" s="27">
        <v>24</v>
      </c>
      <c r="AI42" s="27">
        <f>IF(AND(AH42&gt;0, AH42&lt;$P$3), $P$2 *$AP$2/AL41*(($P$3-AH42)/($P$3-$P$4))*(AH42/$P$4)^($P$4/($P$3-$P$4)),0)</f>
        <v>0.21761330266086026</v>
      </c>
      <c r="AJ42" s="27">
        <v>9.1737317385536796E-2</v>
      </c>
      <c r="AK42" s="27">
        <f t="shared" si="8"/>
        <v>0.17409064212868822</v>
      </c>
      <c r="AL42" s="27">
        <f t="shared" si="12"/>
        <v>14.04098594015861</v>
      </c>
      <c r="AM42" s="27"/>
      <c r="AN42" s="11"/>
      <c r="AO42" s="1"/>
    </row>
    <row r="43" spans="1:41" x14ac:dyDescent="0.3">
      <c r="A43" s="1">
        <v>44495</v>
      </c>
      <c r="B43">
        <v>7</v>
      </c>
      <c r="C43" t="s">
        <v>7</v>
      </c>
      <c r="D43">
        <v>21.7</v>
      </c>
      <c r="E43">
        <v>6</v>
      </c>
      <c r="F43">
        <f t="shared" si="2"/>
        <v>21</v>
      </c>
      <c r="G43">
        <f t="shared" si="14"/>
        <v>3</v>
      </c>
      <c r="H43">
        <f t="shared" si="13"/>
        <v>3</v>
      </c>
      <c r="I43">
        <f t="shared" si="9"/>
        <v>112</v>
      </c>
      <c r="J43">
        <f t="shared" si="3"/>
        <v>6.8356237002521993</v>
      </c>
      <c r="K43">
        <f>$P$10/(1+EXP(-(I43-$P$8)/$P$9))</f>
        <v>2.1975527103926016</v>
      </c>
      <c r="L43">
        <f t="shared" si="4"/>
        <v>0.64392165259825995</v>
      </c>
      <c r="Q43" s="16">
        <v>42</v>
      </c>
      <c r="R43" s="27">
        <v>18</v>
      </c>
      <c r="S43" s="27">
        <f>IF(AND(R43&gt;0, R43&lt;$P$3), $P$2*$AP$2/V42 *(($P$3-R43)/($P$3-$P$4))*(R43/$P$4)^($P$4/($P$3-$P$4)),0)</f>
        <v>0.19270273151221018</v>
      </c>
      <c r="T43" s="27">
        <v>9.1737317385536796E-2</v>
      </c>
      <c r="U43" s="27">
        <f t="shared" si="15"/>
        <v>0.15416218520976815</v>
      </c>
      <c r="V43" s="27">
        <f t="shared" si="10"/>
        <v>12.86138583517311</v>
      </c>
      <c r="W43" s="27"/>
      <c r="X43" s="11"/>
      <c r="Y43" s="16">
        <v>42</v>
      </c>
      <c r="Z43" s="27">
        <v>21</v>
      </c>
      <c r="AA43" s="27">
        <f>IF(AND(Z43&gt;0, Z43&lt;$P$3), $P$2*$AP$2/AD42 *(($P$3-Z43)/($P$3-$P$4))*(Z43/$P$4)^($P$4/($P$3-$P$4)),0)</f>
        <v>0.20869458565389587</v>
      </c>
      <c r="AB43" s="27">
        <v>9.1737317385536796E-2</v>
      </c>
      <c r="AC43" s="27">
        <f t="shared" si="6"/>
        <v>0.16695566852311672</v>
      </c>
      <c r="AD43" s="27">
        <f t="shared" si="11"/>
        <v>13.832932145615423</v>
      </c>
      <c r="AE43" s="27"/>
      <c r="AF43" s="11"/>
      <c r="AG43" s="16">
        <v>42</v>
      </c>
      <c r="AH43" s="27">
        <v>24</v>
      </c>
      <c r="AI43" s="27">
        <f>IF(AND(AH43&gt;0, AH43&lt;$P$3), $P$2 *$AP$2/AL42*(($P$3-AH43)/($P$3-$P$4))*(AH43/$P$4)^($P$4/($P$3-$P$4)),0)</f>
        <v>0.21491517022504458</v>
      </c>
      <c r="AJ43" s="27">
        <v>9.1737317385536796E-2</v>
      </c>
      <c r="AK43" s="27">
        <f t="shared" si="8"/>
        <v>0.17193213618003567</v>
      </c>
      <c r="AL43" s="27">
        <f t="shared" si="12"/>
        <v>14.212918076338646</v>
      </c>
      <c r="AM43" s="27"/>
      <c r="AN43" s="11"/>
      <c r="AO43" s="1"/>
    </row>
    <row r="44" spans="1:41" x14ac:dyDescent="0.3">
      <c r="A44" s="1">
        <v>44523</v>
      </c>
      <c r="B44">
        <v>0</v>
      </c>
      <c r="C44" t="s">
        <v>7</v>
      </c>
      <c r="D44">
        <v>24</v>
      </c>
      <c r="E44">
        <v>1</v>
      </c>
      <c r="F44">
        <f t="shared" si="2"/>
        <v>24</v>
      </c>
      <c r="G44">
        <f t="shared" si="14"/>
        <v>1</v>
      </c>
      <c r="H44">
        <f t="shared" si="13"/>
        <v>0</v>
      </c>
      <c r="I44">
        <f t="shared" si="9"/>
        <v>0</v>
      </c>
      <c r="J44">
        <f t="shared" si="3"/>
        <v>0</v>
      </c>
      <c r="K44">
        <f>$P$10/(1+EXP(-(I44-$P$8)/$P$9))</f>
        <v>1.2854996900796727</v>
      </c>
      <c r="L44">
        <f t="shared" si="4"/>
        <v>1.6525094531949345</v>
      </c>
      <c r="Q44" s="16">
        <v>43</v>
      </c>
      <c r="R44" s="27">
        <v>18</v>
      </c>
      <c r="S44" s="27">
        <f>IF(AND(R44&gt;0, R44&lt;$P$3), $P$2*$AP$2/V43 *(($P$3-R44)/($P$3-$P$4))*(R44/$P$4)^($P$4/($P$3-$P$4)),0)</f>
        <v>0.19039291244865561</v>
      </c>
      <c r="T44" s="27">
        <v>9.1737317385536796E-2</v>
      </c>
      <c r="U44" s="27">
        <f t="shared" si="15"/>
        <v>0.15231432995892449</v>
      </c>
      <c r="V44" s="27">
        <f t="shared" si="10"/>
        <v>13.013700165132034</v>
      </c>
      <c r="W44" s="27"/>
      <c r="X44" s="11"/>
      <c r="Y44" s="16">
        <v>43</v>
      </c>
      <c r="Z44" s="27">
        <v>21</v>
      </c>
      <c r="AA44" s="27">
        <f>IF(AND(Z44&gt;0, Z44&lt;$P$3), $P$2*$AP$2/AD43 *(($P$3-Z44)/($P$3-$P$4))*(Z44/$P$4)^($P$4/($P$3-$P$4)),0)</f>
        <v>0.20617576002110724</v>
      </c>
      <c r="AB44" s="27">
        <v>9.1737317385536796E-2</v>
      </c>
      <c r="AC44" s="27">
        <f t="shared" si="6"/>
        <v>0.16494060801688581</v>
      </c>
      <c r="AD44" s="27">
        <f t="shared" si="11"/>
        <v>13.99787275363231</v>
      </c>
      <c r="AE44" s="27"/>
      <c r="AF44" s="11"/>
      <c r="AG44" s="16">
        <v>43</v>
      </c>
      <c r="AH44" s="27">
        <v>24</v>
      </c>
      <c r="AI44" s="27">
        <f>IF(AND(AH44&gt;0, AH44&lt;$P$3), $P$2 *$AP$2/AL43*(($P$3-AH44)/($P$3-$P$4))*(AH44/$P$4)^($P$4/($P$3-$P$4)),0)</f>
        <v>0.21231536460343878</v>
      </c>
      <c r="AJ44" s="27">
        <v>9.1737317385536796E-2</v>
      </c>
      <c r="AK44" s="27">
        <f t="shared" si="8"/>
        <v>0.16985229168275104</v>
      </c>
      <c r="AL44" s="27">
        <f t="shared" si="12"/>
        <v>14.382770368021397</v>
      </c>
      <c r="AM44" s="27"/>
      <c r="AN44" s="11"/>
      <c r="AO44" s="1"/>
    </row>
    <row r="45" spans="1:41" x14ac:dyDescent="0.3">
      <c r="A45" s="1">
        <v>44530</v>
      </c>
      <c r="B45">
        <v>7</v>
      </c>
      <c r="C45" t="s">
        <v>7</v>
      </c>
      <c r="D45">
        <v>24</v>
      </c>
      <c r="E45">
        <v>3</v>
      </c>
      <c r="F45">
        <f t="shared" si="2"/>
        <v>24</v>
      </c>
      <c r="G45">
        <f t="shared" si="14"/>
        <v>1</v>
      </c>
      <c r="H45">
        <f t="shared" si="13"/>
        <v>2</v>
      </c>
      <c r="I45">
        <f t="shared" si="9"/>
        <v>133</v>
      </c>
      <c r="J45">
        <f t="shared" si="3"/>
        <v>6.4439981243479876</v>
      </c>
      <c r="K45">
        <f>$P$10/(1+EXP(-(I45-$P$8)/$P$9))</f>
        <v>2.4189627797884601</v>
      </c>
      <c r="L45">
        <f t="shared" si="4"/>
        <v>0.1755298108480737</v>
      </c>
      <c r="Q45" s="16">
        <v>44</v>
      </c>
      <c r="R45" s="27">
        <v>18</v>
      </c>
      <c r="S45" s="27">
        <f>IF(AND(R45&gt;0, R45&lt;$P$3), $P$2*$AP$2/V44 *(($P$3-R45)/($P$3-$P$4))*(R45/$P$4)^($P$4/($P$3-$P$4)),0)</f>
        <v>0.18816452478637916</v>
      </c>
      <c r="T45" s="27">
        <v>9.1737317385536796E-2</v>
      </c>
      <c r="U45" s="27">
        <f t="shared" si="15"/>
        <v>0.15053161982910335</v>
      </c>
      <c r="V45" s="27">
        <f t="shared" si="10"/>
        <v>13.164231784961137</v>
      </c>
      <c r="W45" s="27"/>
      <c r="X45" s="11"/>
      <c r="Y45" s="16">
        <v>44</v>
      </c>
      <c r="Z45" s="27">
        <v>21</v>
      </c>
      <c r="AA45" s="27">
        <f>IF(AND(Z45&gt;0, Z45&lt;$P$3), $P$2*$AP$2/AD44 *(($P$3-Z45)/($P$3-$P$4))*(Z45/$P$4)^($P$4/($P$3-$P$4)),0)</f>
        <v>0.20374633693556016</v>
      </c>
      <c r="AB45" s="27">
        <v>9.1737317385536796E-2</v>
      </c>
      <c r="AC45" s="27">
        <f t="shared" si="6"/>
        <v>0.16299706954844814</v>
      </c>
      <c r="AD45" s="27">
        <f t="shared" si="11"/>
        <v>14.160869823180757</v>
      </c>
      <c r="AE45" s="27"/>
      <c r="AF45" s="11"/>
      <c r="AG45" s="16">
        <v>44</v>
      </c>
      <c r="AH45" s="27">
        <v>24</v>
      </c>
      <c r="AI45" s="27">
        <f>IF(AND(AH45&gt;0, AH45&lt;$P$3), $P$2 *$AP$2/AL44*(($P$3-AH45)/($P$3-$P$4))*(AH45/$P$4)^($P$4/($P$3-$P$4)),0)</f>
        <v>0.20980804158328309</v>
      </c>
      <c r="AJ45" s="27">
        <v>9.1737317385536796E-2</v>
      </c>
      <c r="AK45" s="27">
        <f t="shared" si="8"/>
        <v>0.16784643326662649</v>
      </c>
      <c r="AL45" s="27">
        <f t="shared" si="12"/>
        <v>14.550616801288024</v>
      </c>
      <c r="AM45" s="27"/>
      <c r="AN45" s="11"/>
      <c r="AO45" s="1"/>
    </row>
    <row r="46" spans="1:41" x14ac:dyDescent="0.3">
      <c r="A46" s="1">
        <v>44537</v>
      </c>
      <c r="B46">
        <v>14</v>
      </c>
      <c r="C46" t="s">
        <v>7</v>
      </c>
      <c r="D46">
        <v>24</v>
      </c>
      <c r="E46">
        <v>6</v>
      </c>
      <c r="F46">
        <f t="shared" si="2"/>
        <v>24</v>
      </c>
      <c r="G46">
        <f t="shared" si="14"/>
        <v>1</v>
      </c>
      <c r="H46">
        <f t="shared" si="13"/>
        <v>5</v>
      </c>
      <c r="I46">
        <f t="shared" si="9"/>
        <v>266</v>
      </c>
      <c r="J46">
        <f t="shared" si="3"/>
        <v>12.887996248695975</v>
      </c>
      <c r="K46">
        <f>$P$10/(1+EXP(-(I46-$P$8)/$P$9))</f>
        <v>4.2426610913321978</v>
      </c>
      <c r="L46">
        <f t="shared" si="4"/>
        <v>0.57356222258213763</v>
      </c>
      <c r="Q46" s="16">
        <v>45</v>
      </c>
      <c r="R46" s="27">
        <v>18</v>
      </c>
      <c r="S46" s="27">
        <f>IF(AND(R46&gt;0, R46&lt;$P$3), $P$2*$AP$2/V45 *(($P$3-R46)/($P$3-$P$4))*(R46/$P$4)^($P$4/($P$3-$P$4)),0)</f>
        <v>0.18601288303673863</v>
      </c>
      <c r="T46" s="27">
        <v>9.1737317385536796E-2</v>
      </c>
      <c r="U46" s="27">
        <f t="shared" si="15"/>
        <v>0.14881030642939092</v>
      </c>
      <c r="V46" s="27">
        <f t="shared" si="10"/>
        <v>13.313042091390528</v>
      </c>
      <c r="W46" s="27"/>
      <c r="X46" s="11"/>
      <c r="Y46" s="16">
        <v>45</v>
      </c>
      <c r="Z46" s="27">
        <v>21</v>
      </c>
      <c r="AA46" s="27">
        <f>IF(AND(Z46&gt;0, Z46&lt;$P$3), $P$2*$AP$2/AD45 *(($P$3-Z46)/($P$3-$P$4))*(Z46/$P$4)^($P$4/($P$3-$P$4)),0)</f>
        <v>0.20140113806950155</v>
      </c>
      <c r="AB46" s="27">
        <v>9.1737317385536796E-2</v>
      </c>
      <c r="AC46" s="27">
        <f t="shared" si="6"/>
        <v>0.16112091045560126</v>
      </c>
      <c r="AD46" s="27">
        <f t="shared" si="11"/>
        <v>14.321990733636358</v>
      </c>
      <c r="AE46" s="27"/>
      <c r="AF46" s="11"/>
      <c r="AG46" s="16">
        <v>45</v>
      </c>
      <c r="AH46" s="27">
        <v>24</v>
      </c>
      <c r="AI46" s="27">
        <f>IF(AND(AH46&gt;0, AH46&lt;$P$3), $P$2 *$AP$2/AL45*(($P$3-AH46)/($P$3-$P$4))*(AH46/$P$4)^($P$4/($P$3-$P$4)),0)</f>
        <v>0.20738783274050107</v>
      </c>
      <c r="AJ46" s="27">
        <v>9.1737317385536796E-2</v>
      </c>
      <c r="AK46" s="27">
        <f t="shared" si="8"/>
        <v>0.16591026619240087</v>
      </c>
      <c r="AL46" s="27">
        <f t="shared" si="12"/>
        <v>14.716527067480426</v>
      </c>
      <c r="AM46" s="27"/>
      <c r="AN46" s="11"/>
      <c r="AO46" s="1"/>
    </row>
    <row r="47" spans="1:41" x14ac:dyDescent="0.3">
      <c r="A47" s="1">
        <v>44544</v>
      </c>
      <c r="B47">
        <v>21</v>
      </c>
      <c r="C47" t="s">
        <v>7</v>
      </c>
      <c r="D47">
        <v>24.125</v>
      </c>
      <c r="E47">
        <v>9</v>
      </c>
      <c r="F47">
        <f t="shared" si="2"/>
        <v>24</v>
      </c>
      <c r="G47">
        <f t="shared" si="14"/>
        <v>1</v>
      </c>
      <c r="H47">
        <f t="shared" si="13"/>
        <v>8</v>
      </c>
      <c r="I47">
        <f t="shared" si="9"/>
        <v>399</v>
      </c>
      <c r="J47">
        <f t="shared" si="3"/>
        <v>19.331994373043962</v>
      </c>
      <c r="K47">
        <f>$P$10/(1+EXP(-(I47-$P$8)/$P$9))</f>
        <v>6.7081748723259853</v>
      </c>
      <c r="L47">
        <f t="shared" si="4"/>
        <v>1.6688121604899844</v>
      </c>
      <c r="Q47" s="16">
        <v>46</v>
      </c>
      <c r="R47" s="27">
        <v>18</v>
      </c>
      <c r="S47" s="27">
        <f>IF(AND(R47&gt;0, R47&lt;$P$3), $P$2*$AP$2/V46 *(($P$3-R47)/($P$3-$P$4))*(R47/$P$4)^($P$4/($P$3-$P$4)),0)</f>
        <v>0.18393367124318377</v>
      </c>
      <c r="T47" s="27">
        <v>9.1737317385536796E-2</v>
      </c>
      <c r="U47" s="27">
        <f t="shared" si="15"/>
        <v>0.14714693699454703</v>
      </c>
      <c r="V47" s="27">
        <f t="shared" si="10"/>
        <v>13.460189028385075</v>
      </c>
      <c r="W47" s="27"/>
      <c r="X47" s="11"/>
      <c r="Y47" s="16">
        <v>46</v>
      </c>
      <c r="Z47" s="27">
        <v>21</v>
      </c>
      <c r="AA47" s="27">
        <f>IF(AND(Z47&gt;0, Z47&lt;$P$3), $P$2*$AP$2/AD46 *(($P$3-Z47)/($P$3-$P$4))*(Z47/$P$4)^($P$4/($P$3-$P$4)),0)</f>
        <v>0.19913539615302756</v>
      </c>
      <c r="AB47" s="27">
        <v>9.1737317385536796E-2</v>
      </c>
      <c r="AC47" s="27">
        <f t="shared" si="6"/>
        <v>0.15930831692242206</v>
      </c>
      <c r="AD47" s="27">
        <f t="shared" si="11"/>
        <v>14.48129905055878</v>
      </c>
      <c r="AE47" s="27"/>
      <c r="AF47" s="11"/>
      <c r="AG47" s="16">
        <v>46</v>
      </c>
      <c r="AH47" s="27">
        <v>24</v>
      </c>
      <c r="AI47" s="27">
        <f>IF(AND(AH47&gt;0, AH47&lt;$P$3), $P$2 *$AP$2/AL46*(($P$3-AH47)/($P$3-$P$4))*(AH47/$P$4)^($P$4/($P$3-$P$4)),0)</f>
        <v>0.20504979670949522</v>
      </c>
      <c r="AJ47" s="27">
        <v>9.1737317385536796E-2</v>
      </c>
      <c r="AK47" s="27">
        <f t="shared" si="8"/>
        <v>0.1640398373675962</v>
      </c>
      <c r="AL47" s="27">
        <f t="shared" si="12"/>
        <v>14.880566904848022</v>
      </c>
      <c r="AM47" s="27"/>
      <c r="AN47" s="11"/>
      <c r="AO47" s="1"/>
    </row>
    <row r="48" spans="1:41" x14ac:dyDescent="0.3">
      <c r="A48" s="1">
        <v>44551</v>
      </c>
      <c r="B48">
        <v>28</v>
      </c>
      <c r="C48" t="s">
        <v>7</v>
      </c>
      <c r="D48">
        <v>23.8888888888888</v>
      </c>
      <c r="E48">
        <v>10</v>
      </c>
      <c r="F48">
        <f t="shared" si="2"/>
        <v>23</v>
      </c>
      <c r="G48">
        <f t="shared" si="14"/>
        <v>1</v>
      </c>
      <c r="H48">
        <f t="shared" si="13"/>
        <v>9</v>
      </c>
      <c r="I48">
        <f t="shared" si="9"/>
        <v>504</v>
      </c>
      <c r="J48">
        <f t="shared" si="3"/>
        <v>26.367165123655568</v>
      </c>
      <c r="K48">
        <f>$P$10/(1+EXP(-(I48-$P$8)/$P$9))</f>
        <v>8.8183792304550348</v>
      </c>
      <c r="L48">
        <f t="shared" si="4"/>
        <v>3.2986103930105357E-2</v>
      </c>
      <c r="Q48" s="16">
        <v>47</v>
      </c>
      <c r="R48" s="27">
        <v>18</v>
      </c>
      <c r="S48" s="27">
        <f>IF(AND(R48&gt;0, R48&lt;$P$3), $P$2*$AP$2/V47 *(($P$3-R48)/($P$3-$P$4))*(R48/$P$4)^($P$4/($P$3-$P$4)),0)</f>
        <v>0.18192290629207344</v>
      </c>
      <c r="T48" s="27">
        <v>9.1737317385536796E-2</v>
      </c>
      <c r="U48" s="27">
        <f t="shared" si="15"/>
        <v>0.14553832503365877</v>
      </c>
      <c r="V48" s="27">
        <f t="shared" si="10"/>
        <v>13.605727353418734</v>
      </c>
      <c r="W48" s="27"/>
      <c r="X48" s="11"/>
      <c r="Y48" s="16">
        <v>47</v>
      </c>
      <c r="Z48" s="27">
        <v>21</v>
      </c>
      <c r="AA48" s="27">
        <f>IF(AND(Z48&gt;0, Z48&lt;$P$3), $P$2*$AP$2/AD47 *(($P$3-Z48)/($P$3-$P$4))*(Z48/$P$4)^($P$4/($P$3-$P$4)),0)</f>
        <v>0.19694471390207341</v>
      </c>
      <c r="AB48" s="27">
        <v>9.1737317385536796E-2</v>
      </c>
      <c r="AC48" s="27">
        <f t="shared" si="6"/>
        <v>0.15755577112165875</v>
      </c>
      <c r="AD48" s="27">
        <f t="shared" si="11"/>
        <v>14.638854821680439</v>
      </c>
      <c r="AE48" s="27"/>
      <c r="AF48" s="11"/>
      <c r="AG48" s="16">
        <v>47</v>
      </c>
      <c r="AH48" s="27">
        <v>24</v>
      </c>
      <c r="AI48" s="27">
        <f>IF(AND(AH48&gt;0, AH48&lt;$P$3), $P$2 *$AP$2/AL47*(($P$3-AH48)/($P$3-$P$4))*(AH48/$P$4)^($P$4/($P$3-$P$4)),0)</f>
        <v>0.20278937642311987</v>
      </c>
      <c r="AJ48" s="27">
        <v>9.1737317385536796E-2</v>
      </c>
      <c r="AK48" s="27">
        <f t="shared" si="8"/>
        <v>0.16223150113849591</v>
      </c>
      <c r="AL48" s="27">
        <f t="shared" si="12"/>
        <v>15.042798405986519</v>
      </c>
      <c r="AM48" s="27"/>
      <c r="AN48" s="11"/>
      <c r="AO48" s="1"/>
    </row>
    <row r="49" spans="1:41" x14ac:dyDescent="0.3">
      <c r="A49" s="1">
        <v>44558</v>
      </c>
      <c r="B49">
        <v>0</v>
      </c>
      <c r="C49" t="s">
        <v>7</v>
      </c>
      <c r="D49">
        <v>23.5</v>
      </c>
      <c r="E49">
        <v>1</v>
      </c>
      <c r="F49">
        <f t="shared" si="2"/>
        <v>23</v>
      </c>
      <c r="G49">
        <f t="shared" si="14"/>
        <v>1</v>
      </c>
      <c r="H49">
        <f t="shared" si="13"/>
        <v>0</v>
      </c>
      <c r="I49">
        <f t="shared" si="9"/>
        <v>0</v>
      </c>
      <c r="J49">
        <f t="shared" si="3"/>
        <v>0</v>
      </c>
      <c r="K49">
        <f>$P$10/(1+EXP(-(I49-$P$8)/$P$9))</f>
        <v>1.2854996900796727</v>
      </c>
      <c r="L49">
        <f t="shared" si="4"/>
        <v>1.6525094531949345</v>
      </c>
      <c r="Q49" s="16">
        <v>48</v>
      </c>
      <c r="R49" s="27">
        <v>18</v>
      </c>
      <c r="S49" s="27">
        <f>IF(AND(R49&gt;0, R49&lt;$P$3), $P$2*$AP$2/V48 *(($P$3-R49)/($P$3-$P$4))*(R49/$P$4)^($P$4/($P$3-$P$4)),0)</f>
        <v>0.17997690558375035</v>
      </c>
      <c r="T49" s="27">
        <v>9.1737317385536796E-2</v>
      </c>
      <c r="U49" s="27">
        <f t="shared" si="15"/>
        <v>0.14398152446700027</v>
      </c>
      <c r="V49" s="27">
        <f t="shared" si="10"/>
        <v>13.749708877885734</v>
      </c>
      <c r="W49" s="27"/>
      <c r="X49" s="11"/>
      <c r="Y49" s="16">
        <v>48</v>
      </c>
      <c r="Z49" s="27">
        <v>21</v>
      </c>
      <c r="AA49" s="27">
        <f>IF(AND(Z49&gt;0, Z49&lt;$P$3), $P$2*$AP$2/AD48 *(($P$3-Z49)/($P$3-$P$4))*(Z49/$P$4)^($P$4/($P$3-$P$4)),0)</f>
        <v>0.19482502785796973</v>
      </c>
      <c r="AB49" s="27">
        <v>9.1737317385536796E-2</v>
      </c>
      <c r="AC49" s="27">
        <f t="shared" si="6"/>
        <v>0.1558600222863758</v>
      </c>
      <c r="AD49" s="27">
        <f t="shared" si="11"/>
        <v>14.794714843966815</v>
      </c>
      <c r="AE49" s="27"/>
      <c r="AF49" s="11"/>
      <c r="AG49" s="16">
        <v>48</v>
      </c>
      <c r="AH49" s="27">
        <v>24</v>
      </c>
      <c r="AI49" s="27">
        <f>IF(AND(AH49&gt;0, AH49&lt;$P$3), $P$2 *$AP$2/AL48*(($P$3-AH49)/($P$3-$P$4))*(AH49/$P$4)^($P$4/($P$3-$P$4)),0)</f>
        <v>0.2006023614765545</v>
      </c>
      <c r="AJ49" s="27">
        <v>9.1737317385536796E-2</v>
      </c>
      <c r="AK49" s="27">
        <f t="shared" si="8"/>
        <v>0.16048188918124362</v>
      </c>
      <c r="AL49" s="27">
        <f t="shared" si="12"/>
        <v>15.203280295167762</v>
      </c>
      <c r="AM49" s="27"/>
      <c r="AN49" s="11"/>
      <c r="AO49" s="1"/>
    </row>
    <row r="50" spans="1:41" x14ac:dyDescent="0.3">
      <c r="A50" s="1">
        <v>44572</v>
      </c>
      <c r="B50">
        <v>7</v>
      </c>
      <c r="C50" t="s">
        <v>7</v>
      </c>
      <c r="D50">
        <v>23.818181818181799</v>
      </c>
      <c r="E50">
        <v>5</v>
      </c>
      <c r="F50">
        <f t="shared" si="2"/>
        <v>23</v>
      </c>
      <c r="G50">
        <f t="shared" si="14"/>
        <v>1</v>
      </c>
      <c r="H50">
        <f t="shared" si="13"/>
        <v>4</v>
      </c>
      <c r="I50">
        <f t="shared" si="9"/>
        <v>126</v>
      </c>
      <c r="J50">
        <f t="shared" si="3"/>
        <v>6.5917912809138919</v>
      </c>
      <c r="K50">
        <f>$P$10/(1+EXP(-(I50-$P$8)/$P$9))</f>
        <v>2.3432234589157392</v>
      </c>
      <c r="L50">
        <f t="shared" si="4"/>
        <v>2.7449085070871271</v>
      </c>
      <c r="Q50" s="16">
        <v>49</v>
      </c>
      <c r="R50" s="27">
        <v>18</v>
      </c>
      <c r="S50" s="27">
        <f>IF(AND(R50&gt;0, R50&lt;$P$3), $P$2*$AP$2/V49 *(($P$3-R50)/($P$3-$P$4))*(R50/$P$4)^($P$4/($P$3-$P$4)),0)</f>
        <v>0.17809225846394994</v>
      </c>
      <c r="T50" s="27">
        <v>9.1737317385536796E-2</v>
      </c>
      <c r="U50" s="27">
        <f t="shared" si="15"/>
        <v>0.14247380677115995</v>
      </c>
      <c r="V50" s="27">
        <f t="shared" si="10"/>
        <v>13.892182684656895</v>
      </c>
      <c r="W50" s="27"/>
      <c r="X50" s="11"/>
      <c r="Y50" s="16">
        <v>49</v>
      </c>
      <c r="Z50" s="27">
        <v>21</v>
      </c>
      <c r="AA50" s="27">
        <f>IF(AND(Z50&gt;0, Z50&lt;$P$3), $P$2*$AP$2/AD49 *(($P$3-Z50)/($P$3-$P$4))*(Z50/$P$4)^($P$4/($P$3-$P$4)),0)</f>
        <v>0.19277257645866006</v>
      </c>
      <c r="AB50" s="27">
        <v>9.1737317385536796E-2</v>
      </c>
      <c r="AC50" s="27">
        <f t="shared" si="6"/>
        <v>0.15421806116692804</v>
      </c>
      <c r="AD50" s="27">
        <f t="shared" si="11"/>
        <v>14.948932905133743</v>
      </c>
      <c r="AE50" s="27"/>
      <c r="AF50" s="11"/>
      <c r="AG50" s="16">
        <v>49</v>
      </c>
      <c r="AH50" s="27">
        <v>24</v>
      </c>
      <c r="AI50" s="27">
        <f>IF(AND(AH50&gt;0, AH50&lt;$P$3), $P$2 *$AP$2/AL49*(($P$3-AH50)/($P$3-$P$4))*(AH50/$P$4)^($P$4/($P$3-$P$4)),0)</f>
        <v>0.19848485490435713</v>
      </c>
      <c r="AJ50" s="27">
        <v>9.1737317385536796E-2</v>
      </c>
      <c r="AK50" s="27">
        <f t="shared" si="8"/>
        <v>0.15878788392348572</v>
      </c>
      <c r="AL50" s="27">
        <f t="shared" si="12"/>
        <v>15.362068179091247</v>
      </c>
      <c r="AM50" s="27"/>
      <c r="AN50" s="11"/>
      <c r="AO50" s="1"/>
    </row>
    <row r="51" spans="1:41" x14ac:dyDescent="0.3">
      <c r="A51" s="1">
        <v>44579</v>
      </c>
      <c r="B51">
        <v>14</v>
      </c>
      <c r="C51" t="s">
        <v>7</v>
      </c>
      <c r="D51">
        <v>24</v>
      </c>
      <c r="E51">
        <v>8</v>
      </c>
      <c r="F51">
        <f t="shared" si="2"/>
        <v>24</v>
      </c>
      <c r="G51">
        <f t="shared" si="14"/>
        <v>1</v>
      </c>
      <c r="H51">
        <f t="shared" si="13"/>
        <v>7</v>
      </c>
      <c r="I51">
        <f t="shared" si="9"/>
        <v>266</v>
      </c>
      <c r="J51">
        <f t="shared" si="3"/>
        <v>12.887996248695975</v>
      </c>
      <c r="K51">
        <f>$P$10/(1+EXP(-(I51-$P$8)/$P$9))</f>
        <v>4.2426610913321978</v>
      </c>
      <c r="L51">
        <f t="shared" si="4"/>
        <v>7.6029178572533462</v>
      </c>
      <c r="Q51" s="16">
        <v>50</v>
      </c>
      <c r="R51" s="27">
        <v>18</v>
      </c>
      <c r="S51" s="27">
        <f>IF(AND(R51&gt;0, R51&lt;$P$3), $P$2*$AP$2/V50 *(($P$3-R51)/($P$3-$P$4))*(R51/$P$4)^($P$4/($P$3-$P$4)),0)</f>
        <v>0.17626580090894989</v>
      </c>
      <c r="T51" s="27">
        <v>9.1737317385536796E-2</v>
      </c>
      <c r="U51" s="27">
        <f t="shared" si="15"/>
        <v>0.14101264072715991</v>
      </c>
      <c r="V51" s="27">
        <f t="shared" si="10"/>
        <v>14.033195325384055</v>
      </c>
      <c r="W51" s="27"/>
      <c r="X51" s="11"/>
      <c r="Y51" s="16">
        <v>50</v>
      </c>
      <c r="Z51" s="27">
        <v>21</v>
      </c>
      <c r="AA51" s="27">
        <f>IF(AND(Z51&gt;0, Z51&lt;$P$3), $P$2*$AP$2/AD50 *(($P$3-Z51)/($P$3-$P$4))*(Z51/$P$4)^($P$4/($P$3-$P$4)),0)</f>
        <v>0.1907838717680799</v>
      </c>
      <c r="AB51" s="27">
        <v>9.1737317385536796E-2</v>
      </c>
      <c r="AC51" s="27">
        <f t="shared" si="6"/>
        <v>0.15262709741446392</v>
      </c>
      <c r="AD51" s="27">
        <f t="shared" si="11"/>
        <v>15.101560002548208</v>
      </c>
      <c r="AE51" s="27"/>
      <c r="AF51" s="11"/>
      <c r="AG51" s="16">
        <v>50</v>
      </c>
      <c r="AH51" s="27">
        <v>24</v>
      </c>
      <c r="AI51" s="27">
        <f>IF(AND(AH51&gt;0, AH51&lt;$P$3), $P$2 *$AP$2/AL50*(($P$3-AH51)/($P$3-$P$4))*(AH51/$P$4)^($P$4/($P$3-$P$4)),0)</f>
        <v>0.1964332437714226</v>
      </c>
      <c r="AJ51" s="27">
        <v>9.1737317385536796E-2</v>
      </c>
      <c r="AK51" s="27">
        <f t="shared" si="8"/>
        <v>0.1571465950171381</v>
      </c>
      <c r="AL51" s="27">
        <f t="shared" si="12"/>
        <v>15.519214774108386</v>
      </c>
      <c r="AM51" s="27"/>
      <c r="AN51" s="11"/>
      <c r="AO51" s="1"/>
    </row>
    <row r="52" spans="1:41" x14ac:dyDescent="0.3">
      <c r="A52" s="1">
        <v>44446</v>
      </c>
      <c r="B52">
        <v>0</v>
      </c>
      <c r="C52" t="s">
        <v>8</v>
      </c>
      <c r="D52">
        <v>21.75</v>
      </c>
      <c r="E52">
        <v>4</v>
      </c>
      <c r="F52">
        <f t="shared" si="2"/>
        <v>21</v>
      </c>
      <c r="G52">
        <f t="shared" si="14"/>
        <v>4</v>
      </c>
      <c r="H52">
        <f t="shared" si="13"/>
        <v>0</v>
      </c>
      <c r="I52">
        <f t="shared" si="9"/>
        <v>0</v>
      </c>
      <c r="J52">
        <f t="shared" si="3"/>
        <v>0</v>
      </c>
      <c r="K52">
        <f>$P$10/(1+EXP(-(I52-$P$8)/$P$9))</f>
        <v>1.2854996900796727</v>
      </c>
      <c r="L52">
        <f t="shared" si="4"/>
        <v>1.6525094531949345</v>
      </c>
      <c r="Q52" s="16">
        <v>51</v>
      </c>
      <c r="R52" s="27">
        <v>18</v>
      </c>
      <c r="S52" s="27">
        <f>IF(AND(R52&gt;0, R52&lt;$P$3), $P$2*$AP$2/V51 *(($P$3-R52)/($P$3-$P$4))*(R52/$P$4)^($P$4/($P$3-$P$4)),0)</f>
        <v>0.17449459303506684</v>
      </c>
      <c r="T52" s="27">
        <v>9.1737317385536796E-2</v>
      </c>
      <c r="U52" s="27">
        <f t="shared" si="15"/>
        <v>0.13959567442805348</v>
      </c>
      <c r="V52" s="27">
        <f t="shared" si="10"/>
        <v>14.172790999812108</v>
      </c>
      <c r="W52" s="27"/>
      <c r="X52" s="11"/>
      <c r="Y52" s="16">
        <v>51</v>
      </c>
      <c r="Z52" s="27">
        <v>21</v>
      </c>
      <c r="AA52" s="27">
        <f>IF(AND(Z52&gt;0, Z52&lt;$P$3), $P$2*$AP$2/AD51 *(($P$3-Z52)/($P$3-$P$4))*(Z52/$P$4)^($P$4/($P$3-$P$4)),0)</f>
        <v>0.18885567437810549</v>
      </c>
      <c r="AB52" s="27">
        <v>9.1737317385536796E-2</v>
      </c>
      <c r="AC52" s="27">
        <f t="shared" si="6"/>
        <v>0.15108453950248441</v>
      </c>
      <c r="AD52" s="27">
        <f t="shared" si="11"/>
        <v>15.252644542050692</v>
      </c>
      <c r="AE52" s="27"/>
      <c r="AF52" s="11"/>
      <c r="AG52" s="16">
        <v>51</v>
      </c>
      <c r="AH52" s="27">
        <v>24</v>
      </c>
      <c r="AI52" s="27">
        <f>IF(AND(AH52&gt;0, AH52&lt;$P$3), $P$2 *$AP$2/AL51*(($P$3-AH52)/($P$3-$P$4))*(AH52/$P$4)^($P$4/($P$3-$P$4)),0)</f>
        <v>0.19444417307060657</v>
      </c>
      <c r="AJ52" s="27">
        <v>9.1737317385536796E-2</v>
      </c>
      <c r="AK52" s="27">
        <f t="shared" si="8"/>
        <v>0.15555533845648528</v>
      </c>
      <c r="AL52" s="27">
        <f t="shared" si="12"/>
        <v>15.674770112564872</v>
      </c>
      <c r="AM52" s="27"/>
      <c r="AN52" s="11"/>
      <c r="AO52" s="1"/>
    </row>
    <row r="53" spans="1:41" x14ac:dyDescent="0.3">
      <c r="A53" s="1">
        <v>44453</v>
      </c>
      <c r="B53">
        <v>7</v>
      </c>
      <c r="C53" t="s">
        <v>8</v>
      </c>
      <c r="D53">
        <v>21.466666666666601</v>
      </c>
      <c r="E53">
        <v>5</v>
      </c>
      <c r="F53">
        <f t="shared" si="2"/>
        <v>21</v>
      </c>
      <c r="G53">
        <f t="shared" si="14"/>
        <v>4</v>
      </c>
      <c r="H53">
        <f t="shared" si="13"/>
        <v>1</v>
      </c>
      <c r="I53">
        <f t="shared" si="9"/>
        <v>112</v>
      </c>
      <c r="J53">
        <f t="shared" si="3"/>
        <v>6.8356237002521993</v>
      </c>
      <c r="K53">
        <f>$P$10/(1+EXP(-(I53-$P$8)/$P$9))</f>
        <v>2.1975527103926016</v>
      </c>
      <c r="L53">
        <f t="shared" si="4"/>
        <v>1.4341324941686662</v>
      </c>
      <c r="Q53" s="16">
        <v>52</v>
      </c>
      <c r="R53" s="27">
        <v>18</v>
      </c>
      <c r="S53" s="27">
        <f>IF(AND(R53&gt;0, R53&lt;$P$3), $P$2*$AP$2/V52 *(($P$3-R53)/($P$3-$P$4))*(R53/$P$4)^($P$4/($P$3-$P$4)),0)</f>
        <v>0.17277589906723076</v>
      </c>
      <c r="T53" s="27">
        <v>9.1737317385536796E-2</v>
      </c>
      <c r="U53" s="27">
        <f t="shared" si="15"/>
        <v>0.13822071925378462</v>
      </c>
      <c r="V53" s="27">
        <f t="shared" si="10"/>
        <v>14.311011719065892</v>
      </c>
      <c r="W53" s="27"/>
      <c r="X53" s="11"/>
      <c r="Y53" s="16">
        <v>52</v>
      </c>
      <c r="Z53" s="27">
        <v>21</v>
      </c>
      <c r="AA53" s="27">
        <f>IF(AND(Z53&gt;0, Z53&lt;$P$3), $P$2*$AP$2/AD52 *(($P$3-Z53)/($P$3-$P$4))*(Z53/$P$4)^($P$4/($P$3-$P$4)),0)</f>
        <v>0.18698497107041462</v>
      </c>
      <c r="AB53" s="27">
        <v>9.1737317385536796E-2</v>
      </c>
      <c r="AC53" s="27">
        <f t="shared" si="6"/>
        <v>0.14958797685633171</v>
      </c>
      <c r="AD53" s="27">
        <f t="shared" si="11"/>
        <v>15.402232518907024</v>
      </c>
      <c r="AE53" s="27"/>
      <c r="AF53" s="11"/>
      <c r="AG53" s="16">
        <v>52</v>
      </c>
      <c r="AH53" s="27">
        <v>24</v>
      </c>
      <c r="AI53" s="27">
        <f>IF(AND(AH53&gt;0, AH53&lt;$P$3), $P$2 *$AP$2/AL52*(($P$3-AH53)/($P$3-$P$4))*(AH53/$P$4)^($P$4/($P$3-$P$4)),0)</f>
        <v>0.19251452249610507</v>
      </c>
      <c r="AJ53" s="27">
        <v>9.1737317385536796E-2</v>
      </c>
      <c r="AK53" s="27">
        <f t="shared" si="8"/>
        <v>0.15401161799688406</v>
      </c>
      <c r="AL53" s="27">
        <f t="shared" si="12"/>
        <v>15.828781730561756</v>
      </c>
      <c r="AM53" s="27"/>
      <c r="AN53" s="11"/>
      <c r="AO53" s="1"/>
    </row>
    <row r="54" spans="1:41" x14ac:dyDescent="0.3">
      <c r="A54" s="1">
        <v>44488</v>
      </c>
      <c r="B54">
        <v>0</v>
      </c>
      <c r="C54" t="s">
        <v>8</v>
      </c>
      <c r="D54">
        <v>21.181818181818102</v>
      </c>
      <c r="E54">
        <v>4</v>
      </c>
      <c r="F54">
        <f t="shared" si="2"/>
        <v>21</v>
      </c>
      <c r="G54">
        <f t="shared" si="14"/>
        <v>4</v>
      </c>
      <c r="H54">
        <f t="shared" si="13"/>
        <v>0</v>
      </c>
      <c r="I54">
        <f t="shared" si="9"/>
        <v>0</v>
      </c>
      <c r="J54">
        <f t="shared" si="3"/>
        <v>0</v>
      </c>
      <c r="K54">
        <f>$P$10/(1+EXP(-(I54-$P$8)/$P$9))</f>
        <v>1.2854996900796727</v>
      </c>
      <c r="L54">
        <f t="shared" si="4"/>
        <v>1.6525094531949345</v>
      </c>
      <c r="Q54" s="16">
        <v>53</v>
      </c>
      <c r="R54" s="27">
        <v>18</v>
      </c>
      <c r="S54" s="27">
        <f>IF(AND(R54&gt;0, R54&lt;$P$3), $P$2*$AP$2/V53 *(($P$3-R54)/($P$3-$P$4))*(R54/$P$4)^($P$4/($P$3-$P$4)),0)</f>
        <v>0.17110716945484591</v>
      </c>
      <c r="T54" s="27">
        <v>9.1737317385536796E-2</v>
      </c>
      <c r="U54" s="27">
        <f t="shared" si="15"/>
        <v>0.13688573556387673</v>
      </c>
      <c r="V54" s="27">
        <f t="shared" si="10"/>
        <v>14.447897454629768</v>
      </c>
      <c r="W54" s="27"/>
      <c r="X54" s="11"/>
      <c r="Y54" s="16">
        <v>53</v>
      </c>
      <c r="Z54" s="27">
        <v>21</v>
      </c>
      <c r="AA54" s="27">
        <f>IF(AND(Z54&gt;0, Z54&lt;$P$3), $P$2*$AP$2/AD53 *(($P$3-Z54)/($P$3-$P$4))*(Z54/$P$4)^($P$4/($P$3-$P$4)),0)</f>
        <v>0.1851689548863564</v>
      </c>
      <c r="AB54" s="27">
        <v>9.1737317385536796E-2</v>
      </c>
      <c r="AC54" s="27">
        <f t="shared" si="6"/>
        <v>0.14813516390908513</v>
      </c>
      <c r="AD54" s="27">
        <f t="shared" si="11"/>
        <v>15.550367682816109</v>
      </c>
      <c r="AE54" s="27"/>
      <c r="AF54" s="11"/>
      <c r="AG54" s="16">
        <v>53</v>
      </c>
      <c r="AH54" s="27">
        <v>24</v>
      </c>
      <c r="AI54" s="27">
        <f>IF(AND(AH54&gt;0, AH54&lt;$P$3), $P$2 *$AP$2/AL53*(($P$3-AH54)/($P$3-$P$4))*(AH54/$P$4)^($P$4/($P$3-$P$4)),0)</f>
        <v>0.19064138572523934</v>
      </c>
      <c r="AJ54" s="27">
        <v>9.1737317385536796E-2</v>
      </c>
      <c r="AK54" s="27">
        <f t="shared" si="8"/>
        <v>0.15251310858019149</v>
      </c>
      <c r="AL54" s="27">
        <f t="shared" si="12"/>
        <v>15.981294839141947</v>
      </c>
      <c r="AM54" s="27"/>
      <c r="AN54" s="11"/>
      <c r="AO54" s="1"/>
    </row>
    <row r="55" spans="1:41" x14ac:dyDescent="0.3">
      <c r="A55" s="1">
        <v>44495</v>
      </c>
      <c r="B55">
        <v>7</v>
      </c>
      <c r="C55" t="s">
        <v>8</v>
      </c>
      <c r="D55">
        <v>21.7</v>
      </c>
      <c r="E55">
        <v>6</v>
      </c>
      <c r="F55">
        <f t="shared" si="2"/>
        <v>21</v>
      </c>
      <c r="G55">
        <f t="shared" si="14"/>
        <v>4</v>
      </c>
      <c r="H55">
        <f t="shared" si="13"/>
        <v>2</v>
      </c>
      <c r="I55">
        <f t="shared" si="9"/>
        <v>112</v>
      </c>
      <c r="J55">
        <f t="shared" si="3"/>
        <v>6.8356237002521993</v>
      </c>
      <c r="K55">
        <f>$P$10/(1+EXP(-(I55-$P$8)/$P$9))</f>
        <v>2.1975527103926016</v>
      </c>
      <c r="L55">
        <f t="shared" si="4"/>
        <v>3.9027073383463111E-2</v>
      </c>
      <c r="Q55" s="16">
        <v>54</v>
      </c>
      <c r="R55" s="27">
        <v>18</v>
      </c>
      <c r="S55" s="27">
        <f>IF(AND(R55&gt;0, R55&lt;$P$3), $P$2*$AP$2/V54 *(($P$3-R55)/($P$3-$P$4))*(R55/$P$4)^($P$4/($P$3-$P$4)),0)</f>
        <v>0.16948602486791681</v>
      </c>
      <c r="T55" s="27">
        <v>9.1737317385536796E-2</v>
      </c>
      <c r="U55" s="27">
        <f t="shared" si="15"/>
        <v>0.13558881989433344</v>
      </c>
      <c r="V55" s="27">
        <f t="shared" si="10"/>
        <v>14.583486274524102</v>
      </c>
      <c r="W55" s="27"/>
      <c r="X55" s="11"/>
      <c r="Y55" s="16">
        <v>54</v>
      </c>
      <c r="Z55" s="27">
        <v>21</v>
      </c>
      <c r="AA55" s="27">
        <f>IF(AND(Z55&gt;0, Z55&lt;$P$3), $P$2*$AP$2/AD54 *(($P$3-Z55)/($P$3-$P$4))*(Z55/$P$4)^($P$4/($P$3-$P$4)),0)</f>
        <v>0.18340500730373582</v>
      </c>
      <c r="AB55" s="27">
        <v>9.1737317385536796E-2</v>
      </c>
      <c r="AC55" s="27">
        <f t="shared" si="6"/>
        <v>0.14672400584298867</v>
      </c>
      <c r="AD55" s="27">
        <f t="shared" si="11"/>
        <v>15.697091688659098</v>
      </c>
      <c r="AE55" s="27"/>
      <c r="AF55" s="11"/>
      <c r="AG55" s="16">
        <v>54</v>
      </c>
      <c r="AH55" s="27">
        <v>24</v>
      </c>
      <c r="AI55" s="27">
        <f>IF(AND(AH55&gt;0, AH55&lt;$P$3), $P$2 *$AP$2/AL54*(($P$3-AH55)/($P$3-$P$4))*(AH55/$P$4)^($P$4/($P$3-$P$4)),0)</f>
        <v>0.18882205189442988</v>
      </c>
      <c r="AJ55" s="27">
        <v>9.1737317385536796E-2</v>
      </c>
      <c r="AK55" s="27">
        <f t="shared" si="8"/>
        <v>0.15105764151554391</v>
      </c>
      <c r="AL55" s="27">
        <f t="shared" si="12"/>
        <v>16.132352480657492</v>
      </c>
      <c r="AM55" s="27"/>
      <c r="AN55" s="11"/>
      <c r="AO55" s="1"/>
    </row>
    <row r="56" spans="1:41" ht="17.25" thickBot="1" x14ac:dyDescent="0.35">
      <c r="A56" s="1">
        <v>44523</v>
      </c>
      <c r="B56">
        <v>0</v>
      </c>
      <c r="C56" t="s">
        <v>8</v>
      </c>
      <c r="D56">
        <v>24</v>
      </c>
      <c r="E56">
        <v>1</v>
      </c>
      <c r="F56">
        <f t="shared" si="2"/>
        <v>24</v>
      </c>
      <c r="G56">
        <f t="shared" si="14"/>
        <v>1</v>
      </c>
      <c r="H56">
        <f t="shared" si="13"/>
        <v>0</v>
      </c>
      <c r="I56">
        <f t="shared" si="9"/>
        <v>0</v>
      </c>
      <c r="J56">
        <f t="shared" si="3"/>
        <v>0</v>
      </c>
      <c r="K56">
        <f>$P$10/(1+EXP(-(I56-$P$8)/$P$9))</f>
        <v>1.2854996900796727</v>
      </c>
      <c r="L56">
        <f t="shared" si="4"/>
        <v>1.6525094531949345</v>
      </c>
      <c r="Q56" s="18">
        <v>55</v>
      </c>
      <c r="R56" s="13">
        <v>18</v>
      </c>
      <c r="S56" s="13">
        <f>IF(AND(R56&gt;0, R56&lt;$P$3), $P$2*$AP$2/V55 *(($P$3-R56)/($P$3-$P$4))*(R56/$P$4)^($P$4/($P$3-$P$4)),0)</f>
        <v>0.16791024184403402</v>
      </c>
      <c r="T56" s="13">
        <v>9.1737317385536796E-2</v>
      </c>
      <c r="U56" s="13">
        <f t="shared" si="15"/>
        <v>0.13432819347522723</v>
      </c>
      <c r="V56" s="13">
        <f t="shared" si="10"/>
        <v>14.717814467999329</v>
      </c>
      <c r="W56" s="13">
        <v>16</v>
      </c>
      <c r="X56" s="14">
        <f>(W56-V56)^2</f>
        <v>1.6439997384718443</v>
      </c>
      <c r="Y56" s="18">
        <v>55</v>
      </c>
      <c r="Z56" s="13">
        <v>21</v>
      </c>
      <c r="AA56" s="13">
        <f>IF(AND(Z56&gt;0, Z56&lt;$P$3), $P$2*$AP$2/AD55 *(($P$3-Z56)/($P$3-$P$4))*(Z56/$P$4)^($P$4/($P$3-$P$4)),0)</f>
        <v>0.18169068226206531</v>
      </c>
      <c r="AB56" s="13">
        <v>9.1737317385536796E-2</v>
      </c>
      <c r="AC56" s="13">
        <f t="shared" si="6"/>
        <v>0.14535254580965226</v>
      </c>
      <c r="AD56" s="13">
        <f t="shared" si="11"/>
        <v>15.842444234468751</v>
      </c>
      <c r="AE56" s="13"/>
      <c r="AF56" s="14"/>
      <c r="AG56" s="18">
        <v>55</v>
      </c>
      <c r="AH56" s="13">
        <v>24</v>
      </c>
      <c r="AI56" s="13">
        <f>IF(AND(AH56&gt;0, AH56&lt;$P$3), $P$2 *$AP$2/AL55*(($P$3-AH56)/($P$3-$P$4))*(AH56/$P$4)^($P$4/($P$3-$P$4)),0)</f>
        <v>0.18705398899972825</v>
      </c>
      <c r="AJ56" s="13">
        <v>9.1737317385536796E-2</v>
      </c>
      <c r="AK56" s="13">
        <f t="shared" si="8"/>
        <v>0.14964319119978262</v>
      </c>
      <c r="AL56" s="13">
        <f t="shared" si="12"/>
        <v>16.281995671857274</v>
      </c>
      <c r="AM56" s="13"/>
      <c r="AN56" s="14"/>
      <c r="AO56" s="1"/>
    </row>
    <row r="57" spans="1:41" ht="17.25" thickBot="1" x14ac:dyDescent="0.35">
      <c r="A57" s="1">
        <v>44530</v>
      </c>
      <c r="B57">
        <v>7</v>
      </c>
      <c r="C57" t="s">
        <v>8</v>
      </c>
      <c r="D57">
        <v>24</v>
      </c>
      <c r="E57">
        <v>3</v>
      </c>
      <c r="F57">
        <f t="shared" si="2"/>
        <v>24</v>
      </c>
      <c r="G57">
        <f t="shared" si="14"/>
        <v>1</v>
      </c>
      <c r="H57">
        <f t="shared" si="13"/>
        <v>2</v>
      </c>
      <c r="I57">
        <f t="shared" si="9"/>
        <v>133</v>
      </c>
      <c r="J57">
        <f t="shared" si="3"/>
        <v>6.4439981243479876</v>
      </c>
      <c r="K57">
        <f>$P$10/(1+EXP(-(I57-$P$8)/$P$9))</f>
        <v>2.4189627797884601</v>
      </c>
      <c r="L57">
        <f t="shared" si="4"/>
        <v>0.1755298108480737</v>
      </c>
    </row>
    <row r="58" spans="1:41" x14ac:dyDescent="0.3">
      <c r="A58" s="1">
        <v>44537</v>
      </c>
      <c r="B58">
        <v>14</v>
      </c>
      <c r="C58" t="s">
        <v>8</v>
      </c>
      <c r="D58">
        <v>24</v>
      </c>
      <c r="E58">
        <v>6</v>
      </c>
      <c r="F58">
        <f t="shared" si="2"/>
        <v>24</v>
      </c>
      <c r="G58">
        <f t="shared" si="14"/>
        <v>1</v>
      </c>
      <c r="H58">
        <f t="shared" si="13"/>
        <v>5</v>
      </c>
      <c r="I58">
        <f t="shared" si="9"/>
        <v>266</v>
      </c>
      <c r="J58">
        <f t="shared" si="3"/>
        <v>12.887996248695975</v>
      </c>
      <c r="K58">
        <f>$P$10/(1+EXP(-(I58-$P$8)/$P$9))</f>
        <v>4.2426610913321978</v>
      </c>
      <c r="L58">
        <f t="shared" si="4"/>
        <v>0.57356222258213763</v>
      </c>
      <c r="Q58" s="5" t="s">
        <v>0</v>
      </c>
      <c r="R58" s="6" t="s">
        <v>55</v>
      </c>
      <c r="S58" s="6" t="s">
        <v>1</v>
      </c>
      <c r="T58" s="6" t="s">
        <v>2</v>
      </c>
      <c r="U58" s="6" t="s">
        <v>3</v>
      </c>
      <c r="V58" s="7" t="s">
        <v>45</v>
      </c>
      <c r="Y58" s="5" t="s">
        <v>0</v>
      </c>
      <c r="Z58" s="6" t="s">
        <v>55</v>
      </c>
      <c r="AA58" s="6" t="s">
        <v>1</v>
      </c>
      <c r="AB58" s="6" t="s">
        <v>2</v>
      </c>
      <c r="AC58" s="6" t="s">
        <v>3</v>
      </c>
      <c r="AD58" s="7" t="s">
        <v>45</v>
      </c>
      <c r="AG58" s="5" t="s">
        <v>0</v>
      </c>
      <c r="AH58" s="6" t="s">
        <v>55</v>
      </c>
      <c r="AI58" s="6" t="s">
        <v>1</v>
      </c>
      <c r="AJ58" s="6" t="s">
        <v>2</v>
      </c>
      <c r="AK58" s="6" t="s">
        <v>3</v>
      </c>
      <c r="AL58" s="7" t="s">
        <v>45</v>
      </c>
    </row>
    <row r="59" spans="1:41" x14ac:dyDescent="0.3">
      <c r="A59" s="1">
        <v>44544</v>
      </c>
      <c r="B59">
        <v>21</v>
      </c>
      <c r="C59" t="s">
        <v>8</v>
      </c>
      <c r="D59">
        <v>24.125</v>
      </c>
      <c r="E59">
        <v>9</v>
      </c>
      <c r="F59">
        <f t="shared" si="2"/>
        <v>24</v>
      </c>
      <c r="G59">
        <f t="shared" si="14"/>
        <v>1</v>
      </c>
      <c r="H59">
        <f t="shared" si="13"/>
        <v>8</v>
      </c>
      <c r="I59">
        <f t="shared" si="9"/>
        <v>399</v>
      </c>
      <c r="J59">
        <f t="shared" si="3"/>
        <v>19.331994373043962</v>
      </c>
      <c r="K59">
        <f>$P$10/(1+EXP(-(I59-$P$8)/$P$9))</f>
        <v>6.7081748723259853</v>
      </c>
      <c r="L59">
        <f t="shared" si="4"/>
        <v>1.6688121604899844</v>
      </c>
      <c r="Q59" s="8">
        <v>44453</v>
      </c>
      <c r="R59" s="3">
        <v>14</v>
      </c>
      <c r="S59" s="3" t="s">
        <v>21</v>
      </c>
      <c r="T59" s="3">
        <v>18.911764705882302</v>
      </c>
      <c r="U59" s="3">
        <v>3</v>
      </c>
      <c r="V59" s="9">
        <v>18</v>
      </c>
      <c r="Y59" s="10">
        <v>44446</v>
      </c>
      <c r="Z59">
        <v>0</v>
      </c>
      <c r="AA59" t="s">
        <v>4</v>
      </c>
      <c r="AB59">
        <v>21.818181818181799</v>
      </c>
      <c r="AC59">
        <v>3</v>
      </c>
      <c r="AD59" s="11">
        <v>21</v>
      </c>
      <c r="AG59" s="10">
        <v>44523</v>
      </c>
      <c r="AH59">
        <v>0</v>
      </c>
      <c r="AI59" t="s">
        <v>4</v>
      </c>
      <c r="AJ59">
        <v>24</v>
      </c>
      <c r="AK59">
        <v>2</v>
      </c>
      <c r="AL59" s="11">
        <v>24</v>
      </c>
    </row>
    <row r="60" spans="1:41" x14ac:dyDescent="0.3">
      <c r="A60" s="1">
        <v>44558</v>
      </c>
      <c r="B60">
        <v>0</v>
      </c>
      <c r="C60" t="s">
        <v>8</v>
      </c>
      <c r="D60">
        <v>23.4545454545454</v>
      </c>
      <c r="E60">
        <v>1</v>
      </c>
      <c r="F60">
        <f t="shared" si="2"/>
        <v>23</v>
      </c>
      <c r="G60">
        <f t="shared" si="14"/>
        <v>1</v>
      </c>
      <c r="H60">
        <f t="shared" si="13"/>
        <v>0</v>
      </c>
      <c r="I60">
        <f t="shared" si="9"/>
        <v>0</v>
      </c>
      <c r="J60">
        <f t="shared" si="3"/>
        <v>0</v>
      </c>
      <c r="K60">
        <f>$P$10/(1+EXP(-(I60-$P$8)/$P$9))</f>
        <v>1.2854996900796727</v>
      </c>
      <c r="L60">
        <f t="shared" si="4"/>
        <v>1.6525094531949345</v>
      </c>
      <c r="Q60" s="8">
        <v>44453</v>
      </c>
      <c r="R60" s="3">
        <v>14</v>
      </c>
      <c r="S60" s="3" t="s">
        <v>22</v>
      </c>
      <c r="T60" s="3">
        <v>18.9714285714285</v>
      </c>
      <c r="U60" s="3">
        <v>4</v>
      </c>
      <c r="V60" s="9">
        <v>18</v>
      </c>
      <c r="Y60" s="10">
        <v>44453</v>
      </c>
      <c r="Z60">
        <v>7</v>
      </c>
      <c r="AA60" t="s">
        <v>4</v>
      </c>
      <c r="AB60">
        <v>21.551724137931</v>
      </c>
      <c r="AC60">
        <v>5</v>
      </c>
      <c r="AD60" s="11">
        <v>21</v>
      </c>
      <c r="AG60" s="10">
        <v>44530</v>
      </c>
      <c r="AH60">
        <v>7</v>
      </c>
      <c r="AI60" t="s">
        <v>4</v>
      </c>
      <c r="AJ60">
        <v>24</v>
      </c>
      <c r="AK60">
        <v>4</v>
      </c>
      <c r="AL60" s="11">
        <v>24</v>
      </c>
    </row>
    <row r="61" spans="1:41" x14ac:dyDescent="0.3">
      <c r="A61" s="1">
        <v>44572</v>
      </c>
      <c r="B61">
        <v>7</v>
      </c>
      <c r="C61" t="s">
        <v>8</v>
      </c>
      <c r="D61">
        <v>23.818181818181799</v>
      </c>
      <c r="E61">
        <v>5</v>
      </c>
      <c r="F61">
        <f t="shared" si="2"/>
        <v>23</v>
      </c>
      <c r="G61">
        <f t="shared" si="14"/>
        <v>1</v>
      </c>
      <c r="H61">
        <f t="shared" si="13"/>
        <v>4</v>
      </c>
      <c r="I61">
        <f t="shared" si="9"/>
        <v>126</v>
      </c>
      <c r="J61">
        <f t="shared" si="3"/>
        <v>6.5917912809138919</v>
      </c>
      <c r="K61">
        <f>$P$10/(1+EXP(-(I61-$P$8)/$P$9))</f>
        <v>2.3432234589157392</v>
      </c>
      <c r="L61">
        <f t="shared" si="4"/>
        <v>2.7449085070871271</v>
      </c>
      <c r="Q61" s="8">
        <v>44453</v>
      </c>
      <c r="R61" s="3">
        <v>14</v>
      </c>
      <c r="S61" s="3" t="s">
        <v>23</v>
      </c>
      <c r="T61" s="3">
        <v>18.9142857142857</v>
      </c>
      <c r="U61" s="3">
        <v>4</v>
      </c>
      <c r="V61" s="9">
        <v>18</v>
      </c>
      <c r="Y61" s="10">
        <v>44462</v>
      </c>
      <c r="Z61">
        <v>16</v>
      </c>
      <c r="AA61" t="s">
        <v>4</v>
      </c>
      <c r="AB61">
        <v>21.214285714285701</v>
      </c>
      <c r="AC61">
        <v>9</v>
      </c>
      <c r="AD61" s="11">
        <v>21</v>
      </c>
      <c r="AG61" s="10">
        <v>44537</v>
      </c>
      <c r="AH61">
        <v>14</v>
      </c>
      <c r="AI61" t="s">
        <v>4</v>
      </c>
      <c r="AJ61">
        <v>24</v>
      </c>
      <c r="AK61">
        <v>8</v>
      </c>
      <c r="AL61" s="11">
        <v>24</v>
      </c>
    </row>
    <row r="62" spans="1:41" x14ac:dyDescent="0.3">
      <c r="A62" s="1">
        <v>44579</v>
      </c>
      <c r="B62">
        <v>14</v>
      </c>
      <c r="C62" t="s">
        <v>8</v>
      </c>
      <c r="D62">
        <v>24</v>
      </c>
      <c r="E62">
        <v>8</v>
      </c>
      <c r="F62">
        <f t="shared" si="2"/>
        <v>24</v>
      </c>
      <c r="G62">
        <f t="shared" si="14"/>
        <v>1</v>
      </c>
      <c r="H62">
        <f t="shared" si="13"/>
        <v>7</v>
      </c>
      <c r="I62">
        <f t="shared" si="9"/>
        <v>266</v>
      </c>
      <c r="J62">
        <f t="shared" si="3"/>
        <v>12.887996248695975</v>
      </c>
      <c r="K62">
        <f>$P$10/(1+EXP(-(I62-$P$8)/$P$9))</f>
        <v>4.2426610913321978</v>
      </c>
      <c r="L62">
        <f t="shared" si="4"/>
        <v>7.6029178572533462</v>
      </c>
      <c r="Q62" s="8">
        <v>44453</v>
      </c>
      <c r="R62" s="3">
        <v>14</v>
      </c>
      <c r="S62" s="3" t="s">
        <v>24</v>
      </c>
      <c r="T62" s="3">
        <v>18.857142857142801</v>
      </c>
      <c r="U62" s="3">
        <v>4</v>
      </c>
      <c r="V62" s="9">
        <v>18</v>
      </c>
      <c r="Y62" s="10">
        <v>44488</v>
      </c>
      <c r="Z62">
        <v>0</v>
      </c>
      <c r="AA62" t="s">
        <v>4</v>
      </c>
      <c r="AB62">
        <v>21.1</v>
      </c>
      <c r="AC62">
        <v>4</v>
      </c>
      <c r="AD62" s="11">
        <v>21</v>
      </c>
      <c r="AG62" s="10">
        <v>44579</v>
      </c>
      <c r="AH62">
        <v>14</v>
      </c>
      <c r="AI62" t="s">
        <v>4</v>
      </c>
      <c r="AJ62">
        <v>24</v>
      </c>
      <c r="AK62">
        <v>9</v>
      </c>
      <c r="AL62" s="11">
        <v>24</v>
      </c>
    </row>
    <row r="63" spans="1:41" x14ac:dyDescent="0.3">
      <c r="A63" s="1">
        <v>44446</v>
      </c>
      <c r="B63">
        <v>0</v>
      </c>
      <c r="C63" t="s">
        <v>9</v>
      </c>
      <c r="D63">
        <v>21.846153846153801</v>
      </c>
      <c r="E63">
        <v>4</v>
      </c>
      <c r="F63">
        <f t="shared" si="2"/>
        <v>21</v>
      </c>
      <c r="G63">
        <f t="shared" si="14"/>
        <v>4</v>
      </c>
      <c r="H63">
        <f t="shared" si="13"/>
        <v>0</v>
      </c>
      <c r="I63">
        <f t="shared" si="9"/>
        <v>0</v>
      </c>
      <c r="J63">
        <f t="shared" si="3"/>
        <v>0</v>
      </c>
      <c r="K63">
        <f>$P$10/(1+EXP(-(I63-$P$8)/$P$9))</f>
        <v>1.2854996900796727</v>
      </c>
      <c r="L63">
        <f t="shared" si="4"/>
        <v>1.6525094531949345</v>
      </c>
      <c r="Q63" s="10">
        <v>44453</v>
      </c>
      <c r="R63">
        <v>14</v>
      </c>
      <c r="S63" t="s">
        <v>25</v>
      </c>
      <c r="T63">
        <v>18.931034482758601</v>
      </c>
      <c r="U63">
        <v>4</v>
      </c>
      <c r="V63" s="11">
        <v>18</v>
      </c>
      <c r="Y63" s="10">
        <v>44495</v>
      </c>
      <c r="Z63">
        <v>7</v>
      </c>
      <c r="AA63" t="s">
        <v>4</v>
      </c>
      <c r="AB63">
        <v>21.7</v>
      </c>
      <c r="AC63">
        <v>6</v>
      </c>
      <c r="AD63" s="11">
        <v>21</v>
      </c>
      <c r="AG63" s="10">
        <v>44523</v>
      </c>
      <c r="AH63">
        <v>0</v>
      </c>
      <c r="AI63" t="s">
        <v>5</v>
      </c>
      <c r="AJ63">
        <v>24</v>
      </c>
      <c r="AK63">
        <v>2</v>
      </c>
      <c r="AL63" s="11">
        <v>24</v>
      </c>
    </row>
    <row r="64" spans="1:41" x14ac:dyDescent="0.3">
      <c r="A64" s="1">
        <v>44453</v>
      </c>
      <c r="B64">
        <v>7</v>
      </c>
      <c r="C64" t="s">
        <v>9</v>
      </c>
      <c r="D64">
        <v>21.4838709677419</v>
      </c>
      <c r="E64">
        <v>5</v>
      </c>
      <c r="F64">
        <f t="shared" si="2"/>
        <v>21</v>
      </c>
      <c r="G64">
        <f t="shared" si="14"/>
        <v>4</v>
      </c>
      <c r="H64">
        <f t="shared" si="13"/>
        <v>1</v>
      </c>
      <c r="I64">
        <f t="shared" si="9"/>
        <v>112</v>
      </c>
      <c r="J64">
        <f t="shared" si="3"/>
        <v>6.8356237002521993</v>
      </c>
      <c r="K64">
        <f>$P$10/(1+EXP(-(I64-$P$8)/$P$9))</f>
        <v>2.1975527103926016</v>
      </c>
      <c r="L64">
        <f t="shared" si="4"/>
        <v>1.4341324941686662</v>
      </c>
      <c r="Q64" s="8">
        <v>44453</v>
      </c>
      <c r="R64" s="3">
        <v>14</v>
      </c>
      <c r="S64" s="3" t="s">
        <v>26</v>
      </c>
      <c r="T64" s="3">
        <v>18.911764705882302</v>
      </c>
      <c r="U64" s="3">
        <v>4</v>
      </c>
      <c r="V64" s="9">
        <v>18</v>
      </c>
      <c r="Y64" s="10">
        <v>44502</v>
      </c>
      <c r="Z64">
        <v>14</v>
      </c>
      <c r="AA64" t="s">
        <v>4</v>
      </c>
      <c r="AB64">
        <v>21.8888888888888</v>
      </c>
      <c r="AC64">
        <v>8</v>
      </c>
      <c r="AD64" s="11">
        <v>21</v>
      </c>
      <c r="AG64" s="10">
        <v>44530</v>
      </c>
      <c r="AH64">
        <v>7</v>
      </c>
      <c r="AI64" t="s">
        <v>5</v>
      </c>
      <c r="AJ64">
        <v>24</v>
      </c>
      <c r="AK64">
        <v>4</v>
      </c>
      <c r="AL64" s="11">
        <v>24</v>
      </c>
    </row>
    <row r="65" spans="1:38" x14ac:dyDescent="0.3">
      <c r="A65" s="1">
        <v>44488</v>
      </c>
      <c r="B65">
        <v>0</v>
      </c>
      <c r="C65" t="s">
        <v>9</v>
      </c>
      <c r="D65">
        <v>21.1</v>
      </c>
      <c r="E65">
        <v>4</v>
      </c>
      <c r="F65">
        <f t="shared" si="2"/>
        <v>21</v>
      </c>
      <c r="G65">
        <f t="shared" si="14"/>
        <v>4</v>
      </c>
      <c r="H65">
        <f t="shared" si="13"/>
        <v>0</v>
      </c>
      <c r="I65">
        <f t="shared" si="9"/>
        <v>0</v>
      </c>
      <c r="J65">
        <f t="shared" si="3"/>
        <v>0</v>
      </c>
      <c r="K65">
        <f>$P$10/(1+EXP(-(I65-$P$8)/$P$9))</f>
        <v>1.2854996900796727</v>
      </c>
      <c r="L65">
        <f t="shared" si="4"/>
        <v>1.6525094531949345</v>
      </c>
      <c r="Q65" s="8">
        <v>44453</v>
      </c>
      <c r="R65" s="3">
        <v>14</v>
      </c>
      <c r="S65" s="3" t="s">
        <v>27</v>
      </c>
      <c r="T65" s="3">
        <v>18.9428571428571</v>
      </c>
      <c r="U65" s="3">
        <v>4</v>
      </c>
      <c r="V65" s="9">
        <v>18</v>
      </c>
      <c r="Y65" s="10">
        <v>44446</v>
      </c>
      <c r="Z65">
        <v>0</v>
      </c>
      <c r="AA65" t="s">
        <v>5</v>
      </c>
      <c r="AB65">
        <v>21.818181818181799</v>
      </c>
      <c r="AC65">
        <v>4</v>
      </c>
      <c r="AD65" s="11">
        <v>21</v>
      </c>
      <c r="AG65" s="10">
        <v>44537</v>
      </c>
      <c r="AH65">
        <v>14</v>
      </c>
      <c r="AI65" t="s">
        <v>5</v>
      </c>
      <c r="AJ65">
        <v>24</v>
      </c>
      <c r="AK65">
        <v>8</v>
      </c>
      <c r="AL65" s="11">
        <v>24</v>
      </c>
    </row>
    <row r="66" spans="1:38" x14ac:dyDescent="0.3">
      <c r="A66" s="1">
        <v>44495</v>
      </c>
      <c r="B66">
        <v>7</v>
      </c>
      <c r="C66" t="s">
        <v>9</v>
      </c>
      <c r="D66">
        <v>21.7777777777777</v>
      </c>
      <c r="E66">
        <v>6</v>
      </c>
      <c r="F66">
        <f t="shared" si="2"/>
        <v>21</v>
      </c>
      <c r="G66">
        <f t="shared" si="14"/>
        <v>4</v>
      </c>
      <c r="H66">
        <f t="shared" si="13"/>
        <v>2</v>
      </c>
      <c r="I66">
        <f t="shared" si="9"/>
        <v>112</v>
      </c>
      <c r="J66">
        <f t="shared" si="3"/>
        <v>6.8356237002521993</v>
      </c>
      <c r="K66">
        <f>$P$10/(1+EXP(-(I66-$P$8)/$P$9))</f>
        <v>2.1975527103926016</v>
      </c>
      <c r="L66">
        <f t="shared" si="4"/>
        <v>3.9027073383463111E-2</v>
      </c>
      <c r="Q66" s="8">
        <v>44453</v>
      </c>
      <c r="R66" s="3">
        <v>14</v>
      </c>
      <c r="S66" s="3" t="s">
        <v>28</v>
      </c>
      <c r="T66" s="3">
        <v>18.885714285714201</v>
      </c>
      <c r="U66" s="3">
        <v>4</v>
      </c>
      <c r="V66" s="9">
        <v>18</v>
      </c>
      <c r="Y66" s="10">
        <v>44453</v>
      </c>
      <c r="Z66">
        <v>7</v>
      </c>
      <c r="AA66" t="s">
        <v>5</v>
      </c>
      <c r="AB66">
        <v>21.484848484848399</v>
      </c>
      <c r="AC66">
        <v>4</v>
      </c>
      <c r="AD66" s="11">
        <v>21</v>
      </c>
      <c r="AG66" s="10">
        <v>44579</v>
      </c>
      <c r="AH66">
        <v>14</v>
      </c>
      <c r="AI66" t="s">
        <v>5</v>
      </c>
      <c r="AJ66">
        <v>24</v>
      </c>
      <c r="AK66">
        <v>9</v>
      </c>
      <c r="AL66" s="11">
        <v>24</v>
      </c>
    </row>
    <row r="67" spans="1:38" x14ac:dyDescent="0.3">
      <c r="A67" s="1">
        <v>44523</v>
      </c>
      <c r="B67">
        <v>0</v>
      </c>
      <c r="C67" t="s">
        <v>9</v>
      </c>
      <c r="D67">
        <v>24</v>
      </c>
      <c r="E67">
        <v>2</v>
      </c>
      <c r="F67">
        <f t="shared" ref="F67:F130" si="16">IF(D67&lt;18,17,IF(D67&lt;19,18,IF(D67&lt;20,19,IF(D67&lt;21,20,IF(D67&lt;22,21,IF(D67&lt;23,22,IF(D67&lt;24,23,IF(D67&lt;25,24,IF(D67&lt;26,25)))))))))</f>
        <v>24</v>
      </c>
      <c r="G67">
        <f t="shared" si="14"/>
        <v>2</v>
      </c>
      <c r="H67">
        <f t="shared" ref="H67:H130" si="17">E67-G67</f>
        <v>0</v>
      </c>
      <c r="I67">
        <f t="shared" si="9"/>
        <v>0</v>
      </c>
      <c r="J67">
        <f t="shared" ref="J67:J130" si="18">EXP(-1*(LN(F67/18 )^2))*B67</f>
        <v>0</v>
      </c>
      <c r="K67">
        <f>$P$10/(1+EXP(-(I67-$P$8)/$P$9))</f>
        <v>1.2854996900796727</v>
      </c>
      <c r="L67">
        <f t="shared" ref="L67:L130" si="19">(H67-K67)^2</f>
        <v>1.6525094531949345</v>
      </c>
      <c r="Q67" s="8">
        <v>44453</v>
      </c>
      <c r="R67" s="3">
        <v>14</v>
      </c>
      <c r="S67" s="3" t="s">
        <v>30</v>
      </c>
      <c r="T67" s="3">
        <v>18.9714285714285</v>
      </c>
      <c r="U67" s="3">
        <v>4</v>
      </c>
      <c r="V67" s="9">
        <v>18</v>
      </c>
      <c r="Y67" s="10">
        <v>44462</v>
      </c>
      <c r="Z67">
        <v>16</v>
      </c>
      <c r="AA67" t="s">
        <v>5</v>
      </c>
      <c r="AB67">
        <v>21.25</v>
      </c>
      <c r="AC67">
        <v>8</v>
      </c>
      <c r="AD67" s="11">
        <v>21</v>
      </c>
      <c r="AG67" s="10">
        <v>44523</v>
      </c>
      <c r="AH67">
        <v>0</v>
      </c>
      <c r="AI67" t="s">
        <v>6</v>
      </c>
      <c r="AJ67">
        <v>24</v>
      </c>
      <c r="AK67">
        <v>2</v>
      </c>
      <c r="AL67" s="11">
        <v>24</v>
      </c>
    </row>
    <row r="68" spans="1:38" x14ac:dyDescent="0.3">
      <c r="A68" s="1">
        <v>44530</v>
      </c>
      <c r="B68">
        <v>7</v>
      </c>
      <c r="C68" t="s">
        <v>9</v>
      </c>
      <c r="D68">
        <v>24</v>
      </c>
      <c r="E68">
        <v>4</v>
      </c>
      <c r="F68">
        <f t="shared" si="16"/>
        <v>24</v>
      </c>
      <c r="G68">
        <f t="shared" ref="G68:G131" si="20">IF(E68&gt;=E67, G67,E68 )</f>
        <v>2</v>
      </c>
      <c r="H68">
        <f t="shared" si="17"/>
        <v>2</v>
      </c>
      <c r="I68">
        <f t="shared" ref="I68:I131" si="21">B68*(F68-5)</f>
        <v>133</v>
      </c>
      <c r="J68">
        <f t="shared" si="18"/>
        <v>6.4439981243479876</v>
      </c>
      <c r="K68">
        <f>$P$10/(1+EXP(-(I68-$P$8)/$P$9))</f>
        <v>2.4189627797884601</v>
      </c>
      <c r="L68">
        <f t="shared" si="19"/>
        <v>0.1755298108480737</v>
      </c>
      <c r="Q68" s="10">
        <v>44453</v>
      </c>
      <c r="R68">
        <v>14</v>
      </c>
      <c r="S68" t="s">
        <v>31</v>
      </c>
      <c r="T68">
        <v>18.885714285714201</v>
      </c>
      <c r="U68">
        <v>5</v>
      </c>
      <c r="V68" s="11">
        <v>18</v>
      </c>
      <c r="Y68" s="10">
        <v>44495</v>
      </c>
      <c r="Z68">
        <v>7</v>
      </c>
      <c r="AA68" t="s">
        <v>5</v>
      </c>
      <c r="AB68">
        <v>21.727272727272702</v>
      </c>
      <c r="AC68">
        <v>6</v>
      </c>
      <c r="AD68" s="11">
        <v>21</v>
      </c>
      <c r="AG68" s="10">
        <v>44530</v>
      </c>
      <c r="AH68">
        <v>7</v>
      </c>
      <c r="AI68" t="s">
        <v>6</v>
      </c>
      <c r="AJ68">
        <v>24</v>
      </c>
      <c r="AK68">
        <v>4</v>
      </c>
      <c r="AL68" s="11">
        <v>24</v>
      </c>
    </row>
    <row r="69" spans="1:38" x14ac:dyDescent="0.3">
      <c r="A69" s="1">
        <v>44537</v>
      </c>
      <c r="B69">
        <v>14</v>
      </c>
      <c r="C69" t="s">
        <v>9</v>
      </c>
      <c r="D69">
        <v>24</v>
      </c>
      <c r="E69">
        <v>7</v>
      </c>
      <c r="F69">
        <f t="shared" si="16"/>
        <v>24</v>
      </c>
      <c r="G69">
        <f t="shared" si="20"/>
        <v>2</v>
      </c>
      <c r="H69">
        <f t="shared" si="17"/>
        <v>5</v>
      </c>
      <c r="I69">
        <f t="shared" si="21"/>
        <v>266</v>
      </c>
      <c r="J69">
        <f t="shared" si="18"/>
        <v>12.887996248695975</v>
      </c>
      <c r="K69">
        <f>$P$10/(1+EXP(-(I69-$P$8)/$P$9))</f>
        <v>4.2426610913321978</v>
      </c>
      <c r="L69">
        <f t="shared" si="19"/>
        <v>0.57356222258213763</v>
      </c>
      <c r="Q69" s="10">
        <v>44453</v>
      </c>
      <c r="R69">
        <v>14</v>
      </c>
      <c r="S69" t="s">
        <v>32</v>
      </c>
      <c r="T69">
        <v>18.945945945945901</v>
      </c>
      <c r="U69">
        <v>4</v>
      </c>
      <c r="V69" s="11">
        <v>18</v>
      </c>
      <c r="Y69" s="10">
        <v>44502</v>
      </c>
      <c r="Z69">
        <v>14</v>
      </c>
      <c r="AA69" t="s">
        <v>5</v>
      </c>
      <c r="AB69">
        <v>21.8</v>
      </c>
      <c r="AC69">
        <v>7</v>
      </c>
      <c r="AD69" s="11">
        <v>21</v>
      </c>
      <c r="AG69" s="10">
        <v>44537</v>
      </c>
      <c r="AH69">
        <v>14</v>
      </c>
      <c r="AI69" t="s">
        <v>6</v>
      </c>
      <c r="AJ69">
        <v>24</v>
      </c>
      <c r="AK69">
        <v>8</v>
      </c>
      <c r="AL69" s="11">
        <v>24</v>
      </c>
    </row>
    <row r="70" spans="1:38" x14ac:dyDescent="0.3">
      <c r="A70" s="1">
        <v>44544</v>
      </c>
      <c r="B70">
        <v>21</v>
      </c>
      <c r="C70" t="s">
        <v>9</v>
      </c>
      <c r="D70">
        <v>24.125</v>
      </c>
      <c r="E70">
        <v>9</v>
      </c>
      <c r="F70">
        <f t="shared" si="16"/>
        <v>24</v>
      </c>
      <c r="G70">
        <f t="shared" si="20"/>
        <v>2</v>
      </c>
      <c r="H70">
        <f t="shared" si="17"/>
        <v>7</v>
      </c>
      <c r="I70">
        <f t="shared" si="21"/>
        <v>399</v>
      </c>
      <c r="J70">
        <f t="shared" si="18"/>
        <v>19.331994373043962</v>
      </c>
      <c r="K70">
        <f>$P$10/(1+EXP(-(I70-$P$8)/$P$9))</f>
        <v>6.7081748723259853</v>
      </c>
      <c r="L70">
        <f t="shared" si="19"/>
        <v>8.5161905141954972E-2</v>
      </c>
      <c r="Q70" s="10">
        <v>44453</v>
      </c>
      <c r="R70">
        <v>14</v>
      </c>
      <c r="S70" t="s">
        <v>34</v>
      </c>
      <c r="T70">
        <v>18.9142857142857</v>
      </c>
      <c r="U70">
        <v>4</v>
      </c>
      <c r="V70" s="11">
        <v>18</v>
      </c>
      <c r="Y70" s="10">
        <v>44509</v>
      </c>
      <c r="Z70">
        <v>21</v>
      </c>
      <c r="AA70" t="s">
        <v>5</v>
      </c>
      <c r="AB70">
        <v>21.6666666666666</v>
      </c>
      <c r="AC70">
        <v>7</v>
      </c>
      <c r="AD70" s="11">
        <v>21</v>
      </c>
      <c r="AG70" s="10">
        <v>44523</v>
      </c>
      <c r="AH70">
        <v>0</v>
      </c>
      <c r="AI70" t="s">
        <v>7</v>
      </c>
      <c r="AJ70">
        <v>24</v>
      </c>
      <c r="AK70">
        <v>1</v>
      </c>
      <c r="AL70" s="11">
        <v>24</v>
      </c>
    </row>
    <row r="71" spans="1:38" x14ac:dyDescent="0.3">
      <c r="A71" s="1">
        <v>44551</v>
      </c>
      <c r="B71">
        <v>28</v>
      </c>
      <c r="C71" t="s">
        <v>9</v>
      </c>
      <c r="D71">
        <v>23.857142857142801</v>
      </c>
      <c r="E71">
        <v>11</v>
      </c>
      <c r="F71">
        <f t="shared" si="16"/>
        <v>23</v>
      </c>
      <c r="G71">
        <f t="shared" si="20"/>
        <v>2</v>
      </c>
      <c r="H71">
        <f t="shared" si="17"/>
        <v>9</v>
      </c>
      <c r="I71">
        <f t="shared" si="21"/>
        <v>504</v>
      </c>
      <c r="J71">
        <f t="shared" si="18"/>
        <v>26.367165123655568</v>
      </c>
      <c r="K71">
        <f>$P$10/(1+EXP(-(I71-$P$8)/$P$9))</f>
        <v>8.8183792304550348</v>
      </c>
      <c r="L71">
        <f t="shared" si="19"/>
        <v>3.2986103930105357E-2</v>
      </c>
      <c r="Q71" s="10">
        <v>44453</v>
      </c>
      <c r="R71">
        <v>14</v>
      </c>
      <c r="S71" t="s">
        <v>35</v>
      </c>
      <c r="T71">
        <v>18.939393939393899</v>
      </c>
      <c r="U71">
        <v>4</v>
      </c>
      <c r="V71" s="11">
        <v>18</v>
      </c>
      <c r="Y71" s="10">
        <v>44516</v>
      </c>
      <c r="Z71">
        <v>28</v>
      </c>
      <c r="AA71" t="s">
        <v>5</v>
      </c>
      <c r="AB71">
        <v>21.6666666666666</v>
      </c>
      <c r="AC71">
        <v>11</v>
      </c>
      <c r="AD71" s="11">
        <v>21</v>
      </c>
      <c r="AG71" s="10">
        <v>44530</v>
      </c>
      <c r="AH71">
        <v>7</v>
      </c>
      <c r="AI71" t="s">
        <v>7</v>
      </c>
      <c r="AJ71">
        <v>24</v>
      </c>
      <c r="AK71">
        <v>3</v>
      </c>
      <c r="AL71" s="11">
        <v>24</v>
      </c>
    </row>
    <row r="72" spans="1:38" x14ac:dyDescent="0.3">
      <c r="A72" s="1">
        <v>44558</v>
      </c>
      <c r="B72">
        <v>0</v>
      </c>
      <c r="C72" t="s">
        <v>9</v>
      </c>
      <c r="D72">
        <v>23.5</v>
      </c>
      <c r="E72">
        <v>1</v>
      </c>
      <c r="F72">
        <f t="shared" si="16"/>
        <v>23</v>
      </c>
      <c r="G72">
        <f t="shared" si="20"/>
        <v>1</v>
      </c>
      <c r="H72">
        <f t="shared" si="17"/>
        <v>0</v>
      </c>
      <c r="I72">
        <f t="shared" si="21"/>
        <v>0</v>
      </c>
      <c r="J72">
        <f t="shared" si="18"/>
        <v>0</v>
      </c>
      <c r="K72">
        <f>$P$10/(1+EXP(-(I72-$P$8)/$P$9))</f>
        <v>1.2854996900796727</v>
      </c>
      <c r="L72">
        <f t="shared" si="19"/>
        <v>1.6525094531949345</v>
      </c>
      <c r="Q72" s="10">
        <v>44560</v>
      </c>
      <c r="R72">
        <v>55</v>
      </c>
      <c r="S72" t="s">
        <v>37</v>
      </c>
      <c r="T72">
        <v>18.823529411764699</v>
      </c>
      <c r="U72">
        <v>17</v>
      </c>
      <c r="V72" s="11">
        <v>18</v>
      </c>
      <c r="Y72" s="10">
        <v>44446</v>
      </c>
      <c r="Z72">
        <v>0</v>
      </c>
      <c r="AA72" t="s">
        <v>6</v>
      </c>
      <c r="AB72">
        <v>21.8</v>
      </c>
      <c r="AC72">
        <v>3</v>
      </c>
      <c r="AD72" s="11">
        <v>21</v>
      </c>
      <c r="AG72" s="10">
        <v>44537</v>
      </c>
      <c r="AH72">
        <v>14</v>
      </c>
      <c r="AI72" t="s">
        <v>7</v>
      </c>
      <c r="AJ72">
        <v>24</v>
      </c>
      <c r="AK72">
        <v>6</v>
      </c>
      <c r="AL72" s="11">
        <v>24</v>
      </c>
    </row>
    <row r="73" spans="1:38" x14ac:dyDescent="0.3">
      <c r="A73" s="1">
        <v>44572</v>
      </c>
      <c r="B73">
        <v>7</v>
      </c>
      <c r="C73" t="s">
        <v>9</v>
      </c>
      <c r="D73">
        <v>23.8</v>
      </c>
      <c r="E73">
        <v>5</v>
      </c>
      <c r="F73">
        <f t="shared" si="16"/>
        <v>23</v>
      </c>
      <c r="G73">
        <f t="shared" si="20"/>
        <v>1</v>
      </c>
      <c r="H73">
        <f t="shared" si="17"/>
        <v>4</v>
      </c>
      <c r="I73">
        <f t="shared" si="21"/>
        <v>126</v>
      </c>
      <c r="J73">
        <f t="shared" si="18"/>
        <v>6.5917912809138919</v>
      </c>
      <c r="K73">
        <f>$P$10/(1+EXP(-(I73-$P$8)/$P$9))</f>
        <v>2.3432234589157392</v>
      </c>
      <c r="L73">
        <f t="shared" si="19"/>
        <v>2.7449085070871271</v>
      </c>
      <c r="Q73" s="10">
        <v>44560</v>
      </c>
      <c r="R73">
        <v>55</v>
      </c>
      <c r="S73" t="s">
        <v>38</v>
      </c>
      <c r="T73">
        <v>18.7777777777777</v>
      </c>
      <c r="U73">
        <v>15</v>
      </c>
      <c r="V73" s="11">
        <v>18</v>
      </c>
      <c r="Y73" s="10">
        <v>44453</v>
      </c>
      <c r="Z73">
        <v>7</v>
      </c>
      <c r="AA73" t="s">
        <v>6</v>
      </c>
      <c r="AB73">
        <v>21.4444444444444</v>
      </c>
      <c r="AC73">
        <v>4</v>
      </c>
      <c r="AD73" s="11">
        <v>21</v>
      </c>
      <c r="AG73" s="10">
        <v>44544</v>
      </c>
      <c r="AH73">
        <v>21</v>
      </c>
      <c r="AI73" t="s">
        <v>7</v>
      </c>
      <c r="AJ73">
        <v>24.125</v>
      </c>
      <c r="AK73">
        <v>9</v>
      </c>
      <c r="AL73" s="11">
        <v>24</v>
      </c>
    </row>
    <row r="74" spans="1:38" x14ac:dyDescent="0.3">
      <c r="A74" s="1">
        <v>44579</v>
      </c>
      <c r="B74">
        <v>14</v>
      </c>
      <c r="C74" t="s">
        <v>9</v>
      </c>
      <c r="D74">
        <v>24</v>
      </c>
      <c r="E74">
        <v>9</v>
      </c>
      <c r="F74">
        <f t="shared" si="16"/>
        <v>24</v>
      </c>
      <c r="G74">
        <f t="shared" si="20"/>
        <v>1</v>
      </c>
      <c r="H74">
        <f t="shared" si="17"/>
        <v>8</v>
      </c>
      <c r="I74">
        <f t="shared" si="21"/>
        <v>266</v>
      </c>
      <c r="J74">
        <f t="shared" si="18"/>
        <v>12.887996248695975</v>
      </c>
      <c r="K74">
        <f>$P$10/(1+EXP(-(I74-$P$8)/$P$9))</f>
        <v>4.2426610913321978</v>
      </c>
      <c r="L74">
        <f t="shared" si="19"/>
        <v>14.117595674588951</v>
      </c>
      <c r="Q74" s="10">
        <v>44505</v>
      </c>
      <c r="R74">
        <v>14</v>
      </c>
      <c r="S74" t="s">
        <v>39</v>
      </c>
      <c r="T74">
        <v>17</v>
      </c>
      <c r="U74">
        <v>11</v>
      </c>
      <c r="V74" s="11">
        <v>17</v>
      </c>
      <c r="Y74" s="10">
        <v>44462</v>
      </c>
      <c r="Z74">
        <v>16</v>
      </c>
      <c r="AA74" t="s">
        <v>6</v>
      </c>
      <c r="AB74">
        <v>21.636363636363601</v>
      </c>
      <c r="AC74">
        <v>8</v>
      </c>
      <c r="AD74" s="11">
        <v>21</v>
      </c>
      <c r="AG74" s="10">
        <v>44579</v>
      </c>
      <c r="AH74">
        <v>14</v>
      </c>
      <c r="AI74" t="s">
        <v>7</v>
      </c>
      <c r="AJ74">
        <v>24</v>
      </c>
      <c r="AK74">
        <v>8</v>
      </c>
      <c r="AL74" s="11">
        <v>24</v>
      </c>
    </row>
    <row r="75" spans="1:38" x14ac:dyDescent="0.3">
      <c r="A75" s="1">
        <v>44446</v>
      </c>
      <c r="B75">
        <v>0</v>
      </c>
      <c r="C75" t="s">
        <v>10</v>
      </c>
      <c r="D75">
        <v>21.75</v>
      </c>
      <c r="E75">
        <v>4</v>
      </c>
      <c r="F75">
        <f t="shared" si="16"/>
        <v>21</v>
      </c>
      <c r="G75">
        <f t="shared" si="20"/>
        <v>4</v>
      </c>
      <c r="H75">
        <f t="shared" si="17"/>
        <v>0</v>
      </c>
      <c r="I75">
        <f t="shared" si="21"/>
        <v>0</v>
      </c>
      <c r="J75">
        <f t="shared" si="18"/>
        <v>0</v>
      </c>
      <c r="K75">
        <f>$P$10/(1+EXP(-(I75-$P$8)/$P$9))</f>
        <v>1.2854996900796727</v>
      </c>
      <c r="L75">
        <f t="shared" si="19"/>
        <v>1.6525094531949345</v>
      </c>
      <c r="Q75" s="10">
        <v>44573</v>
      </c>
      <c r="R75">
        <v>7</v>
      </c>
      <c r="S75" t="s">
        <v>39</v>
      </c>
      <c r="T75">
        <v>18.45</v>
      </c>
      <c r="U75">
        <v>8</v>
      </c>
      <c r="V75" s="11">
        <v>18</v>
      </c>
      <c r="Y75" s="10">
        <v>44488</v>
      </c>
      <c r="Z75">
        <v>0</v>
      </c>
      <c r="AA75" t="s">
        <v>6</v>
      </c>
      <c r="AB75">
        <v>21.3</v>
      </c>
      <c r="AC75">
        <v>3</v>
      </c>
      <c r="AD75" s="11">
        <v>21</v>
      </c>
      <c r="AG75" s="10">
        <v>44523</v>
      </c>
      <c r="AH75">
        <v>0</v>
      </c>
      <c r="AI75" t="s">
        <v>8</v>
      </c>
      <c r="AJ75">
        <v>24</v>
      </c>
      <c r="AK75">
        <v>1</v>
      </c>
      <c r="AL75" s="11">
        <v>24</v>
      </c>
    </row>
    <row r="76" spans="1:38" x14ac:dyDescent="0.3">
      <c r="A76" s="1">
        <v>44453</v>
      </c>
      <c r="B76">
        <v>7</v>
      </c>
      <c r="C76" t="s">
        <v>10</v>
      </c>
      <c r="D76">
        <v>21.484848484848399</v>
      </c>
      <c r="E76">
        <v>5</v>
      </c>
      <c r="F76">
        <f t="shared" si="16"/>
        <v>21</v>
      </c>
      <c r="G76">
        <f t="shared" si="20"/>
        <v>4</v>
      </c>
      <c r="H76">
        <f t="shared" si="17"/>
        <v>1</v>
      </c>
      <c r="I76">
        <f t="shared" si="21"/>
        <v>112</v>
      </c>
      <c r="J76">
        <f t="shared" si="18"/>
        <v>6.8356237002521993</v>
      </c>
      <c r="K76">
        <f>$P$10/(1+EXP(-(I76-$P$8)/$P$9))</f>
        <v>2.1975527103926016</v>
      </c>
      <c r="L76">
        <f t="shared" si="19"/>
        <v>1.4341324941686662</v>
      </c>
      <c r="Q76" s="10">
        <v>44580</v>
      </c>
      <c r="R76">
        <v>14</v>
      </c>
      <c r="S76" t="s">
        <v>39</v>
      </c>
      <c r="T76">
        <v>18.692307692307601</v>
      </c>
      <c r="U76">
        <v>9</v>
      </c>
      <c r="V76" s="11">
        <v>18</v>
      </c>
      <c r="Y76" s="10">
        <v>44495</v>
      </c>
      <c r="Z76">
        <v>7</v>
      </c>
      <c r="AA76" t="s">
        <v>6</v>
      </c>
      <c r="AB76">
        <v>21.6666666666666</v>
      </c>
      <c r="AC76">
        <v>6</v>
      </c>
      <c r="AD76" s="11">
        <v>21</v>
      </c>
      <c r="AG76" s="10">
        <v>44530</v>
      </c>
      <c r="AH76">
        <v>7</v>
      </c>
      <c r="AI76" t="s">
        <v>8</v>
      </c>
      <c r="AJ76">
        <v>24</v>
      </c>
      <c r="AK76">
        <v>3</v>
      </c>
      <c r="AL76" s="11">
        <v>24</v>
      </c>
    </row>
    <row r="77" spans="1:38" x14ac:dyDescent="0.3">
      <c r="A77" s="1">
        <v>44446</v>
      </c>
      <c r="B77">
        <v>0</v>
      </c>
      <c r="C77" t="s">
        <v>11</v>
      </c>
      <c r="D77">
        <v>21.909090909090899</v>
      </c>
      <c r="E77">
        <v>3</v>
      </c>
      <c r="F77">
        <f t="shared" si="16"/>
        <v>21</v>
      </c>
      <c r="G77">
        <f t="shared" si="20"/>
        <v>3</v>
      </c>
      <c r="H77">
        <f t="shared" si="17"/>
        <v>0</v>
      </c>
      <c r="I77">
        <f t="shared" si="21"/>
        <v>0</v>
      </c>
      <c r="J77">
        <f t="shared" si="18"/>
        <v>0</v>
      </c>
      <c r="K77">
        <f>$P$10/(1+EXP(-(I77-$P$8)/$P$9))</f>
        <v>1.2854996900796727</v>
      </c>
      <c r="L77">
        <f t="shared" si="19"/>
        <v>1.6525094531949345</v>
      </c>
      <c r="Q77" s="10">
        <v>44573</v>
      </c>
      <c r="R77">
        <v>7</v>
      </c>
      <c r="S77" t="s">
        <v>40</v>
      </c>
      <c r="T77">
        <v>18.5</v>
      </c>
      <c r="U77">
        <v>7</v>
      </c>
      <c r="V77" s="11">
        <v>18</v>
      </c>
      <c r="Y77" s="10">
        <v>44502</v>
      </c>
      <c r="Z77">
        <v>14</v>
      </c>
      <c r="AA77" t="s">
        <v>6</v>
      </c>
      <c r="AB77">
        <v>21.75</v>
      </c>
      <c r="AC77">
        <v>7</v>
      </c>
      <c r="AD77" s="11">
        <v>21</v>
      </c>
      <c r="AG77" s="10">
        <v>44537</v>
      </c>
      <c r="AH77">
        <v>14</v>
      </c>
      <c r="AI77" t="s">
        <v>8</v>
      </c>
      <c r="AJ77">
        <v>24</v>
      </c>
      <c r="AK77">
        <v>6</v>
      </c>
      <c r="AL77" s="11">
        <v>24</v>
      </c>
    </row>
    <row r="78" spans="1:38" x14ac:dyDescent="0.3">
      <c r="A78" s="1">
        <v>44453</v>
      </c>
      <c r="B78">
        <v>7</v>
      </c>
      <c r="C78" t="s">
        <v>11</v>
      </c>
      <c r="D78">
        <v>21.451612903225801</v>
      </c>
      <c r="E78">
        <v>4</v>
      </c>
      <c r="F78">
        <f t="shared" si="16"/>
        <v>21</v>
      </c>
      <c r="G78">
        <f t="shared" si="20"/>
        <v>3</v>
      </c>
      <c r="H78">
        <f t="shared" si="17"/>
        <v>1</v>
      </c>
      <c r="I78">
        <f t="shared" si="21"/>
        <v>112</v>
      </c>
      <c r="J78">
        <f t="shared" si="18"/>
        <v>6.8356237002521993</v>
      </c>
      <c r="K78">
        <f>$P$10/(1+EXP(-(I78-$P$8)/$P$9))</f>
        <v>2.1975527103926016</v>
      </c>
      <c r="L78">
        <f t="shared" si="19"/>
        <v>1.4341324941686662</v>
      </c>
      <c r="Q78" s="10">
        <v>44498</v>
      </c>
      <c r="R78">
        <v>14</v>
      </c>
      <c r="S78" t="s">
        <v>41</v>
      </c>
      <c r="T78">
        <v>18</v>
      </c>
      <c r="U78">
        <v>8</v>
      </c>
      <c r="V78" s="11">
        <v>18</v>
      </c>
      <c r="Y78" s="10">
        <v>44453</v>
      </c>
      <c r="Z78">
        <v>7</v>
      </c>
      <c r="AA78" t="s">
        <v>7</v>
      </c>
      <c r="AB78">
        <v>21.533333333333299</v>
      </c>
      <c r="AC78">
        <v>4</v>
      </c>
      <c r="AD78" s="11">
        <v>21</v>
      </c>
      <c r="AG78" s="10">
        <v>44544</v>
      </c>
      <c r="AH78">
        <v>21</v>
      </c>
      <c r="AI78" t="s">
        <v>8</v>
      </c>
      <c r="AJ78">
        <v>24.125</v>
      </c>
      <c r="AK78">
        <v>9</v>
      </c>
      <c r="AL78" s="11">
        <v>24</v>
      </c>
    </row>
    <row r="79" spans="1:38" x14ac:dyDescent="0.3">
      <c r="A79" s="1">
        <v>44462</v>
      </c>
      <c r="B79">
        <v>16</v>
      </c>
      <c r="C79" t="s">
        <v>11</v>
      </c>
      <c r="D79">
        <v>20.3333333333333</v>
      </c>
      <c r="E79">
        <v>9</v>
      </c>
      <c r="F79">
        <f t="shared" si="16"/>
        <v>20</v>
      </c>
      <c r="G79">
        <f t="shared" si="20"/>
        <v>3</v>
      </c>
      <c r="H79">
        <f t="shared" si="17"/>
        <v>6</v>
      </c>
      <c r="I79">
        <f t="shared" si="21"/>
        <v>240</v>
      </c>
      <c r="J79">
        <f t="shared" si="18"/>
        <v>15.823368778984387</v>
      </c>
      <c r="K79">
        <f>$P$10/(1+EXP(-(I79-$P$8)/$P$9))</f>
        <v>3.8286299355008828</v>
      </c>
      <c r="L79">
        <f t="shared" si="19"/>
        <v>4.7148479570029007</v>
      </c>
      <c r="Q79" s="10">
        <v>44505</v>
      </c>
      <c r="R79">
        <v>21</v>
      </c>
      <c r="S79" t="s">
        <v>41</v>
      </c>
      <c r="T79">
        <v>17</v>
      </c>
      <c r="U79">
        <v>11</v>
      </c>
      <c r="V79" s="11">
        <v>17</v>
      </c>
      <c r="Y79" s="10">
        <v>44462</v>
      </c>
      <c r="Z79">
        <v>16</v>
      </c>
      <c r="AA79" t="s">
        <v>7</v>
      </c>
      <c r="AB79">
        <v>21.230769230769202</v>
      </c>
      <c r="AC79">
        <v>8</v>
      </c>
      <c r="AD79" s="11">
        <v>21</v>
      </c>
      <c r="AG79" s="10">
        <v>44579</v>
      </c>
      <c r="AH79">
        <v>14</v>
      </c>
      <c r="AI79" t="s">
        <v>8</v>
      </c>
      <c r="AJ79">
        <v>24</v>
      </c>
      <c r="AK79">
        <v>8</v>
      </c>
      <c r="AL79" s="11">
        <v>24</v>
      </c>
    </row>
    <row r="80" spans="1:38" x14ac:dyDescent="0.3">
      <c r="A80" s="1">
        <v>44446</v>
      </c>
      <c r="B80">
        <v>0</v>
      </c>
      <c r="C80" t="s">
        <v>12</v>
      </c>
      <c r="D80">
        <v>21.9</v>
      </c>
      <c r="E80">
        <v>4</v>
      </c>
      <c r="F80">
        <f t="shared" si="16"/>
        <v>21</v>
      </c>
      <c r="G80">
        <f t="shared" si="20"/>
        <v>4</v>
      </c>
      <c r="H80">
        <f t="shared" si="17"/>
        <v>0</v>
      </c>
      <c r="I80">
        <f t="shared" si="21"/>
        <v>0</v>
      </c>
      <c r="J80">
        <f t="shared" si="18"/>
        <v>0</v>
      </c>
      <c r="K80">
        <f>$P$10/(1+EXP(-(I80-$P$8)/$P$9))</f>
        <v>1.2854996900796727</v>
      </c>
      <c r="L80">
        <f t="shared" si="19"/>
        <v>1.6525094531949345</v>
      </c>
      <c r="Q80" s="10">
        <v>44573</v>
      </c>
      <c r="R80">
        <v>7</v>
      </c>
      <c r="S80" t="s">
        <v>41</v>
      </c>
      <c r="T80">
        <v>18.590909090909001</v>
      </c>
      <c r="U80">
        <v>8</v>
      </c>
      <c r="V80" s="11">
        <v>18</v>
      </c>
      <c r="Y80" s="10">
        <v>44488</v>
      </c>
      <c r="Z80">
        <v>0</v>
      </c>
      <c r="AA80" t="s">
        <v>7</v>
      </c>
      <c r="AB80">
        <v>21.1</v>
      </c>
      <c r="AC80">
        <v>3</v>
      </c>
      <c r="AD80" s="11">
        <v>21</v>
      </c>
      <c r="AG80" s="10">
        <v>44523</v>
      </c>
      <c r="AH80">
        <v>0</v>
      </c>
      <c r="AI80" t="s">
        <v>9</v>
      </c>
      <c r="AJ80">
        <v>24</v>
      </c>
      <c r="AK80">
        <v>2</v>
      </c>
      <c r="AL80" s="11">
        <v>24</v>
      </c>
    </row>
    <row r="81" spans="1:38" x14ac:dyDescent="0.3">
      <c r="A81" s="1">
        <v>44453</v>
      </c>
      <c r="B81">
        <v>7</v>
      </c>
      <c r="C81" t="s">
        <v>12</v>
      </c>
      <c r="D81">
        <v>21.5</v>
      </c>
      <c r="E81">
        <v>4</v>
      </c>
      <c r="F81">
        <f t="shared" si="16"/>
        <v>21</v>
      </c>
      <c r="G81">
        <f t="shared" si="20"/>
        <v>4</v>
      </c>
      <c r="H81">
        <f t="shared" si="17"/>
        <v>0</v>
      </c>
      <c r="I81">
        <f t="shared" si="21"/>
        <v>112</v>
      </c>
      <c r="J81">
        <f t="shared" si="18"/>
        <v>6.8356237002521993</v>
      </c>
      <c r="K81">
        <f>$P$10/(1+EXP(-(I81-$P$8)/$P$9))</f>
        <v>2.1975527103926016</v>
      </c>
      <c r="L81">
        <f t="shared" si="19"/>
        <v>4.8292379149538691</v>
      </c>
      <c r="Q81" s="10">
        <v>44573</v>
      </c>
      <c r="R81">
        <v>7</v>
      </c>
      <c r="S81" t="s">
        <v>42</v>
      </c>
      <c r="T81">
        <v>18.8333333333333</v>
      </c>
      <c r="U81">
        <v>7</v>
      </c>
      <c r="V81" s="11">
        <v>18</v>
      </c>
      <c r="Y81" s="10">
        <v>44495</v>
      </c>
      <c r="Z81">
        <v>7</v>
      </c>
      <c r="AA81" t="s">
        <v>7</v>
      </c>
      <c r="AB81">
        <v>21.7</v>
      </c>
      <c r="AC81">
        <v>6</v>
      </c>
      <c r="AD81" s="11">
        <v>21</v>
      </c>
      <c r="AG81" s="10">
        <v>44530</v>
      </c>
      <c r="AH81">
        <v>7</v>
      </c>
      <c r="AI81" t="s">
        <v>9</v>
      </c>
      <c r="AJ81">
        <v>24</v>
      </c>
      <c r="AK81">
        <v>4</v>
      </c>
      <c r="AL81" s="11">
        <v>24</v>
      </c>
    </row>
    <row r="82" spans="1:38" x14ac:dyDescent="0.3">
      <c r="A82" s="1">
        <v>44462</v>
      </c>
      <c r="B82">
        <v>16</v>
      </c>
      <c r="C82" t="s">
        <v>12</v>
      </c>
      <c r="D82">
        <v>21.214285714285701</v>
      </c>
      <c r="E82">
        <v>9</v>
      </c>
      <c r="F82">
        <f t="shared" si="16"/>
        <v>21</v>
      </c>
      <c r="G82">
        <f t="shared" si="20"/>
        <v>4</v>
      </c>
      <c r="H82">
        <f t="shared" si="17"/>
        <v>5</v>
      </c>
      <c r="I82">
        <f t="shared" si="21"/>
        <v>256</v>
      </c>
      <c r="J82">
        <f t="shared" si="18"/>
        <v>15.624282743433598</v>
      </c>
      <c r="K82">
        <f>$P$10/(1+EXP(-(I82-$P$8)/$P$9))</f>
        <v>4.0802445644945662</v>
      </c>
      <c r="L82">
        <f t="shared" si="19"/>
        <v>0.84595006114179028</v>
      </c>
      <c r="Q82" s="10">
        <v>44580</v>
      </c>
      <c r="R82">
        <v>14</v>
      </c>
      <c r="S82" t="s">
        <v>42</v>
      </c>
      <c r="T82">
        <v>18.727272727272702</v>
      </c>
      <c r="U82">
        <v>9</v>
      </c>
      <c r="V82" s="11">
        <v>18</v>
      </c>
      <c r="Y82" s="10">
        <v>44446</v>
      </c>
      <c r="Z82">
        <v>0</v>
      </c>
      <c r="AA82" t="s">
        <v>8</v>
      </c>
      <c r="AB82">
        <v>21.75</v>
      </c>
      <c r="AC82">
        <v>4</v>
      </c>
      <c r="AD82" s="11">
        <v>21</v>
      </c>
      <c r="AG82" s="10">
        <v>44537</v>
      </c>
      <c r="AH82">
        <v>14</v>
      </c>
      <c r="AI82" t="s">
        <v>9</v>
      </c>
      <c r="AJ82">
        <v>24</v>
      </c>
      <c r="AK82">
        <v>7</v>
      </c>
      <c r="AL82" s="11">
        <v>24</v>
      </c>
    </row>
    <row r="83" spans="1:38" x14ac:dyDescent="0.3">
      <c r="A83" s="2">
        <v>44488</v>
      </c>
      <c r="B83" s="3">
        <v>0</v>
      </c>
      <c r="C83" s="3" t="s">
        <v>13</v>
      </c>
      <c r="D83" s="3">
        <v>22</v>
      </c>
      <c r="E83" s="3">
        <v>3</v>
      </c>
      <c r="F83" s="3">
        <f t="shared" si="16"/>
        <v>22</v>
      </c>
      <c r="G83">
        <f t="shared" si="20"/>
        <v>3</v>
      </c>
      <c r="H83">
        <f t="shared" si="17"/>
        <v>0</v>
      </c>
      <c r="I83">
        <f t="shared" si="21"/>
        <v>0</v>
      </c>
      <c r="J83">
        <f t="shared" si="18"/>
        <v>0</v>
      </c>
      <c r="K83">
        <f>$P$10/(1+EXP(-(I83-$P$8)/$P$9))</f>
        <v>1.2854996900796727</v>
      </c>
      <c r="L83">
        <f t="shared" si="19"/>
        <v>1.6525094531949345</v>
      </c>
      <c r="Q83" s="10">
        <v>44498</v>
      </c>
      <c r="R83">
        <v>14</v>
      </c>
      <c r="S83" t="s">
        <v>43</v>
      </c>
      <c r="T83">
        <v>18</v>
      </c>
      <c r="U83">
        <v>10</v>
      </c>
      <c r="V83" s="11">
        <v>18</v>
      </c>
      <c r="Y83" s="10">
        <v>44453</v>
      </c>
      <c r="Z83">
        <v>7</v>
      </c>
      <c r="AA83" t="s">
        <v>8</v>
      </c>
      <c r="AB83">
        <v>21.466666666666601</v>
      </c>
      <c r="AC83">
        <v>5</v>
      </c>
      <c r="AD83" s="11">
        <v>21</v>
      </c>
      <c r="AG83" s="10">
        <v>44544</v>
      </c>
      <c r="AH83">
        <v>21</v>
      </c>
      <c r="AI83" t="s">
        <v>9</v>
      </c>
      <c r="AJ83">
        <v>24.125</v>
      </c>
      <c r="AK83">
        <v>9</v>
      </c>
      <c r="AL83" s="11">
        <v>24</v>
      </c>
    </row>
    <row r="84" spans="1:38" x14ac:dyDescent="0.3">
      <c r="A84" s="2">
        <v>44495</v>
      </c>
      <c r="B84" s="3">
        <v>7</v>
      </c>
      <c r="C84" s="3" t="s">
        <v>13</v>
      </c>
      <c r="D84" s="3">
        <v>22</v>
      </c>
      <c r="E84" s="3">
        <v>5</v>
      </c>
      <c r="F84" s="3">
        <f t="shared" si="16"/>
        <v>22</v>
      </c>
      <c r="G84">
        <f t="shared" si="20"/>
        <v>3</v>
      </c>
      <c r="H84">
        <f t="shared" si="17"/>
        <v>2</v>
      </c>
      <c r="I84">
        <f t="shared" si="21"/>
        <v>119</v>
      </c>
      <c r="J84">
        <f t="shared" si="18"/>
        <v>6.7237189795986563</v>
      </c>
      <c r="K84">
        <f>$P$10/(1+EXP(-(I84-$P$8)/$P$9))</f>
        <v>2.2694278129778724</v>
      </c>
      <c r="L84">
        <f t="shared" si="19"/>
        <v>7.2591346406039411E-2</v>
      </c>
      <c r="Q84" s="10">
        <v>44573</v>
      </c>
      <c r="R84">
        <v>7</v>
      </c>
      <c r="S84" t="s">
        <v>43</v>
      </c>
      <c r="T84">
        <v>18.764705882352899</v>
      </c>
      <c r="U84">
        <v>7</v>
      </c>
      <c r="V84" s="11">
        <v>18</v>
      </c>
      <c r="Y84" s="10">
        <v>44488</v>
      </c>
      <c r="Z84">
        <v>0</v>
      </c>
      <c r="AA84" t="s">
        <v>8</v>
      </c>
      <c r="AB84">
        <v>21.181818181818102</v>
      </c>
      <c r="AC84">
        <v>4</v>
      </c>
      <c r="AD84" s="11">
        <v>21</v>
      </c>
      <c r="AG84" s="10">
        <v>44579</v>
      </c>
      <c r="AH84">
        <v>14</v>
      </c>
      <c r="AI84" t="s">
        <v>9</v>
      </c>
      <c r="AJ84">
        <v>24</v>
      </c>
      <c r="AK84">
        <v>9</v>
      </c>
      <c r="AL84" s="11">
        <v>24</v>
      </c>
    </row>
    <row r="85" spans="1:38" x14ac:dyDescent="0.3">
      <c r="A85" s="2">
        <v>44502</v>
      </c>
      <c r="B85" s="3">
        <v>14</v>
      </c>
      <c r="C85" s="3" t="s">
        <v>13</v>
      </c>
      <c r="D85" s="3">
        <v>22</v>
      </c>
      <c r="E85" s="3">
        <v>5</v>
      </c>
      <c r="F85" s="3">
        <f t="shared" si="16"/>
        <v>22</v>
      </c>
      <c r="G85">
        <f t="shared" si="20"/>
        <v>3</v>
      </c>
      <c r="H85">
        <f t="shared" si="17"/>
        <v>2</v>
      </c>
      <c r="I85">
        <f t="shared" si="21"/>
        <v>238</v>
      </c>
      <c r="J85">
        <f t="shared" si="18"/>
        <v>13.447437959197313</v>
      </c>
      <c r="K85">
        <f>$P$10/(1+EXP(-(I85-$P$8)/$P$9))</f>
        <v>3.7979054245022477</v>
      </c>
      <c r="L85">
        <f t="shared" si="19"/>
        <v>3.2324639154546073</v>
      </c>
      <c r="Q85" s="10">
        <v>44491</v>
      </c>
      <c r="R85">
        <v>7</v>
      </c>
      <c r="S85" t="s">
        <v>44</v>
      </c>
      <c r="T85">
        <v>18.5</v>
      </c>
      <c r="U85">
        <v>6</v>
      </c>
      <c r="V85" s="11">
        <v>18</v>
      </c>
      <c r="Y85" s="10">
        <v>44495</v>
      </c>
      <c r="Z85">
        <v>7</v>
      </c>
      <c r="AA85" t="s">
        <v>8</v>
      </c>
      <c r="AB85">
        <v>21.7</v>
      </c>
      <c r="AC85">
        <v>6</v>
      </c>
      <c r="AD85" s="11">
        <v>21</v>
      </c>
      <c r="AG85" s="10">
        <v>44523</v>
      </c>
      <c r="AH85">
        <v>0</v>
      </c>
      <c r="AI85" t="s">
        <v>13</v>
      </c>
      <c r="AJ85">
        <v>24.25</v>
      </c>
      <c r="AK85">
        <v>2</v>
      </c>
      <c r="AL85" s="11">
        <v>24</v>
      </c>
    </row>
    <row r="86" spans="1:38" x14ac:dyDescent="0.3">
      <c r="A86" s="2">
        <v>44509</v>
      </c>
      <c r="B86" s="3">
        <v>21</v>
      </c>
      <c r="C86" s="3" t="s">
        <v>13</v>
      </c>
      <c r="D86" s="3">
        <v>22</v>
      </c>
      <c r="E86" s="3">
        <v>7</v>
      </c>
      <c r="F86" s="3">
        <f t="shared" si="16"/>
        <v>22</v>
      </c>
      <c r="G86">
        <f t="shared" si="20"/>
        <v>3</v>
      </c>
      <c r="H86">
        <f t="shared" si="17"/>
        <v>4</v>
      </c>
      <c r="I86">
        <f t="shared" si="21"/>
        <v>357</v>
      </c>
      <c r="J86">
        <f t="shared" si="18"/>
        <v>20.171156938795967</v>
      </c>
      <c r="K86">
        <f>$P$10/(1+EXP(-(I86-$P$8)/$P$9))</f>
        <v>5.8803200946682335</v>
      </c>
      <c r="L86">
        <f t="shared" si="19"/>
        <v>3.5356036584131543</v>
      </c>
      <c r="Q86" s="10">
        <v>44573</v>
      </c>
      <c r="R86">
        <v>7</v>
      </c>
      <c r="S86" t="s">
        <v>44</v>
      </c>
      <c r="T86">
        <v>18.6875</v>
      </c>
      <c r="U86">
        <v>8</v>
      </c>
      <c r="V86" s="11">
        <v>18</v>
      </c>
      <c r="Y86" s="10">
        <v>44446</v>
      </c>
      <c r="Z86">
        <v>0</v>
      </c>
      <c r="AA86" t="s">
        <v>9</v>
      </c>
      <c r="AB86">
        <v>21.846153846153801</v>
      </c>
      <c r="AC86">
        <v>4</v>
      </c>
      <c r="AD86" s="11">
        <v>21</v>
      </c>
      <c r="AG86" s="10">
        <v>44558</v>
      </c>
      <c r="AH86">
        <v>0</v>
      </c>
      <c r="AI86" t="s">
        <v>13</v>
      </c>
      <c r="AJ86">
        <v>24.4</v>
      </c>
      <c r="AK86">
        <v>1</v>
      </c>
      <c r="AL86" s="11">
        <v>24</v>
      </c>
    </row>
    <row r="87" spans="1:38" ht="17.25" thickBot="1" x14ac:dyDescent="0.35">
      <c r="A87" s="1">
        <v>44515</v>
      </c>
      <c r="B87">
        <v>27</v>
      </c>
      <c r="C87" t="s">
        <v>13</v>
      </c>
      <c r="D87">
        <v>22</v>
      </c>
      <c r="E87">
        <v>9</v>
      </c>
      <c r="F87">
        <f t="shared" si="16"/>
        <v>22</v>
      </c>
      <c r="G87">
        <f t="shared" si="20"/>
        <v>3</v>
      </c>
      <c r="H87">
        <f t="shared" si="17"/>
        <v>6</v>
      </c>
      <c r="I87">
        <f t="shared" si="21"/>
        <v>459</v>
      </c>
      <c r="J87">
        <f t="shared" si="18"/>
        <v>25.934344635594819</v>
      </c>
      <c r="K87">
        <f>$P$10/(1+EXP(-(I87-$P$8)/$P$9))</f>
        <v>7.9202027810575242</v>
      </c>
      <c r="L87">
        <f t="shared" si="19"/>
        <v>3.6871787203810502</v>
      </c>
      <c r="Q87" s="12">
        <v>44580</v>
      </c>
      <c r="R87" s="13">
        <v>14</v>
      </c>
      <c r="S87" s="13" t="s">
        <v>44</v>
      </c>
      <c r="T87" s="13">
        <v>18.846153846153801</v>
      </c>
      <c r="U87" s="13">
        <v>10</v>
      </c>
      <c r="V87" s="14">
        <v>18</v>
      </c>
      <c r="Y87" s="10">
        <v>44453</v>
      </c>
      <c r="Z87">
        <v>7</v>
      </c>
      <c r="AA87" t="s">
        <v>9</v>
      </c>
      <c r="AB87">
        <v>21.4838709677419</v>
      </c>
      <c r="AC87">
        <v>5</v>
      </c>
      <c r="AD87" s="11">
        <v>21</v>
      </c>
      <c r="AG87" s="10">
        <v>44572</v>
      </c>
      <c r="AH87">
        <v>7</v>
      </c>
      <c r="AI87" t="s">
        <v>13</v>
      </c>
      <c r="AJ87">
        <v>24</v>
      </c>
      <c r="AK87">
        <v>6</v>
      </c>
      <c r="AL87" s="11">
        <v>24</v>
      </c>
    </row>
    <row r="88" spans="1:38" ht="17.25" thickBot="1" x14ac:dyDescent="0.35">
      <c r="A88" s="1">
        <v>44523</v>
      </c>
      <c r="B88">
        <v>0</v>
      </c>
      <c r="C88" t="s">
        <v>13</v>
      </c>
      <c r="D88">
        <v>24.25</v>
      </c>
      <c r="E88">
        <v>2</v>
      </c>
      <c r="F88">
        <f t="shared" si="16"/>
        <v>24</v>
      </c>
      <c r="G88">
        <f t="shared" si="20"/>
        <v>2</v>
      </c>
      <c r="H88">
        <f t="shared" si="17"/>
        <v>0</v>
      </c>
      <c r="I88">
        <f t="shared" si="21"/>
        <v>0</v>
      </c>
      <c r="J88">
        <f t="shared" si="18"/>
        <v>0</v>
      </c>
      <c r="K88">
        <f>$P$10/(1+EXP(-(I88-$P$8)/$P$9))</f>
        <v>1.2854996900796727</v>
      </c>
      <c r="L88">
        <f t="shared" si="19"/>
        <v>1.6525094531949345</v>
      </c>
      <c r="Y88" s="10">
        <v>44488</v>
      </c>
      <c r="Z88">
        <v>0</v>
      </c>
      <c r="AA88" t="s">
        <v>9</v>
      </c>
      <c r="AB88">
        <v>21.1</v>
      </c>
      <c r="AC88">
        <v>4</v>
      </c>
      <c r="AD88" s="11">
        <v>21</v>
      </c>
      <c r="AG88" s="10">
        <v>44523</v>
      </c>
      <c r="AH88">
        <v>0</v>
      </c>
      <c r="AI88" t="s">
        <v>14</v>
      </c>
      <c r="AJ88">
        <v>24</v>
      </c>
      <c r="AK88">
        <v>2</v>
      </c>
      <c r="AL88" s="11">
        <v>24</v>
      </c>
    </row>
    <row r="89" spans="1:38" x14ac:dyDescent="0.3">
      <c r="A89" s="1">
        <v>44530</v>
      </c>
      <c r="B89">
        <v>7</v>
      </c>
      <c r="C89" t="s">
        <v>13</v>
      </c>
      <c r="D89">
        <v>23.8</v>
      </c>
      <c r="E89">
        <v>4</v>
      </c>
      <c r="F89">
        <f t="shared" si="16"/>
        <v>23</v>
      </c>
      <c r="G89">
        <f t="shared" si="20"/>
        <v>2</v>
      </c>
      <c r="H89">
        <f t="shared" si="17"/>
        <v>2</v>
      </c>
      <c r="I89">
        <f t="shared" si="21"/>
        <v>126</v>
      </c>
      <c r="J89">
        <f t="shared" si="18"/>
        <v>6.5917912809138919</v>
      </c>
      <c r="K89">
        <f>$P$10/(1+EXP(-(I89-$P$8)/$P$9))</f>
        <v>2.3432234589157392</v>
      </c>
      <c r="L89">
        <f t="shared" si="19"/>
        <v>0.11780234275008414</v>
      </c>
      <c r="Q89" s="5" t="s">
        <v>0</v>
      </c>
      <c r="R89" s="6" t="s">
        <v>95</v>
      </c>
      <c r="S89" s="6" t="s">
        <v>1</v>
      </c>
      <c r="T89" s="6" t="s">
        <v>2</v>
      </c>
      <c r="U89" s="6" t="s">
        <v>3</v>
      </c>
      <c r="V89" s="7" t="s">
        <v>96</v>
      </c>
      <c r="Y89" s="10">
        <v>44495</v>
      </c>
      <c r="Z89">
        <v>7</v>
      </c>
      <c r="AA89" t="s">
        <v>9</v>
      </c>
      <c r="AB89">
        <v>21.7777777777777</v>
      </c>
      <c r="AC89">
        <v>6</v>
      </c>
      <c r="AD89" s="11">
        <v>21</v>
      </c>
      <c r="AG89" s="10">
        <v>44558</v>
      </c>
      <c r="AH89">
        <v>0</v>
      </c>
      <c r="AI89" t="s">
        <v>14</v>
      </c>
      <c r="AJ89">
        <v>24.3</v>
      </c>
      <c r="AK89">
        <v>1</v>
      </c>
      <c r="AL89" s="11">
        <v>24</v>
      </c>
    </row>
    <row r="90" spans="1:38" x14ac:dyDescent="0.3">
      <c r="A90" s="1">
        <v>44558</v>
      </c>
      <c r="B90">
        <v>0</v>
      </c>
      <c r="C90" t="s">
        <v>13</v>
      </c>
      <c r="D90">
        <v>24.4</v>
      </c>
      <c r="E90">
        <v>1</v>
      </c>
      <c r="F90">
        <f t="shared" si="16"/>
        <v>24</v>
      </c>
      <c r="G90">
        <f t="shared" si="20"/>
        <v>1</v>
      </c>
      <c r="H90">
        <f t="shared" si="17"/>
        <v>0</v>
      </c>
      <c r="I90">
        <f t="shared" si="21"/>
        <v>0</v>
      </c>
      <c r="J90">
        <f t="shared" si="18"/>
        <v>0</v>
      </c>
      <c r="K90">
        <f>$P$10/(1+EXP(-(I90-$P$8)/$P$9))</f>
        <v>1.2854996900796727</v>
      </c>
      <c r="L90">
        <f t="shared" si="19"/>
        <v>1.6525094531949345</v>
      </c>
      <c r="Q90" s="16">
        <v>44453</v>
      </c>
      <c r="R90" s="27">
        <v>14</v>
      </c>
      <c r="S90" s="27" t="s">
        <v>21</v>
      </c>
      <c r="T90" s="27">
        <v>18.911764705882302</v>
      </c>
      <c r="U90" s="27"/>
      <c r="V90" s="11">
        <v>18</v>
      </c>
      <c r="Y90" s="10">
        <v>44446</v>
      </c>
      <c r="Z90">
        <v>0</v>
      </c>
      <c r="AA90" t="s">
        <v>10</v>
      </c>
      <c r="AB90">
        <v>21.75</v>
      </c>
      <c r="AC90">
        <v>4</v>
      </c>
      <c r="AD90" s="11">
        <v>21</v>
      </c>
      <c r="AG90" s="10">
        <v>44572</v>
      </c>
      <c r="AH90">
        <v>7</v>
      </c>
      <c r="AI90" t="s">
        <v>14</v>
      </c>
      <c r="AJ90">
        <v>24</v>
      </c>
      <c r="AK90">
        <v>5</v>
      </c>
      <c r="AL90" s="11">
        <v>24</v>
      </c>
    </row>
    <row r="91" spans="1:38" x14ac:dyDescent="0.3">
      <c r="A91" s="1">
        <v>44572</v>
      </c>
      <c r="B91">
        <v>7</v>
      </c>
      <c r="C91" t="s">
        <v>13</v>
      </c>
      <c r="D91">
        <v>24</v>
      </c>
      <c r="E91">
        <v>6</v>
      </c>
      <c r="F91">
        <f t="shared" si="16"/>
        <v>24</v>
      </c>
      <c r="G91">
        <f t="shared" si="20"/>
        <v>1</v>
      </c>
      <c r="H91">
        <f t="shared" si="17"/>
        <v>5</v>
      </c>
      <c r="I91">
        <f t="shared" si="21"/>
        <v>133</v>
      </c>
      <c r="J91">
        <f t="shared" si="18"/>
        <v>6.4439981243479876</v>
      </c>
      <c r="K91">
        <f>$P$10/(1+EXP(-(I91-$P$8)/$P$9))</f>
        <v>2.4189627797884601</v>
      </c>
      <c r="L91">
        <f t="shared" si="19"/>
        <v>6.6617531321173136</v>
      </c>
      <c r="Q91" s="16">
        <v>44453</v>
      </c>
      <c r="R91" s="27">
        <v>14</v>
      </c>
      <c r="S91" s="27" t="s">
        <v>22</v>
      </c>
      <c r="T91" s="27">
        <v>18.9714285714285</v>
      </c>
      <c r="U91" s="27"/>
      <c r="V91" s="11">
        <v>18</v>
      </c>
      <c r="Y91" s="10">
        <v>44453</v>
      </c>
      <c r="Z91">
        <v>7</v>
      </c>
      <c r="AA91" t="s">
        <v>10</v>
      </c>
      <c r="AB91">
        <v>21.484848484848399</v>
      </c>
      <c r="AC91">
        <v>5</v>
      </c>
      <c r="AD91" s="11">
        <v>21</v>
      </c>
      <c r="AG91" s="10">
        <v>44523</v>
      </c>
      <c r="AH91">
        <v>0</v>
      </c>
      <c r="AI91" t="s">
        <v>15</v>
      </c>
      <c r="AJ91">
        <v>24</v>
      </c>
      <c r="AK91">
        <v>2</v>
      </c>
      <c r="AL91" s="11">
        <v>24</v>
      </c>
    </row>
    <row r="92" spans="1:38" x14ac:dyDescent="0.3">
      <c r="A92" s="1">
        <v>44579</v>
      </c>
      <c r="B92">
        <v>14</v>
      </c>
      <c r="C92" t="s">
        <v>13</v>
      </c>
      <c r="D92">
        <v>23</v>
      </c>
      <c r="E92">
        <v>9</v>
      </c>
      <c r="F92">
        <f t="shared" si="16"/>
        <v>23</v>
      </c>
      <c r="G92">
        <f t="shared" si="20"/>
        <v>1</v>
      </c>
      <c r="H92">
        <f t="shared" si="17"/>
        <v>8</v>
      </c>
      <c r="I92">
        <f t="shared" si="21"/>
        <v>252</v>
      </c>
      <c r="J92">
        <f t="shared" si="18"/>
        <v>13.183582561827784</v>
      </c>
      <c r="K92">
        <f>$P$10/(1+EXP(-(I92-$P$8)/$P$9))</f>
        <v>4.0163793485168595</v>
      </c>
      <c r="L92">
        <f t="shared" si="19"/>
        <v>15.869233494922961</v>
      </c>
      <c r="Q92" s="16">
        <v>44453</v>
      </c>
      <c r="R92" s="27">
        <v>14</v>
      </c>
      <c r="S92" s="27" t="s">
        <v>23</v>
      </c>
      <c r="T92" s="27">
        <v>18.9142857142857</v>
      </c>
      <c r="U92" s="27"/>
      <c r="V92" s="11">
        <v>18</v>
      </c>
      <c r="Y92" s="10">
        <v>44446</v>
      </c>
      <c r="Z92">
        <v>0</v>
      </c>
      <c r="AA92" t="s">
        <v>11</v>
      </c>
      <c r="AB92">
        <v>21.909090909090899</v>
      </c>
      <c r="AC92">
        <v>3</v>
      </c>
      <c r="AD92" s="11">
        <v>21</v>
      </c>
      <c r="AG92" s="10">
        <v>44537</v>
      </c>
      <c r="AH92">
        <v>14</v>
      </c>
      <c r="AI92" t="s">
        <v>15</v>
      </c>
      <c r="AJ92">
        <v>24</v>
      </c>
      <c r="AK92">
        <v>6</v>
      </c>
      <c r="AL92" s="11">
        <v>24</v>
      </c>
    </row>
    <row r="93" spans="1:38" x14ac:dyDescent="0.3">
      <c r="A93" s="2">
        <v>44488</v>
      </c>
      <c r="B93" s="3">
        <v>0</v>
      </c>
      <c r="C93" s="3" t="s">
        <v>14</v>
      </c>
      <c r="D93" s="3">
        <v>22</v>
      </c>
      <c r="E93" s="3">
        <v>4</v>
      </c>
      <c r="F93" s="3">
        <f t="shared" si="16"/>
        <v>22</v>
      </c>
      <c r="G93">
        <f t="shared" si="20"/>
        <v>4</v>
      </c>
      <c r="H93">
        <f t="shared" si="17"/>
        <v>0</v>
      </c>
      <c r="I93">
        <f t="shared" si="21"/>
        <v>0</v>
      </c>
      <c r="J93">
        <f t="shared" si="18"/>
        <v>0</v>
      </c>
      <c r="K93">
        <f>$P$10/(1+EXP(-(I93-$P$8)/$P$9))</f>
        <v>1.2854996900796727</v>
      </c>
      <c r="L93">
        <f t="shared" si="19"/>
        <v>1.6525094531949345</v>
      </c>
      <c r="Q93" s="16">
        <v>44453</v>
      </c>
      <c r="R93" s="27">
        <v>14</v>
      </c>
      <c r="S93" s="27" t="s">
        <v>24</v>
      </c>
      <c r="T93" s="27">
        <v>18.857142857142801</v>
      </c>
      <c r="U93" s="27"/>
      <c r="V93" s="11">
        <v>18</v>
      </c>
      <c r="Y93" s="10">
        <v>44453</v>
      </c>
      <c r="Z93">
        <v>7</v>
      </c>
      <c r="AA93" t="s">
        <v>11</v>
      </c>
      <c r="AB93">
        <v>21.451612903225801</v>
      </c>
      <c r="AC93">
        <v>4</v>
      </c>
      <c r="AD93" s="11">
        <v>21</v>
      </c>
      <c r="AG93" s="10">
        <v>44558</v>
      </c>
      <c r="AH93">
        <v>0</v>
      </c>
      <c r="AI93" t="s">
        <v>15</v>
      </c>
      <c r="AJ93">
        <v>24.363636363636299</v>
      </c>
      <c r="AK93">
        <v>2</v>
      </c>
      <c r="AL93" s="11">
        <v>24</v>
      </c>
    </row>
    <row r="94" spans="1:38" x14ac:dyDescent="0.3">
      <c r="A94" s="2">
        <v>44495</v>
      </c>
      <c r="B94" s="3">
        <v>7</v>
      </c>
      <c r="C94" s="3" t="s">
        <v>14</v>
      </c>
      <c r="D94" s="3">
        <v>22</v>
      </c>
      <c r="E94" s="3">
        <v>5</v>
      </c>
      <c r="F94" s="3">
        <f t="shared" si="16"/>
        <v>22</v>
      </c>
      <c r="G94">
        <f t="shared" si="20"/>
        <v>4</v>
      </c>
      <c r="H94">
        <f t="shared" si="17"/>
        <v>1</v>
      </c>
      <c r="I94">
        <f t="shared" si="21"/>
        <v>119</v>
      </c>
      <c r="J94">
        <f t="shared" si="18"/>
        <v>6.7237189795986563</v>
      </c>
      <c r="K94">
        <f>$P$10/(1+EXP(-(I94-$P$8)/$P$9))</f>
        <v>2.2694278129778724</v>
      </c>
      <c r="L94">
        <f t="shared" si="19"/>
        <v>1.6114469723617844</v>
      </c>
      <c r="Q94" s="16">
        <v>44453</v>
      </c>
      <c r="R94" s="27">
        <v>14</v>
      </c>
      <c r="S94" s="27" t="s">
        <v>25</v>
      </c>
      <c r="T94" s="27">
        <v>18.931034482758601</v>
      </c>
      <c r="U94" s="27"/>
      <c r="V94" s="11">
        <v>18</v>
      </c>
      <c r="Y94" s="10">
        <v>44446</v>
      </c>
      <c r="Z94">
        <v>0</v>
      </c>
      <c r="AA94" t="s">
        <v>12</v>
      </c>
      <c r="AB94">
        <v>21.9</v>
      </c>
      <c r="AC94">
        <v>4</v>
      </c>
      <c r="AD94" s="11">
        <v>21</v>
      </c>
      <c r="AG94" s="10">
        <v>44572</v>
      </c>
      <c r="AH94">
        <v>7</v>
      </c>
      <c r="AI94" t="s">
        <v>15</v>
      </c>
      <c r="AJ94">
        <v>24</v>
      </c>
      <c r="AK94">
        <v>6</v>
      </c>
      <c r="AL94" s="11">
        <v>24</v>
      </c>
    </row>
    <row r="95" spans="1:38" x14ac:dyDescent="0.3">
      <c r="A95" s="2">
        <v>44502</v>
      </c>
      <c r="B95" s="3">
        <v>14</v>
      </c>
      <c r="C95" s="3" t="s">
        <v>14</v>
      </c>
      <c r="D95" s="3">
        <v>22.4444444444444</v>
      </c>
      <c r="E95" s="3">
        <v>6</v>
      </c>
      <c r="F95" s="3">
        <f t="shared" si="16"/>
        <v>22</v>
      </c>
      <c r="G95">
        <f t="shared" si="20"/>
        <v>4</v>
      </c>
      <c r="H95">
        <f t="shared" si="17"/>
        <v>2</v>
      </c>
      <c r="I95">
        <f t="shared" si="21"/>
        <v>238</v>
      </c>
      <c r="J95">
        <f t="shared" si="18"/>
        <v>13.447437959197313</v>
      </c>
      <c r="K95">
        <f>$P$10/(1+EXP(-(I95-$P$8)/$P$9))</f>
        <v>3.7979054245022477</v>
      </c>
      <c r="L95">
        <f t="shared" si="19"/>
        <v>3.2324639154546073</v>
      </c>
      <c r="Q95" s="16">
        <v>44453</v>
      </c>
      <c r="R95" s="27">
        <v>14</v>
      </c>
      <c r="S95" s="27" t="s">
        <v>26</v>
      </c>
      <c r="T95" s="27">
        <v>18.911764705882302</v>
      </c>
      <c r="U95" s="27"/>
      <c r="V95" s="11">
        <v>18</v>
      </c>
      <c r="Y95" s="10">
        <v>44453</v>
      </c>
      <c r="Z95">
        <v>7</v>
      </c>
      <c r="AA95" t="s">
        <v>12</v>
      </c>
      <c r="AB95">
        <v>21.5</v>
      </c>
      <c r="AC95">
        <v>4</v>
      </c>
      <c r="AD95" s="11">
        <v>21</v>
      </c>
      <c r="AG95" s="10">
        <v>44523</v>
      </c>
      <c r="AH95">
        <v>0</v>
      </c>
      <c r="AI95" t="s">
        <v>16</v>
      </c>
      <c r="AJ95">
        <v>24.2</v>
      </c>
      <c r="AK95">
        <v>2</v>
      </c>
      <c r="AL95" s="11">
        <v>24</v>
      </c>
    </row>
    <row r="96" spans="1:38" x14ac:dyDescent="0.3">
      <c r="A96" s="2">
        <v>44509</v>
      </c>
      <c r="B96" s="3">
        <v>21</v>
      </c>
      <c r="C96" s="3" t="s">
        <v>14</v>
      </c>
      <c r="D96" s="3">
        <v>22</v>
      </c>
      <c r="E96" s="3">
        <v>9</v>
      </c>
      <c r="F96" s="3">
        <f t="shared" si="16"/>
        <v>22</v>
      </c>
      <c r="G96">
        <f t="shared" si="20"/>
        <v>4</v>
      </c>
      <c r="H96">
        <f t="shared" si="17"/>
        <v>5</v>
      </c>
      <c r="I96">
        <f t="shared" si="21"/>
        <v>357</v>
      </c>
      <c r="J96">
        <f t="shared" si="18"/>
        <v>20.171156938795967</v>
      </c>
      <c r="K96">
        <f>$P$10/(1+EXP(-(I96-$P$8)/$P$9))</f>
        <v>5.8803200946682335</v>
      </c>
      <c r="L96">
        <f t="shared" si="19"/>
        <v>0.77496346907668756</v>
      </c>
      <c r="Q96" s="16">
        <v>44453</v>
      </c>
      <c r="R96" s="27">
        <v>14</v>
      </c>
      <c r="S96" s="27" t="s">
        <v>27</v>
      </c>
      <c r="T96" s="27">
        <v>18.9428571428571</v>
      </c>
      <c r="U96" s="27"/>
      <c r="V96" s="11">
        <v>18</v>
      </c>
      <c r="Y96" s="10">
        <v>44462</v>
      </c>
      <c r="Z96">
        <v>16</v>
      </c>
      <c r="AA96" t="s">
        <v>12</v>
      </c>
      <c r="AB96">
        <v>21.214285714285701</v>
      </c>
      <c r="AC96">
        <v>9</v>
      </c>
      <c r="AD96" s="11">
        <v>21</v>
      </c>
      <c r="AG96" s="10">
        <v>44530</v>
      </c>
      <c r="AH96">
        <v>7</v>
      </c>
      <c r="AI96" t="s">
        <v>16</v>
      </c>
      <c r="AJ96">
        <v>24.181818181818102</v>
      </c>
      <c r="AK96">
        <v>5</v>
      </c>
      <c r="AL96" s="11">
        <v>24</v>
      </c>
    </row>
    <row r="97" spans="1:38" x14ac:dyDescent="0.3">
      <c r="A97" s="2">
        <v>44515</v>
      </c>
      <c r="B97" s="3">
        <v>27</v>
      </c>
      <c r="C97" s="3" t="s">
        <v>14</v>
      </c>
      <c r="D97" s="3">
        <v>22</v>
      </c>
      <c r="E97" s="3">
        <v>9</v>
      </c>
      <c r="F97" s="3">
        <f t="shared" si="16"/>
        <v>22</v>
      </c>
      <c r="G97">
        <f t="shared" si="20"/>
        <v>4</v>
      </c>
      <c r="H97">
        <f t="shared" si="17"/>
        <v>5</v>
      </c>
      <c r="I97">
        <f t="shared" si="21"/>
        <v>459</v>
      </c>
      <c r="J97">
        <f t="shared" si="18"/>
        <v>25.934344635594819</v>
      </c>
      <c r="K97">
        <f>$P$10/(1+EXP(-(I97-$P$8)/$P$9))</f>
        <v>7.9202027810575242</v>
      </c>
      <c r="L97">
        <f t="shared" si="19"/>
        <v>8.5275842824960986</v>
      </c>
      <c r="Q97" s="16">
        <v>44453</v>
      </c>
      <c r="R97" s="27">
        <v>14</v>
      </c>
      <c r="S97" s="27" t="s">
        <v>28</v>
      </c>
      <c r="T97" s="27">
        <v>18.885714285714201</v>
      </c>
      <c r="U97" s="27"/>
      <c r="V97" s="11">
        <v>18</v>
      </c>
      <c r="Y97" s="10">
        <v>44488</v>
      </c>
      <c r="Z97">
        <v>0</v>
      </c>
      <c r="AA97" t="s">
        <v>15</v>
      </c>
      <c r="AB97">
        <v>21.7</v>
      </c>
      <c r="AC97">
        <v>4</v>
      </c>
      <c r="AD97" s="11">
        <v>21</v>
      </c>
      <c r="AG97" s="10">
        <v>44537</v>
      </c>
      <c r="AH97">
        <v>14</v>
      </c>
      <c r="AI97" t="s">
        <v>16</v>
      </c>
      <c r="AJ97">
        <v>24</v>
      </c>
      <c r="AK97">
        <v>8</v>
      </c>
      <c r="AL97" s="11">
        <v>24</v>
      </c>
    </row>
    <row r="98" spans="1:38" x14ac:dyDescent="0.3">
      <c r="A98" s="1">
        <v>44523</v>
      </c>
      <c r="B98">
        <v>0</v>
      </c>
      <c r="C98" t="s">
        <v>14</v>
      </c>
      <c r="D98">
        <v>24</v>
      </c>
      <c r="E98">
        <v>2</v>
      </c>
      <c r="F98">
        <f t="shared" si="16"/>
        <v>24</v>
      </c>
      <c r="G98">
        <f t="shared" si="20"/>
        <v>2</v>
      </c>
      <c r="H98">
        <f t="shared" si="17"/>
        <v>0</v>
      </c>
      <c r="I98">
        <f t="shared" si="21"/>
        <v>0</v>
      </c>
      <c r="J98">
        <f t="shared" si="18"/>
        <v>0</v>
      </c>
      <c r="K98">
        <f>$P$10/(1+EXP(-(I98-$P$8)/$P$9))</f>
        <v>1.2854996900796727</v>
      </c>
      <c r="L98">
        <f t="shared" si="19"/>
        <v>1.6525094531949345</v>
      </c>
      <c r="Q98" s="16">
        <v>44453</v>
      </c>
      <c r="R98" s="27">
        <v>14</v>
      </c>
      <c r="S98" s="27" t="s">
        <v>30</v>
      </c>
      <c r="T98" s="27">
        <v>18.9714285714285</v>
      </c>
      <c r="U98" s="27"/>
      <c r="V98" s="11">
        <v>18</v>
      </c>
      <c r="Y98" s="10">
        <v>44453</v>
      </c>
      <c r="Z98">
        <v>14</v>
      </c>
      <c r="AA98" t="s">
        <v>16</v>
      </c>
      <c r="AB98">
        <v>21.419354838709602</v>
      </c>
      <c r="AC98">
        <v>7</v>
      </c>
      <c r="AD98" s="11">
        <v>21</v>
      </c>
      <c r="AG98" s="10">
        <v>44558</v>
      </c>
      <c r="AH98">
        <v>0</v>
      </c>
      <c r="AI98" t="s">
        <v>16</v>
      </c>
      <c r="AJ98">
        <v>24.363636363636299</v>
      </c>
      <c r="AK98">
        <v>2</v>
      </c>
      <c r="AL98" s="11">
        <v>24</v>
      </c>
    </row>
    <row r="99" spans="1:38" x14ac:dyDescent="0.3">
      <c r="A99" s="1">
        <v>44530</v>
      </c>
      <c r="B99">
        <v>7</v>
      </c>
      <c r="C99" t="s">
        <v>14</v>
      </c>
      <c r="D99">
        <v>23.8</v>
      </c>
      <c r="E99">
        <v>4</v>
      </c>
      <c r="F99">
        <f t="shared" si="16"/>
        <v>23</v>
      </c>
      <c r="G99">
        <f t="shared" si="20"/>
        <v>2</v>
      </c>
      <c r="H99">
        <f t="shared" si="17"/>
        <v>2</v>
      </c>
      <c r="I99">
        <f t="shared" si="21"/>
        <v>126</v>
      </c>
      <c r="J99">
        <f t="shared" si="18"/>
        <v>6.5917912809138919</v>
      </c>
      <c r="K99">
        <f>$P$10/(1+EXP(-(I99-$P$8)/$P$9))</f>
        <v>2.3432234589157392</v>
      </c>
      <c r="L99">
        <f t="shared" si="19"/>
        <v>0.11780234275008414</v>
      </c>
      <c r="Q99" s="16">
        <v>44453</v>
      </c>
      <c r="R99" s="27">
        <v>14</v>
      </c>
      <c r="S99" s="27" t="s">
        <v>31</v>
      </c>
      <c r="T99" s="27">
        <v>18.885714285714201</v>
      </c>
      <c r="U99" s="27"/>
      <c r="V99" s="11">
        <v>18</v>
      </c>
      <c r="Y99" s="10">
        <v>44488</v>
      </c>
      <c r="Z99">
        <v>0</v>
      </c>
      <c r="AA99" t="s">
        <v>16</v>
      </c>
      <c r="AB99">
        <v>21.818181818181799</v>
      </c>
      <c r="AC99">
        <v>4</v>
      </c>
      <c r="AD99" s="11">
        <v>21</v>
      </c>
      <c r="AG99" s="10">
        <v>44572</v>
      </c>
      <c r="AH99">
        <v>7</v>
      </c>
      <c r="AI99" t="s">
        <v>16</v>
      </c>
      <c r="AJ99">
        <v>24</v>
      </c>
      <c r="AK99">
        <v>6</v>
      </c>
      <c r="AL99" s="11">
        <v>24</v>
      </c>
    </row>
    <row r="100" spans="1:38" x14ac:dyDescent="0.3">
      <c r="A100" s="1">
        <v>44558</v>
      </c>
      <c r="B100">
        <v>0</v>
      </c>
      <c r="C100" t="s">
        <v>14</v>
      </c>
      <c r="D100">
        <v>24.3</v>
      </c>
      <c r="E100">
        <v>1</v>
      </c>
      <c r="F100">
        <f t="shared" si="16"/>
        <v>24</v>
      </c>
      <c r="G100">
        <f t="shared" si="20"/>
        <v>1</v>
      </c>
      <c r="H100">
        <f t="shared" si="17"/>
        <v>0</v>
      </c>
      <c r="I100">
        <f t="shared" si="21"/>
        <v>0</v>
      </c>
      <c r="J100">
        <f t="shared" si="18"/>
        <v>0</v>
      </c>
      <c r="K100">
        <f>$P$10/(1+EXP(-(I100-$P$8)/$P$9))</f>
        <v>1.2854996900796727</v>
      </c>
      <c r="L100">
        <f t="shared" si="19"/>
        <v>1.6525094531949345</v>
      </c>
      <c r="Q100" s="16">
        <v>44453</v>
      </c>
      <c r="R100" s="27">
        <v>14</v>
      </c>
      <c r="S100" s="27" t="s">
        <v>32</v>
      </c>
      <c r="T100" s="27">
        <v>18.945945945945901</v>
      </c>
      <c r="U100" s="27"/>
      <c r="V100" s="11">
        <v>18</v>
      </c>
      <c r="Y100" s="10">
        <v>44453</v>
      </c>
      <c r="Z100">
        <v>14</v>
      </c>
      <c r="AA100" t="s">
        <v>17</v>
      </c>
      <c r="AB100">
        <v>21.375</v>
      </c>
      <c r="AC100">
        <v>6</v>
      </c>
      <c r="AD100" s="11">
        <v>21</v>
      </c>
      <c r="AG100" s="10">
        <v>44523</v>
      </c>
      <c r="AH100">
        <v>0</v>
      </c>
      <c r="AI100" t="s">
        <v>17</v>
      </c>
      <c r="AJ100">
        <v>24.2</v>
      </c>
      <c r="AK100">
        <v>2</v>
      </c>
      <c r="AL100" s="11">
        <v>24</v>
      </c>
    </row>
    <row r="101" spans="1:38" x14ac:dyDescent="0.3">
      <c r="A101" s="1">
        <v>44572</v>
      </c>
      <c r="B101">
        <v>7</v>
      </c>
      <c r="C101" t="s">
        <v>14</v>
      </c>
      <c r="D101">
        <v>24</v>
      </c>
      <c r="E101">
        <v>5</v>
      </c>
      <c r="F101">
        <f t="shared" si="16"/>
        <v>24</v>
      </c>
      <c r="G101">
        <f t="shared" si="20"/>
        <v>1</v>
      </c>
      <c r="H101">
        <f t="shared" si="17"/>
        <v>4</v>
      </c>
      <c r="I101">
        <f t="shared" si="21"/>
        <v>133</v>
      </c>
      <c r="J101">
        <f t="shared" si="18"/>
        <v>6.4439981243479876</v>
      </c>
      <c r="K101">
        <f>$P$10/(1+EXP(-(I101-$P$8)/$P$9))</f>
        <v>2.4189627797884601</v>
      </c>
      <c r="L101">
        <f t="shared" si="19"/>
        <v>2.4996786916942333</v>
      </c>
      <c r="Q101" s="16">
        <v>44453</v>
      </c>
      <c r="R101" s="27">
        <v>14</v>
      </c>
      <c r="S101" s="27" t="s">
        <v>34</v>
      </c>
      <c r="T101" s="27">
        <v>18.9142857142857</v>
      </c>
      <c r="U101" s="27"/>
      <c r="V101" s="11">
        <v>18</v>
      </c>
      <c r="Y101" s="10">
        <v>44488</v>
      </c>
      <c r="Z101">
        <v>0</v>
      </c>
      <c r="AA101" t="s">
        <v>17</v>
      </c>
      <c r="AB101">
        <v>21.8333333333333</v>
      </c>
      <c r="AC101">
        <v>4</v>
      </c>
      <c r="AD101" s="11">
        <v>21</v>
      </c>
      <c r="AG101" s="10">
        <v>44530</v>
      </c>
      <c r="AH101">
        <v>7</v>
      </c>
      <c r="AI101" t="s">
        <v>17</v>
      </c>
      <c r="AJ101">
        <v>24</v>
      </c>
      <c r="AK101">
        <v>4</v>
      </c>
      <c r="AL101" s="11">
        <v>24</v>
      </c>
    </row>
    <row r="102" spans="1:38" x14ac:dyDescent="0.3">
      <c r="A102" s="1">
        <v>44579</v>
      </c>
      <c r="B102">
        <v>14</v>
      </c>
      <c r="C102" t="s">
        <v>14</v>
      </c>
      <c r="D102">
        <v>23.3333333333333</v>
      </c>
      <c r="E102">
        <v>8</v>
      </c>
      <c r="F102">
        <f t="shared" si="16"/>
        <v>23</v>
      </c>
      <c r="G102">
        <f t="shared" si="20"/>
        <v>1</v>
      </c>
      <c r="H102">
        <f t="shared" si="17"/>
        <v>7</v>
      </c>
      <c r="I102">
        <f t="shared" si="21"/>
        <v>252</v>
      </c>
      <c r="J102">
        <f t="shared" si="18"/>
        <v>13.183582561827784</v>
      </c>
      <c r="K102">
        <f>$P$10/(1+EXP(-(I102-$P$8)/$P$9))</f>
        <v>4.0163793485168595</v>
      </c>
      <c r="L102">
        <f t="shared" si="19"/>
        <v>8.9019921919566798</v>
      </c>
      <c r="Q102" s="16">
        <v>44453</v>
      </c>
      <c r="R102" s="27">
        <v>14</v>
      </c>
      <c r="S102" s="27" t="s">
        <v>35</v>
      </c>
      <c r="T102" s="27">
        <v>18.939393939393899</v>
      </c>
      <c r="U102" s="27"/>
      <c r="V102" s="11">
        <v>18</v>
      </c>
      <c r="Y102" s="10">
        <v>44453</v>
      </c>
      <c r="Z102">
        <v>7</v>
      </c>
      <c r="AA102" t="s">
        <v>18</v>
      </c>
      <c r="AB102">
        <v>21.3333333333333</v>
      </c>
      <c r="AC102">
        <v>6</v>
      </c>
      <c r="AD102" s="11">
        <v>21</v>
      </c>
      <c r="AG102" s="10">
        <v>44558</v>
      </c>
      <c r="AH102">
        <v>0</v>
      </c>
      <c r="AI102" t="s">
        <v>17</v>
      </c>
      <c r="AJ102">
        <v>24.363636363636299</v>
      </c>
      <c r="AK102">
        <v>1</v>
      </c>
      <c r="AL102" s="11">
        <v>24</v>
      </c>
    </row>
    <row r="103" spans="1:38" x14ac:dyDescent="0.3">
      <c r="A103" s="1">
        <v>44488</v>
      </c>
      <c r="B103">
        <v>0</v>
      </c>
      <c r="C103" t="s">
        <v>15</v>
      </c>
      <c r="D103">
        <v>21.7</v>
      </c>
      <c r="E103">
        <v>4</v>
      </c>
      <c r="F103">
        <f t="shared" si="16"/>
        <v>21</v>
      </c>
      <c r="G103">
        <f t="shared" si="20"/>
        <v>4</v>
      </c>
      <c r="H103">
        <f t="shared" si="17"/>
        <v>0</v>
      </c>
      <c r="I103">
        <f t="shared" si="21"/>
        <v>0</v>
      </c>
      <c r="J103">
        <f t="shared" si="18"/>
        <v>0</v>
      </c>
      <c r="K103">
        <f>$P$10/(1+EXP(-(I103-$P$8)/$P$9))</f>
        <v>1.2854996900796727</v>
      </c>
      <c r="L103">
        <f t="shared" si="19"/>
        <v>1.6525094531949345</v>
      </c>
      <c r="Q103" s="16">
        <v>44560</v>
      </c>
      <c r="R103" s="27">
        <v>55</v>
      </c>
      <c r="S103" s="27" t="s">
        <v>37</v>
      </c>
      <c r="T103" s="27">
        <v>18.823529411764699</v>
      </c>
      <c r="U103" s="27">
        <v>17</v>
      </c>
      <c r="V103" s="11">
        <v>18</v>
      </c>
      <c r="Y103" s="10">
        <v>44488</v>
      </c>
      <c r="Z103">
        <v>0</v>
      </c>
      <c r="AA103" t="s">
        <v>18</v>
      </c>
      <c r="AB103">
        <v>21.8333333333333</v>
      </c>
      <c r="AC103">
        <v>4</v>
      </c>
      <c r="AD103" s="11">
        <v>21</v>
      </c>
      <c r="AG103" s="10">
        <v>44572</v>
      </c>
      <c r="AH103">
        <v>7</v>
      </c>
      <c r="AI103" t="s">
        <v>17</v>
      </c>
      <c r="AJ103">
        <v>24</v>
      </c>
      <c r="AK103">
        <v>5</v>
      </c>
      <c r="AL103" s="11">
        <v>24</v>
      </c>
    </row>
    <row r="104" spans="1:38" x14ac:dyDescent="0.3">
      <c r="A104" s="1">
        <v>44495</v>
      </c>
      <c r="B104">
        <v>7</v>
      </c>
      <c r="C104" t="s">
        <v>15</v>
      </c>
      <c r="D104">
        <v>22</v>
      </c>
      <c r="E104">
        <v>6</v>
      </c>
      <c r="F104">
        <f t="shared" si="16"/>
        <v>22</v>
      </c>
      <c r="G104">
        <f t="shared" si="20"/>
        <v>4</v>
      </c>
      <c r="H104">
        <f t="shared" si="17"/>
        <v>2</v>
      </c>
      <c r="I104">
        <f t="shared" si="21"/>
        <v>119</v>
      </c>
      <c r="J104">
        <f t="shared" si="18"/>
        <v>6.7237189795986563</v>
      </c>
      <c r="K104">
        <f>$P$10/(1+EXP(-(I104-$P$8)/$P$9))</f>
        <v>2.2694278129778724</v>
      </c>
      <c r="L104">
        <f t="shared" si="19"/>
        <v>7.2591346406039411E-2</v>
      </c>
      <c r="Q104" s="16">
        <v>44560</v>
      </c>
      <c r="R104" s="27">
        <v>55</v>
      </c>
      <c r="S104" s="27" t="s">
        <v>38</v>
      </c>
      <c r="T104" s="27">
        <v>18.7777777777777</v>
      </c>
      <c r="U104" s="27">
        <v>15</v>
      </c>
      <c r="V104" s="11">
        <v>18</v>
      </c>
      <c r="Y104" s="10">
        <v>44453</v>
      </c>
      <c r="Z104">
        <v>7</v>
      </c>
      <c r="AA104" t="s">
        <v>19</v>
      </c>
      <c r="AB104">
        <v>21.3333333333333</v>
      </c>
      <c r="AC104">
        <v>7</v>
      </c>
      <c r="AD104" s="11">
        <v>21</v>
      </c>
      <c r="AG104" s="10">
        <v>44523</v>
      </c>
      <c r="AH104">
        <v>0</v>
      </c>
      <c r="AI104" t="s">
        <v>18</v>
      </c>
      <c r="AJ104">
        <v>24.3</v>
      </c>
      <c r="AK104">
        <v>2</v>
      </c>
      <c r="AL104" s="11">
        <v>24</v>
      </c>
    </row>
    <row r="105" spans="1:38" x14ac:dyDescent="0.3">
      <c r="A105" s="2">
        <v>44502</v>
      </c>
      <c r="B105" s="3">
        <v>0</v>
      </c>
      <c r="C105" s="3" t="s">
        <v>15</v>
      </c>
      <c r="D105" s="3">
        <v>22.363636363636299</v>
      </c>
      <c r="E105" s="3">
        <v>5</v>
      </c>
      <c r="F105" s="3">
        <f t="shared" si="16"/>
        <v>22</v>
      </c>
      <c r="G105">
        <f t="shared" si="20"/>
        <v>5</v>
      </c>
      <c r="H105">
        <f t="shared" si="17"/>
        <v>0</v>
      </c>
      <c r="I105">
        <f t="shared" si="21"/>
        <v>0</v>
      </c>
      <c r="J105">
        <f t="shared" si="18"/>
        <v>0</v>
      </c>
      <c r="K105">
        <f>$P$10/(1+EXP(-(I105-$P$8)/$P$9))</f>
        <v>1.2854996900796727</v>
      </c>
      <c r="L105">
        <f t="shared" si="19"/>
        <v>1.6525094531949345</v>
      </c>
      <c r="Q105" s="16">
        <v>44505</v>
      </c>
      <c r="R105" s="27">
        <v>14</v>
      </c>
      <c r="S105" s="27" t="s">
        <v>39</v>
      </c>
      <c r="T105" s="27">
        <v>17</v>
      </c>
      <c r="U105" s="27">
        <v>11</v>
      </c>
      <c r="V105" s="11">
        <v>17</v>
      </c>
      <c r="Y105" s="10">
        <v>44453</v>
      </c>
      <c r="Z105">
        <v>7</v>
      </c>
      <c r="AA105" t="s">
        <v>20</v>
      </c>
      <c r="AB105">
        <v>21.352941176470502</v>
      </c>
      <c r="AC105">
        <v>7</v>
      </c>
      <c r="AD105" s="11">
        <v>21</v>
      </c>
      <c r="AG105" s="10">
        <v>44530</v>
      </c>
      <c r="AH105">
        <v>7</v>
      </c>
      <c r="AI105" t="s">
        <v>18</v>
      </c>
      <c r="AJ105">
        <v>24.2</v>
      </c>
      <c r="AK105">
        <v>4</v>
      </c>
      <c r="AL105" s="11">
        <v>24</v>
      </c>
    </row>
    <row r="106" spans="1:38" x14ac:dyDescent="0.3">
      <c r="A106" s="2">
        <v>44509</v>
      </c>
      <c r="B106" s="3">
        <v>7</v>
      </c>
      <c r="C106" s="3" t="s">
        <v>15</v>
      </c>
      <c r="D106" s="3">
        <v>22</v>
      </c>
      <c r="E106" s="3">
        <v>10</v>
      </c>
      <c r="F106" s="3">
        <f t="shared" si="16"/>
        <v>22</v>
      </c>
      <c r="G106">
        <f t="shared" si="20"/>
        <v>5</v>
      </c>
      <c r="H106">
        <f t="shared" si="17"/>
        <v>5</v>
      </c>
      <c r="I106">
        <f t="shared" si="21"/>
        <v>119</v>
      </c>
      <c r="J106">
        <f t="shared" si="18"/>
        <v>6.7237189795986563</v>
      </c>
      <c r="K106">
        <f>$P$10/(1+EXP(-(I106-$P$8)/$P$9))</f>
        <v>2.2694278129778724</v>
      </c>
      <c r="L106">
        <f t="shared" si="19"/>
        <v>7.4560244685388044</v>
      </c>
      <c r="Q106" s="16">
        <v>44573</v>
      </c>
      <c r="R106" s="27">
        <v>7</v>
      </c>
      <c r="S106" s="27" t="s">
        <v>39</v>
      </c>
      <c r="T106" s="27">
        <v>18.45</v>
      </c>
      <c r="U106" s="27">
        <v>8</v>
      </c>
      <c r="V106" s="11">
        <v>18</v>
      </c>
      <c r="Y106" s="10">
        <v>44488</v>
      </c>
      <c r="Z106">
        <v>0</v>
      </c>
      <c r="AA106" t="s">
        <v>21</v>
      </c>
      <c r="AB106">
        <v>21.8</v>
      </c>
      <c r="AC106">
        <v>3</v>
      </c>
      <c r="AD106" s="11">
        <v>21</v>
      </c>
      <c r="AG106" s="10">
        <v>44558</v>
      </c>
      <c r="AH106">
        <v>0</v>
      </c>
      <c r="AI106" t="s">
        <v>18</v>
      </c>
      <c r="AJ106">
        <v>24.3333333333333</v>
      </c>
      <c r="AK106">
        <v>1</v>
      </c>
      <c r="AL106" s="11">
        <v>24</v>
      </c>
    </row>
    <row r="107" spans="1:38" x14ac:dyDescent="0.3">
      <c r="A107" s="2">
        <v>44515</v>
      </c>
      <c r="B107" s="3">
        <v>13</v>
      </c>
      <c r="C107" s="3" t="s">
        <v>15</v>
      </c>
      <c r="D107" s="3">
        <v>22</v>
      </c>
      <c r="E107" s="3">
        <v>10</v>
      </c>
      <c r="F107" s="3">
        <f t="shared" si="16"/>
        <v>22</v>
      </c>
      <c r="G107">
        <f t="shared" si="20"/>
        <v>5</v>
      </c>
      <c r="H107">
        <f t="shared" si="17"/>
        <v>5</v>
      </c>
      <c r="I107">
        <f t="shared" si="21"/>
        <v>221</v>
      </c>
      <c r="J107">
        <f t="shared" si="18"/>
        <v>12.486906676397505</v>
      </c>
      <c r="K107">
        <f>$P$10/(1+EXP(-(I107-$P$8)/$P$9))</f>
        <v>3.5433883377221216</v>
      </c>
      <c r="L107">
        <f t="shared" si="19"/>
        <v>2.1217175346839241</v>
      </c>
      <c r="Q107" s="16">
        <v>44580</v>
      </c>
      <c r="R107" s="27">
        <v>14</v>
      </c>
      <c r="S107" s="27" t="s">
        <v>39</v>
      </c>
      <c r="T107" s="27">
        <v>18.692307692307601</v>
      </c>
      <c r="U107" s="27">
        <v>9</v>
      </c>
      <c r="V107" s="11">
        <v>18</v>
      </c>
      <c r="Y107" s="8">
        <v>44516</v>
      </c>
      <c r="Z107" s="3">
        <v>28</v>
      </c>
      <c r="AA107" s="3" t="s">
        <v>21</v>
      </c>
      <c r="AB107" s="3">
        <v>21.875</v>
      </c>
      <c r="AC107" s="3">
        <v>10</v>
      </c>
      <c r="AD107" s="9">
        <v>21</v>
      </c>
      <c r="AG107" s="10">
        <v>44572</v>
      </c>
      <c r="AH107">
        <v>7</v>
      </c>
      <c r="AI107" t="s">
        <v>18</v>
      </c>
      <c r="AJ107">
        <v>24</v>
      </c>
      <c r="AK107">
        <v>5</v>
      </c>
      <c r="AL107" s="11">
        <v>24</v>
      </c>
    </row>
    <row r="108" spans="1:38" x14ac:dyDescent="0.3">
      <c r="A108" s="1">
        <v>44523</v>
      </c>
      <c r="B108">
        <v>0</v>
      </c>
      <c r="C108" t="s">
        <v>15</v>
      </c>
      <c r="D108">
        <v>24</v>
      </c>
      <c r="E108">
        <v>2</v>
      </c>
      <c r="F108">
        <f t="shared" si="16"/>
        <v>24</v>
      </c>
      <c r="G108">
        <f t="shared" si="20"/>
        <v>2</v>
      </c>
      <c r="H108">
        <f t="shared" si="17"/>
        <v>0</v>
      </c>
      <c r="I108">
        <f t="shared" si="21"/>
        <v>0</v>
      </c>
      <c r="J108">
        <f t="shared" si="18"/>
        <v>0</v>
      </c>
      <c r="K108">
        <f>$P$10/(1+EXP(-(I108-$P$8)/$P$9))</f>
        <v>1.2854996900796727</v>
      </c>
      <c r="L108">
        <f t="shared" si="19"/>
        <v>1.6525094531949345</v>
      </c>
      <c r="Q108" s="16">
        <v>44573</v>
      </c>
      <c r="R108" s="27">
        <v>7</v>
      </c>
      <c r="S108" s="27" t="s">
        <v>40</v>
      </c>
      <c r="T108" s="27">
        <v>18.5</v>
      </c>
      <c r="U108" s="27">
        <v>7</v>
      </c>
      <c r="V108" s="11">
        <v>18</v>
      </c>
      <c r="Y108" s="10">
        <v>44488</v>
      </c>
      <c r="Z108">
        <v>0</v>
      </c>
      <c r="AA108" t="s">
        <v>22</v>
      </c>
      <c r="AB108">
        <v>21.8333333333333</v>
      </c>
      <c r="AC108">
        <v>3</v>
      </c>
      <c r="AD108" s="11">
        <v>21</v>
      </c>
      <c r="AG108" s="8">
        <v>44484</v>
      </c>
      <c r="AH108" s="3">
        <v>31</v>
      </c>
      <c r="AI108" s="3" t="s">
        <v>36</v>
      </c>
      <c r="AJ108" s="3">
        <v>24</v>
      </c>
      <c r="AK108" s="3">
        <v>13</v>
      </c>
      <c r="AL108" s="9">
        <v>24</v>
      </c>
    </row>
    <row r="109" spans="1:38" x14ac:dyDescent="0.3">
      <c r="A109" s="1">
        <v>44530</v>
      </c>
      <c r="B109">
        <v>7</v>
      </c>
      <c r="C109" t="s">
        <v>15</v>
      </c>
      <c r="D109">
        <v>23.8</v>
      </c>
      <c r="E109">
        <v>4</v>
      </c>
      <c r="F109">
        <f t="shared" si="16"/>
        <v>23</v>
      </c>
      <c r="G109">
        <f t="shared" si="20"/>
        <v>2</v>
      </c>
      <c r="H109">
        <f t="shared" si="17"/>
        <v>2</v>
      </c>
      <c r="I109">
        <f t="shared" si="21"/>
        <v>126</v>
      </c>
      <c r="J109">
        <f t="shared" si="18"/>
        <v>6.5917912809138919</v>
      </c>
      <c r="K109">
        <f>$P$10/(1+EXP(-(I109-$P$8)/$P$9))</f>
        <v>2.3432234589157392</v>
      </c>
      <c r="L109">
        <f t="shared" si="19"/>
        <v>0.11780234275008414</v>
      </c>
      <c r="Q109" s="16">
        <v>44498</v>
      </c>
      <c r="R109" s="27">
        <v>14</v>
      </c>
      <c r="S109" s="27" t="s">
        <v>41</v>
      </c>
      <c r="T109" s="27">
        <v>18</v>
      </c>
      <c r="U109" s="27">
        <v>8</v>
      </c>
      <c r="V109" s="11">
        <v>18</v>
      </c>
      <c r="Y109" s="10">
        <v>44516</v>
      </c>
      <c r="Z109">
        <v>28</v>
      </c>
      <c r="AA109" t="s">
        <v>22</v>
      </c>
      <c r="AB109">
        <v>21.8888888888888</v>
      </c>
      <c r="AC109">
        <v>9</v>
      </c>
      <c r="AD109" s="11">
        <v>21</v>
      </c>
      <c r="AG109" s="10">
        <v>44484</v>
      </c>
      <c r="AH109">
        <v>21</v>
      </c>
      <c r="AI109" t="s">
        <v>38</v>
      </c>
      <c r="AJ109">
        <v>24</v>
      </c>
      <c r="AK109">
        <v>11</v>
      </c>
      <c r="AL109" s="11">
        <v>24</v>
      </c>
    </row>
    <row r="110" spans="1:38" x14ac:dyDescent="0.3">
      <c r="A110" s="1">
        <v>44537</v>
      </c>
      <c r="B110">
        <v>14</v>
      </c>
      <c r="C110" t="s">
        <v>15</v>
      </c>
      <c r="D110">
        <v>24</v>
      </c>
      <c r="E110">
        <v>6</v>
      </c>
      <c r="F110">
        <f t="shared" si="16"/>
        <v>24</v>
      </c>
      <c r="G110">
        <f t="shared" si="20"/>
        <v>2</v>
      </c>
      <c r="H110">
        <f t="shared" si="17"/>
        <v>4</v>
      </c>
      <c r="I110">
        <f t="shared" si="21"/>
        <v>266</v>
      </c>
      <c r="J110">
        <f t="shared" si="18"/>
        <v>12.887996248695975</v>
      </c>
      <c r="K110">
        <f>$P$10/(1+EXP(-(I110-$P$8)/$P$9))</f>
        <v>4.2426610913321978</v>
      </c>
      <c r="L110">
        <f t="shared" si="19"/>
        <v>5.8884405246533253E-2</v>
      </c>
      <c r="Q110" s="16">
        <v>44505</v>
      </c>
      <c r="R110" s="27">
        <v>21</v>
      </c>
      <c r="S110" s="27" t="s">
        <v>41</v>
      </c>
      <c r="T110" s="27">
        <v>17</v>
      </c>
      <c r="U110" s="27">
        <v>11</v>
      </c>
      <c r="V110" s="11">
        <v>17</v>
      </c>
      <c r="Y110" s="8">
        <v>44488</v>
      </c>
      <c r="Z110" s="3">
        <v>0</v>
      </c>
      <c r="AA110" s="3" t="s">
        <v>23</v>
      </c>
      <c r="AB110" s="3">
        <v>21.8</v>
      </c>
      <c r="AC110" s="3">
        <v>2</v>
      </c>
      <c r="AD110" s="9">
        <v>21</v>
      </c>
      <c r="AG110" s="10">
        <v>44484</v>
      </c>
      <c r="AH110">
        <v>0</v>
      </c>
      <c r="AI110" t="s">
        <v>41</v>
      </c>
      <c r="AJ110">
        <v>24.307692307692299</v>
      </c>
      <c r="AK110">
        <v>4</v>
      </c>
      <c r="AL110" s="11">
        <v>24</v>
      </c>
    </row>
    <row r="111" spans="1:38" x14ac:dyDescent="0.3">
      <c r="A111" s="1">
        <v>44558</v>
      </c>
      <c r="B111">
        <v>0</v>
      </c>
      <c r="C111" t="s">
        <v>15</v>
      </c>
      <c r="D111">
        <v>24.363636363636299</v>
      </c>
      <c r="E111">
        <v>2</v>
      </c>
      <c r="F111">
        <f t="shared" si="16"/>
        <v>24</v>
      </c>
      <c r="G111">
        <f t="shared" si="20"/>
        <v>2</v>
      </c>
      <c r="H111">
        <f t="shared" si="17"/>
        <v>0</v>
      </c>
      <c r="I111">
        <f t="shared" si="21"/>
        <v>0</v>
      </c>
      <c r="J111">
        <f t="shared" si="18"/>
        <v>0</v>
      </c>
      <c r="K111">
        <f>$P$10/(1+EXP(-(I111-$P$8)/$P$9))</f>
        <v>1.2854996900796727</v>
      </c>
      <c r="L111">
        <f t="shared" si="19"/>
        <v>1.6525094531949345</v>
      </c>
      <c r="Q111" s="16">
        <v>44573</v>
      </c>
      <c r="R111" s="27">
        <v>7</v>
      </c>
      <c r="S111" s="27" t="s">
        <v>41</v>
      </c>
      <c r="T111" s="27">
        <v>18.590909090909001</v>
      </c>
      <c r="U111" s="27">
        <v>8</v>
      </c>
      <c r="V111" s="11">
        <v>18</v>
      </c>
      <c r="Y111" s="10">
        <v>44488</v>
      </c>
      <c r="Z111">
        <v>0</v>
      </c>
      <c r="AA111" t="s">
        <v>24</v>
      </c>
      <c r="AB111">
        <v>21.7777777777777</v>
      </c>
      <c r="AC111">
        <v>3</v>
      </c>
      <c r="AD111" s="11">
        <v>21</v>
      </c>
      <c r="AG111" s="10">
        <v>44484</v>
      </c>
      <c r="AH111">
        <v>0</v>
      </c>
      <c r="AI111" t="s">
        <v>42</v>
      </c>
      <c r="AJ111">
        <v>24.1538461538461</v>
      </c>
      <c r="AK111">
        <v>5</v>
      </c>
      <c r="AL111" s="11">
        <v>24</v>
      </c>
    </row>
    <row r="112" spans="1:38" x14ac:dyDescent="0.3">
      <c r="A112" s="1">
        <v>44572</v>
      </c>
      <c r="B112">
        <v>7</v>
      </c>
      <c r="C112" t="s">
        <v>15</v>
      </c>
      <c r="D112">
        <v>24</v>
      </c>
      <c r="E112">
        <v>6</v>
      </c>
      <c r="F112">
        <f t="shared" si="16"/>
        <v>24</v>
      </c>
      <c r="G112">
        <f t="shared" si="20"/>
        <v>2</v>
      </c>
      <c r="H112">
        <f t="shared" si="17"/>
        <v>4</v>
      </c>
      <c r="I112">
        <f t="shared" si="21"/>
        <v>133</v>
      </c>
      <c r="J112">
        <f t="shared" si="18"/>
        <v>6.4439981243479876</v>
      </c>
      <c r="K112">
        <f>$P$10/(1+EXP(-(I112-$P$8)/$P$9))</f>
        <v>2.4189627797884601</v>
      </c>
      <c r="L112">
        <f t="shared" si="19"/>
        <v>2.4996786916942333</v>
      </c>
      <c r="Q112" s="16">
        <v>44573</v>
      </c>
      <c r="R112" s="27">
        <v>7</v>
      </c>
      <c r="S112" s="27" t="s">
        <v>42</v>
      </c>
      <c r="T112" s="27">
        <v>18.8333333333333</v>
      </c>
      <c r="U112" s="27">
        <v>7</v>
      </c>
      <c r="V112" s="11">
        <v>18</v>
      </c>
      <c r="Y112" s="10">
        <v>44551</v>
      </c>
      <c r="Z112">
        <v>28</v>
      </c>
      <c r="AA112" t="s">
        <v>24</v>
      </c>
      <c r="AB112">
        <v>21.5</v>
      </c>
      <c r="AC112">
        <v>10</v>
      </c>
      <c r="AD112" s="11">
        <v>21</v>
      </c>
      <c r="AG112" s="10">
        <v>44484</v>
      </c>
      <c r="AH112">
        <v>0</v>
      </c>
      <c r="AI112" t="s">
        <v>43</v>
      </c>
      <c r="AJ112">
        <v>24.181818181818102</v>
      </c>
      <c r="AK112">
        <v>4</v>
      </c>
      <c r="AL112" s="11">
        <v>24</v>
      </c>
    </row>
    <row r="113" spans="1:38" ht="17.25" thickBot="1" x14ac:dyDescent="0.35">
      <c r="A113" s="1">
        <v>44579</v>
      </c>
      <c r="B113">
        <v>14</v>
      </c>
      <c r="C113" t="s">
        <v>15</v>
      </c>
      <c r="D113">
        <v>23</v>
      </c>
      <c r="E113">
        <v>8</v>
      </c>
      <c r="F113">
        <f t="shared" si="16"/>
        <v>23</v>
      </c>
      <c r="G113">
        <f t="shared" si="20"/>
        <v>2</v>
      </c>
      <c r="H113">
        <f t="shared" si="17"/>
        <v>6</v>
      </c>
      <c r="I113">
        <f t="shared" si="21"/>
        <v>252</v>
      </c>
      <c r="J113">
        <f t="shared" si="18"/>
        <v>13.183582561827784</v>
      </c>
      <c r="K113">
        <f>$P$10/(1+EXP(-(I113-$P$8)/$P$9))</f>
        <v>4.0163793485168595</v>
      </c>
      <c r="L113">
        <f t="shared" si="19"/>
        <v>3.9347508889903988</v>
      </c>
      <c r="Q113" s="16">
        <v>44580</v>
      </c>
      <c r="R113" s="27">
        <v>14</v>
      </c>
      <c r="S113" s="27" t="s">
        <v>42</v>
      </c>
      <c r="T113" s="27">
        <v>18.727272727272702</v>
      </c>
      <c r="U113" s="27">
        <v>9</v>
      </c>
      <c r="V113" s="11">
        <v>18</v>
      </c>
      <c r="Y113" s="10">
        <v>44551</v>
      </c>
      <c r="Z113">
        <v>28</v>
      </c>
      <c r="AA113" t="s">
        <v>25</v>
      </c>
      <c r="AB113">
        <v>21</v>
      </c>
      <c r="AC113">
        <v>9</v>
      </c>
      <c r="AD113" s="11">
        <v>21</v>
      </c>
      <c r="AG113" s="12">
        <v>44484</v>
      </c>
      <c r="AH113" s="13">
        <v>0</v>
      </c>
      <c r="AI113" s="13" t="s">
        <v>44</v>
      </c>
      <c r="AJ113" s="13">
        <v>24.0833333333333</v>
      </c>
      <c r="AK113" s="13">
        <v>4</v>
      </c>
      <c r="AL113" s="14">
        <v>24</v>
      </c>
    </row>
    <row r="114" spans="1:38" x14ac:dyDescent="0.3">
      <c r="A114" s="1">
        <v>44439</v>
      </c>
      <c r="B114">
        <v>0</v>
      </c>
      <c r="C114" t="s">
        <v>16</v>
      </c>
      <c r="D114">
        <v>22.3333333333333</v>
      </c>
      <c r="E114">
        <v>2</v>
      </c>
      <c r="F114">
        <f t="shared" si="16"/>
        <v>22</v>
      </c>
      <c r="G114">
        <f t="shared" si="20"/>
        <v>2</v>
      </c>
      <c r="H114">
        <f t="shared" si="17"/>
        <v>0</v>
      </c>
      <c r="I114">
        <f t="shared" si="21"/>
        <v>0</v>
      </c>
      <c r="J114">
        <f t="shared" si="18"/>
        <v>0</v>
      </c>
      <c r="K114">
        <f>$P$10/(1+EXP(-(I114-$P$8)/$P$9))</f>
        <v>1.2854996900796727</v>
      </c>
      <c r="L114">
        <f t="shared" si="19"/>
        <v>1.6525094531949345</v>
      </c>
      <c r="Q114" s="16">
        <v>44498</v>
      </c>
      <c r="R114" s="27">
        <v>14</v>
      </c>
      <c r="S114" s="27" t="s">
        <v>43</v>
      </c>
      <c r="T114" s="27">
        <v>18</v>
      </c>
      <c r="U114" s="27">
        <v>10</v>
      </c>
      <c r="V114" s="11">
        <v>18</v>
      </c>
      <c r="Y114" s="10">
        <v>44488</v>
      </c>
      <c r="Z114">
        <v>0</v>
      </c>
      <c r="AA114" t="s">
        <v>26</v>
      </c>
      <c r="AB114">
        <v>21.818181818181799</v>
      </c>
      <c r="AC114">
        <v>3</v>
      </c>
      <c r="AD114" s="11">
        <v>21</v>
      </c>
    </row>
    <row r="115" spans="1:38" x14ac:dyDescent="0.3">
      <c r="A115" s="1">
        <v>44446</v>
      </c>
      <c r="B115">
        <v>7</v>
      </c>
      <c r="C115" t="s">
        <v>16</v>
      </c>
      <c r="D115">
        <v>22</v>
      </c>
      <c r="E115">
        <v>4</v>
      </c>
      <c r="F115">
        <f t="shared" si="16"/>
        <v>22</v>
      </c>
      <c r="G115">
        <f t="shared" si="20"/>
        <v>2</v>
      </c>
      <c r="H115">
        <f t="shared" si="17"/>
        <v>2</v>
      </c>
      <c r="I115">
        <f t="shared" si="21"/>
        <v>119</v>
      </c>
      <c r="J115">
        <f t="shared" si="18"/>
        <v>6.7237189795986563</v>
      </c>
      <c r="K115">
        <f>$P$10/(1+EXP(-(I115-$P$8)/$P$9))</f>
        <v>2.2694278129778724</v>
      </c>
      <c r="L115">
        <f t="shared" si="19"/>
        <v>7.2591346406039411E-2</v>
      </c>
      <c r="Q115" s="16">
        <v>44573</v>
      </c>
      <c r="R115" s="27">
        <v>7</v>
      </c>
      <c r="S115" s="27" t="s">
        <v>43</v>
      </c>
      <c r="T115" s="27">
        <v>18.764705882352899</v>
      </c>
      <c r="U115" s="27">
        <v>7</v>
      </c>
      <c r="V115" s="11">
        <v>18</v>
      </c>
      <c r="Y115" s="10">
        <v>44551</v>
      </c>
      <c r="Z115">
        <v>28</v>
      </c>
      <c r="AA115" t="s">
        <v>26</v>
      </c>
      <c r="AB115">
        <v>21.5</v>
      </c>
      <c r="AC115">
        <v>11</v>
      </c>
      <c r="AD115" s="11">
        <v>21</v>
      </c>
    </row>
    <row r="116" spans="1:38" x14ac:dyDescent="0.3">
      <c r="A116" s="1">
        <v>44453</v>
      </c>
      <c r="B116">
        <v>14</v>
      </c>
      <c r="C116" t="s">
        <v>16</v>
      </c>
      <c r="D116">
        <v>21.419354838709602</v>
      </c>
      <c r="E116">
        <v>7</v>
      </c>
      <c r="F116">
        <f t="shared" si="16"/>
        <v>21</v>
      </c>
      <c r="G116">
        <f t="shared" si="20"/>
        <v>2</v>
      </c>
      <c r="H116">
        <f t="shared" si="17"/>
        <v>5</v>
      </c>
      <c r="I116">
        <f t="shared" si="21"/>
        <v>224</v>
      </c>
      <c r="J116">
        <f t="shared" si="18"/>
        <v>13.671247400504399</v>
      </c>
      <c r="K116">
        <f>$P$10/(1+EXP(-(I116-$P$8)/$P$9))</f>
        <v>3.5874340216116107</v>
      </c>
      <c r="L116">
        <f t="shared" si="19"/>
        <v>1.9953426433003474</v>
      </c>
      <c r="Q116" s="16">
        <v>44491</v>
      </c>
      <c r="R116" s="27">
        <v>7</v>
      </c>
      <c r="S116" s="27" t="s">
        <v>44</v>
      </c>
      <c r="T116" s="27">
        <v>18.5</v>
      </c>
      <c r="U116" s="27">
        <v>6</v>
      </c>
      <c r="V116" s="11">
        <v>18</v>
      </c>
      <c r="Y116" s="8">
        <v>44526</v>
      </c>
      <c r="Z116" s="3">
        <v>21</v>
      </c>
      <c r="AA116" s="3" t="s">
        <v>36</v>
      </c>
      <c r="AB116" s="3">
        <v>21.928571428571399</v>
      </c>
      <c r="AC116" s="3">
        <v>12</v>
      </c>
      <c r="AD116" s="9">
        <v>21</v>
      </c>
    </row>
    <row r="117" spans="1:38" x14ac:dyDescent="0.3">
      <c r="A117" s="1">
        <v>44488</v>
      </c>
      <c r="B117">
        <v>0</v>
      </c>
      <c r="C117" t="s">
        <v>16</v>
      </c>
      <c r="D117">
        <v>21.818181818181799</v>
      </c>
      <c r="E117">
        <v>4</v>
      </c>
      <c r="F117">
        <f t="shared" si="16"/>
        <v>21</v>
      </c>
      <c r="G117">
        <f t="shared" si="20"/>
        <v>4</v>
      </c>
      <c r="H117">
        <f t="shared" si="17"/>
        <v>0</v>
      </c>
      <c r="I117">
        <f t="shared" si="21"/>
        <v>0</v>
      </c>
      <c r="J117">
        <f t="shared" si="18"/>
        <v>0</v>
      </c>
      <c r="K117">
        <f>$P$10/(1+EXP(-(I117-$P$8)/$P$9))</f>
        <v>1.2854996900796727</v>
      </c>
      <c r="L117">
        <f t="shared" si="19"/>
        <v>1.6525094531949345</v>
      </c>
      <c r="Q117" s="16">
        <v>44573</v>
      </c>
      <c r="R117" s="27">
        <v>7</v>
      </c>
      <c r="S117" s="27" t="s">
        <v>44</v>
      </c>
      <c r="T117" s="27">
        <v>18.6875</v>
      </c>
      <c r="U117" s="27">
        <v>8</v>
      </c>
      <c r="V117" s="11">
        <v>18</v>
      </c>
      <c r="Y117" s="8">
        <v>44536</v>
      </c>
      <c r="Z117" s="3">
        <v>31</v>
      </c>
      <c r="AA117" s="3" t="s">
        <v>36</v>
      </c>
      <c r="AB117" s="3">
        <v>21.2222222222222</v>
      </c>
      <c r="AC117" s="3">
        <v>14</v>
      </c>
      <c r="AD117" s="9">
        <v>21</v>
      </c>
    </row>
    <row r="118" spans="1:38" ht="17.25" thickBot="1" x14ac:dyDescent="0.35">
      <c r="A118" s="1">
        <v>44495</v>
      </c>
      <c r="B118">
        <v>7</v>
      </c>
      <c r="C118" t="s">
        <v>16</v>
      </c>
      <c r="D118">
        <v>22</v>
      </c>
      <c r="E118">
        <v>6</v>
      </c>
      <c r="F118">
        <f t="shared" si="16"/>
        <v>22</v>
      </c>
      <c r="G118">
        <f t="shared" si="20"/>
        <v>4</v>
      </c>
      <c r="H118">
        <f t="shared" si="17"/>
        <v>2</v>
      </c>
      <c r="I118">
        <f t="shared" si="21"/>
        <v>119</v>
      </c>
      <c r="J118">
        <f t="shared" si="18"/>
        <v>6.7237189795986563</v>
      </c>
      <c r="K118">
        <f>$P$10/(1+EXP(-(I118-$P$8)/$P$9))</f>
        <v>2.2694278129778724</v>
      </c>
      <c r="L118">
        <f t="shared" si="19"/>
        <v>7.2591346406039411E-2</v>
      </c>
      <c r="Q118" s="18">
        <v>44580</v>
      </c>
      <c r="R118" s="13">
        <v>14</v>
      </c>
      <c r="S118" s="13" t="s">
        <v>44</v>
      </c>
      <c r="T118" s="13">
        <v>18.846153846153801</v>
      </c>
      <c r="U118" s="13">
        <v>10</v>
      </c>
      <c r="V118" s="14">
        <v>18</v>
      </c>
      <c r="Y118" s="8">
        <v>44543</v>
      </c>
      <c r="Z118" s="3">
        <v>38</v>
      </c>
      <c r="AA118" s="3" t="s">
        <v>36</v>
      </c>
      <c r="AB118" s="3">
        <v>21.076923076922998</v>
      </c>
      <c r="AC118" s="3">
        <v>14</v>
      </c>
      <c r="AD118" s="9">
        <v>21</v>
      </c>
    </row>
    <row r="119" spans="1:38" x14ac:dyDescent="0.3">
      <c r="A119" s="1">
        <v>44502</v>
      </c>
      <c r="B119">
        <v>14</v>
      </c>
      <c r="C119" t="s">
        <v>16</v>
      </c>
      <c r="D119">
        <v>22</v>
      </c>
      <c r="E119">
        <v>7</v>
      </c>
      <c r="F119">
        <f t="shared" si="16"/>
        <v>22</v>
      </c>
      <c r="G119">
        <f t="shared" si="20"/>
        <v>4</v>
      </c>
      <c r="H119">
        <f t="shared" si="17"/>
        <v>3</v>
      </c>
      <c r="I119">
        <f t="shared" si="21"/>
        <v>238</v>
      </c>
      <c r="J119">
        <f t="shared" si="18"/>
        <v>13.447437959197313</v>
      </c>
      <c r="K119">
        <f>$P$10/(1+EXP(-(I119-$P$8)/$P$9))</f>
        <v>3.7979054245022477</v>
      </c>
      <c r="L119">
        <f t="shared" si="19"/>
        <v>0.63665306645011199</v>
      </c>
      <c r="Y119" s="10">
        <v>44526</v>
      </c>
      <c r="Z119">
        <v>21</v>
      </c>
      <c r="AA119" t="s">
        <v>37</v>
      </c>
      <c r="AB119">
        <v>21.9166666666666</v>
      </c>
      <c r="AC119">
        <v>9</v>
      </c>
      <c r="AD119" s="11">
        <v>21</v>
      </c>
    </row>
    <row r="120" spans="1:38" x14ac:dyDescent="0.3">
      <c r="A120" s="1">
        <v>44523</v>
      </c>
      <c r="B120">
        <v>0</v>
      </c>
      <c r="C120" t="s">
        <v>16</v>
      </c>
      <c r="D120">
        <v>24.2</v>
      </c>
      <c r="E120">
        <v>2</v>
      </c>
      <c r="F120">
        <f t="shared" si="16"/>
        <v>24</v>
      </c>
      <c r="G120">
        <f t="shared" si="20"/>
        <v>2</v>
      </c>
      <c r="H120">
        <f t="shared" si="17"/>
        <v>0</v>
      </c>
      <c r="I120">
        <f t="shared" si="21"/>
        <v>0</v>
      </c>
      <c r="J120">
        <f t="shared" si="18"/>
        <v>0</v>
      </c>
      <c r="K120">
        <f>$P$10/(1+EXP(-(I120-$P$8)/$P$9))</f>
        <v>1.2854996900796727</v>
      </c>
      <c r="L120">
        <f t="shared" si="19"/>
        <v>1.6525094531949345</v>
      </c>
      <c r="Y120" s="10">
        <v>44536</v>
      </c>
      <c r="Z120">
        <v>31</v>
      </c>
      <c r="AA120" t="s">
        <v>37</v>
      </c>
      <c r="AB120">
        <v>21.1111111111111</v>
      </c>
      <c r="AC120">
        <v>14</v>
      </c>
      <c r="AD120" s="11">
        <v>21</v>
      </c>
    </row>
    <row r="121" spans="1:38" x14ac:dyDescent="0.3">
      <c r="A121" s="1">
        <v>44530</v>
      </c>
      <c r="B121">
        <v>7</v>
      </c>
      <c r="C121" t="s">
        <v>16</v>
      </c>
      <c r="D121">
        <v>24.181818181818102</v>
      </c>
      <c r="E121">
        <v>5</v>
      </c>
      <c r="F121">
        <f t="shared" si="16"/>
        <v>24</v>
      </c>
      <c r="G121">
        <f t="shared" si="20"/>
        <v>2</v>
      </c>
      <c r="H121">
        <f t="shared" si="17"/>
        <v>3</v>
      </c>
      <c r="I121">
        <f t="shared" si="21"/>
        <v>133</v>
      </c>
      <c r="J121">
        <f t="shared" si="18"/>
        <v>6.4439981243479876</v>
      </c>
      <c r="K121">
        <f>$P$10/(1+EXP(-(I121-$P$8)/$P$9))</f>
        <v>2.4189627797884601</v>
      </c>
      <c r="L121">
        <f t="shared" si="19"/>
        <v>0.33760425127115351</v>
      </c>
      <c r="Y121" s="10">
        <v>44543</v>
      </c>
      <c r="Z121">
        <v>38</v>
      </c>
      <c r="AA121" t="s">
        <v>37</v>
      </c>
      <c r="AB121">
        <v>21.636363636363601</v>
      </c>
      <c r="AC121">
        <v>15</v>
      </c>
      <c r="AD121" s="11">
        <v>21</v>
      </c>
    </row>
    <row r="122" spans="1:38" x14ac:dyDescent="0.3">
      <c r="A122" s="1">
        <v>44537</v>
      </c>
      <c r="B122">
        <v>14</v>
      </c>
      <c r="C122" t="s">
        <v>16</v>
      </c>
      <c r="D122">
        <v>24</v>
      </c>
      <c r="E122">
        <v>8</v>
      </c>
      <c r="F122">
        <f t="shared" si="16"/>
        <v>24</v>
      </c>
      <c r="G122">
        <f t="shared" si="20"/>
        <v>2</v>
      </c>
      <c r="H122">
        <f t="shared" si="17"/>
        <v>6</v>
      </c>
      <c r="I122">
        <f t="shared" si="21"/>
        <v>266</v>
      </c>
      <c r="J122">
        <f t="shared" si="18"/>
        <v>12.887996248695975</v>
      </c>
      <c r="K122">
        <f>$P$10/(1+EXP(-(I122-$P$8)/$P$9))</f>
        <v>4.2426610913321978</v>
      </c>
      <c r="L122">
        <f t="shared" si="19"/>
        <v>3.0882400399177419</v>
      </c>
      <c r="Y122" s="10">
        <v>44543</v>
      </c>
      <c r="Z122">
        <v>38</v>
      </c>
      <c r="AA122" t="s">
        <v>38</v>
      </c>
      <c r="AB122">
        <v>21.05</v>
      </c>
      <c r="AC122">
        <v>12</v>
      </c>
      <c r="AD122" s="11">
        <v>21</v>
      </c>
    </row>
    <row r="123" spans="1:38" x14ac:dyDescent="0.3">
      <c r="A123" s="1">
        <v>44558</v>
      </c>
      <c r="B123">
        <v>0</v>
      </c>
      <c r="C123" t="s">
        <v>16</v>
      </c>
      <c r="D123">
        <v>24.363636363636299</v>
      </c>
      <c r="E123">
        <v>2</v>
      </c>
      <c r="F123">
        <f t="shared" si="16"/>
        <v>24</v>
      </c>
      <c r="G123">
        <f t="shared" si="20"/>
        <v>2</v>
      </c>
      <c r="H123">
        <f t="shared" si="17"/>
        <v>0</v>
      </c>
      <c r="I123">
        <f t="shared" si="21"/>
        <v>0</v>
      </c>
      <c r="J123">
        <f t="shared" si="18"/>
        <v>0</v>
      </c>
      <c r="K123">
        <f>$P$10/(1+EXP(-(I123-$P$8)/$P$9))</f>
        <v>1.2854996900796727</v>
      </c>
      <c r="L123">
        <f t="shared" si="19"/>
        <v>1.6525094531949345</v>
      </c>
      <c r="Y123" s="10">
        <v>44566</v>
      </c>
      <c r="Z123">
        <v>0</v>
      </c>
      <c r="AA123" t="s">
        <v>39</v>
      </c>
      <c r="AB123">
        <v>21</v>
      </c>
      <c r="AC123">
        <v>5</v>
      </c>
      <c r="AD123" s="11">
        <v>21</v>
      </c>
    </row>
    <row r="124" spans="1:38" x14ac:dyDescent="0.3">
      <c r="A124" s="1">
        <v>44572</v>
      </c>
      <c r="B124">
        <v>7</v>
      </c>
      <c r="C124" t="s">
        <v>16</v>
      </c>
      <c r="D124">
        <v>24</v>
      </c>
      <c r="E124">
        <v>6</v>
      </c>
      <c r="F124">
        <f t="shared" si="16"/>
        <v>24</v>
      </c>
      <c r="G124">
        <f t="shared" si="20"/>
        <v>2</v>
      </c>
      <c r="H124">
        <f t="shared" si="17"/>
        <v>4</v>
      </c>
      <c r="I124">
        <f t="shared" si="21"/>
        <v>133</v>
      </c>
      <c r="J124">
        <f t="shared" si="18"/>
        <v>6.4439981243479876</v>
      </c>
      <c r="K124">
        <f>$P$10/(1+EXP(-(I124-$P$8)/$P$9))</f>
        <v>2.4189627797884601</v>
      </c>
      <c r="L124">
        <f t="shared" si="19"/>
        <v>2.4996786916942333</v>
      </c>
      <c r="Y124" s="10">
        <v>44566</v>
      </c>
      <c r="Z124">
        <v>0</v>
      </c>
      <c r="AA124" t="s">
        <v>40</v>
      </c>
      <c r="AB124">
        <v>21.3333333333333</v>
      </c>
      <c r="AC124">
        <v>5</v>
      </c>
      <c r="AD124" s="11">
        <v>21</v>
      </c>
    </row>
    <row r="125" spans="1:38" x14ac:dyDescent="0.3">
      <c r="A125" s="1">
        <v>44579</v>
      </c>
      <c r="B125">
        <v>14</v>
      </c>
      <c r="C125" t="s">
        <v>16</v>
      </c>
      <c r="D125">
        <v>23.3333333333333</v>
      </c>
      <c r="E125">
        <v>8</v>
      </c>
      <c r="F125">
        <f t="shared" si="16"/>
        <v>23</v>
      </c>
      <c r="G125">
        <f t="shared" si="20"/>
        <v>2</v>
      </c>
      <c r="H125">
        <f t="shared" si="17"/>
        <v>6</v>
      </c>
      <c r="I125">
        <f t="shared" si="21"/>
        <v>252</v>
      </c>
      <c r="J125">
        <f t="shared" si="18"/>
        <v>13.183582561827784</v>
      </c>
      <c r="K125">
        <f>$P$10/(1+EXP(-(I125-$P$8)/$P$9))</f>
        <v>4.0163793485168595</v>
      </c>
      <c r="L125">
        <f t="shared" si="19"/>
        <v>3.9347508889903988</v>
      </c>
      <c r="Y125" s="10">
        <v>44566</v>
      </c>
      <c r="Z125">
        <v>0</v>
      </c>
      <c r="AA125" t="s">
        <v>41</v>
      </c>
      <c r="AB125">
        <v>21.3333333333333</v>
      </c>
      <c r="AC125">
        <v>5</v>
      </c>
      <c r="AD125" s="11">
        <v>21</v>
      </c>
    </row>
    <row r="126" spans="1:38" x14ac:dyDescent="0.3">
      <c r="A126" s="1">
        <v>44439</v>
      </c>
      <c r="B126">
        <v>0</v>
      </c>
      <c r="C126" t="s">
        <v>17</v>
      </c>
      <c r="D126">
        <v>22.25</v>
      </c>
      <c r="E126">
        <v>2</v>
      </c>
      <c r="F126">
        <f t="shared" si="16"/>
        <v>22</v>
      </c>
      <c r="G126">
        <f t="shared" si="20"/>
        <v>2</v>
      </c>
      <c r="H126">
        <f t="shared" si="17"/>
        <v>0</v>
      </c>
      <c r="I126">
        <f t="shared" si="21"/>
        <v>0</v>
      </c>
      <c r="J126">
        <f t="shared" si="18"/>
        <v>0</v>
      </c>
      <c r="K126">
        <f>$P$10/(1+EXP(-(I126-$P$8)/$P$9))</f>
        <v>1.2854996900796727</v>
      </c>
      <c r="L126">
        <f t="shared" si="19"/>
        <v>1.6525094531949345</v>
      </c>
      <c r="Y126" s="10">
        <v>44547</v>
      </c>
      <c r="Z126">
        <v>21</v>
      </c>
      <c r="AA126" t="s">
        <v>42</v>
      </c>
      <c r="AB126">
        <v>21.125</v>
      </c>
      <c r="AC126">
        <v>11</v>
      </c>
      <c r="AD126" s="11">
        <v>21</v>
      </c>
    </row>
    <row r="127" spans="1:38" x14ac:dyDescent="0.3">
      <c r="A127" s="1">
        <v>44446</v>
      </c>
      <c r="B127">
        <v>7</v>
      </c>
      <c r="C127" t="s">
        <v>17</v>
      </c>
      <c r="D127">
        <v>22</v>
      </c>
      <c r="E127">
        <v>4</v>
      </c>
      <c r="F127">
        <f t="shared" si="16"/>
        <v>22</v>
      </c>
      <c r="G127">
        <f t="shared" si="20"/>
        <v>2</v>
      </c>
      <c r="H127">
        <f t="shared" si="17"/>
        <v>2</v>
      </c>
      <c r="I127">
        <f t="shared" si="21"/>
        <v>119</v>
      </c>
      <c r="J127">
        <f t="shared" si="18"/>
        <v>6.7237189795986563</v>
      </c>
      <c r="K127">
        <f>$P$10/(1+EXP(-(I127-$P$8)/$P$9))</f>
        <v>2.2694278129778724</v>
      </c>
      <c r="L127">
        <f t="shared" si="19"/>
        <v>7.2591346406039411E-2</v>
      </c>
      <c r="Y127" s="10">
        <v>44566</v>
      </c>
      <c r="Z127">
        <v>0</v>
      </c>
      <c r="AA127" t="s">
        <v>42</v>
      </c>
      <c r="AB127">
        <v>21.3333333333333</v>
      </c>
      <c r="AC127">
        <v>5</v>
      </c>
      <c r="AD127" s="11">
        <v>21</v>
      </c>
    </row>
    <row r="128" spans="1:38" x14ac:dyDescent="0.3">
      <c r="A128" s="1">
        <v>44453</v>
      </c>
      <c r="B128">
        <v>14</v>
      </c>
      <c r="C128" t="s">
        <v>17</v>
      </c>
      <c r="D128">
        <v>21.375</v>
      </c>
      <c r="E128">
        <v>6</v>
      </c>
      <c r="F128">
        <f t="shared" si="16"/>
        <v>21</v>
      </c>
      <c r="G128">
        <f t="shared" si="20"/>
        <v>2</v>
      </c>
      <c r="H128">
        <f t="shared" si="17"/>
        <v>4</v>
      </c>
      <c r="I128">
        <f t="shared" si="21"/>
        <v>224</v>
      </c>
      <c r="J128">
        <f t="shared" si="18"/>
        <v>13.671247400504399</v>
      </c>
      <c r="K128">
        <f>$P$10/(1+EXP(-(I128-$P$8)/$P$9))</f>
        <v>3.5874340216116107</v>
      </c>
      <c r="L128">
        <f t="shared" si="19"/>
        <v>0.17021068652356888</v>
      </c>
      <c r="Y128" s="10">
        <v>44498</v>
      </c>
      <c r="Z128">
        <v>14</v>
      </c>
      <c r="AA128" t="s">
        <v>44</v>
      </c>
      <c r="AB128">
        <v>21</v>
      </c>
      <c r="AC128">
        <v>9</v>
      </c>
      <c r="AD128" s="11">
        <v>21</v>
      </c>
    </row>
    <row r="129" spans="1:30" ht="17.25" thickBot="1" x14ac:dyDescent="0.35">
      <c r="A129" s="1">
        <v>44488</v>
      </c>
      <c r="B129">
        <v>0</v>
      </c>
      <c r="C129" t="s">
        <v>17</v>
      </c>
      <c r="D129">
        <v>21.8333333333333</v>
      </c>
      <c r="E129">
        <v>4</v>
      </c>
      <c r="F129">
        <f t="shared" si="16"/>
        <v>21</v>
      </c>
      <c r="G129">
        <f t="shared" si="20"/>
        <v>4</v>
      </c>
      <c r="H129">
        <f t="shared" si="17"/>
        <v>0</v>
      </c>
      <c r="I129">
        <f t="shared" si="21"/>
        <v>0</v>
      </c>
      <c r="J129">
        <f t="shared" si="18"/>
        <v>0</v>
      </c>
      <c r="K129">
        <f>$P$10/(1+EXP(-(I129-$P$8)/$P$9))</f>
        <v>1.2854996900796727</v>
      </c>
      <c r="L129">
        <f t="shared" si="19"/>
        <v>1.6525094531949345</v>
      </c>
      <c r="Y129" s="12">
        <v>44566</v>
      </c>
      <c r="Z129" s="13">
        <v>0</v>
      </c>
      <c r="AA129" s="13" t="s">
        <v>44</v>
      </c>
      <c r="AB129" s="13">
        <v>21</v>
      </c>
      <c r="AC129" s="13">
        <v>5</v>
      </c>
      <c r="AD129" s="14">
        <v>21</v>
      </c>
    </row>
    <row r="130" spans="1:30" x14ac:dyDescent="0.3">
      <c r="A130" s="1">
        <v>44495</v>
      </c>
      <c r="B130">
        <v>7</v>
      </c>
      <c r="C130" t="s">
        <v>17</v>
      </c>
      <c r="D130">
        <v>22</v>
      </c>
      <c r="E130">
        <v>6</v>
      </c>
      <c r="F130">
        <f t="shared" si="16"/>
        <v>22</v>
      </c>
      <c r="G130">
        <f t="shared" si="20"/>
        <v>4</v>
      </c>
      <c r="H130">
        <f t="shared" si="17"/>
        <v>2</v>
      </c>
      <c r="I130">
        <f t="shared" si="21"/>
        <v>119</v>
      </c>
      <c r="J130">
        <f t="shared" si="18"/>
        <v>6.7237189795986563</v>
      </c>
      <c r="K130">
        <f>$P$10/(1+EXP(-(I130-$P$8)/$P$9))</f>
        <v>2.2694278129778724</v>
      </c>
      <c r="L130">
        <f t="shared" si="19"/>
        <v>7.2591346406039411E-2</v>
      </c>
    </row>
    <row r="131" spans="1:30" x14ac:dyDescent="0.3">
      <c r="A131" s="1">
        <v>44502</v>
      </c>
      <c r="B131">
        <v>14</v>
      </c>
      <c r="C131" t="s">
        <v>17</v>
      </c>
      <c r="D131">
        <v>22.571428571428498</v>
      </c>
      <c r="E131">
        <v>7</v>
      </c>
      <c r="F131">
        <f t="shared" ref="F131:F194" si="22">IF(D131&lt;18,17,IF(D131&lt;19,18,IF(D131&lt;20,19,IF(D131&lt;21,20,IF(D131&lt;22,21,IF(D131&lt;23,22,IF(D131&lt;24,23,IF(D131&lt;25,24,IF(D131&lt;26,25)))))))))</f>
        <v>22</v>
      </c>
      <c r="G131">
        <f t="shared" si="20"/>
        <v>4</v>
      </c>
      <c r="H131">
        <f t="shared" ref="H131:H194" si="23">E131-G131</f>
        <v>3</v>
      </c>
      <c r="I131">
        <f t="shared" si="21"/>
        <v>238</v>
      </c>
      <c r="J131">
        <f t="shared" ref="J131:J194" si="24">EXP(-1*(LN(F131/18 )^2))*B131</f>
        <v>13.447437959197313</v>
      </c>
      <c r="K131">
        <f>$P$10/(1+EXP(-(I131-$P$8)/$P$9))</f>
        <v>3.7979054245022477</v>
      </c>
      <c r="L131">
        <f t="shared" ref="L131:L194" si="25">(H131-K131)^2</f>
        <v>0.63665306645011199</v>
      </c>
    </row>
    <row r="132" spans="1:30" x14ac:dyDescent="0.3">
      <c r="A132" s="1">
        <v>44523</v>
      </c>
      <c r="B132">
        <v>0</v>
      </c>
      <c r="C132" t="s">
        <v>17</v>
      </c>
      <c r="D132">
        <v>24.2</v>
      </c>
      <c r="E132">
        <v>2</v>
      </c>
      <c r="F132">
        <f t="shared" si="22"/>
        <v>24</v>
      </c>
      <c r="G132">
        <f t="shared" ref="G132:G195" si="26">IF(E132&gt;=E131, G131,E132 )</f>
        <v>2</v>
      </c>
      <c r="H132">
        <f t="shared" si="23"/>
        <v>0</v>
      </c>
      <c r="I132">
        <f t="shared" ref="I132:I195" si="27">B132*(F132-5)</f>
        <v>0</v>
      </c>
      <c r="J132">
        <f t="shared" si="24"/>
        <v>0</v>
      </c>
      <c r="K132">
        <f>$P$10/(1+EXP(-(I132-$P$8)/$P$9))</f>
        <v>1.2854996900796727</v>
      </c>
      <c r="L132">
        <f t="shared" si="25"/>
        <v>1.6525094531949345</v>
      </c>
    </row>
    <row r="133" spans="1:30" x14ac:dyDescent="0.3">
      <c r="A133" s="1">
        <v>44530</v>
      </c>
      <c r="B133">
        <v>7</v>
      </c>
      <c r="C133" t="s">
        <v>17</v>
      </c>
      <c r="D133">
        <v>24</v>
      </c>
      <c r="E133">
        <v>4</v>
      </c>
      <c r="F133">
        <f t="shared" si="22"/>
        <v>24</v>
      </c>
      <c r="G133">
        <f t="shared" si="26"/>
        <v>2</v>
      </c>
      <c r="H133">
        <f t="shared" si="23"/>
        <v>2</v>
      </c>
      <c r="I133">
        <f t="shared" si="27"/>
        <v>133</v>
      </c>
      <c r="J133">
        <f t="shared" si="24"/>
        <v>6.4439981243479876</v>
      </c>
      <c r="K133">
        <f>$P$10/(1+EXP(-(I133-$P$8)/$P$9))</f>
        <v>2.4189627797884601</v>
      </c>
      <c r="L133">
        <f t="shared" si="25"/>
        <v>0.1755298108480737</v>
      </c>
    </row>
    <row r="134" spans="1:30" x14ac:dyDescent="0.3">
      <c r="A134" s="1">
        <v>44537</v>
      </c>
      <c r="B134">
        <v>14</v>
      </c>
      <c r="C134" t="s">
        <v>17</v>
      </c>
      <c r="D134">
        <v>23.9166666666666</v>
      </c>
      <c r="E134">
        <v>7</v>
      </c>
      <c r="F134">
        <f t="shared" si="22"/>
        <v>23</v>
      </c>
      <c r="G134">
        <f t="shared" si="26"/>
        <v>2</v>
      </c>
      <c r="H134">
        <f t="shared" si="23"/>
        <v>5</v>
      </c>
      <c r="I134">
        <f t="shared" si="27"/>
        <v>252</v>
      </c>
      <c r="J134">
        <f t="shared" si="24"/>
        <v>13.183582561827784</v>
      </c>
      <c r="K134">
        <f>$P$10/(1+EXP(-(I134-$P$8)/$P$9))</f>
        <v>4.0163793485168595</v>
      </c>
      <c r="L134">
        <f t="shared" si="25"/>
        <v>0.96750958602411774</v>
      </c>
    </row>
    <row r="135" spans="1:30" x14ac:dyDescent="0.3">
      <c r="A135" s="1">
        <v>44558</v>
      </c>
      <c r="B135">
        <v>0</v>
      </c>
      <c r="C135" t="s">
        <v>17</v>
      </c>
      <c r="D135">
        <v>24.363636363636299</v>
      </c>
      <c r="E135">
        <v>1</v>
      </c>
      <c r="F135">
        <f t="shared" si="22"/>
        <v>24</v>
      </c>
      <c r="G135">
        <f t="shared" si="26"/>
        <v>1</v>
      </c>
      <c r="H135">
        <f t="shared" si="23"/>
        <v>0</v>
      </c>
      <c r="I135">
        <f t="shared" si="27"/>
        <v>0</v>
      </c>
      <c r="J135">
        <f t="shared" si="24"/>
        <v>0</v>
      </c>
      <c r="K135">
        <f>$P$10/(1+EXP(-(I135-$P$8)/$P$9))</f>
        <v>1.2854996900796727</v>
      </c>
      <c r="L135">
        <f t="shared" si="25"/>
        <v>1.6525094531949345</v>
      </c>
    </row>
    <row r="136" spans="1:30" x14ac:dyDescent="0.3">
      <c r="A136" s="1">
        <v>44572</v>
      </c>
      <c r="B136">
        <v>7</v>
      </c>
      <c r="C136" t="s">
        <v>17</v>
      </c>
      <c r="D136">
        <v>24</v>
      </c>
      <c r="E136">
        <v>5</v>
      </c>
      <c r="F136">
        <f t="shared" si="22"/>
        <v>24</v>
      </c>
      <c r="G136">
        <f t="shared" si="26"/>
        <v>1</v>
      </c>
      <c r="H136">
        <f t="shared" si="23"/>
        <v>4</v>
      </c>
      <c r="I136">
        <f t="shared" si="27"/>
        <v>133</v>
      </c>
      <c r="J136">
        <f t="shared" si="24"/>
        <v>6.4439981243479876</v>
      </c>
      <c r="K136">
        <f>$P$10/(1+EXP(-(I136-$P$8)/$P$9))</f>
        <v>2.4189627797884601</v>
      </c>
      <c r="L136">
        <f t="shared" si="25"/>
        <v>2.4996786916942333</v>
      </c>
    </row>
    <row r="137" spans="1:30" x14ac:dyDescent="0.3">
      <c r="A137" s="1">
        <v>44579</v>
      </c>
      <c r="B137">
        <v>14</v>
      </c>
      <c r="C137" t="s">
        <v>17</v>
      </c>
      <c r="D137">
        <v>23.5</v>
      </c>
      <c r="E137">
        <v>7</v>
      </c>
      <c r="F137">
        <f t="shared" si="22"/>
        <v>23</v>
      </c>
      <c r="G137">
        <f t="shared" si="26"/>
        <v>1</v>
      </c>
      <c r="H137">
        <f t="shared" si="23"/>
        <v>6</v>
      </c>
      <c r="I137">
        <f t="shared" si="27"/>
        <v>252</v>
      </c>
      <c r="J137">
        <f t="shared" si="24"/>
        <v>13.183582561827784</v>
      </c>
      <c r="K137">
        <f>$P$10/(1+EXP(-(I137-$P$8)/$P$9))</f>
        <v>4.0163793485168595</v>
      </c>
      <c r="L137">
        <f t="shared" si="25"/>
        <v>3.9347508889903988</v>
      </c>
    </row>
    <row r="138" spans="1:30" x14ac:dyDescent="0.3">
      <c r="A138" s="1">
        <v>44446</v>
      </c>
      <c r="B138">
        <v>0</v>
      </c>
      <c r="C138" t="s">
        <v>18</v>
      </c>
      <c r="D138">
        <v>22</v>
      </c>
      <c r="E138">
        <v>4</v>
      </c>
      <c r="F138">
        <f t="shared" si="22"/>
        <v>22</v>
      </c>
      <c r="G138">
        <f t="shared" si="26"/>
        <v>4</v>
      </c>
      <c r="H138">
        <f t="shared" si="23"/>
        <v>0</v>
      </c>
      <c r="I138">
        <f t="shared" si="27"/>
        <v>0</v>
      </c>
      <c r="J138">
        <f t="shared" si="24"/>
        <v>0</v>
      </c>
      <c r="K138">
        <f>$P$10/(1+EXP(-(I138-$P$8)/$P$9))</f>
        <v>1.2854996900796727</v>
      </c>
      <c r="L138">
        <f t="shared" si="25"/>
        <v>1.6525094531949345</v>
      </c>
    </row>
    <row r="139" spans="1:30" x14ac:dyDescent="0.3">
      <c r="A139" s="1">
        <v>44453</v>
      </c>
      <c r="B139">
        <v>7</v>
      </c>
      <c r="C139" t="s">
        <v>18</v>
      </c>
      <c r="D139">
        <v>21.3333333333333</v>
      </c>
      <c r="E139">
        <v>6</v>
      </c>
      <c r="F139">
        <f t="shared" si="22"/>
        <v>21</v>
      </c>
      <c r="G139">
        <f t="shared" si="26"/>
        <v>4</v>
      </c>
      <c r="H139">
        <f t="shared" si="23"/>
        <v>2</v>
      </c>
      <c r="I139">
        <f t="shared" si="27"/>
        <v>112</v>
      </c>
      <c r="J139">
        <f t="shared" si="24"/>
        <v>6.8356237002521993</v>
      </c>
      <c r="K139">
        <f>$P$10/(1+EXP(-(I139-$P$8)/$P$9))</f>
        <v>2.1975527103926016</v>
      </c>
      <c r="L139">
        <f t="shared" si="25"/>
        <v>3.9027073383463111E-2</v>
      </c>
    </row>
    <row r="140" spans="1:30" x14ac:dyDescent="0.3">
      <c r="A140" s="1">
        <v>44488</v>
      </c>
      <c r="B140">
        <v>0</v>
      </c>
      <c r="C140" t="s">
        <v>18</v>
      </c>
      <c r="D140">
        <v>21.8333333333333</v>
      </c>
      <c r="E140">
        <v>4</v>
      </c>
      <c r="F140">
        <f t="shared" si="22"/>
        <v>21</v>
      </c>
      <c r="G140">
        <f t="shared" si="26"/>
        <v>4</v>
      </c>
      <c r="H140">
        <f t="shared" si="23"/>
        <v>0</v>
      </c>
      <c r="I140">
        <f t="shared" si="27"/>
        <v>0</v>
      </c>
      <c r="J140">
        <f t="shared" si="24"/>
        <v>0</v>
      </c>
      <c r="K140">
        <f>$P$10/(1+EXP(-(I140-$P$8)/$P$9))</f>
        <v>1.2854996900796727</v>
      </c>
      <c r="L140">
        <f t="shared" si="25"/>
        <v>1.6525094531949345</v>
      </c>
    </row>
    <row r="141" spans="1:30" x14ac:dyDescent="0.3">
      <c r="A141" s="1">
        <v>44495</v>
      </c>
      <c r="B141">
        <v>7</v>
      </c>
      <c r="C141" t="s">
        <v>18</v>
      </c>
      <c r="D141">
        <v>22</v>
      </c>
      <c r="E141">
        <v>6</v>
      </c>
      <c r="F141">
        <f t="shared" si="22"/>
        <v>22</v>
      </c>
      <c r="G141">
        <f t="shared" si="26"/>
        <v>4</v>
      </c>
      <c r="H141">
        <f t="shared" si="23"/>
        <v>2</v>
      </c>
      <c r="I141">
        <f t="shared" si="27"/>
        <v>119</v>
      </c>
      <c r="J141">
        <f t="shared" si="24"/>
        <v>6.7237189795986563</v>
      </c>
      <c r="K141">
        <f>$P$10/(1+EXP(-(I141-$P$8)/$P$9))</f>
        <v>2.2694278129778724</v>
      </c>
      <c r="L141">
        <f t="shared" si="25"/>
        <v>7.2591346406039411E-2</v>
      </c>
    </row>
    <row r="142" spans="1:30" x14ac:dyDescent="0.3">
      <c r="A142" s="1">
        <v>44502</v>
      </c>
      <c r="B142">
        <v>14</v>
      </c>
      <c r="C142" t="s">
        <v>18</v>
      </c>
      <c r="D142">
        <v>22.4444444444444</v>
      </c>
      <c r="E142">
        <v>7</v>
      </c>
      <c r="F142">
        <f t="shared" si="22"/>
        <v>22</v>
      </c>
      <c r="G142">
        <f t="shared" si="26"/>
        <v>4</v>
      </c>
      <c r="H142">
        <f t="shared" si="23"/>
        <v>3</v>
      </c>
      <c r="I142">
        <f t="shared" si="27"/>
        <v>238</v>
      </c>
      <c r="J142">
        <f t="shared" si="24"/>
        <v>13.447437959197313</v>
      </c>
      <c r="K142">
        <f>$P$10/(1+EXP(-(I142-$P$8)/$P$9))</f>
        <v>3.7979054245022477</v>
      </c>
      <c r="L142">
        <f t="shared" si="25"/>
        <v>0.63665306645011199</v>
      </c>
    </row>
    <row r="143" spans="1:30" x14ac:dyDescent="0.3">
      <c r="A143" s="1">
        <v>44523</v>
      </c>
      <c r="B143">
        <v>0</v>
      </c>
      <c r="C143" t="s">
        <v>18</v>
      </c>
      <c r="D143">
        <v>24.3</v>
      </c>
      <c r="E143">
        <v>2</v>
      </c>
      <c r="F143">
        <f t="shared" si="22"/>
        <v>24</v>
      </c>
      <c r="G143">
        <f t="shared" si="26"/>
        <v>2</v>
      </c>
      <c r="H143">
        <f t="shared" si="23"/>
        <v>0</v>
      </c>
      <c r="I143">
        <f t="shared" si="27"/>
        <v>0</v>
      </c>
      <c r="J143">
        <f t="shared" si="24"/>
        <v>0</v>
      </c>
      <c r="K143">
        <f>$P$10/(1+EXP(-(I143-$P$8)/$P$9))</f>
        <v>1.2854996900796727</v>
      </c>
      <c r="L143">
        <f t="shared" si="25"/>
        <v>1.6525094531949345</v>
      </c>
    </row>
    <row r="144" spans="1:30" x14ac:dyDescent="0.3">
      <c r="A144" s="1">
        <v>44530</v>
      </c>
      <c r="B144">
        <v>7</v>
      </c>
      <c r="C144" t="s">
        <v>18</v>
      </c>
      <c r="D144">
        <v>24.2</v>
      </c>
      <c r="E144">
        <v>4</v>
      </c>
      <c r="F144">
        <f t="shared" si="22"/>
        <v>24</v>
      </c>
      <c r="G144">
        <f t="shared" si="26"/>
        <v>2</v>
      </c>
      <c r="H144">
        <f t="shared" si="23"/>
        <v>2</v>
      </c>
      <c r="I144">
        <f t="shared" si="27"/>
        <v>133</v>
      </c>
      <c r="J144">
        <f t="shared" si="24"/>
        <v>6.4439981243479876</v>
      </c>
      <c r="K144">
        <f>$P$10/(1+EXP(-(I144-$P$8)/$P$9))</f>
        <v>2.4189627797884601</v>
      </c>
      <c r="L144">
        <f t="shared" si="25"/>
        <v>0.1755298108480737</v>
      </c>
    </row>
    <row r="145" spans="1:12" x14ac:dyDescent="0.3">
      <c r="A145" s="1">
        <v>44537</v>
      </c>
      <c r="B145">
        <v>14</v>
      </c>
      <c r="C145" t="s">
        <v>18</v>
      </c>
      <c r="D145">
        <v>23.909090909090899</v>
      </c>
      <c r="E145">
        <v>6</v>
      </c>
      <c r="F145">
        <f t="shared" si="22"/>
        <v>23</v>
      </c>
      <c r="G145">
        <f t="shared" si="26"/>
        <v>2</v>
      </c>
      <c r="H145">
        <f t="shared" si="23"/>
        <v>4</v>
      </c>
      <c r="I145">
        <f t="shared" si="27"/>
        <v>252</v>
      </c>
      <c r="J145">
        <f t="shared" si="24"/>
        <v>13.183582561827784</v>
      </c>
      <c r="K145">
        <f>$P$10/(1+EXP(-(I145-$P$8)/$P$9))</f>
        <v>4.0163793485168595</v>
      </c>
      <c r="L145">
        <f t="shared" si="25"/>
        <v>2.68283057836748E-4</v>
      </c>
    </row>
    <row r="146" spans="1:12" x14ac:dyDescent="0.3">
      <c r="A146" s="1">
        <v>44558</v>
      </c>
      <c r="B146">
        <v>0</v>
      </c>
      <c r="C146" t="s">
        <v>18</v>
      </c>
      <c r="D146">
        <v>24.3333333333333</v>
      </c>
      <c r="E146">
        <v>1</v>
      </c>
      <c r="F146">
        <f t="shared" si="22"/>
        <v>24</v>
      </c>
      <c r="G146">
        <f t="shared" si="26"/>
        <v>1</v>
      </c>
      <c r="H146">
        <f t="shared" si="23"/>
        <v>0</v>
      </c>
      <c r="I146">
        <f t="shared" si="27"/>
        <v>0</v>
      </c>
      <c r="J146">
        <f t="shared" si="24"/>
        <v>0</v>
      </c>
      <c r="K146">
        <f>$P$10/(1+EXP(-(I146-$P$8)/$P$9))</f>
        <v>1.2854996900796727</v>
      </c>
      <c r="L146">
        <f t="shared" si="25"/>
        <v>1.6525094531949345</v>
      </c>
    </row>
    <row r="147" spans="1:12" x14ac:dyDescent="0.3">
      <c r="A147" s="1">
        <v>44572</v>
      </c>
      <c r="B147">
        <v>7</v>
      </c>
      <c r="C147" t="s">
        <v>18</v>
      </c>
      <c r="D147">
        <v>24</v>
      </c>
      <c r="E147">
        <v>5</v>
      </c>
      <c r="F147">
        <f t="shared" si="22"/>
        <v>24</v>
      </c>
      <c r="G147">
        <f t="shared" si="26"/>
        <v>1</v>
      </c>
      <c r="H147">
        <f t="shared" si="23"/>
        <v>4</v>
      </c>
      <c r="I147">
        <f t="shared" si="27"/>
        <v>133</v>
      </c>
      <c r="J147">
        <f t="shared" si="24"/>
        <v>6.4439981243479876</v>
      </c>
      <c r="K147">
        <f>$P$10/(1+EXP(-(I147-$P$8)/$P$9))</f>
        <v>2.4189627797884601</v>
      </c>
      <c r="L147">
        <f t="shared" si="25"/>
        <v>2.4996786916942333</v>
      </c>
    </row>
    <row r="148" spans="1:12" x14ac:dyDescent="0.3">
      <c r="A148" s="1">
        <v>44579</v>
      </c>
      <c r="B148">
        <v>14</v>
      </c>
      <c r="C148" t="s">
        <v>18</v>
      </c>
      <c r="D148">
        <v>23.6</v>
      </c>
      <c r="E148">
        <v>9</v>
      </c>
      <c r="F148">
        <f t="shared" si="22"/>
        <v>23</v>
      </c>
      <c r="G148">
        <f t="shared" si="26"/>
        <v>1</v>
      </c>
      <c r="H148">
        <f t="shared" si="23"/>
        <v>8</v>
      </c>
      <c r="I148">
        <f t="shared" si="27"/>
        <v>252</v>
      </c>
      <c r="J148">
        <f t="shared" si="24"/>
        <v>13.183582561827784</v>
      </c>
      <c r="K148">
        <f>$P$10/(1+EXP(-(I148-$P$8)/$P$9))</f>
        <v>4.0163793485168595</v>
      </c>
      <c r="L148">
        <f t="shared" si="25"/>
        <v>15.869233494922961</v>
      </c>
    </row>
    <row r="149" spans="1:12" x14ac:dyDescent="0.3">
      <c r="A149" s="1">
        <v>44446</v>
      </c>
      <c r="B149">
        <v>0</v>
      </c>
      <c r="C149" t="s">
        <v>19</v>
      </c>
      <c r="D149">
        <v>22</v>
      </c>
      <c r="E149">
        <v>4</v>
      </c>
      <c r="F149">
        <f t="shared" si="22"/>
        <v>22</v>
      </c>
      <c r="G149">
        <f t="shared" si="26"/>
        <v>4</v>
      </c>
      <c r="H149">
        <f t="shared" si="23"/>
        <v>0</v>
      </c>
      <c r="I149">
        <f t="shared" si="27"/>
        <v>0</v>
      </c>
      <c r="J149">
        <f t="shared" si="24"/>
        <v>0</v>
      </c>
      <c r="K149">
        <f>$P$10/(1+EXP(-(I149-$P$8)/$P$9))</f>
        <v>1.2854996900796727</v>
      </c>
      <c r="L149">
        <f t="shared" si="25"/>
        <v>1.6525094531949345</v>
      </c>
    </row>
    <row r="150" spans="1:12" x14ac:dyDescent="0.3">
      <c r="A150" s="1">
        <v>44453</v>
      </c>
      <c r="B150">
        <v>7</v>
      </c>
      <c r="C150" t="s">
        <v>19</v>
      </c>
      <c r="D150">
        <v>21.3333333333333</v>
      </c>
      <c r="E150">
        <v>7</v>
      </c>
      <c r="F150">
        <f t="shared" si="22"/>
        <v>21</v>
      </c>
      <c r="G150">
        <f t="shared" si="26"/>
        <v>4</v>
      </c>
      <c r="H150">
        <f t="shared" si="23"/>
        <v>3</v>
      </c>
      <c r="I150">
        <f t="shared" si="27"/>
        <v>112</v>
      </c>
      <c r="J150">
        <f t="shared" si="24"/>
        <v>6.8356237002521993</v>
      </c>
      <c r="K150">
        <f>$P$10/(1+EXP(-(I150-$P$8)/$P$9))</f>
        <v>2.1975527103926016</v>
      </c>
      <c r="L150">
        <f t="shared" si="25"/>
        <v>0.64392165259825995</v>
      </c>
    </row>
    <row r="151" spans="1:12" x14ac:dyDescent="0.3">
      <c r="A151" s="1">
        <v>44446</v>
      </c>
      <c r="B151">
        <v>0</v>
      </c>
      <c r="C151" t="s">
        <v>20</v>
      </c>
      <c r="D151">
        <v>22</v>
      </c>
      <c r="E151">
        <v>4</v>
      </c>
      <c r="F151">
        <f t="shared" si="22"/>
        <v>22</v>
      </c>
      <c r="G151">
        <f t="shared" si="26"/>
        <v>4</v>
      </c>
      <c r="H151">
        <f t="shared" si="23"/>
        <v>0</v>
      </c>
      <c r="I151">
        <f t="shared" si="27"/>
        <v>0</v>
      </c>
      <c r="J151">
        <f t="shared" si="24"/>
        <v>0</v>
      </c>
      <c r="K151">
        <f>$P$10/(1+EXP(-(I151-$P$8)/$P$9))</f>
        <v>1.2854996900796727</v>
      </c>
      <c r="L151">
        <f t="shared" si="25"/>
        <v>1.6525094531949345</v>
      </c>
    </row>
    <row r="152" spans="1:12" x14ac:dyDescent="0.3">
      <c r="A152" s="1">
        <v>44453</v>
      </c>
      <c r="B152">
        <v>7</v>
      </c>
      <c r="C152" t="s">
        <v>20</v>
      </c>
      <c r="D152">
        <v>21.352941176470502</v>
      </c>
      <c r="E152">
        <v>7</v>
      </c>
      <c r="F152">
        <f t="shared" si="22"/>
        <v>21</v>
      </c>
      <c r="G152">
        <f t="shared" si="26"/>
        <v>4</v>
      </c>
      <c r="H152">
        <f t="shared" si="23"/>
        <v>3</v>
      </c>
      <c r="I152">
        <f t="shared" si="27"/>
        <v>112</v>
      </c>
      <c r="J152">
        <f t="shared" si="24"/>
        <v>6.8356237002521993</v>
      </c>
      <c r="K152">
        <f>$P$10/(1+EXP(-(I152-$P$8)/$P$9))</f>
        <v>2.1975527103926016</v>
      </c>
      <c r="L152">
        <f t="shared" si="25"/>
        <v>0.64392165259825995</v>
      </c>
    </row>
    <row r="153" spans="1:12" x14ac:dyDescent="0.3">
      <c r="A153" s="2">
        <v>44439</v>
      </c>
      <c r="B153" s="3">
        <v>0</v>
      </c>
      <c r="C153" s="3" t="s">
        <v>21</v>
      </c>
      <c r="D153" s="3">
        <v>20.0833333333333</v>
      </c>
      <c r="E153" s="3">
        <v>2</v>
      </c>
      <c r="F153" s="3">
        <f t="shared" si="22"/>
        <v>20</v>
      </c>
      <c r="G153">
        <f t="shared" si="26"/>
        <v>2</v>
      </c>
      <c r="H153">
        <f t="shared" si="23"/>
        <v>0</v>
      </c>
      <c r="I153">
        <f t="shared" si="27"/>
        <v>0</v>
      </c>
      <c r="J153">
        <f t="shared" si="24"/>
        <v>0</v>
      </c>
      <c r="K153">
        <f>$P$10/(1+EXP(-(I153-$P$8)/$P$9))</f>
        <v>1.2854996900796727</v>
      </c>
      <c r="L153">
        <f t="shared" si="25"/>
        <v>1.6525094531949345</v>
      </c>
    </row>
    <row r="154" spans="1:12" x14ac:dyDescent="0.3">
      <c r="A154" s="2">
        <v>44446</v>
      </c>
      <c r="B154" s="3">
        <v>7</v>
      </c>
      <c r="C154" s="3" t="s">
        <v>21</v>
      </c>
      <c r="D154" s="3">
        <v>19.75</v>
      </c>
      <c r="E154" s="3">
        <v>3</v>
      </c>
      <c r="F154" s="3">
        <f t="shared" si="22"/>
        <v>19</v>
      </c>
      <c r="G154">
        <f t="shared" si="26"/>
        <v>2</v>
      </c>
      <c r="H154">
        <f t="shared" si="23"/>
        <v>1</v>
      </c>
      <c r="I154">
        <f t="shared" si="27"/>
        <v>98</v>
      </c>
      <c r="J154">
        <f t="shared" si="24"/>
        <v>6.9795670291278924</v>
      </c>
      <c r="K154">
        <f>$P$10/(1+EXP(-(I154-$P$8)/$P$9))</f>
        <v>2.0594643081561674</v>
      </c>
      <c r="L154">
        <f t="shared" si="25"/>
        <v>1.1224646202568265</v>
      </c>
    </row>
    <row r="155" spans="1:12" x14ac:dyDescent="0.3">
      <c r="A155" s="2">
        <v>44453</v>
      </c>
      <c r="B155" s="3">
        <v>14</v>
      </c>
      <c r="C155" s="3" t="s">
        <v>21</v>
      </c>
      <c r="D155" s="3">
        <v>18.911764705882302</v>
      </c>
      <c r="E155" s="3">
        <v>3</v>
      </c>
      <c r="F155" s="3">
        <f t="shared" si="22"/>
        <v>18</v>
      </c>
      <c r="G155">
        <f t="shared" si="26"/>
        <v>2</v>
      </c>
      <c r="H155">
        <f t="shared" si="23"/>
        <v>1</v>
      </c>
      <c r="I155">
        <f t="shared" si="27"/>
        <v>182</v>
      </c>
      <c r="J155">
        <f t="shared" si="24"/>
        <v>14</v>
      </c>
      <c r="K155">
        <f>$P$10/(1+EXP(-(I155-$P$8)/$P$9))</f>
        <v>3.0051301870585641</v>
      </c>
      <c r="L155">
        <f t="shared" si="25"/>
        <v>4.0205470670535117</v>
      </c>
    </row>
    <row r="156" spans="1:12" x14ac:dyDescent="0.3">
      <c r="A156" s="2">
        <v>44462</v>
      </c>
      <c r="B156" s="3">
        <v>23</v>
      </c>
      <c r="C156" s="3" t="s">
        <v>21</v>
      </c>
      <c r="D156" s="3">
        <v>19.5</v>
      </c>
      <c r="E156" s="3">
        <v>8</v>
      </c>
      <c r="F156" s="3">
        <f t="shared" si="22"/>
        <v>19</v>
      </c>
      <c r="G156">
        <f t="shared" si="26"/>
        <v>2</v>
      </c>
      <c r="H156">
        <f t="shared" si="23"/>
        <v>6</v>
      </c>
      <c r="I156">
        <f t="shared" si="27"/>
        <v>322</v>
      </c>
      <c r="J156">
        <f t="shared" si="24"/>
        <v>22.93286309570593</v>
      </c>
      <c r="K156">
        <f>$P$10/(1+EXP(-(I156-$P$8)/$P$9))</f>
        <v>5.2198354314138466</v>
      </c>
      <c r="L156">
        <f t="shared" si="25"/>
        <v>0.60865675407721875</v>
      </c>
    </row>
    <row r="157" spans="1:12" x14ac:dyDescent="0.3">
      <c r="A157" s="1">
        <v>44465</v>
      </c>
      <c r="B157">
        <v>0</v>
      </c>
      <c r="C157" t="s">
        <v>21</v>
      </c>
      <c r="D157">
        <v>19.230769230769202</v>
      </c>
      <c r="E157">
        <v>6</v>
      </c>
      <c r="F157">
        <f t="shared" si="22"/>
        <v>19</v>
      </c>
      <c r="G157">
        <f t="shared" si="26"/>
        <v>6</v>
      </c>
      <c r="H157">
        <f t="shared" si="23"/>
        <v>0</v>
      </c>
      <c r="I157">
        <f t="shared" si="27"/>
        <v>0</v>
      </c>
      <c r="J157">
        <f t="shared" si="24"/>
        <v>0</v>
      </c>
      <c r="K157">
        <f>$P$10/(1+EXP(-(I157-$P$8)/$P$9))</f>
        <v>1.2854996900796727</v>
      </c>
      <c r="L157">
        <f t="shared" si="25"/>
        <v>1.6525094531949345</v>
      </c>
    </row>
    <row r="158" spans="1:12" x14ac:dyDescent="0.3">
      <c r="A158" s="1">
        <v>44488</v>
      </c>
      <c r="B158">
        <v>0</v>
      </c>
      <c r="C158" t="s">
        <v>21</v>
      </c>
      <c r="D158">
        <v>21.8</v>
      </c>
      <c r="E158">
        <v>3</v>
      </c>
      <c r="F158">
        <f t="shared" si="22"/>
        <v>21</v>
      </c>
      <c r="G158">
        <f t="shared" si="26"/>
        <v>3</v>
      </c>
      <c r="H158">
        <f t="shared" si="23"/>
        <v>0</v>
      </c>
      <c r="I158">
        <f t="shared" si="27"/>
        <v>0</v>
      </c>
      <c r="J158">
        <f t="shared" si="24"/>
        <v>0</v>
      </c>
      <c r="K158">
        <f>$P$10/(1+EXP(-(I158-$P$8)/$P$9))</f>
        <v>1.2854996900796727</v>
      </c>
      <c r="L158">
        <f t="shared" si="25"/>
        <v>1.6525094531949345</v>
      </c>
    </row>
    <row r="159" spans="1:12" x14ac:dyDescent="0.3">
      <c r="A159" s="1">
        <v>44495</v>
      </c>
      <c r="B159">
        <v>7</v>
      </c>
      <c r="C159" t="s">
        <v>21</v>
      </c>
      <c r="D159">
        <v>22.2</v>
      </c>
      <c r="E159">
        <v>5</v>
      </c>
      <c r="F159">
        <f t="shared" si="22"/>
        <v>22</v>
      </c>
      <c r="G159">
        <f t="shared" si="26"/>
        <v>3</v>
      </c>
      <c r="H159">
        <f t="shared" si="23"/>
        <v>2</v>
      </c>
      <c r="I159">
        <f t="shared" si="27"/>
        <v>119</v>
      </c>
      <c r="J159">
        <f t="shared" si="24"/>
        <v>6.7237189795986563</v>
      </c>
      <c r="K159">
        <f>$P$10/(1+EXP(-(I159-$P$8)/$P$9))</f>
        <v>2.2694278129778724</v>
      </c>
      <c r="L159">
        <f t="shared" si="25"/>
        <v>7.2591346406039411E-2</v>
      </c>
    </row>
    <row r="160" spans="1:12" x14ac:dyDescent="0.3">
      <c r="A160" s="1">
        <v>44502</v>
      </c>
      <c r="B160">
        <v>14</v>
      </c>
      <c r="C160" t="s">
        <v>21</v>
      </c>
      <c r="D160">
        <v>22.4166666666666</v>
      </c>
      <c r="E160">
        <v>7</v>
      </c>
      <c r="F160">
        <f t="shared" si="22"/>
        <v>22</v>
      </c>
      <c r="G160">
        <f t="shared" si="26"/>
        <v>3</v>
      </c>
      <c r="H160">
        <f t="shared" si="23"/>
        <v>4</v>
      </c>
      <c r="I160">
        <f t="shared" si="27"/>
        <v>238</v>
      </c>
      <c r="J160">
        <f t="shared" si="24"/>
        <v>13.447437959197313</v>
      </c>
      <c r="K160">
        <f>$P$10/(1+EXP(-(I160-$P$8)/$P$9))</f>
        <v>3.7979054245022477</v>
      </c>
      <c r="L160">
        <f t="shared" si="25"/>
        <v>4.0842217445616717E-2</v>
      </c>
    </row>
    <row r="161" spans="1:12" x14ac:dyDescent="0.3">
      <c r="A161" s="2">
        <v>44516</v>
      </c>
      <c r="B161" s="3">
        <v>28</v>
      </c>
      <c r="C161" s="3" t="s">
        <v>21</v>
      </c>
      <c r="D161" s="3">
        <v>21.875</v>
      </c>
      <c r="E161" s="3">
        <v>10</v>
      </c>
      <c r="F161" s="3">
        <f t="shared" si="22"/>
        <v>21</v>
      </c>
      <c r="G161">
        <f t="shared" si="26"/>
        <v>3</v>
      </c>
      <c r="H161">
        <f t="shared" si="23"/>
        <v>7</v>
      </c>
      <c r="I161">
        <f t="shared" si="27"/>
        <v>448</v>
      </c>
      <c r="J161">
        <f t="shared" si="24"/>
        <v>27.342494801008797</v>
      </c>
      <c r="K161">
        <f>$P$10/(1+EXP(-(I161-$P$8)/$P$9))</f>
        <v>7.697768549220231</v>
      </c>
      <c r="L161">
        <f t="shared" si="25"/>
        <v>0.48688094828090595</v>
      </c>
    </row>
    <row r="162" spans="1:12" x14ac:dyDescent="0.3">
      <c r="A162" s="1">
        <v>44523</v>
      </c>
      <c r="B162">
        <v>0</v>
      </c>
      <c r="C162" t="s">
        <v>21</v>
      </c>
      <c r="D162">
        <v>22.1</v>
      </c>
      <c r="E162">
        <v>2</v>
      </c>
      <c r="F162">
        <f t="shared" si="22"/>
        <v>22</v>
      </c>
      <c r="G162">
        <f t="shared" si="26"/>
        <v>2</v>
      </c>
      <c r="H162">
        <f t="shared" si="23"/>
        <v>0</v>
      </c>
      <c r="I162">
        <f t="shared" si="27"/>
        <v>0</v>
      </c>
      <c r="J162">
        <f t="shared" si="24"/>
        <v>0</v>
      </c>
      <c r="K162">
        <f>$P$10/(1+EXP(-(I162-$P$8)/$P$9))</f>
        <v>1.2854996900796727</v>
      </c>
      <c r="L162">
        <f t="shared" si="25"/>
        <v>1.6525094531949345</v>
      </c>
    </row>
    <row r="163" spans="1:12" x14ac:dyDescent="0.3">
      <c r="A163" s="1">
        <v>44530</v>
      </c>
      <c r="B163">
        <v>7</v>
      </c>
      <c r="C163" t="s">
        <v>21</v>
      </c>
      <c r="D163">
        <v>22.1</v>
      </c>
      <c r="E163">
        <v>4</v>
      </c>
      <c r="F163">
        <f t="shared" si="22"/>
        <v>22</v>
      </c>
      <c r="G163">
        <f t="shared" si="26"/>
        <v>2</v>
      </c>
      <c r="H163">
        <f t="shared" si="23"/>
        <v>2</v>
      </c>
      <c r="I163">
        <f t="shared" si="27"/>
        <v>119</v>
      </c>
      <c r="J163">
        <f t="shared" si="24"/>
        <v>6.7237189795986563</v>
      </c>
      <c r="K163">
        <f>$P$10/(1+EXP(-(I163-$P$8)/$P$9))</f>
        <v>2.2694278129778724</v>
      </c>
      <c r="L163">
        <f t="shared" si="25"/>
        <v>7.2591346406039411E-2</v>
      </c>
    </row>
    <row r="164" spans="1:12" x14ac:dyDescent="0.3">
      <c r="A164" s="1">
        <v>44537</v>
      </c>
      <c r="B164">
        <v>14</v>
      </c>
      <c r="C164" t="s">
        <v>21</v>
      </c>
      <c r="D164">
        <v>22.272727272727199</v>
      </c>
      <c r="E164">
        <v>6</v>
      </c>
      <c r="F164">
        <f t="shared" si="22"/>
        <v>22</v>
      </c>
      <c r="G164">
        <f t="shared" si="26"/>
        <v>2</v>
      </c>
      <c r="H164">
        <f t="shared" si="23"/>
        <v>4</v>
      </c>
      <c r="I164">
        <f t="shared" si="27"/>
        <v>238</v>
      </c>
      <c r="J164">
        <f t="shared" si="24"/>
        <v>13.447437959197313</v>
      </c>
      <c r="K164">
        <f>$P$10/(1+EXP(-(I164-$P$8)/$P$9))</f>
        <v>3.7979054245022477</v>
      </c>
      <c r="L164">
        <f t="shared" si="25"/>
        <v>4.0842217445616717E-2</v>
      </c>
    </row>
    <row r="165" spans="1:12" x14ac:dyDescent="0.3">
      <c r="A165" s="2">
        <v>44439</v>
      </c>
      <c r="B165" s="3">
        <v>0</v>
      </c>
      <c r="C165" s="3" t="s">
        <v>22</v>
      </c>
      <c r="D165" s="3">
        <v>20</v>
      </c>
      <c r="E165" s="3">
        <v>2</v>
      </c>
      <c r="F165" s="3">
        <f t="shared" si="22"/>
        <v>20</v>
      </c>
      <c r="G165">
        <f t="shared" si="26"/>
        <v>2</v>
      </c>
      <c r="H165">
        <f t="shared" si="23"/>
        <v>0</v>
      </c>
      <c r="I165">
        <f t="shared" si="27"/>
        <v>0</v>
      </c>
      <c r="J165">
        <f t="shared" si="24"/>
        <v>0</v>
      </c>
      <c r="K165">
        <f>$P$10/(1+EXP(-(I165-$P$8)/$P$9))</f>
        <v>1.2854996900796727</v>
      </c>
      <c r="L165">
        <f t="shared" si="25"/>
        <v>1.6525094531949345</v>
      </c>
    </row>
    <row r="166" spans="1:12" x14ac:dyDescent="0.3">
      <c r="A166" s="2">
        <v>44446</v>
      </c>
      <c r="B166" s="3">
        <v>7</v>
      </c>
      <c r="C166" s="3" t="s">
        <v>22</v>
      </c>
      <c r="D166" s="3">
        <v>19.8333333333333</v>
      </c>
      <c r="E166" s="3">
        <v>4</v>
      </c>
      <c r="F166" s="3">
        <f t="shared" si="22"/>
        <v>19</v>
      </c>
      <c r="G166">
        <f t="shared" si="26"/>
        <v>2</v>
      </c>
      <c r="H166">
        <f t="shared" si="23"/>
        <v>2</v>
      </c>
      <c r="I166">
        <f t="shared" si="27"/>
        <v>98</v>
      </c>
      <c r="J166">
        <f t="shared" si="24"/>
        <v>6.9795670291278924</v>
      </c>
      <c r="K166">
        <f>$P$10/(1+EXP(-(I166-$P$8)/$P$9))</f>
        <v>2.0594643081561674</v>
      </c>
      <c r="L166">
        <f t="shared" si="25"/>
        <v>3.5360039444916409E-3</v>
      </c>
    </row>
    <row r="167" spans="1:12" x14ac:dyDescent="0.3">
      <c r="A167" s="2">
        <v>44453</v>
      </c>
      <c r="B167" s="3">
        <v>14</v>
      </c>
      <c r="C167" s="3" t="s">
        <v>22</v>
      </c>
      <c r="D167" s="3">
        <v>18.9714285714285</v>
      </c>
      <c r="E167" s="3">
        <v>4</v>
      </c>
      <c r="F167" s="3">
        <f t="shared" si="22"/>
        <v>18</v>
      </c>
      <c r="G167">
        <f t="shared" si="26"/>
        <v>2</v>
      </c>
      <c r="H167">
        <f t="shared" si="23"/>
        <v>2</v>
      </c>
      <c r="I167">
        <f t="shared" si="27"/>
        <v>182</v>
      </c>
      <c r="J167">
        <f t="shared" si="24"/>
        <v>14</v>
      </c>
      <c r="K167">
        <f>$P$10/(1+EXP(-(I167-$P$8)/$P$9))</f>
        <v>3.0051301870585641</v>
      </c>
      <c r="L167">
        <f t="shared" si="25"/>
        <v>1.0102866929363841</v>
      </c>
    </row>
    <row r="168" spans="1:12" x14ac:dyDescent="0.3">
      <c r="A168" s="2">
        <v>44462</v>
      </c>
      <c r="B168" s="3">
        <v>23</v>
      </c>
      <c r="C168" s="3" t="s">
        <v>22</v>
      </c>
      <c r="D168" s="3">
        <v>19.5</v>
      </c>
      <c r="E168" s="3">
        <v>9</v>
      </c>
      <c r="F168" s="3">
        <f t="shared" si="22"/>
        <v>19</v>
      </c>
      <c r="G168">
        <f t="shared" si="26"/>
        <v>2</v>
      </c>
      <c r="H168">
        <f t="shared" si="23"/>
        <v>7</v>
      </c>
      <c r="I168">
        <f t="shared" si="27"/>
        <v>322</v>
      </c>
      <c r="J168">
        <f t="shared" si="24"/>
        <v>22.93286309570593</v>
      </c>
      <c r="K168">
        <f>$P$10/(1+EXP(-(I168-$P$8)/$P$9))</f>
        <v>5.2198354314138466</v>
      </c>
      <c r="L168">
        <f t="shared" si="25"/>
        <v>3.1689858912495255</v>
      </c>
    </row>
    <row r="169" spans="1:12" x14ac:dyDescent="0.3">
      <c r="A169" s="1">
        <v>44488</v>
      </c>
      <c r="B169">
        <v>0</v>
      </c>
      <c r="C169" t="s">
        <v>22</v>
      </c>
      <c r="D169">
        <v>21.8333333333333</v>
      </c>
      <c r="E169">
        <v>3</v>
      </c>
      <c r="F169">
        <f t="shared" si="22"/>
        <v>21</v>
      </c>
      <c r="G169">
        <f t="shared" si="26"/>
        <v>3</v>
      </c>
      <c r="H169">
        <f t="shared" si="23"/>
        <v>0</v>
      </c>
      <c r="I169">
        <f t="shared" si="27"/>
        <v>0</v>
      </c>
      <c r="J169">
        <f t="shared" si="24"/>
        <v>0</v>
      </c>
      <c r="K169">
        <f>$P$10/(1+EXP(-(I169-$P$8)/$P$9))</f>
        <v>1.2854996900796727</v>
      </c>
      <c r="L169">
        <f t="shared" si="25"/>
        <v>1.6525094531949345</v>
      </c>
    </row>
    <row r="170" spans="1:12" x14ac:dyDescent="0.3">
      <c r="A170" s="1">
        <v>44495</v>
      </c>
      <c r="B170">
        <v>7</v>
      </c>
      <c r="C170" t="s">
        <v>22</v>
      </c>
      <c r="D170">
        <v>22.2</v>
      </c>
      <c r="E170">
        <v>5</v>
      </c>
      <c r="F170">
        <f t="shared" si="22"/>
        <v>22</v>
      </c>
      <c r="G170">
        <f t="shared" si="26"/>
        <v>3</v>
      </c>
      <c r="H170">
        <f t="shared" si="23"/>
        <v>2</v>
      </c>
      <c r="I170">
        <f t="shared" si="27"/>
        <v>119</v>
      </c>
      <c r="J170">
        <f t="shared" si="24"/>
        <v>6.7237189795986563</v>
      </c>
      <c r="K170">
        <f>$P$10/(1+EXP(-(I170-$P$8)/$P$9))</f>
        <v>2.2694278129778724</v>
      </c>
      <c r="L170">
        <f t="shared" si="25"/>
        <v>7.2591346406039411E-2</v>
      </c>
    </row>
    <row r="171" spans="1:12" x14ac:dyDescent="0.3">
      <c r="A171" s="1">
        <v>44502</v>
      </c>
      <c r="B171">
        <v>14</v>
      </c>
      <c r="C171" t="s">
        <v>22</v>
      </c>
      <c r="D171">
        <v>22.4166666666666</v>
      </c>
      <c r="E171">
        <v>6</v>
      </c>
      <c r="F171">
        <f t="shared" si="22"/>
        <v>22</v>
      </c>
      <c r="G171">
        <f t="shared" si="26"/>
        <v>3</v>
      </c>
      <c r="H171">
        <f t="shared" si="23"/>
        <v>3</v>
      </c>
      <c r="I171">
        <f t="shared" si="27"/>
        <v>238</v>
      </c>
      <c r="J171">
        <f t="shared" si="24"/>
        <v>13.447437959197313</v>
      </c>
      <c r="K171">
        <f>$P$10/(1+EXP(-(I171-$P$8)/$P$9))</f>
        <v>3.7979054245022477</v>
      </c>
      <c r="L171">
        <f t="shared" si="25"/>
        <v>0.63665306645011199</v>
      </c>
    </row>
    <row r="172" spans="1:12" x14ac:dyDescent="0.3">
      <c r="A172" s="1">
        <v>44509</v>
      </c>
      <c r="B172">
        <v>21</v>
      </c>
      <c r="C172" t="s">
        <v>22</v>
      </c>
      <c r="D172">
        <v>22.6666666666666</v>
      </c>
      <c r="E172">
        <v>8</v>
      </c>
      <c r="F172">
        <f t="shared" si="22"/>
        <v>22</v>
      </c>
      <c r="G172">
        <f t="shared" si="26"/>
        <v>3</v>
      </c>
      <c r="H172">
        <f t="shared" si="23"/>
        <v>5</v>
      </c>
      <c r="I172">
        <f t="shared" si="27"/>
        <v>357</v>
      </c>
      <c r="J172">
        <f t="shared" si="24"/>
        <v>20.171156938795967</v>
      </c>
      <c r="K172">
        <f>$P$10/(1+EXP(-(I172-$P$8)/$P$9))</f>
        <v>5.8803200946682335</v>
      </c>
      <c r="L172">
        <f t="shared" si="25"/>
        <v>0.77496346907668756</v>
      </c>
    </row>
    <row r="173" spans="1:12" x14ac:dyDescent="0.3">
      <c r="A173" s="1">
        <v>44516</v>
      </c>
      <c r="B173">
        <v>28</v>
      </c>
      <c r="C173" t="s">
        <v>22</v>
      </c>
      <c r="D173">
        <v>21.8888888888888</v>
      </c>
      <c r="E173">
        <v>9</v>
      </c>
      <c r="F173">
        <f t="shared" si="22"/>
        <v>21</v>
      </c>
      <c r="G173">
        <f t="shared" si="26"/>
        <v>3</v>
      </c>
      <c r="H173">
        <f t="shared" si="23"/>
        <v>6</v>
      </c>
      <c r="I173">
        <f t="shared" si="27"/>
        <v>448</v>
      </c>
      <c r="J173">
        <f t="shared" si="24"/>
        <v>27.342494801008797</v>
      </c>
      <c r="K173">
        <f>$P$10/(1+EXP(-(I173-$P$8)/$P$9))</f>
        <v>7.697768549220231</v>
      </c>
      <c r="L173">
        <f t="shared" si="25"/>
        <v>2.882418046721368</v>
      </c>
    </row>
    <row r="174" spans="1:12" x14ac:dyDescent="0.3">
      <c r="A174" s="1">
        <v>44523</v>
      </c>
      <c r="B174">
        <v>0</v>
      </c>
      <c r="C174" t="s">
        <v>22</v>
      </c>
      <c r="D174">
        <v>22.2</v>
      </c>
      <c r="E174">
        <v>2</v>
      </c>
      <c r="F174">
        <f t="shared" si="22"/>
        <v>22</v>
      </c>
      <c r="G174">
        <f t="shared" si="26"/>
        <v>2</v>
      </c>
      <c r="H174">
        <f t="shared" si="23"/>
        <v>0</v>
      </c>
      <c r="I174">
        <f t="shared" si="27"/>
        <v>0</v>
      </c>
      <c r="J174">
        <f t="shared" si="24"/>
        <v>0</v>
      </c>
      <c r="K174">
        <f>$P$10/(1+EXP(-(I174-$P$8)/$P$9))</f>
        <v>1.2854996900796727</v>
      </c>
      <c r="L174">
        <f t="shared" si="25"/>
        <v>1.6525094531949345</v>
      </c>
    </row>
    <row r="175" spans="1:12" x14ac:dyDescent="0.3">
      <c r="A175" s="1">
        <v>44530</v>
      </c>
      <c r="B175">
        <v>7</v>
      </c>
      <c r="C175" t="s">
        <v>22</v>
      </c>
      <c r="D175">
        <v>22.1</v>
      </c>
      <c r="E175">
        <v>5</v>
      </c>
      <c r="F175">
        <f t="shared" si="22"/>
        <v>22</v>
      </c>
      <c r="G175">
        <f t="shared" si="26"/>
        <v>2</v>
      </c>
      <c r="H175">
        <f t="shared" si="23"/>
        <v>3</v>
      </c>
      <c r="I175">
        <f t="shared" si="27"/>
        <v>119</v>
      </c>
      <c r="J175">
        <f t="shared" si="24"/>
        <v>6.7237189795986563</v>
      </c>
      <c r="K175">
        <f>$P$10/(1+EXP(-(I175-$P$8)/$P$9))</f>
        <v>2.2694278129778724</v>
      </c>
      <c r="L175">
        <f t="shared" si="25"/>
        <v>0.53373572045029449</v>
      </c>
    </row>
    <row r="176" spans="1:12" x14ac:dyDescent="0.3">
      <c r="A176" s="1">
        <v>44537</v>
      </c>
      <c r="B176">
        <v>14</v>
      </c>
      <c r="C176" t="s">
        <v>22</v>
      </c>
      <c r="D176">
        <v>22.3</v>
      </c>
      <c r="E176">
        <v>7</v>
      </c>
      <c r="F176">
        <f t="shared" si="22"/>
        <v>22</v>
      </c>
      <c r="G176">
        <f t="shared" si="26"/>
        <v>2</v>
      </c>
      <c r="H176">
        <f t="shared" si="23"/>
        <v>5</v>
      </c>
      <c r="I176">
        <f t="shared" si="27"/>
        <v>238</v>
      </c>
      <c r="J176">
        <f t="shared" si="24"/>
        <v>13.447437959197313</v>
      </c>
      <c r="K176">
        <f>$P$10/(1+EXP(-(I176-$P$8)/$P$9))</f>
        <v>3.7979054245022477</v>
      </c>
      <c r="L176">
        <f t="shared" si="25"/>
        <v>1.4450313684411213</v>
      </c>
    </row>
    <row r="177" spans="1:12" x14ac:dyDescent="0.3">
      <c r="A177" s="1">
        <v>44544</v>
      </c>
      <c r="B177">
        <v>21</v>
      </c>
      <c r="C177" t="s">
        <v>22</v>
      </c>
      <c r="D177">
        <v>22.1</v>
      </c>
      <c r="E177">
        <v>10</v>
      </c>
      <c r="F177">
        <f t="shared" si="22"/>
        <v>22</v>
      </c>
      <c r="G177">
        <f t="shared" si="26"/>
        <v>2</v>
      </c>
      <c r="H177">
        <f t="shared" si="23"/>
        <v>8</v>
      </c>
      <c r="I177">
        <f t="shared" si="27"/>
        <v>357</v>
      </c>
      <c r="J177">
        <f t="shared" si="24"/>
        <v>20.171156938795967</v>
      </c>
      <c r="K177">
        <f>$P$10/(1+EXP(-(I177-$P$8)/$P$9))</f>
        <v>5.8803200946682335</v>
      </c>
      <c r="L177">
        <f t="shared" si="25"/>
        <v>4.4930429010672865</v>
      </c>
    </row>
    <row r="178" spans="1:12" x14ac:dyDescent="0.3">
      <c r="A178" s="2">
        <v>44439</v>
      </c>
      <c r="B178" s="3">
        <v>0</v>
      </c>
      <c r="C178" s="3" t="s">
        <v>23</v>
      </c>
      <c r="D178" s="3">
        <v>20</v>
      </c>
      <c r="E178" s="3">
        <v>2</v>
      </c>
      <c r="F178" s="3">
        <f t="shared" si="22"/>
        <v>20</v>
      </c>
      <c r="G178">
        <f t="shared" si="26"/>
        <v>2</v>
      </c>
      <c r="H178">
        <f t="shared" si="23"/>
        <v>0</v>
      </c>
      <c r="I178">
        <f t="shared" si="27"/>
        <v>0</v>
      </c>
      <c r="J178">
        <f t="shared" si="24"/>
        <v>0</v>
      </c>
      <c r="K178">
        <f>$P$10/(1+EXP(-(I178-$P$8)/$P$9))</f>
        <v>1.2854996900796727</v>
      </c>
      <c r="L178">
        <f t="shared" si="25"/>
        <v>1.6525094531949345</v>
      </c>
    </row>
    <row r="179" spans="1:12" x14ac:dyDescent="0.3">
      <c r="A179" s="2">
        <v>44446</v>
      </c>
      <c r="B179" s="3">
        <v>7</v>
      </c>
      <c r="C179" s="3" t="s">
        <v>23</v>
      </c>
      <c r="D179" s="3">
        <v>19.75</v>
      </c>
      <c r="E179" s="3">
        <v>4</v>
      </c>
      <c r="F179" s="3">
        <f t="shared" si="22"/>
        <v>19</v>
      </c>
      <c r="G179">
        <f t="shared" si="26"/>
        <v>2</v>
      </c>
      <c r="H179">
        <f t="shared" si="23"/>
        <v>2</v>
      </c>
      <c r="I179">
        <f t="shared" si="27"/>
        <v>98</v>
      </c>
      <c r="J179">
        <f t="shared" si="24"/>
        <v>6.9795670291278924</v>
      </c>
      <c r="K179">
        <f>$P$10/(1+EXP(-(I179-$P$8)/$P$9))</f>
        <v>2.0594643081561674</v>
      </c>
      <c r="L179">
        <f t="shared" si="25"/>
        <v>3.5360039444916409E-3</v>
      </c>
    </row>
    <row r="180" spans="1:12" x14ac:dyDescent="0.3">
      <c r="A180" s="2">
        <v>44453</v>
      </c>
      <c r="B180" s="3">
        <v>14</v>
      </c>
      <c r="C180" s="3" t="s">
        <v>23</v>
      </c>
      <c r="D180" s="3">
        <v>18.9142857142857</v>
      </c>
      <c r="E180" s="3">
        <v>4</v>
      </c>
      <c r="F180" s="3">
        <f t="shared" si="22"/>
        <v>18</v>
      </c>
      <c r="G180">
        <f t="shared" si="26"/>
        <v>2</v>
      </c>
      <c r="H180">
        <f t="shared" si="23"/>
        <v>2</v>
      </c>
      <c r="I180">
        <f t="shared" si="27"/>
        <v>182</v>
      </c>
      <c r="J180">
        <f t="shared" si="24"/>
        <v>14</v>
      </c>
      <c r="K180">
        <f>$P$10/(1+EXP(-(I180-$P$8)/$P$9))</f>
        <v>3.0051301870585641</v>
      </c>
      <c r="L180">
        <f t="shared" si="25"/>
        <v>1.0102866929363841</v>
      </c>
    </row>
    <row r="181" spans="1:12" x14ac:dyDescent="0.3">
      <c r="A181" s="2">
        <v>44462</v>
      </c>
      <c r="B181" s="3">
        <v>23</v>
      </c>
      <c r="C181" s="3" t="s">
        <v>23</v>
      </c>
      <c r="D181" s="3">
        <v>19.5833333333333</v>
      </c>
      <c r="E181" s="3">
        <v>9</v>
      </c>
      <c r="F181" s="3">
        <f t="shared" si="22"/>
        <v>19</v>
      </c>
      <c r="G181">
        <f t="shared" si="26"/>
        <v>2</v>
      </c>
      <c r="H181">
        <f t="shared" si="23"/>
        <v>7</v>
      </c>
      <c r="I181">
        <f t="shared" si="27"/>
        <v>322</v>
      </c>
      <c r="J181">
        <f t="shared" si="24"/>
        <v>22.93286309570593</v>
      </c>
      <c r="K181">
        <f>$P$10/(1+EXP(-(I181-$P$8)/$P$9))</f>
        <v>5.2198354314138466</v>
      </c>
      <c r="L181">
        <f t="shared" si="25"/>
        <v>3.1689858912495255</v>
      </c>
    </row>
    <row r="182" spans="1:12" x14ac:dyDescent="0.3">
      <c r="A182" s="2">
        <v>44465</v>
      </c>
      <c r="B182" s="3">
        <v>0</v>
      </c>
      <c r="C182" s="3" t="s">
        <v>23</v>
      </c>
      <c r="D182" s="3">
        <v>19.1666666666666</v>
      </c>
      <c r="E182" s="3">
        <v>7</v>
      </c>
      <c r="F182" s="3">
        <f t="shared" si="22"/>
        <v>19</v>
      </c>
      <c r="G182">
        <f t="shared" si="26"/>
        <v>7</v>
      </c>
      <c r="H182">
        <f t="shared" si="23"/>
        <v>0</v>
      </c>
      <c r="I182">
        <f t="shared" si="27"/>
        <v>0</v>
      </c>
      <c r="J182">
        <f t="shared" si="24"/>
        <v>0</v>
      </c>
      <c r="K182">
        <f>$P$10/(1+EXP(-(I182-$P$8)/$P$9))</f>
        <v>1.2854996900796727</v>
      </c>
      <c r="L182">
        <f t="shared" si="25"/>
        <v>1.6525094531949345</v>
      </c>
    </row>
    <row r="183" spans="1:12" x14ac:dyDescent="0.3">
      <c r="A183" s="2">
        <v>44488</v>
      </c>
      <c r="B183" s="3">
        <v>0</v>
      </c>
      <c r="C183" s="3" t="s">
        <v>23</v>
      </c>
      <c r="D183" s="3">
        <v>21.8</v>
      </c>
      <c r="E183" s="3">
        <v>2</v>
      </c>
      <c r="F183" s="3">
        <f t="shared" si="22"/>
        <v>21</v>
      </c>
      <c r="G183">
        <f t="shared" si="26"/>
        <v>2</v>
      </c>
      <c r="H183">
        <f t="shared" si="23"/>
        <v>0</v>
      </c>
      <c r="I183">
        <f t="shared" si="27"/>
        <v>0</v>
      </c>
      <c r="J183">
        <f t="shared" si="24"/>
        <v>0</v>
      </c>
      <c r="K183">
        <f>$P$10/(1+EXP(-(I183-$P$8)/$P$9))</f>
        <v>1.2854996900796727</v>
      </c>
      <c r="L183">
        <f t="shared" si="25"/>
        <v>1.6525094531949345</v>
      </c>
    </row>
    <row r="184" spans="1:12" x14ac:dyDescent="0.3">
      <c r="A184" s="2">
        <v>44495</v>
      </c>
      <c r="B184" s="3">
        <v>7</v>
      </c>
      <c r="C184" s="3" t="s">
        <v>23</v>
      </c>
      <c r="D184" s="3">
        <v>22.2222222222222</v>
      </c>
      <c r="E184" s="3">
        <v>4</v>
      </c>
      <c r="F184" s="3">
        <f t="shared" si="22"/>
        <v>22</v>
      </c>
      <c r="G184">
        <f t="shared" si="26"/>
        <v>2</v>
      </c>
      <c r="H184">
        <f t="shared" si="23"/>
        <v>2</v>
      </c>
      <c r="I184">
        <f t="shared" si="27"/>
        <v>119</v>
      </c>
      <c r="J184">
        <f t="shared" si="24"/>
        <v>6.7237189795986563</v>
      </c>
      <c r="K184">
        <f>$P$10/(1+EXP(-(I184-$P$8)/$P$9))</f>
        <v>2.2694278129778724</v>
      </c>
      <c r="L184">
        <f t="shared" si="25"/>
        <v>7.2591346406039411E-2</v>
      </c>
    </row>
    <row r="185" spans="1:12" x14ac:dyDescent="0.3">
      <c r="A185" s="2">
        <v>44502</v>
      </c>
      <c r="B185" s="3">
        <v>14</v>
      </c>
      <c r="C185" s="3" t="s">
        <v>23</v>
      </c>
      <c r="D185" s="3">
        <v>22.363636363636299</v>
      </c>
      <c r="E185" s="3">
        <v>6</v>
      </c>
      <c r="F185" s="3">
        <f t="shared" si="22"/>
        <v>22</v>
      </c>
      <c r="G185">
        <f t="shared" si="26"/>
        <v>2</v>
      </c>
      <c r="H185">
        <f t="shared" si="23"/>
        <v>4</v>
      </c>
      <c r="I185">
        <f t="shared" si="27"/>
        <v>238</v>
      </c>
      <c r="J185">
        <f t="shared" si="24"/>
        <v>13.447437959197313</v>
      </c>
      <c r="K185">
        <f>$P$10/(1+EXP(-(I185-$P$8)/$P$9))</f>
        <v>3.7979054245022477</v>
      </c>
      <c r="L185">
        <f t="shared" si="25"/>
        <v>4.0842217445616717E-2</v>
      </c>
    </row>
    <row r="186" spans="1:12" x14ac:dyDescent="0.3">
      <c r="A186" s="2">
        <v>44509</v>
      </c>
      <c r="B186" s="3">
        <v>21</v>
      </c>
      <c r="C186" s="3" t="s">
        <v>23</v>
      </c>
      <c r="D186" s="3">
        <v>22.5</v>
      </c>
      <c r="E186" s="3">
        <v>6</v>
      </c>
      <c r="F186" s="3">
        <f t="shared" si="22"/>
        <v>22</v>
      </c>
      <c r="G186">
        <f t="shared" si="26"/>
        <v>2</v>
      </c>
      <c r="H186">
        <f t="shared" si="23"/>
        <v>4</v>
      </c>
      <c r="I186">
        <f t="shared" si="27"/>
        <v>357</v>
      </c>
      <c r="J186">
        <f t="shared" si="24"/>
        <v>20.171156938795967</v>
      </c>
      <c r="K186">
        <f>$P$10/(1+EXP(-(I186-$P$8)/$P$9))</f>
        <v>5.8803200946682335</v>
      </c>
      <c r="L186">
        <f t="shared" si="25"/>
        <v>3.5356036584131543</v>
      </c>
    </row>
    <row r="187" spans="1:12" x14ac:dyDescent="0.3">
      <c r="A187" s="1">
        <v>44523</v>
      </c>
      <c r="B187">
        <v>0</v>
      </c>
      <c r="C187" t="s">
        <v>23</v>
      </c>
      <c r="D187">
        <v>22</v>
      </c>
      <c r="E187">
        <v>2</v>
      </c>
      <c r="F187">
        <f t="shared" si="22"/>
        <v>22</v>
      </c>
      <c r="G187">
        <f t="shared" si="26"/>
        <v>2</v>
      </c>
      <c r="H187">
        <f t="shared" si="23"/>
        <v>0</v>
      </c>
      <c r="I187">
        <f t="shared" si="27"/>
        <v>0</v>
      </c>
      <c r="J187">
        <f t="shared" si="24"/>
        <v>0</v>
      </c>
      <c r="K187">
        <f>$P$10/(1+EXP(-(I187-$P$8)/$P$9))</f>
        <v>1.2854996900796727</v>
      </c>
      <c r="L187">
        <f t="shared" si="25"/>
        <v>1.6525094531949345</v>
      </c>
    </row>
    <row r="188" spans="1:12" x14ac:dyDescent="0.3">
      <c r="A188" s="1">
        <v>44530</v>
      </c>
      <c r="B188">
        <v>7</v>
      </c>
      <c r="C188" t="s">
        <v>23</v>
      </c>
      <c r="D188">
        <v>22.1111111111111</v>
      </c>
      <c r="E188">
        <v>5</v>
      </c>
      <c r="F188">
        <f t="shared" si="22"/>
        <v>22</v>
      </c>
      <c r="G188">
        <f t="shared" si="26"/>
        <v>2</v>
      </c>
      <c r="H188">
        <f t="shared" si="23"/>
        <v>3</v>
      </c>
      <c r="I188">
        <f t="shared" si="27"/>
        <v>119</v>
      </c>
      <c r="J188">
        <f t="shared" si="24"/>
        <v>6.7237189795986563</v>
      </c>
      <c r="K188">
        <f>$P$10/(1+EXP(-(I188-$P$8)/$P$9))</f>
        <v>2.2694278129778724</v>
      </c>
      <c r="L188">
        <f t="shared" si="25"/>
        <v>0.53373572045029449</v>
      </c>
    </row>
    <row r="189" spans="1:12" x14ac:dyDescent="0.3">
      <c r="A189" s="1">
        <v>44537</v>
      </c>
      <c r="B189">
        <v>14</v>
      </c>
      <c r="C189" t="s">
        <v>23</v>
      </c>
      <c r="D189">
        <v>22.2</v>
      </c>
      <c r="E189">
        <v>7</v>
      </c>
      <c r="F189">
        <f t="shared" si="22"/>
        <v>22</v>
      </c>
      <c r="G189">
        <f t="shared" si="26"/>
        <v>2</v>
      </c>
      <c r="H189">
        <f t="shared" si="23"/>
        <v>5</v>
      </c>
      <c r="I189">
        <f t="shared" si="27"/>
        <v>238</v>
      </c>
      <c r="J189">
        <f t="shared" si="24"/>
        <v>13.447437959197313</v>
      </c>
      <c r="K189">
        <f>$P$10/(1+EXP(-(I189-$P$8)/$P$9))</f>
        <v>3.7979054245022477</v>
      </c>
      <c r="L189">
        <f t="shared" si="25"/>
        <v>1.4450313684411213</v>
      </c>
    </row>
    <row r="190" spans="1:12" x14ac:dyDescent="0.3">
      <c r="A190" s="1">
        <v>44544</v>
      </c>
      <c r="B190">
        <v>21</v>
      </c>
      <c r="C190" t="s">
        <v>23</v>
      </c>
      <c r="D190">
        <v>22.090909090909001</v>
      </c>
      <c r="E190">
        <v>10</v>
      </c>
      <c r="F190">
        <f t="shared" si="22"/>
        <v>22</v>
      </c>
      <c r="G190">
        <f t="shared" si="26"/>
        <v>2</v>
      </c>
      <c r="H190">
        <f t="shared" si="23"/>
        <v>8</v>
      </c>
      <c r="I190">
        <f t="shared" si="27"/>
        <v>357</v>
      </c>
      <c r="J190">
        <f t="shared" si="24"/>
        <v>20.171156938795967</v>
      </c>
      <c r="K190">
        <f>$P$10/(1+EXP(-(I190-$P$8)/$P$9))</f>
        <v>5.8803200946682335</v>
      </c>
      <c r="L190">
        <f t="shared" si="25"/>
        <v>4.4930429010672865</v>
      </c>
    </row>
    <row r="191" spans="1:12" x14ac:dyDescent="0.3">
      <c r="A191" s="2">
        <v>44439</v>
      </c>
      <c r="B191" s="3">
        <v>0</v>
      </c>
      <c r="C191" s="3" t="s">
        <v>24</v>
      </c>
      <c r="D191" s="3">
        <v>20</v>
      </c>
      <c r="E191" s="3">
        <v>2</v>
      </c>
      <c r="F191" s="3">
        <f t="shared" si="22"/>
        <v>20</v>
      </c>
      <c r="G191">
        <f t="shared" si="26"/>
        <v>2</v>
      </c>
      <c r="H191">
        <f t="shared" si="23"/>
        <v>0</v>
      </c>
      <c r="I191">
        <f t="shared" si="27"/>
        <v>0</v>
      </c>
      <c r="J191">
        <f t="shared" si="24"/>
        <v>0</v>
      </c>
      <c r="K191">
        <f>$P$10/(1+EXP(-(I191-$P$8)/$P$9))</f>
        <v>1.2854996900796727</v>
      </c>
      <c r="L191">
        <f t="shared" si="25"/>
        <v>1.6525094531949345</v>
      </c>
    </row>
    <row r="192" spans="1:12" x14ac:dyDescent="0.3">
      <c r="A192" s="2">
        <v>44446</v>
      </c>
      <c r="B192" s="3">
        <v>7</v>
      </c>
      <c r="C192" s="3" t="s">
        <v>24</v>
      </c>
      <c r="D192" s="3">
        <v>19.6666666666666</v>
      </c>
      <c r="E192" s="3">
        <v>4</v>
      </c>
      <c r="F192" s="3">
        <f t="shared" si="22"/>
        <v>19</v>
      </c>
      <c r="G192">
        <f t="shared" si="26"/>
        <v>2</v>
      </c>
      <c r="H192">
        <f t="shared" si="23"/>
        <v>2</v>
      </c>
      <c r="I192">
        <f t="shared" si="27"/>
        <v>98</v>
      </c>
      <c r="J192">
        <f t="shared" si="24"/>
        <v>6.9795670291278924</v>
      </c>
      <c r="K192">
        <f>$P$10/(1+EXP(-(I192-$P$8)/$P$9))</f>
        <v>2.0594643081561674</v>
      </c>
      <c r="L192">
        <f t="shared" si="25"/>
        <v>3.5360039444916409E-3</v>
      </c>
    </row>
    <row r="193" spans="1:12" x14ac:dyDescent="0.3">
      <c r="A193" s="2">
        <v>44453</v>
      </c>
      <c r="B193" s="3">
        <v>14</v>
      </c>
      <c r="C193" s="3" t="s">
        <v>24</v>
      </c>
      <c r="D193" s="3">
        <v>18.857142857142801</v>
      </c>
      <c r="E193" s="3">
        <v>4</v>
      </c>
      <c r="F193" s="3">
        <f t="shared" si="22"/>
        <v>18</v>
      </c>
      <c r="G193">
        <f t="shared" si="26"/>
        <v>2</v>
      </c>
      <c r="H193">
        <f t="shared" si="23"/>
        <v>2</v>
      </c>
      <c r="I193">
        <f t="shared" si="27"/>
        <v>182</v>
      </c>
      <c r="J193">
        <f t="shared" si="24"/>
        <v>14</v>
      </c>
      <c r="K193">
        <f>$P$10/(1+EXP(-(I193-$P$8)/$P$9))</f>
        <v>3.0051301870585641</v>
      </c>
      <c r="L193">
        <f t="shared" si="25"/>
        <v>1.0102866929363841</v>
      </c>
    </row>
    <row r="194" spans="1:12" x14ac:dyDescent="0.3">
      <c r="A194" s="2">
        <v>44462</v>
      </c>
      <c r="B194" s="3">
        <v>23</v>
      </c>
      <c r="C194" s="3" t="s">
        <v>24</v>
      </c>
      <c r="D194" s="3">
        <v>19.4545454545454</v>
      </c>
      <c r="E194" s="3">
        <v>8</v>
      </c>
      <c r="F194" s="3">
        <f t="shared" si="22"/>
        <v>19</v>
      </c>
      <c r="G194">
        <f t="shared" si="26"/>
        <v>2</v>
      </c>
      <c r="H194">
        <f t="shared" si="23"/>
        <v>6</v>
      </c>
      <c r="I194">
        <f t="shared" si="27"/>
        <v>322</v>
      </c>
      <c r="J194">
        <f t="shared" si="24"/>
        <v>22.93286309570593</v>
      </c>
      <c r="K194">
        <f>$P$10/(1+EXP(-(I194-$P$8)/$P$9))</f>
        <v>5.2198354314138466</v>
      </c>
      <c r="L194">
        <f t="shared" si="25"/>
        <v>0.60865675407721875</v>
      </c>
    </row>
    <row r="195" spans="1:12" x14ac:dyDescent="0.3">
      <c r="A195" s="2">
        <v>44465</v>
      </c>
      <c r="B195" s="3">
        <v>0</v>
      </c>
      <c r="C195" s="3" t="s">
        <v>24</v>
      </c>
      <c r="D195" s="3">
        <v>19.230769230769202</v>
      </c>
      <c r="E195" s="3">
        <v>7</v>
      </c>
      <c r="F195" s="3">
        <f t="shared" ref="F195:F258" si="28">IF(D195&lt;18,17,IF(D195&lt;19,18,IF(D195&lt;20,19,IF(D195&lt;21,20,IF(D195&lt;22,21,IF(D195&lt;23,22,IF(D195&lt;24,23,IF(D195&lt;25,24,IF(D195&lt;26,25)))))))))</f>
        <v>19</v>
      </c>
      <c r="G195">
        <f t="shared" si="26"/>
        <v>7</v>
      </c>
      <c r="H195">
        <f t="shared" ref="H195:H258" si="29">E195-G195</f>
        <v>0</v>
      </c>
      <c r="I195">
        <f t="shared" si="27"/>
        <v>0</v>
      </c>
      <c r="J195">
        <f t="shared" ref="J195:J258" si="30">EXP(-1*(LN(F195/18 )^2))*B195</f>
        <v>0</v>
      </c>
      <c r="K195">
        <f>$P$10/(1+EXP(-(I195-$P$8)/$P$9))</f>
        <v>1.2854996900796727</v>
      </c>
      <c r="L195">
        <f t="shared" ref="L195:L258" si="31">(H195-K195)^2</f>
        <v>1.6525094531949345</v>
      </c>
    </row>
    <row r="196" spans="1:12" x14ac:dyDescent="0.3">
      <c r="A196" s="1">
        <v>44488</v>
      </c>
      <c r="B196">
        <v>0</v>
      </c>
      <c r="C196" t="s">
        <v>24</v>
      </c>
      <c r="D196">
        <v>21.7777777777777</v>
      </c>
      <c r="E196">
        <v>3</v>
      </c>
      <c r="F196">
        <f t="shared" si="28"/>
        <v>21</v>
      </c>
      <c r="G196">
        <f t="shared" ref="G196:G259" si="32">IF(E196&gt;=E195, G195,E196 )</f>
        <v>3</v>
      </c>
      <c r="H196">
        <f t="shared" si="29"/>
        <v>0</v>
      </c>
      <c r="I196">
        <f t="shared" ref="I196:I259" si="33">B196*(F196-5)</f>
        <v>0</v>
      </c>
      <c r="J196">
        <f t="shared" si="30"/>
        <v>0</v>
      </c>
      <c r="K196">
        <f>$P$10/(1+EXP(-(I196-$P$8)/$P$9))</f>
        <v>1.2854996900796727</v>
      </c>
      <c r="L196">
        <f t="shared" si="31"/>
        <v>1.6525094531949345</v>
      </c>
    </row>
    <row r="197" spans="1:12" x14ac:dyDescent="0.3">
      <c r="A197" s="1">
        <v>44495</v>
      </c>
      <c r="B197">
        <v>7</v>
      </c>
      <c r="C197" t="s">
        <v>24</v>
      </c>
      <c r="D197">
        <v>22.2</v>
      </c>
      <c r="E197">
        <v>6</v>
      </c>
      <c r="F197">
        <f t="shared" si="28"/>
        <v>22</v>
      </c>
      <c r="G197">
        <f t="shared" si="32"/>
        <v>3</v>
      </c>
      <c r="H197">
        <f t="shared" si="29"/>
        <v>3</v>
      </c>
      <c r="I197">
        <f t="shared" si="33"/>
        <v>119</v>
      </c>
      <c r="J197">
        <f t="shared" si="30"/>
        <v>6.7237189795986563</v>
      </c>
      <c r="K197">
        <f>$P$10/(1+EXP(-(I197-$P$8)/$P$9))</f>
        <v>2.2694278129778724</v>
      </c>
      <c r="L197">
        <f t="shared" si="31"/>
        <v>0.53373572045029449</v>
      </c>
    </row>
    <row r="198" spans="1:12" x14ac:dyDescent="0.3">
      <c r="A198" s="1">
        <v>44502</v>
      </c>
      <c r="B198">
        <v>14</v>
      </c>
      <c r="C198" t="s">
        <v>24</v>
      </c>
      <c r="D198">
        <v>22.4</v>
      </c>
      <c r="E198">
        <v>7</v>
      </c>
      <c r="F198">
        <f t="shared" si="28"/>
        <v>22</v>
      </c>
      <c r="G198">
        <f t="shared" si="32"/>
        <v>3</v>
      </c>
      <c r="H198">
        <f t="shared" si="29"/>
        <v>4</v>
      </c>
      <c r="I198">
        <f t="shared" si="33"/>
        <v>238</v>
      </c>
      <c r="J198">
        <f t="shared" si="30"/>
        <v>13.447437959197313</v>
      </c>
      <c r="K198">
        <f>$P$10/(1+EXP(-(I198-$P$8)/$P$9))</f>
        <v>3.7979054245022477</v>
      </c>
      <c r="L198">
        <f t="shared" si="31"/>
        <v>4.0842217445616717E-2</v>
      </c>
    </row>
    <row r="199" spans="1:12" x14ac:dyDescent="0.3">
      <c r="A199" s="1">
        <v>44523</v>
      </c>
      <c r="B199">
        <v>0</v>
      </c>
      <c r="C199" t="s">
        <v>24</v>
      </c>
      <c r="D199">
        <v>22.090909090909001</v>
      </c>
      <c r="E199">
        <v>2</v>
      </c>
      <c r="F199">
        <f t="shared" si="28"/>
        <v>22</v>
      </c>
      <c r="G199">
        <f t="shared" si="32"/>
        <v>2</v>
      </c>
      <c r="H199">
        <f t="shared" si="29"/>
        <v>0</v>
      </c>
      <c r="I199">
        <f t="shared" si="33"/>
        <v>0</v>
      </c>
      <c r="J199">
        <f t="shared" si="30"/>
        <v>0</v>
      </c>
      <c r="K199">
        <f>$P$10/(1+EXP(-(I199-$P$8)/$P$9))</f>
        <v>1.2854996900796727</v>
      </c>
      <c r="L199">
        <f t="shared" si="31"/>
        <v>1.6525094531949345</v>
      </c>
    </row>
    <row r="200" spans="1:12" x14ac:dyDescent="0.3">
      <c r="A200" s="1">
        <v>44530</v>
      </c>
      <c r="B200">
        <v>7</v>
      </c>
      <c r="C200" t="s">
        <v>24</v>
      </c>
      <c r="D200">
        <v>22.1</v>
      </c>
      <c r="E200">
        <v>4</v>
      </c>
      <c r="F200">
        <f t="shared" si="28"/>
        <v>22</v>
      </c>
      <c r="G200">
        <f t="shared" si="32"/>
        <v>2</v>
      </c>
      <c r="H200">
        <f t="shared" si="29"/>
        <v>2</v>
      </c>
      <c r="I200">
        <f t="shared" si="33"/>
        <v>119</v>
      </c>
      <c r="J200">
        <f t="shared" si="30"/>
        <v>6.7237189795986563</v>
      </c>
      <c r="K200">
        <f>$P$10/(1+EXP(-(I200-$P$8)/$P$9))</f>
        <v>2.2694278129778724</v>
      </c>
      <c r="L200">
        <f t="shared" si="31"/>
        <v>7.2591346406039411E-2</v>
      </c>
    </row>
    <row r="201" spans="1:12" x14ac:dyDescent="0.3">
      <c r="A201" s="1">
        <v>44537</v>
      </c>
      <c r="B201">
        <v>14</v>
      </c>
      <c r="C201" t="s">
        <v>24</v>
      </c>
      <c r="D201">
        <v>22.2222222222222</v>
      </c>
      <c r="E201">
        <v>6</v>
      </c>
      <c r="F201">
        <f t="shared" si="28"/>
        <v>22</v>
      </c>
      <c r="G201">
        <f t="shared" si="32"/>
        <v>2</v>
      </c>
      <c r="H201">
        <f t="shared" si="29"/>
        <v>4</v>
      </c>
      <c r="I201">
        <f t="shared" si="33"/>
        <v>238</v>
      </c>
      <c r="J201">
        <f t="shared" si="30"/>
        <v>13.447437959197313</v>
      </c>
      <c r="K201">
        <f>$P$10/(1+EXP(-(I201-$P$8)/$P$9))</f>
        <v>3.7979054245022477</v>
      </c>
      <c r="L201">
        <f t="shared" si="31"/>
        <v>4.0842217445616717E-2</v>
      </c>
    </row>
    <row r="202" spans="1:12" x14ac:dyDescent="0.3">
      <c r="A202" s="1">
        <v>44544</v>
      </c>
      <c r="B202">
        <v>21</v>
      </c>
      <c r="C202" t="s">
        <v>24</v>
      </c>
      <c r="D202">
        <v>22</v>
      </c>
      <c r="E202">
        <v>9</v>
      </c>
      <c r="F202">
        <f t="shared" si="28"/>
        <v>22</v>
      </c>
      <c r="G202">
        <f t="shared" si="32"/>
        <v>2</v>
      </c>
      <c r="H202">
        <f t="shared" si="29"/>
        <v>7</v>
      </c>
      <c r="I202">
        <f t="shared" si="33"/>
        <v>357</v>
      </c>
      <c r="J202">
        <f t="shared" si="30"/>
        <v>20.171156938795967</v>
      </c>
      <c r="K202">
        <f>$P$10/(1+EXP(-(I202-$P$8)/$P$9))</f>
        <v>5.8803200946682335</v>
      </c>
      <c r="L202">
        <f t="shared" si="31"/>
        <v>1.2536830904037537</v>
      </c>
    </row>
    <row r="203" spans="1:12" x14ac:dyDescent="0.3">
      <c r="A203" s="1">
        <v>44551</v>
      </c>
      <c r="B203">
        <v>28</v>
      </c>
      <c r="C203" t="s">
        <v>24</v>
      </c>
      <c r="D203">
        <v>21.5</v>
      </c>
      <c r="E203">
        <v>10</v>
      </c>
      <c r="F203">
        <f t="shared" si="28"/>
        <v>21</v>
      </c>
      <c r="G203">
        <f t="shared" si="32"/>
        <v>2</v>
      </c>
      <c r="H203">
        <f t="shared" si="29"/>
        <v>8</v>
      </c>
      <c r="I203">
        <f t="shared" si="33"/>
        <v>448</v>
      </c>
      <c r="J203">
        <f t="shared" si="30"/>
        <v>27.342494801008797</v>
      </c>
      <c r="K203">
        <f>$P$10/(1+EXP(-(I203-$P$8)/$P$9))</f>
        <v>7.697768549220231</v>
      </c>
      <c r="L203">
        <f t="shared" si="31"/>
        <v>9.1343849840443928E-2</v>
      </c>
    </row>
    <row r="204" spans="1:12" x14ac:dyDescent="0.3">
      <c r="A204" s="1">
        <v>44439</v>
      </c>
      <c r="B204">
        <v>0</v>
      </c>
      <c r="C204" t="s">
        <v>25</v>
      </c>
      <c r="D204">
        <v>19.9166666666666</v>
      </c>
      <c r="E204">
        <v>2</v>
      </c>
      <c r="F204">
        <f t="shared" si="28"/>
        <v>19</v>
      </c>
      <c r="G204">
        <f t="shared" si="32"/>
        <v>2</v>
      </c>
      <c r="H204">
        <f t="shared" si="29"/>
        <v>0</v>
      </c>
      <c r="I204">
        <f t="shared" si="33"/>
        <v>0</v>
      </c>
      <c r="J204">
        <f t="shared" si="30"/>
        <v>0</v>
      </c>
      <c r="K204">
        <f>$P$10/(1+EXP(-(I204-$P$8)/$P$9))</f>
        <v>1.2854996900796727</v>
      </c>
      <c r="L204">
        <f t="shared" si="31"/>
        <v>1.6525094531949345</v>
      </c>
    </row>
    <row r="205" spans="1:12" x14ac:dyDescent="0.3">
      <c r="A205" s="1">
        <v>44446</v>
      </c>
      <c r="B205">
        <v>7</v>
      </c>
      <c r="C205" t="s">
        <v>25</v>
      </c>
      <c r="D205">
        <v>19.899999999999999</v>
      </c>
      <c r="E205">
        <v>3</v>
      </c>
      <c r="F205">
        <f t="shared" si="28"/>
        <v>19</v>
      </c>
      <c r="G205">
        <f t="shared" si="32"/>
        <v>2</v>
      </c>
      <c r="H205">
        <f t="shared" si="29"/>
        <v>1</v>
      </c>
      <c r="I205">
        <f t="shared" si="33"/>
        <v>98</v>
      </c>
      <c r="J205">
        <f t="shared" si="30"/>
        <v>6.9795670291278924</v>
      </c>
      <c r="K205">
        <f>$P$10/(1+EXP(-(I205-$P$8)/$P$9))</f>
        <v>2.0594643081561674</v>
      </c>
      <c r="L205">
        <f t="shared" si="31"/>
        <v>1.1224646202568265</v>
      </c>
    </row>
    <row r="206" spans="1:12" x14ac:dyDescent="0.3">
      <c r="A206" s="1">
        <v>44453</v>
      </c>
      <c r="B206">
        <v>14</v>
      </c>
      <c r="C206" t="s">
        <v>25</v>
      </c>
      <c r="D206">
        <v>18.931034482758601</v>
      </c>
      <c r="E206">
        <v>4</v>
      </c>
      <c r="F206">
        <f t="shared" si="28"/>
        <v>18</v>
      </c>
      <c r="G206">
        <f t="shared" si="32"/>
        <v>2</v>
      </c>
      <c r="H206">
        <f t="shared" si="29"/>
        <v>2</v>
      </c>
      <c r="I206">
        <f t="shared" si="33"/>
        <v>182</v>
      </c>
      <c r="J206">
        <f t="shared" si="30"/>
        <v>14</v>
      </c>
      <c r="K206">
        <f>$P$10/(1+EXP(-(I206-$P$8)/$P$9))</f>
        <v>3.0051301870585641</v>
      </c>
      <c r="L206">
        <f t="shared" si="31"/>
        <v>1.0102866929363841</v>
      </c>
    </row>
    <row r="207" spans="1:12" x14ac:dyDescent="0.3">
      <c r="A207" s="1">
        <v>44462</v>
      </c>
      <c r="B207">
        <v>23</v>
      </c>
      <c r="C207" t="s">
        <v>25</v>
      </c>
      <c r="D207">
        <v>19.4615384615384</v>
      </c>
      <c r="E207">
        <v>9</v>
      </c>
      <c r="F207">
        <f t="shared" si="28"/>
        <v>19</v>
      </c>
      <c r="G207">
        <f t="shared" si="32"/>
        <v>2</v>
      </c>
      <c r="H207">
        <f t="shared" si="29"/>
        <v>7</v>
      </c>
      <c r="I207">
        <f t="shared" si="33"/>
        <v>322</v>
      </c>
      <c r="J207">
        <f t="shared" si="30"/>
        <v>22.93286309570593</v>
      </c>
      <c r="K207">
        <f>$P$10/(1+EXP(-(I207-$P$8)/$P$9))</f>
        <v>5.2198354314138466</v>
      </c>
      <c r="L207">
        <f t="shared" si="31"/>
        <v>3.1689858912495255</v>
      </c>
    </row>
    <row r="208" spans="1:12" x14ac:dyDescent="0.3">
      <c r="A208" s="1">
        <v>44488</v>
      </c>
      <c r="B208">
        <v>0</v>
      </c>
      <c r="C208" t="s">
        <v>25</v>
      </c>
      <c r="D208">
        <v>22</v>
      </c>
      <c r="E208">
        <v>3</v>
      </c>
      <c r="F208">
        <f t="shared" si="28"/>
        <v>22</v>
      </c>
      <c r="G208">
        <f t="shared" si="32"/>
        <v>3</v>
      </c>
      <c r="H208">
        <f t="shared" si="29"/>
        <v>0</v>
      </c>
      <c r="I208">
        <f t="shared" si="33"/>
        <v>0</v>
      </c>
      <c r="J208">
        <f t="shared" si="30"/>
        <v>0</v>
      </c>
      <c r="K208">
        <f>$P$10/(1+EXP(-(I208-$P$8)/$P$9))</f>
        <v>1.2854996900796727</v>
      </c>
      <c r="L208">
        <f t="shared" si="31"/>
        <v>1.6525094531949345</v>
      </c>
    </row>
    <row r="209" spans="1:12" x14ac:dyDescent="0.3">
      <c r="A209" s="1">
        <v>44495</v>
      </c>
      <c r="B209">
        <v>7</v>
      </c>
      <c r="C209" t="s">
        <v>25</v>
      </c>
      <c r="D209">
        <v>22.3</v>
      </c>
      <c r="E209">
        <v>5</v>
      </c>
      <c r="F209">
        <f t="shared" si="28"/>
        <v>22</v>
      </c>
      <c r="G209">
        <f t="shared" si="32"/>
        <v>3</v>
      </c>
      <c r="H209">
        <f t="shared" si="29"/>
        <v>2</v>
      </c>
      <c r="I209">
        <f t="shared" si="33"/>
        <v>119</v>
      </c>
      <c r="J209">
        <f t="shared" si="30"/>
        <v>6.7237189795986563</v>
      </c>
      <c r="K209">
        <f>$P$10/(1+EXP(-(I209-$P$8)/$P$9))</f>
        <v>2.2694278129778724</v>
      </c>
      <c r="L209">
        <f t="shared" si="31"/>
        <v>7.2591346406039411E-2</v>
      </c>
    </row>
    <row r="210" spans="1:12" x14ac:dyDescent="0.3">
      <c r="A210" s="1">
        <v>44502</v>
      </c>
      <c r="B210">
        <v>14</v>
      </c>
      <c r="C210" t="s">
        <v>25</v>
      </c>
      <c r="D210">
        <v>22.5</v>
      </c>
      <c r="E210">
        <v>7</v>
      </c>
      <c r="F210">
        <f t="shared" si="28"/>
        <v>22</v>
      </c>
      <c r="G210">
        <f t="shared" si="32"/>
        <v>3</v>
      </c>
      <c r="H210">
        <f t="shared" si="29"/>
        <v>4</v>
      </c>
      <c r="I210">
        <f t="shared" si="33"/>
        <v>238</v>
      </c>
      <c r="J210">
        <f t="shared" si="30"/>
        <v>13.447437959197313</v>
      </c>
      <c r="K210">
        <f>$P$10/(1+EXP(-(I210-$P$8)/$P$9))</f>
        <v>3.7979054245022477</v>
      </c>
      <c r="L210">
        <f t="shared" si="31"/>
        <v>4.0842217445616717E-2</v>
      </c>
    </row>
    <row r="211" spans="1:12" x14ac:dyDescent="0.3">
      <c r="A211" s="1">
        <v>44523</v>
      </c>
      <c r="B211">
        <v>0</v>
      </c>
      <c r="C211" t="s">
        <v>25</v>
      </c>
      <c r="D211">
        <v>22.125</v>
      </c>
      <c r="E211">
        <v>2</v>
      </c>
      <c r="F211">
        <f t="shared" si="28"/>
        <v>22</v>
      </c>
      <c r="G211">
        <f t="shared" si="32"/>
        <v>2</v>
      </c>
      <c r="H211">
        <f t="shared" si="29"/>
        <v>0</v>
      </c>
      <c r="I211">
        <f t="shared" si="33"/>
        <v>0</v>
      </c>
      <c r="J211">
        <f t="shared" si="30"/>
        <v>0</v>
      </c>
      <c r="K211">
        <f>$P$10/(1+EXP(-(I211-$P$8)/$P$9))</f>
        <v>1.2854996900796727</v>
      </c>
      <c r="L211">
        <f t="shared" si="31"/>
        <v>1.6525094531949345</v>
      </c>
    </row>
    <row r="212" spans="1:12" x14ac:dyDescent="0.3">
      <c r="A212" s="1">
        <v>44530</v>
      </c>
      <c r="B212">
        <v>7</v>
      </c>
      <c r="C212" t="s">
        <v>25</v>
      </c>
      <c r="D212">
        <v>22.0833333333333</v>
      </c>
      <c r="E212">
        <v>4</v>
      </c>
      <c r="F212">
        <f t="shared" si="28"/>
        <v>22</v>
      </c>
      <c r="G212">
        <f t="shared" si="32"/>
        <v>2</v>
      </c>
      <c r="H212">
        <f t="shared" si="29"/>
        <v>2</v>
      </c>
      <c r="I212">
        <f t="shared" si="33"/>
        <v>119</v>
      </c>
      <c r="J212">
        <f t="shared" si="30"/>
        <v>6.7237189795986563</v>
      </c>
      <c r="K212">
        <f>$P$10/(1+EXP(-(I212-$P$8)/$P$9))</f>
        <v>2.2694278129778724</v>
      </c>
      <c r="L212">
        <f t="shared" si="31"/>
        <v>7.2591346406039411E-2</v>
      </c>
    </row>
    <row r="213" spans="1:12" x14ac:dyDescent="0.3">
      <c r="A213" s="1">
        <v>44537</v>
      </c>
      <c r="B213">
        <v>14</v>
      </c>
      <c r="C213" t="s">
        <v>25</v>
      </c>
      <c r="D213">
        <v>22.272727272727199</v>
      </c>
      <c r="E213">
        <v>6</v>
      </c>
      <c r="F213">
        <f t="shared" si="28"/>
        <v>22</v>
      </c>
      <c r="G213">
        <f t="shared" si="32"/>
        <v>2</v>
      </c>
      <c r="H213">
        <f t="shared" si="29"/>
        <v>4</v>
      </c>
      <c r="I213">
        <f t="shared" si="33"/>
        <v>238</v>
      </c>
      <c r="J213">
        <f t="shared" si="30"/>
        <v>13.447437959197313</v>
      </c>
      <c r="K213">
        <f>$P$10/(1+EXP(-(I213-$P$8)/$P$9))</f>
        <v>3.7979054245022477</v>
      </c>
      <c r="L213">
        <f t="shared" si="31"/>
        <v>4.0842217445616717E-2</v>
      </c>
    </row>
    <row r="214" spans="1:12" x14ac:dyDescent="0.3">
      <c r="A214" s="1">
        <v>44544</v>
      </c>
      <c r="B214">
        <v>21</v>
      </c>
      <c r="C214" t="s">
        <v>25</v>
      </c>
      <c r="D214">
        <v>22.090909090909001</v>
      </c>
      <c r="E214">
        <v>9</v>
      </c>
      <c r="F214">
        <f t="shared" si="28"/>
        <v>22</v>
      </c>
      <c r="G214">
        <f t="shared" si="32"/>
        <v>2</v>
      </c>
      <c r="H214">
        <f t="shared" si="29"/>
        <v>7</v>
      </c>
      <c r="I214">
        <f t="shared" si="33"/>
        <v>357</v>
      </c>
      <c r="J214">
        <f t="shared" si="30"/>
        <v>20.171156938795967</v>
      </c>
      <c r="K214">
        <f>$P$10/(1+EXP(-(I214-$P$8)/$P$9))</f>
        <v>5.8803200946682335</v>
      </c>
      <c r="L214">
        <f t="shared" si="31"/>
        <v>1.2536830904037537</v>
      </c>
    </row>
    <row r="215" spans="1:12" x14ac:dyDescent="0.3">
      <c r="A215" s="1">
        <v>44551</v>
      </c>
      <c r="B215">
        <v>28</v>
      </c>
      <c r="C215" t="s">
        <v>25</v>
      </c>
      <c r="D215">
        <v>21</v>
      </c>
      <c r="E215">
        <v>9</v>
      </c>
      <c r="F215">
        <f t="shared" si="28"/>
        <v>21</v>
      </c>
      <c r="G215">
        <f t="shared" si="32"/>
        <v>2</v>
      </c>
      <c r="H215">
        <f t="shared" si="29"/>
        <v>7</v>
      </c>
      <c r="I215">
        <f t="shared" si="33"/>
        <v>448</v>
      </c>
      <c r="J215">
        <f t="shared" si="30"/>
        <v>27.342494801008797</v>
      </c>
      <c r="K215">
        <f>$P$10/(1+EXP(-(I215-$P$8)/$P$9))</f>
        <v>7.697768549220231</v>
      </c>
      <c r="L215">
        <f t="shared" si="31"/>
        <v>0.48688094828090595</v>
      </c>
    </row>
    <row r="216" spans="1:12" x14ac:dyDescent="0.3">
      <c r="A216" s="2">
        <v>44439</v>
      </c>
      <c r="B216" s="3">
        <v>0</v>
      </c>
      <c r="C216" s="3" t="s">
        <v>26</v>
      </c>
      <c r="D216" s="3">
        <v>20</v>
      </c>
      <c r="E216" s="3">
        <v>2</v>
      </c>
      <c r="F216" s="3">
        <f t="shared" si="28"/>
        <v>20</v>
      </c>
      <c r="G216">
        <f t="shared" si="32"/>
        <v>2</v>
      </c>
      <c r="H216">
        <f t="shared" si="29"/>
        <v>0</v>
      </c>
      <c r="I216">
        <f t="shared" si="33"/>
        <v>0</v>
      </c>
      <c r="J216">
        <f t="shared" si="30"/>
        <v>0</v>
      </c>
      <c r="K216">
        <f>$P$10/(1+EXP(-(I216-$P$8)/$P$9))</f>
        <v>1.2854996900796727</v>
      </c>
      <c r="L216">
        <f t="shared" si="31"/>
        <v>1.6525094531949345</v>
      </c>
    </row>
    <row r="217" spans="1:12" x14ac:dyDescent="0.3">
      <c r="A217" s="2">
        <v>44446</v>
      </c>
      <c r="B217" s="3">
        <v>7</v>
      </c>
      <c r="C217" s="3" t="s">
        <v>26</v>
      </c>
      <c r="D217" s="3">
        <v>19.769230769230699</v>
      </c>
      <c r="E217" s="3">
        <v>4</v>
      </c>
      <c r="F217" s="3">
        <f t="shared" si="28"/>
        <v>19</v>
      </c>
      <c r="G217">
        <f t="shared" si="32"/>
        <v>2</v>
      </c>
      <c r="H217">
        <f t="shared" si="29"/>
        <v>2</v>
      </c>
      <c r="I217">
        <f t="shared" si="33"/>
        <v>98</v>
      </c>
      <c r="J217">
        <f t="shared" si="30"/>
        <v>6.9795670291278924</v>
      </c>
      <c r="K217">
        <f>$P$10/(1+EXP(-(I217-$P$8)/$P$9))</f>
        <v>2.0594643081561674</v>
      </c>
      <c r="L217">
        <f t="shared" si="31"/>
        <v>3.5360039444916409E-3</v>
      </c>
    </row>
    <row r="218" spans="1:12" x14ac:dyDescent="0.3">
      <c r="A218" s="2">
        <v>44453</v>
      </c>
      <c r="B218" s="3">
        <v>14</v>
      </c>
      <c r="C218" s="3" t="s">
        <v>26</v>
      </c>
      <c r="D218" s="3">
        <v>18.911764705882302</v>
      </c>
      <c r="E218" s="3">
        <v>4</v>
      </c>
      <c r="F218" s="3">
        <f t="shared" si="28"/>
        <v>18</v>
      </c>
      <c r="G218">
        <f t="shared" si="32"/>
        <v>2</v>
      </c>
      <c r="H218">
        <f t="shared" si="29"/>
        <v>2</v>
      </c>
      <c r="I218">
        <f t="shared" si="33"/>
        <v>182</v>
      </c>
      <c r="J218">
        <f t="shared" si="30"/>
        <v>14</v>
      </c>
      <c r="K218">
        <f>$P$10/(1+EXP(-(I218-$P$8)/$P$9))</f>
        <v>3.0051301870585641</v>
      </c>
      <c r="L218">
        <f t="shared" si="31"/>
        <v>1.0102866929363841</v>
      </c>
    </row>
    <row r="219" spans="1:12" x14ac:dyDescent="0.3">
      <c r="A219" s="2">
        <v>44462</v>
      </c>
      <c r="B219" s="3">
        <v>23</v>
      </c>
      <c r="C219" s="3" t="s">
        <v>26</v>
      </c>
      <c r="D219" s="3">
        <v>19</v>
      </c>
      <c r="E219" s="3">
        <v>8</v>
      </c>
      <c r="F219" s="3">
        <f t="shared" si="28"/>
        <v>19</v>
      </c>
      <c r="G219">
        <f t="shared" si="32"/>
        <v>2</v>
      </c>
      <c r="H219">
        <f t="shared" si="29"/>
        <v>6</v>
      </c>
      <c r="I219">
        <f t="shared" si="33"/>
        <v>322</v>
      </c>
      <c r="J219">
        <f t="shared" si="30"/>
        <v>22.93286309570593</v>
      </c>
      <c r="K219">
        <f>$P$10/(1+EXP(-(I219-$P$8)/$P$9))</f>
        <v>5.2198354314138466</v>
      </c>
      <c r="L219">
        <f t="shared" si="31"/>
        <v>0.60865675407721875</v>
      </c>
    </row>
    <row r="220" spans="1:12" x14ac:dyDescent="0.3">
      <c r="A220" s="1">
        <v>44488</v>
      </c>
      <c r="B220">
        <v>0</v>
      </c>
      <c r="C220" t="s">
        <v>26</v>
      </c>
      <c r="D220">
        <v>21.818181818181799</v>
      </c>
      <c r="E220">
        <v>3</v>
      </c>
      <c r="F220">
        <f t="shared" si="28"/>
        <v>21</v>
      </c>
      <c r="G220">
        <f t="shared" si="32"/>
        <v>3</v>
      </c>
      <c r="H220">
        <f t="shared" si="29"/>
        <v>0</v>
      </c>
      <c r="I220">
        <f t="shared" si="33"/>
        <v>0</v>
      </c>
      <c r="J220">
        <f t="shared" si="30"/>
        <v>0</v>
      </c>
      <c r="K220">
        <f>$P$10/(1+EXP(-(I220-$P$8)/$P$9))</f>
        <v>1.2854996900796727</v>
      </c>
      <c r="L220">
        <f t="shared" si="31"/>
        <v>1.6525094531949345</v>
      </c>
    </row>
    <row r="221" spans="1:12" x14ac:dyDescent="0.3">
      <c r="A221" s="1">
        <v>44495</v>
      </c>
      <c r="B221">
        <v>7</v>
      </c>
      <c r="C221" t="s">
        <v>26</v>
      </c>
      <c r="D221">
        <v>22.375</v>
      </c>
      <c r="E221">
        <v>5</v>
      </c>
      <c r="F221">
        <f t="shared" si="28"/>
        <v>22</v>
      </c>
      <c r="G221">
        <f t="shared" si="32"/>
        <v>3</v>
      </c>
      <c r="H221">
        <f t="shared" si="29"/>
        <v>2</v>
      </c>
      <c r="I221">
        <f t="shared" si="33"/>
        <v>119</v>
      </c>
      <c r="J221">
        <f t="shared" si="30"/>
        <v>6.7237189795986563</v>
      </c>
      <c r="K221">
        <f>$P$10/(1+EXP(-(I221-$P$8)/$P$9))</f>
        <v>2.2694278129778724</v>
      </c>
      <c r="L221">
        <f t="shared" si="31"/>
        <v>7.2591346406039411E-2</v>
      </c>
    </row>
    <row r="222" spans="1:12" x14ac:dyDescent="0.3">
      <c r="A222" s="1">
        <v>44502</v>
      </c>
      <c r="B222">
        <v>14</v>
      </c>
      <c r="C222" t="s">
        <v>26</v>
      </c>
      <c r="D222">
        <v>22.2222222222222</v>
      </c>
      <c r="E222">
        <v>7</v>
      </c>
      <c r="F222">
        <f t="shared" si="28"/>
        <v>22</v>
      </c>
      <c r="G222">
        <f t="shared" si="32"/>
        <v>3</v>
      </c>
      <c r="H222">
        <f t="shared" si="29"/>
        <v>4</v>
      </c>
      <c r="I222">
        <f t="shared" si="33"/>
        <v>238</v>
      </c>
      <c r="J222">
        <f t="shared" si="30"/>
        <v>13.447437959197313</v>
      </c>
      <c r="K222">
        <f>$P$10/(1+EXP(-(I222-$P$8)/$P$9))</f>
        <v>3.7979054245022477</v>
      </c>
      <c r="L222">
        <f t="shared" si="31"/>
        <v>4.0842217445616717E-2</v>
      </c>
    </row>
    <row r="223" spans="1:12" x14ac:dyDescent="0.3">
      <c r="A223" s="1">
        <v>44523</v>
      </c>
      <c r="B223">
        <v>0</v>
      </c>
      <c r="C223" t="s">
        <v>26</v>
      </c>
      <c r="D223">
        <v>22.25</v>
      </c>
      <c r="E223">
        <v>2</v>
      </c>
      <c r="F223">
        <f t="shared" si="28"/>
        <v>22</v>
      </c>
      <c r="G223">
        <f t="shared" si="32"/>
        <v>2</v>
      </c>
      <c r="H223">
        <f t="shared" si="29"/>
        <v>0</v>
      </c>
      <c r="I223">
        <f t="shared" si="33"/>
        <v>0</v>
      </c>
      <c r="J223">
        <f t="shared" si="30"/>
        <v>0</v>
      </c>
      <c r="K223">
        <f>$P$10/(1+EXP(-(I223-$P$8)/$P$9))</f>
        <v>1.2854996900796727</v>
      </c>
      <c r="L223">
        <f t="shared" si="31"/>
        <v>1.6525094531949345</v>
      </c>
    </row>
    <row r="224" spans="1:12" x14ac:dyDescent="0.3">
      <c r="A224" s="1">
        <v>44530</v>
      </c>
      <c r="B224">
        <v>7</v>
      </c>
      <c r="C224" t="s">
        <v>26</v>
      </c>
      <c r="D224">
        <v>22.090909090909001</v>
      </c>
      <c r="E224">
        <v>4</v>
      </c>
      <c r="F224">
        <f t="shared" si="28"/>
        <v>22</v>
      </c>
      <c r="G224">
        <f t="shared" si="32"/>
        <v>2</v>
      </c>
      <c r="H224">
        <f t="shared" si="29"/>
        <v>2</v>
      </c>
      <c r="I224">
        <f t="shared" si="33"/>
        <v>119</v>
      </c>
      <c r="J224">
        <f t="shared" si="30"/>
        <v>6.7237189795986563</v>
      </c>
      <c r="K224">
        <f>$P$10/(1+EXP(-(I224-$P$8)/$P$9))</f>
        <v>2.2694278129778724</v>
      </c>
      <c r="L224">
        <f t="shared" si="31"/>
        <v>7.2591346406039411E-2</v>
      </c>
    </row>
    <row r="225" spans="1:12" x14ac:dyDescent="0.3">
      <c r="A225" s="1">
        <v>44537</v>
      </c>
      <c r="B225">
        <v>14</v>
      </c>
      <c r="C225" t="s">
        <v>26</v>
      </c>
      <c r="D225">
        <v>22.3</v>
      </c>
      <c r="E225">
        <v>7</v>
      </c>
      <c r="F225">
        <f t="shared" si="28"/>
        <v>22</v>
      </c>
      <c r="G225">
        <f t="shared" si="32"/>
        <v>2</v>
      </c>
      <c r="H225">
        <f t="shared" si="29"/>
        <v>5</v>
      </c>
      <c r="I225">
        <f t="shared" si="33"/>
        <v>238</v>
      </c>
      <c r="J225">
        <f t="shared" si="30"/>
        <v>13.447437959197313</v>
      </c>
      <c r="K225">
        <f>$P$10/(1+EXP(-(I225-$P$8)/$P$9))</f>
        <v>3.7979054245022477</v>
      </c>
      <c r="L225">
        <f t="shared" si="31"/>
        <v>1.4450313684411213</v>
      </c>
    </row>
    <row r="226" spans="1:12" x14ac:dyDescent="0.3">
      <c r="A226" s="1">
        <v>44544</v>
      </c>
      <c r="B226">
        <v>21</v>
      </c>
      <c r="C226" t="s">
        <v>26</v>
      </c>
      <c r="D226">
        <v>22.1</v>
      </c>
      <c r="E226">
        <v>10</v>
      </c>
      <c r="F226">
        <f t="shared" si="28"/>
        <v>22</v>
      </c>
      <c r="G226">
        <f t="shared" si="32"/>
        <v>2</v>
      </c>
      <c r="H226">
        <f t="shared" si="29"/>
        <v>8</v>
      </c>
      <c r="I226">
        <f t="shared" si="33"/>
        <v>357</v>
      </c>
      <c r="J226">
        <f t="shared" si="30"/>
        <v>20.171156938795967</v>
      </c>
      <c r="K226">
        <f>$P$10/(1+EXP(-(I226-$P$8)/$P$9))</f>
        <v>5.8803200946682335</v>
      </c>
      <c r="L226">
        <f t="shared" si="31"/>
        <v>4.4930429010672865</v>
      </c>
    </row>
    <row r="227" spans="1:12" x14ac:dyDescent="0.3">
      <c r="A227" s="1">
        <v>44551</v>
      </c>
      <c r="B227">
        <v>28</v>
      </c>
      <c r="C227" t="s">
        <v>26</v>
      </c>
      <c r="D227">
        <v>21.5</v>
      </c>
      <c r="E227">
        <v>11</v>
      </c>
      <c r="F227">
        <f t="shared" si="28"/>
        <v>21</v>
      </c>
      <c r="G227">
        <f t="shared" si="32"/>
        <v>2</v>
      </c>
      <c r="H227">
        <f t="shared" si="29"/>
        <v>9</v>
      </c>
      <c r="I227">
        <f t="shared" si="33"/>
        <v>448</v>
      </c>
      <c r="J227">
        <f t="shared" si="30"/>
        <v>27.342494801008797</v>
      </c>
      <c r="K227">
        <f>$P$10/(1+EXP(-(I227-$P$8)/$P$9))</f>
        <v>7.697768549220231</v>
      </c>
      <c r="L227">
        <f t="shared" si="31"/>
        <v>1.6958067513999819</v>
      </c>
    </row>
    <row r="228" spans="1:12" x14ac:dyDescent="0.3">
      <c r="A228" s="2">
        <v>44439</v>
      </c>
      <c r="B228" s="3">
        <v>0</v>
      </c>
      <c r="C228" s="3" t="s">
        <v>27</v>
      </c>
      <c r="D228" s="3">
        <v>19.9166666666666</v>
      </c>
      <c r="E228" s="3">
        <v>2</v>
      </c>
      <c r="F228" s="3">
        <f t="shared" si="28"/>
        <v>19</v>
      </c>
      <c r="G228">
        <f t="shared" si="32"/>
        <v>2</v>
      </c>
      <c r="H228">
        <f t="shared" si="29"/>
        <v>0</v>
      </c>
      <c r="I228">
        <f t="shared" si="33"/>
        <v>0</v>
      </c>
      <c r="J228">
        <f t="shared" si="30"/>
        <v>0</v>
      </c>
      <c r="K228">
        <f>$P$10/(1+EXP(-(I228-$P$8)/$P$9))</f>
        <v>1.2854996900796727</v>
      </c>
      <c r="L228">
        <f t="shared" si="31"/>
        <v>1.6525094531949345</v>
      </c>
    </row>
    <row r="229" spans="1:12" x14ac:dyDescent="0.3">
      <c r="A229" s="2">
        <v>44446</v>
      </c>
      <c r="B229" s="3">
        <v>7</v>
      </c>
      <c r="C229" s="3" t="s">
        <v>27</v>
      </c>
      <c r="D229" s="3">
        <v>19.909090909090899</v>
      </c>
      <c r="E229" s="3">
        <v>4</v>
      </c>
      <c r="F229" s="3">
        <f t="shared" si="28"/>
        <v>19</v>
      </c>
      <c r="G229">
        <f t="shared" si="32"/>
        <v>2</v>
      </c>
      <c r="H229">
        <f t="shared" si="29"/>
        <v>2</v>
      </c>
      <c r="I229">
        <f t="shared" si="33"/>
        <v>98</v>
      </c>
      <c r="J229">
        <f t="shared" si="30"/>
        <v>6.9795670291278924</v>
      </c>
      <c r="K229">
        <f>$P$10/(1+EXP(-(I229-$P$8)/$P$9))</f>
        <v>2.0594643081561674</v>
      </c>
      <c r="L229">
        <f t="shared" si="31"/>
        <v>3.5360039444916409E-3</v>
      </c>
    </row>
    <row r="230" spans="1:12" x14ac:dyDescent="0.3">
      <c r="A230" s="2">
        <v>44453</v>
      </c>
      <c r="B230" s="3">
        <v>14</v>
      </c>
      <c r="C230" s="3" t="s">
        <v>27</v>
      </c>
      <c r="D230" s="3">
        <v>18.9428571428571</v>
      </c>
      <c r="E230" s="3">
        <v>4</v>
      </c>
      <c r="F230" s="3">
        <f t="shared" si="28"/>
        <v>18</v>
      </c>
      <c r="G230">
        <f t="shared" si="32"/>
        <v>2</v>
      </c>
      <c r="H230">
        <f t="shared" si="29"/>
        <v>2</v>
      </c>
      <c r="I230">
        <f t="shared" si="33"/>
        <v>182</v>
      </c>
      <c r="J230">
        <f t="shared" si="30"/>
        <v>14</v>
      </c>
      <c r="K230">
        <f>$P$10/(1+EXP(-(I230-$P$8)/$P$9))</f>
        <v>3.0051301870585641</v>
      </c>
      <c r="L230">
        <f t="shared" si="31"/>
        <v>1.0102866929363841</v>
      </c>
    </row>
    <row r="231" spans="1:12" x14ac:dyDescent="0.3">
      <c r="A231" s="2">
        <v>44462</v>
      </c>
      <c r="B231" s="3">
        <v>23</v>
      </c>
      <c r="C231" s="3" t="s">
        <v>27</v>
      </c>
      <c r="D231" s="3">
        <v>19.5</v>
      </c>
      <c r="E231" s="3">
        <v>9</v>
      </c>
      <c r="F231" s="3">
        <f t="shared" si="28"/>
        <v>19</v>
      </c>
      <c r="G231">
        <f t="shared" si="32"/>
        <v>2</v>
      </c>
      <c r="H231">
        <f t="shared" si="29"/>
        <v>7</v>
      </c>
      <c r="I231">
        <f t="shared" si="33"/>
        <v>322</v>
      </c>
      <c r="J231">
        <f t="shared" si="30"/>
        <v>22.93286309570593</v>
      </c>
      <c r="K231">
        <f>$P$10/(1+EXP(-(I231-$P$8)/$P$9))</f>
        <v>5.2198354314138466</v>
      </c>
      <c r="L231">
        <f t="shared" si="31"/>
        <v>3.1689858912495255</v>
      </c>
    </row>
    <row r="232" spans="1:12" x14ac:dyDescent="0.3">
      <c r="A232" s="2">
        <v>44439</v>
      </c>
      <c r="B232" s="3">
        <v>0</v>
      </c>
      <c r="C232" s="3" t="s">
        <v>28</v>
      </c>
      <c r="D232" s="3">
        <v>20</v>
      </c>
      <c r="E232" s="3">
        <v>2</v>
      </c>
      <c r="F232" s="3">
        <f t="shared" si="28"/>
        <v>20</v>
      </c>
      <c r="G232">
        <f t="shared" si="32"/>
        <v>2</v>
      </c>
      <c r="H232">
        <f t="shared" si="29"/>
        <v>0</v>
      </c>
      <c r="I232">
        <f t="shared" si="33"/>
        <v>0</v>
      </c>
      <c r="J232">
        <f t="shared" si="30"/>
        <v>0</v>
      </c>
      <c r="K232">
        <f>$P$10/(1+EXP(-(I232-$P$8)/$P$9))</f>
        <v>1.2854996900796727</v>
      </c>
      <c r="L232">
        <f t="shared" si="31"/>
        <v>1.6525094531949345</v>
      </c>
    </row>
    <row r="233" spans="1:12" x14ac:dyDescent="0.3">
      <c r="A233" s="2">
        <v>44446</v>
      </c>
      <c r="B233" s="3">
        <v>7</v>
      </c>
      <c r="C233" s="3" t="s">
        <v>28</v>
      </c>
      <c r="D233" s="3">
        <v>19.7</v>
      </c>
      <c r="E233" s="3">
        <v>4</v>
      </c>
      <c r="F233" s="3">
        <f t="shared" si="28"/>
        <v>19</v>
      </c>
      <c r="G233">
        <f t="shared" si="32"/>
        <v>2</v>
      </c>
      <c r="H233">
        <f t="shared" si="29"/>
        <v>2</v>
      </c>
      <c r="I233">
        <f t="shared" si="33"/>
        <v>98</v>
      </c>
      <c r="J233">
        <f t="shared" si="30"/>
        <v>6.9795670291278924</v>
      </c>
      <c r="K233">
        <f>$P$10/(1+EXP(-(I233-$P$8)/$P$9))</f>
        <v>2.0594643081561674</v>
      </c>
      <c r="L233">
        <f t="shared" si="31"/>
        <v>3.5360039444916409E-3</v>
      </c>
    </row>
    <row r="234" spans="1:12" x14ac:dyDescent="0.3">
      <c r="A234" s="2">
        <v>44453</v>
      </c>
      <c r="B234" s="3">
        <v>14</v>
      </c>
      <c r="C234" s="3" t="s">
        <v>28</v>
      </c>
      <c r="D234" s="3">
        <v>18.885714285714201</v>
      </c>
      <c r="E234" s="3">
        <v>4</v>
      </c>
      <c r="F234" s="3">
        <f t="shared" si="28"/>
        <v>18</v>
      </c>
      <c r="G234">
        <f t="shared" si="32"/>
        <v>2</v>
      </c>
      <c r="H234">
        <f t="shared" si="29"/>
        <v>2</v>
      </c>
      <c r="I234">
        <f t="shared" si="33"/>
        <v>182</v>
      </c>
      <c r="J234">
        <f t="shared" si="30"/>
        <v>14</v>
      </c>
      <c r="K234">
        <f>$P$10/(1+EXP(-(I234-$P$8)/$P$9))</f>
        <v>3.0051301870585641</v>
      </c>
      <c r="L234">
        <f t="shared" si="31"/>
        <v>1.0102866929363841</v>
      </c>
    </row>
    <row r="235" spans="1:12" x14ac:dyDescent="0.3">
      <c r="A235" s="2">
        <v>44462</v>
      </c>
      <c r="B235" s="3">
        <v>23</v>
      </c>
      <c r="C235" s="3" t="s">
        <v>28</v>
      </c>
      <c r="D235" s="3">
        <v>19.5</v>
      </c>
      <c r="E235" s="3">
        <v>9</v>
      </c>
      <c r="F235" s="3">
        <f t="shared" si="28"/>
        <v>19</v>
      </c>
      <c r="G235">
        <f t="shared" si="32"/>
        <v>2</v>
      </c>
      <c r="H235">
        <f t="shared" si="29"/>
        <v>7</v>
      </c>
      <c r="I235">
        <f t="shared" si="33"/>
        <v>322</v>
      </c>
      <c r="J235">
        <f t="shared" si="30"/>
        <v>22.93286309570593</v>
      </c>
      <c r="K235">
        <f>$P$10/(1+EXP(-(I235-$P$8)/$P$9))</f>
        <v>5.2198354314138466</v>
      </c>
      <c r="L235">
        <f t="shared" si="31"/>
        <v>3.1689858912495255</v>
      </c>
    </row>
    <row r="236" spans="1:12" x14ac:dyDescent="0.3">
      <c r="A236" s="2">
        <v>44439</v>
      </c>
      <c r="B236" s="3">
        <v>0</v>
      </c>
      <c r="C236" s="3" t="s">
        <v>29</v>
      </c>
      <c r="D236" s="3">
        <v>20.076923076922998</v>
      </c>
      <c r="E236" s="3">
        <v>2</v>
      </c>
      <c r="F236" s="3">
        <f t="shared" si="28"/>
        <v>20</v>
      </c>
      <c r="G236">
        <f t="shared" si="32"/>
        <v>2</v>
      </c>
      <c r="H236">
        <f t="shared" si="29"/>
        <v>0</v>
      </c>
      <c r="I236">
        <f t="shared" si="33"/>
        <v>0</v>
      </c>
      <c r="J236">
        <f t="shared" si="30"/>
        <v>0</v>
      </c>
      <c r="K236">
        <f>$P$10/(1+EXP(-(I236-$P$8)/$P$9))</f>
        <v>1.2854996900796727</v>
      </c>
      <c r="L236">
        <f t="shared" si="31"/>
        <v>1.6525094531949345</v>
      </c>
    </row>
    <row r="237" spans="1:12" x14ac:dyDescent="0.3">
      <c r="A237" s="2">
        <v>44446</v>
      </c>
      <c r="B237" s="3">
        <v>7</v>
      </c>
      <c r="C237" s="3" t="s">
        <v>29</v>
      </c>
      <c r="D237" s="3">
        <v>19.8</v>
      </c>
      <c r="E237" s="3">
        <v>4</v>
      </c>
      <c r="F237" s="3">
        <f t="shared" si="28"/>
        <v>19</v>
      </c>
      <c r="G237">
        <f t="shared" si="32"/>
        <v>2</v>
      </c>
      <c r="H237">
        <f t="shared" si="29"/>
        <v>2</v>
      </c>
      <c r="I237">
        <f t="shared" si="33"/>
        <v>98</v>
      </c>
      <c r="J237">
        <f t="shared" si="30"/>
        <v>6.9795670291278924</v>
      </c>
      <c r="K237">
        <f>$P$10/(1+EXP(-(I237-$P$8)/$P$9))</f>
        <v>2.0594643081561674</v>
      </c>
      <c r="L237">
        <f t="shared" si="31"/>
        <v>3.5360039444916409E-3</v>
      </c>
    </row>
    <row r="238" spans="1:12" x14ac:dyDescent="0.3">
      <c r="A238" s="2">
        <v>44453</v>
      </c>
      <c r="B238" s="3">
        <v>14</v>
      </c>
      <c r="C238" s="3" t="s">
        <v>29</v>
      </c>
      <c r="D238" s="3">
        <v>19</v>
      </c>
      <c r="E238" s="3">
        <v>4</v>
      </c>
      <c r="F238" s="3">
        <f t="shared" si="28"/>
        <v>19</v>
      </c>
      <c r="G238">
        <f t="shared" si="32"/>
        <v>2</v>
      </c>
      <c r="H238">
        <f t="shared" si="29"/>
        <v>2</v>
      </c>
      <c r="I238">
        <f t="shared" si="33"/>
        <v>196</v>
      </c>
      <c r="J238">
        <f t="shared" si="30"/>
        <v>13.959134058255785</v>
      </c>
      <c r="K238">
        <f>$P$10/(1+EXP(-(I238-$P$8)/$P$9))</f>
        <v>3.1909905157678096</v>
      </c>
      <c r="L238">
        <f t="shared" si="31"/>
        <v>1.418458408648873</v>
      </c>
    </row>
    <row r="239" spans="1:12" x14ac:dyDescent="0.3">
      <c r="A239" s="2">
        <v>44462</v>
      </c>
      <c r="B239" s="3">
        <v>23</v>
      </c>
      <c r="C239" s="3" t="s">
        <v>29</v>
      </c>
      <c r="D239" s="3">
        <v>19.3333333333333</v>
      </c>
      <c r="E239" s="3">
        <v>10</v>
      </c>
      <c r="F239" s="3">
        <f t="shared" si="28"/>
        <v>19</v>
      </c>
      <c r="G239">
        <f t="shared" si="32"/>
        <v>2</v>
      </c>
      <c r="H239">
        <f t="shared" si="29"/>
        <v>8</v>
      </c>
      <c r="I239">
        <f t="shared" si="33"/>
        <v>322</v>
      </c>
      <c r="J239">
        <f t="shared" si="30"/>
        <v>22.93286309570593</v>
      </c>
      <c r="K239">
        <f>$P$10/(1+EXP(-(I239-$P$8)/$P$9))</f>
        <v>5.2198354314138466</v>
      </c>
      <c r="L239">
        <f t="shared" si="31"/>
        <v>7.7293150284218326</v>
      </c>
    </row>
    <row r="240" spans="1:12" x14ac:dyDescent="0.3">
      <c r="A240" s="2">
        <v>44439</v>
      </c>
      <c r="B240" s="3">
        <v>0</v>
      </c>
      <c r="C240" s="3" t="s">
        <v>30</v>
      </c>
      <c r="D240" s="3">
        <v>20</v>
      </c>
      <c r="E240" s="3">
        <v>2</v>
      </c>
      <c r="F240" s="3">
        <f t="shared" si="28"/>
        <v>20</v>
      </c>
      <c r="G240">
        <f t="shared" si="32"/>
        <v>2</v>
      </c>
      <c r="H240">
        <f t="shared" si="29"/>
        <v>0</v>
      </c>
      <c r="I240">
        <f t="shared" si="33"/>
        <v>0</v>
      </c>
      <c r="J240">
        <f t="shared" si="30"/>
        <v>0</v>
      </c>
      <c r="K240">
        <f>$P$10/(1+EXP(-(I240-$P$8)/$P$9))</f>
        <v>1.2854996900796727</v>
      </c>
      <c r="L240">
        <f t="shared" si="31"/>
        <v>1.6525094531949345</v>
      </c>
    </row>
    <row r="241" spans="1:12" x14ac:dyDescent="0.3">
      <c r="A241" s="2">
        <v>44446</v>
      </c>
      <c r="B241" s="3">
        <v>7</v>
      </c>
      <c r="C241" s="3" t="s">
        <v>30</v>
      </c>
      <c r="D241" s="3">
        <v>19.818181818181799</v>
      </c>
      <c r="E241" s="3">
        <v>4</v>
      </c>
      <c r="F241" s="3">
        <f t="shared" si="28"/>
        <v>19</v>
      </c>
      <c r="G241">
        <f t="shared" si="32"/>
        <v>2</v>
      </c>
      <c r="H241">
        <f t="shared" si="29"/>
        <v>2</v>
      </c>
      <c r="I241">
        <f t="shared" si="33"/>
        <v>98</v>
      </c>
      <c r="J241">
        <f t="shared" si="30"/>
        <v>6.9795670291278924</v>
      </c>
      <c r="K241">
        <f>$P$10/(1+EXP(-(I241-$P$8)/$P$9))</f>
        <v>2.0594643081561674</v>
      </c>
      <c r="L241">
        <f t="shared" si="31"/>
        <v>3.5360039444916409E-3</v>
      </c>
    </row>
    <row r="242" spans="1:12" x14ac:dyDescent="0.3">
      <c r="A242" s="2">
        <v>44453</v>
      </c>
      <c r="B242" s="3">
        <v>14</v>
      </c>
      <c r="C242" s="3" t="s">
        <v>30</v>
      </c>
      <c r="D242" s="3">
        <v>18.9714285714285</v>
      </c>
      <c r="E242" s="3">
        <v>4</v>
      </c>
      <c r="F242" s="3">
        <f t="shared" si="28"/>
        <v>18</v>
      </c>
      <c r="G242">
        <f t="shared" si="32"/>
        <v>2</v>
      </c>
      <c r="H242">
        <f t="shared" si="29"/>
        <v>2</v>
      </c>
      <c r="I242">
        <f t="shared" si="33"/>
        <v>182</v>
      </c>
      <c r="J242">
        <f t="shared" si="30"/>
        <v>14</v>
      </c>
      <c r="K242">
        <f>$P$10/(1+EXP(-(I242-$P$8)/$P$9))</f>
        <v>3.0051301870585641</v>
      </c>
      <c r="L242">
        <f t="shared" si="31"/>
        <v>1.0102866929363841</v>
      </c>
    </row>
    <row r="243" spans="1:12" x14ac:dyDescent="0.3">
      <c r="A243" s="2">
        <v>44462</v>
      </c>
      <c r="B243" s="3">
        <v>23</v>
      </c>
      <c r="C243" s="3" t="s">
        <v>30</v>
      </c>
      <c r="D243" s="3">
        <v>19</v>
      </c>
      <c r="E243" s="3">
        <v>9</v>
      </c>
      <c r="F243" s="3">
        <f t="shared" si="28"/>
        <v>19</v>
      </c>
      <c r="G243">
        <f t="shared" si="32"/>
        <v>2</v>
      </c>
      <c r="H243">
        <f t="shared" si="29"/>
        <v>7</v>
      </c>
      <c r="I243">
        <f t="shared" si="33"/>
        <v>322</v>
      </c>
      <c r="J243">
        <f t="shared" si="30"/>
        <v>22.93286309570593</v>
      </c>
      <c r="K243">
        <f>$P$10/(1+EXP(-(I243-$P$8)/$P$9))</f>
        <v>5.2198354314138466</v>
      </c>
      <c r="L243">
        <f t="shared" si="31"/>
        <v>3.1689858912495255</v>
      </c>
    </row>
    <row r="244" spans="1:12" x14ac:dyDescent="0.3">
      <c r="A244" s="1">
        <v>44439</v>
      </c>
      <c r="B244">
        <v>0</v>
      </c>
      <c r="C244" t="s">
        <v>31</v>
      </c>
      <c r="D244">
        <v>20.0833333333333</v>
      </c>
      <c r="E244">
        <v>2</v>
      </c>
      <c r="F244">
        <f t="shared" si="28"/>
        <v>20</v>
      </c>
      <c r="G244">
        <f t="shared" si="32"/>
        <v>2</v>
      </c>
      <c r="H244">
        <f t="shared" si="29"/>
        <v>0</v>
      </c>
      <c r="I244">
        <f t="shared" si="33"/>
        <v>0</v>
      </c>
      <c r="J244">
        <f t="shared" si="30"/>
        <v>0</v>
      </c>
      <c r="K244">
        <f>$P$10/(1+EXP(-(I244-$P$8)/$P$9))</f>
        <v>1.2854996900796727</v>
      </c>
      <c r="L244">
        <f t="shared" si="31"/>
        <v>1.6525094531949345</v>
      </c>
    </row>
    <row r="245" spans="1:12" x14ac:dyDescent="0.3">
      <c r="A245" s="1">
        <v>44446</v>
      </c>
      <c r="B245">
        <v>7</v>
      </c>
      <c r="C245" t="s">
        <v>31</v>
      </c>
      <c r="D245">
        <v>19.8333333333333</v>
      </c>
      <c r="E245">
        <v>4</v>
      </c>
      <c r="F245">
        <f t="shared" si="28"/>
        <v>19</v>
      </c>
      <c r="G245">
        <f t="shared" si="32"/>
        <v>2</v>
      </c>
      <c r="H245">
        <f t="shared" si="29"/>
        <v>2</v>
      </c>
      <c r="I245">
        <f t="shared" si="33"/>
        <v>98</v>
      </c>
      <c r="J245">
        <f t="shared" si="30"/>
        <v>6.9795670291278924</v>
      </c>
      <c r="K245">
        <f>$P$10/(1+EXP(-(I245-$P$8)/$P$9))</f>
        <v>2.0594643081561674</v>
      </c>
      <c r="L245">
        <f t="shared" si="31"/>
        <v>3.5360039444916409E-3</v>
      </c>
    </row>
    <row r="246" spans="1:12" x14ac:dyDescent="0.3">
      <c r="A246" s="1">
        <v>44453</v>
      </c>
      <c r="B246">
        <v>14</v>
      </c>
      <c r="C246" t="s">
        <v>31</v>
      </c>
      <c r="D246">
        <v>18.885714285714201</v>
      </c>
      <c r="E246">
        <v>5</v>
      </c>
      <c r="F246">
        <f t="shared" si="28"/>
        <v>18</v>
      </c>
      <c r="G246">
        <f t="shared" si="32"/>
        <v>2</v>
      </c>
      <c r="H246">
        <f t="shared" si="29"/>
        <v>3</v>
      </c>
      <c r="I246">
        <f t="shared" si="33"/>
        <v>182</v>
      </c>
      <c r="J246">
        <f t="shared" si="30"/>
        <v>14</v>
      </c>
      <c r="K246">
        <f>$P$10/(1+EXP(-(I246-$P$8)/$P$9))</f>
        <v>3.0051301870585641</v>
      </c>
      <c r="L246">
        <f t="shared" si="31"/>
        <v>2.6318819255858067E-5</v>
      </c>
    </row>
    <row r="247" spans="1:12" x14ac:dyDescent="0.3">
      <c r="A247" s="1">
        <v>44439</v>
      </c>
      <c r="B247">
        <v>0</v>
      </c>
      <c r="C247" t="s">
        <v>32</v>
      </c>
      <c r="D247">
        <v>20</v>
      </c>
      <c r="E247">
        <v>2</v>
      </c>
      <c r="F247">
        <f t="shared" si="28"/>
        <v>20</v>
      </c>
      <c r="G247">
        <f t="shared" si="32"/>
        <v>2</v>
      </c>
      <c r="H247">
        <f t="shared" si="29"/>
        <v>0</v>
      </c>
      <c r="I247">
        <f t="shared" si="33"/>
        <v>0</v>
      </c>
      <c r="J247">
        <f t="shared" si="30"/>
        <v>0</v>
      </c>
      <c r="K247">
        <f>$P$10/(1+EXP(-(I247-$P$8)/$P$9))</f>
        <v>1.2854996900796727</v>
      </c>
      <c r="L247">
        <f t="shared" si="31"/>
        <v>1.6525094531949345</v>
      </c>
    </row>
    <row r="248" spans="1:12" x14ac:dyDescent="0.3">
      <c r="A248" s="1">
        <v>44446</v>
      </c>
      <c r="B248">
        <v>7</v>
      </c>
      <c r="C248" t="s">
        <v>32</v>
      </c>
      <c r="D248">
        <v>19.8</v>
      </c>
      <c r="E248">
        <v>3</v>
      </c>
      <c r="F248">
        <f t="shared" si="28"/>
        <v>19</v>
      </c>
      <c r="G248">
        <f t="shared" si="32"/>
        <v>2</v>
      </c>
      <c r="H248">
        <f t="shared" si="29"/>
        <v>1</v>
      </c>
      <c r="I248">
        <f t="shared" si="33"/>
        <v>98</v>
      </c>
      <c r="J248">
        <f t="shared" si="30"/>
        <v>6.9795670291278924</v>
      </c>
      <c r="K248">
        <f>$P$10/(1+EXP(-(I248-$P$8)/$P$9))</f>
        <v>2.0594643081561674</v>
      </c>
      <c r="L248">
        <f t="shared" si="31"/>
        <v>1.1224646202568265</v>
      </c>
    </row>
    <row r="249" spans="1:12" x14ac:dyDescent="0.3">
      <c r="A249" s="1">
        <v>44453</v>
      </c>
      <c r="B249">
        <v>14</v>
      </c>
      <c r="C249" t="s">
        <v>32</v>
      </c>
      <c r="D249">
        <v>18.945945945945901</v>
      </c>
      <c r="E249">
        <v>4</v>
      </c>
      <c r="F249">
        <f t="shared" si="28"/>
        <v>18</v>
      </c>
      <c r="G249">
        <f t="shared" si="32"/>
        <v>2</v>
      </c>
      <c r="H249">
        <f t="shared" si="29"/>
        <v>2</v>
      </c>
      <c r="I249">
        <f t="shared" si="33"/>
        <v>182</v>
      </c>
      <c r="J249">
        <f t="shared" si="30"/>
        <v>14</v>
      </c>
      <c r="K249">
        <f>$P$10/(1+EXP(-(I249-$P$8)/$P$9))</f>
        <v>3.0051301870585641</v>
      </c>
      <c r="L249">
        <f t="shared" si="31"/>
        <v>1.0102866929363841</v>
      </c>
    </row>
    <row r="250" spans="1:12" x14ac:dyDescent="0.3">
      <c r="A250" s="1">
        <v>44439</v>
      </c>
      <c r="B250">
        <v>0</v>
      </c>
      <c r="C250" t="s">
        <v>33</v>
      </c>
      <c r="D250">
        <v>20.076923076922998</v>
      </c>
      <c r="E250">
        <v>2</v>
      </c>
      <c r="F250">
        <f t="shared" si="28"/>
        <v>20</v>
      </c>
      <c r="G250">
        <f t="shared" si="32"/>
        <v>2</v>
      </c>
      <c r="H250">
        <f t="shared" si="29"/>
        <v>0</v>
      </c>
      <c r="I250">
        <f t="shared" si="33"/>
        <v>0</v>
      </c>
      <c r="J250">
        <f t="shared" si="30"/>
        <v>0</v>
      </c>
      <c r="K250">
        <f>$P$10/(1+EXP(-(I250-$P$8)/$P$9))</f>
        <v>1.2854996900796727</v>
      </c>
      <c r="L250">
        <f t="shared" si="31"/>
        <v>1.6525094531949345</v>
      </c>
    </row>
    <row r="251" spans="1:12" x14ac:dyDescent="0.3">
      <c r="A251" s="1">
        <v>44446</v>
      </c>
      <c r="B251">
        <v>7</v>
      </c>
      <c r="C251" t="s">
        <v>33</v>
      </c>
      <c r="D251">
        <v>19.6666666666666</v>
      </c>
      <c r="E251">
        <v>3</v>
      </c>
      <c r="F251">
        <f t="shared" si="28"/>
        <v>19</v>
      </c>
      <c r="G251">
        <f t="shared" si="32"/>
        <v>2</v>
      </c>
      <c r="H251">
        <f t="shared" si="29"/>
        <v>1</v>
      </c>
      <c r="I251">
        <f t="shared" si="33"/>
        <v>98</v>
      </c>
      <c r="J251">
        <f t="shared" si="30"/>
        <v>6.9795670291278924</v>
      </c>
      <c r="K251">
        <f>$P$10/(1+EXP(-(I251-$P$8)/$P$9))</f>
        <v>2.0594643081561674</v>
      </c>
      <c r="L251">
        <f t="shared" si="31"/>
        <v>1.1224646202568265</v>
      </c>
    </row>
    <row r="252" spans="1:12" x14ac:dyDescent="0.3">
      <c r="A252" s="1">
        <v>44453</v>
      </c>
      <c r="B252">
        <v>14</v>
      </c>
      <c r="C252" t="s">
        <v>33</v>
      </c>
      <c r="D252">
        <v>19</v>
      </c>
      <c r="E252">
        <v>4</v>
      </c>
      <c r="F252">
        <f t="shared" si="28"/>
        <v>19</v>
      </c>
      <c r="G252">
        <f t="shared" si="32"/>
        <v>2</v>
      </c>
      <c r="H252">
        <f t="shared" si="29"/>
        <v>2</v>
      </c>
      <c r="I252">
        <f t="shared" si="33"/>
        <v>196</v>
      </c>
      <c r="J252">
        <f t="shared" si="30"/>
        <v>13.959134058255785</v>
      </c>
      <c r="K252">
        <f>$P$10/(1+EXP(-(I252-$P$8)/$P$9))</f>
        <v>3.1909905157678096</v>
      </c>
      <c r="L252">
        <f t="shared" si="31"/>
        <v>1.418458408648873</v>
      </c>
    </row>
    <row r="253" spans="1:12" x14ac:dyDescent="0.3">
      <c r="A253" s="1">
        <v>44439</v>
      </c>
      <c r="B253">
        <v>0</v>
      </c>
      <c r="C253" t="s">
        <v>34</v>
      </c>
      <c r="D253">
        <v>19.846153846153801</v>
      </c>
      <c r="E253">
        <v>2</v>
      </c>
      <c r="F253">
        <f t="shared" si="28"/>
        <v>19</v>
      </c>
      <c r="G253">
        <f t="shared" si="32"/>
        <v>2</v>
      </c>
      <c r="H253">
        <f t="shared" si="29"/>
        <v>0</v>
      </c>
      <c r="I253">
        <f t="shared" si="33"/>
        <v>0</v>
      </c>
      <c r="J253">
        <f t="shared" si="30"/>
        <v>0</v>
      </c>
      <c r="K253">
        <f>$P$10/(1+EXP(-(I253-$P$8)/$P$9))</f>
        <v>1.2854996900796727</v>
      </c>
      <c r="L253">
        <f t="shared" si="31"/>
        <v>1.6525094531949345</v>
      </c>
    </row>
    <row r="254" spans="1:12" x14ac:dyDescent="0.3">
      <c r="A254" s="1">
        <v>44446</v>
      </c>
      <c r="B254">
        <v>7</v>
      </c>
      <c r="C254" t="s">
        <v>34</v>
      </c>
      <c r="D254">
        <v>19.769230769230699</v>
      </c>
      <c r="E254">
        <v>3</v>
      </c>
      <c r="F254">
        <f t="shared" si="28"/>
        <v>19</v>
      </c>
      <c r="G254">
        <f t="shared" si="32"/>
        <v>2</v>
      </c>
      <c r="H254">
        <f t="shared" si="29"/>
        <v>1</v>
      </c>
      <c r="I254">
        <f t="shared" si="33"/>
        <v>98</v>
      </c>
      <c r="J254">
        <f t="shared" si="30"/>
        <v>6.9795670291278924</v>
      </c>
      <c r="K254">
        <f>$P$10/(1+EXP(-(I254-$P$8)/$P$9))</f>
        <v>2.0594643081561674</v>
      </c>
      <c r="L254">
        <f t="shared" si="31"/>
        <v>1.1224646202568265</v>
      </c>
    </row>
    <row r="255" spans="1:12" x14ac:dyDescent="0.3">
      <c r="A255" s="1">
        <v>44453</v>
      </c>
      <c r="B255">
        <v>14</v>
      </c>
      <c r="C255" t="s">
        <v>34</v>
      </c>
      <c r="D255">
        <v>18.9142857142857</v>
      </c>
      <c r="E255">
        <v>4</v>
      </c>
      <c r="F255">
        <f t="shared" si="28"/>
        <v>18</v>
      </c>
      <c r="G255">
        <f t="shared" si="32"/>
        <v>2</v>
      </c>
      <c r="H255">
        <f t="shared" si="29"/>
        <v>2</v>
      </c>
      <c r="I255">
        <f t="shared" si="33"/>
        <v>182</v>
      </c>
      <c r="J255">
        <f t="shared" si="30"/>
        <v>14</v>
      </c>
      <c r="K255">
        <f>$P$10/(1+EXP(-(I255-$P$8)/$P$9))</f>
        <v>3.0051301870585641</v>
      </c>
      <c r="L255">
        <f t="shared" si="31"/>
        <v>1.0102866929363841</v>
      </c>
    </row>
    <row r="256" spans="1:12" x14ac:dyDescent="0.3">
      <c r="A256" s="1">
        <v>44439</v>
      </c>
      <c r="B256">
        <v>0</v>
      </c>
      <c r="C256" t="s">
        <v>35</v>
      </c>
      <c r="D256">
        <v>19.9166666666666</v>
      </c>
      <c r="E256">
        <v>2</v>
      </c>
      <c r="F256">
        <f t="shared" si="28"/>
        <v>19</v>
      </c>
      <c r="G256">
        <f t="shared" si="32"/>
        <v>2</v>
      </c>
      <c r="H256">
        <f t="shared" si="29"/>
        <v>0</v>
      </c>
      <c r="I256">
        <f t="shared" si="33"/>
        <v>0</v>
      </c>
      <c r="J256">
        <f t="shared" si="30"/>
        <v>0</v>
      </c>
      <c r="K256">
        <f>$P$10/(1+EXP(-(I256-$P$8)/$P$9))</f>
        <v>1.2854996900796727</v>
      </c>
      <c r="L256">
        <f t="shared" si="31"/>
        <v>1.6525094531949345</v>
      </c>
    </row>
    <row r="257" spans="1:12" x14ac:dyDescent="0.3">
      <c r="A257" s="1">
        <v>44446</v>
      </c>
      <c r="B257">
        <v>7</v>
      </c>
      <c r="C257" t="s">
        <v>35</v>
      </c>
      <c r="D257">
        <v>19.769230769230699</v>
      </c>
      <c r="E257">
        <v>4</v>
      </c>
      <c r="F257">
        <f t="shared" si="28"/>
        <v>19</v>
      </c>
      <c r="G257">
        <f t="shared" si="32"/>
        <v>2</v>
      </c>
      <c r="H257">
        <f t="shared" si="29"/>
        <v>2</v>
      </c>
      <c r="I257">
        <f t="shared" si="33"/>
        <v>98</v>
      </c>
      <c r="J257">
        <f t="shared" si="30"/>
        <v>6.9795670291278924</v>
      </c>
      <c r="K257">
        <f>$P$10/(1+EXP(-(I257-$P$8)/$P$9))</f>
        <v>2.0594643081561674</v>
      </c>
      <c r="L257">
        <f t="shared" si="31"/>
        <v>3.5360039444916409E-3</v>
      </c>
    </row>
    <row r="258" spans="1:12" x14ac:dyDescent="0.3">
      <c r="A258" s="1">
        <v>44453</v>
      </c>
      <c r="B258">
        <v>14</v>
      </c>
      <c r="C258" t="s">
        <v>35</v>
      </c>
      <c r="D258">
        <v>18.939393939393899</v>
      </c>
      <c r="E258">
        <v>4</v>
      </c>
      <c r="F258">
        <f t="shared" si="28"/>
        <v>18</v>
      </c>
      <c r="G258">
        <f t="shared" si="32"/>
        <v>2</v>
      </c>
      <c r="H258">
        <f t="shared" si="29"/>
        <v>2</v>
      </c>
      <c r="I258">
        <f t="shared" si="33"/>
        <v>182</v>
      </c>
      <c r="J258">
        <f t="shared" si="30"/>
        <v>14</v>
      </c>
      <c r="K258">
        <f>$P$10/(1+EXP(-(I258-$P$8)/$P$9))</f>
        <v>3.0051301870585641</v>
      </c>
      <c r="L258">
        <f t="shared" si="31"/>
        <v>1.0102866929363841</v>
      </c>
    </row>
    <row r="259" spans="1:12" x14ac:dyDescent="0.3">
      <c r="A259" s="2">
        <v>44463</v>
      </c>
      <c r="B259" s="3">
        <v>10</v>
      </c>
      <c r="C259" s="3" t="s">
        <v>36</v>
      </c>
      <c r="D259" s="3">
        <v>23.736842105263101</v>
      </c>
      <c r="E259" s="3">
        <v>7</v>
      </c>
      <c r="F259" s="3">
        <f t="shared" ref="F259:F322" si="34">IF(D259&lt;18,17,IF(D259&lt;19,18,IF(D259&lt;20,19,IF(D259&lt;21,20,IF(D259&lt;22,21,IF(D259&lt;23,22,IF(D259&lt;24,23,IF(D259&lt;25,24,IF(D259&lt;26,25)))))))))</f>
        <v>23</v>
      </c>
      <c r="G259">
        <f t="shared" si="32"/>
        <v>2</v>
      </c>
      <c r="H259">
        <f t="shared" ref="H259:H322" si="35">E259-G259</f>
        <v>5</v>
      </c>
      <c r="I259">
        <f t="shared" si="33"/>
        <v>180</v>
      </c>
      <c r="J259">
        <f t="shared" ref="J259:J322" si="36">EXP(-1*(LN(F259/18 )^2))*B259</f>
        <v>9.4168446870198448</v>
      </c>
      <c r="K259">
        <f>$P$10/(1+EXP(-(I259-$P$8)/$P$9))</f>
        <v>2.9792518035391278</v>
      </c>
      <c r="L259">
        <f t="shared" ref="L259:L322" si="37">(H259-K259)^2</f>
        <v>4.0834232734998679</v>
      </c>
    </row>
    <row r="260" spans="1:12" x14ac:dyDescent="0.3">
      <c r="A260" s="2">
        <v>44470</v>
      </c>
      <c r="B260" s="3">
        <v>17</v>
      </c>
      <c r="C260" s="3" t="s">
        <v>36</v>
      </c>
      <c r="D260" s="3">
        <v>23.227272727272702</v>
      </c>
      <c r="E260" s="3">
        <v>9</v>
      </c>
      <c r="F260" s="3">
        <f t="shared" si="34"/>
        <v>23</v>
      </c>
      <c r="G260">
        <f t="shared" ref="G260:G323" si="38">IF(E260&gt;=E259, G259,E260 )</f>
        <v>2</v>
      </c>
      <c r="H260">
        <f t="shared" si="35"/>
        <v>7</v>
      </c>
      <c r="I260">
        <f t="shared" ref="I260:I323" si="39">B260*(F260-5)</f>
        <v>306</v>
      </c>
      <c r="J260">
        <f t="shared" si="36"/>
        <v>16.008635967933738</v>
      </c>
      <c r="K260">
        <f>$P$10/(1+EXP(-(I260-$P$8)/$P$9))</f>
        <v>4.9296713101323615</v>
      </c>
      <c r="L260">
        <f t="shared" si="37"/>
        <v>4.2862608840890521</v>
      </c>
    </row>
    <row r="261" spans="1:12" x14ac:dyDescent="0.3">
      <c r="A261" s="2">
        <v>44477</v>
      </c>
      <c r="B261" s="3">
        <v>24</v>
      </c>
      <c r="C261" s="3" t="s">
        <v>36</v>
      </c>
      <c r="D261" s="3">
        <v>25.090909090909001</v>
      </c>
      <c r="E261" s="3">
        <v>9</v>
      </c>
      <c r="F261" s="3">
        <f t="shared" si="34"/>
        <v>25</v>
      </c>
      <c r="G261">
        <f t="shared" si="38"/>
        <v>2</v>
      </c>
      <c r="H261">
        <f t="shared" si="35"/>
        <v>7</v>
      </c>
      <c r="I261">
        <f t="shared" si="39"/>
        <v>480</v>
      </c>
      <c r="J261">
        <f t="shared" si="36"/>
        <v>21.544895232585553</v>
      </c>
      <c r="K261">
        <f>$P$10/(1+EXP(-(I261-$P$8)/$P$9))</f>
        <v>8.3424733693892676</v>
      </c>
      <c r="L261">
        <f t="shared" si="37"/>
        <v>1.802234747519373</v>
      </c>
    </row>
    <row r="262" spans="1:12" x14ac:dyDescent="0.3">
      <c r="A262" s="2">
        <v>44484</v>
      </c>
      <c r="B262" s="3">
        <v>31</v>
      </c>
      <c r="C262" s="3" t="s">
        <v>36</v>
      </c>
      <c r="D262" s="3">
        <v>24</v>
      </c>
      <c r="E262" s="3">
        <v>13</v>
      </c>
      <c r="F262" s="3">
        <f t="shared" si="34"/>
        <v>24</v>
      </c>
      <c r="G262">
        <f t="shared" si="38"/>
        <v>2</v>
      </c>
      <c r="H262">
        <f t="shared" si="35"/>
        <v>11</v>
      </c>
      <c r="I262">
        <f t="shared" si="39"/>
        <v>589</v>
      </c>
      <c r="J262">
        <f t="shared" si="36"/>
        <v>28.537705979255374</v>
      </c>
      <c r="K262">
        <f>$P$10/(1+EXP(-(I262-$P$8)/$P$9))</f>
        <v>10.395759119948709</v>
      </c>
      <c r="L262">
        <f t="shared" si="37"/>
        <v>0.36510704112515896</v>
      </c>
    </row>
    <row r="263" spans="1:12" x14ac:dyDescent="0.3">
      <c r="A263" s="2">
        <v>44491</v>
      </c>
      <c r="B263" s="3">
        <v>38</v>
      </c>
      <c r="C263" s="3" t="s">
        <v>36</v>
      </c>
      <c r="D263" s="3">
        <v>23.6</v>
      </c>
      <c r="E263" s="3">
        <v>15</v>
      </c>
      <c r="F263" s="3">
        <f t="shared" si="34"/>
        <v>23</v>
      </c>
      <c r="G263">
        <f t="shared" si="38"/>
        <v>2</v>
      </c>
      <c r="H263">
        <f t="shared" si="35"/>
        <v>13</v>
      </c>
      <c r="I263">
        <f t="shared" si="39"/>
        <v>684</v>
      </c>
      <c r="J263">
        <f t="shared" si="36"/>
        <v>35.784009810675414</v>
      </c>
      <c r="K263">
        <f>$P$10/(1+EXP(-(I263-$P$8)/$P$9))</f>
        <v>11.856655018819175</v>
      </c>
      <c r="L263">
        <f t="shared" si="37"/>
        <v>1.30723774599138</v>
      </c>
    </row>
    <row r="264" spans="1:12" x14ac:dyDescent="0.3">
      <c r="A264" s="2">
        <v>44498</v>
      </c>
      <c r="B264" s="3">
        <v>45</v>
      </c>
      <c r="C264" s="3" t="s">
        <v>36</v>
      </c>
      <c r="D264" s="3">
        <v>22.6666666666666</v>
      </c>
      <c r="E264" s="3">
        <v>16</v>
      </c>
      <c r="F264" s="3">
        <f t="shared" si="34"/>
        <v>22</v>
      </c>
      <c r="G264">
        <f t="shared" si="38"/>
        <v>2</v>
      </c>
      <c r="H264">
        <f t="shared" si="35"/>
        <v>14</v>
      </c>
      <c r="I264">
        <f t="shared" si="39"/>
        <v>765</v>
      </c>
      <c r="J264">
        <f t="shared" si="36"/>
        <v>43.22390772599136</v>
      </c>
      <c r="K264">
        <f>$P$10/(1+EXP(-(I264-$P$8)/$P$9))</f>
        <v>12.807814861708172</v>
      </c>
      <c r="L264">
        <f t="shared" si="37"/>
        <v>1.4213054039639053</v>
      </c>
    </row>
    <row r="265" spans="1:12" x14ac:dyDescent="0.3">
      <c r="A265" s="2">
        <v>44505</v>
      </c>
      <c r="B265" s="3">
        <v>0</v>
      </c>
      <c r="C265" s="3" t="s">
        <v>36</v>
      </c>
      <c r="D265" s="3">
        <v>22.6</v>
      </c>
      <c r="E265" s="3">
        <v>8</v>
      </c>
      <c r="F265" s="3">
        <f t="shared" si="34"/>
        <v>22</v>
      </c>
      <c r="G265">
        <f t="shared" si="38"/>
        <v>8</v>
      </c>
      <c r="H265">
        <f t="shared" si="35"/>
        <v>0</v>
      </c>
      <c r="I265">
        <f t="shared" si="39"/>
        <v>0</v>
      </c>
      <c r="J265">
        <f t="shared" si="36"/>
        <v>0</v>
      </c>
      <c r="K265">
        <f>$P$10/(1+EXP(-(I265-$P$8)/$P$9))</f>
        <v>1.2854996900796727</v>
      </c>
      <c r="L265">
        <f t="shared" si="37"/>
        <v>1.6525094531949345</v>
      </c>
    </row>
    <row r="266" spans="1:12" x14ac:dyDescent="0.3">
      <c r="A266" s="2">
        <v>44512</v>
      </c>
      <c r="B266" s="3">
        <v>7</v>
      </c>
      <c r="C266" s="3" t="s">
        <v>36</v>
      </c>
      <c r="D266" s="3">
        <v>22.473684210526301</v>
      </c>
      <c r="E266" s="3">
        <v>8</v>
      </c>
      <c r="F266" s="3">
        <f t="shared" si="34"/>
        <v>22</v>
      </c>
      <c r="G266">
        <f t="shared" si="38"/>
        <v>8</v>
      </c>
      <c r="H266">
        <f t="shared" si="35"/>
        <v>0</v>
      </c>
      <c r="I266">
        <f t="shared" si="39"/>
        <v>119</v>
      </c>
      <c r="J266">
        <f t="shared" si="36"/>
        <v>6.7237189795986563</v>
      </c>
      <c r="K266">
        <f>$P$10/(1+EXP(-(I266-$P$8)/$P$9))</f>
        <v>2.2694278129778724</v>
      </c>
      <c r="L266">
        <f t="shared" si="37"/>
        <v>5.1503025983175288</v>
      </c>
    </row>
    <row r="267" spans="1:12" x14ac:dyDescent="0.3">
      <c r="A267" s="2">
        <v>44519</v>
      </c>
      <c r="B267" s="3">
        <v>14</v>
      </c>
      <c r="C267" s="3" t="s">
        <v>36</v>
      </c>
      <c r="D267" s="3">
        <v>22.588235294117599</v>
      </c>
      <c r="E267" s="3">
        <v>9</v>
      </c>
      <c r="F267" s="3">
        <f t="shared" si="34"/>
        <v>22</v>
      </c>
      <c r="G267">
        <f t="shared" si="38"/>
        <v>8</v>
      </c>
      <c r="H267">
        <f t="shared" si="35"/>
        <v>1</v>
      </c>
      <c r="I267">
        <f t="shared" si="39"/>
        <v>238</v>
      </c>
      <c r="J267">
        <f t="shared" si="36"/>
        <v>13.447437959197313</v>
      </c>
      <c r="K267">
        <f>$P$10/(1+EXP(-(I267-$P$8)/$P$9))</f>
        <v>3.7979054245022477</v>
      </c>
      <c r="L267">
        <f t="shared" si="37"/>
        <v>7.8282747644591026</v>
      </c>
    </row>
    <row r="268" spans="1:12" x14ac:dyDescent="0.3">
      <c r="A268" s="2">
        <v>44526</v>
      </c>
      <c r="B268" s="3">
        <v>21</v>
      </c>
      <c r="C268" s="3" t="s">
        <v>36</v>
      </c>
      <c r="D268" s="3">
        <v>21.928571428571399</v>
      </c>
      <c r="E268" s="3">
        <v>12</v>
      </c>
      <c r="F268" s="3">
        <f t="shared" si="34"/>
        <v>21</v>
      </c>
      <c r="G268">
        <f t="shared" si="38"/>
        <v>8</v>
      </c>
      <c r="H268">
        <f t="shared" si="35"/>
        <v>4</v>
      </c>
      <c r="I268">
        <f t="shared" si="39"/>
        <v>336</v>
      </c>
      <c r="J268">
        <f t="shared" si="36"/>
        <v>20.506871100756598</v>
      </c>
      <c r="K268">
        <f>$P$10/(1+EXP(-(I268-$P$8)/$P$9))</f>
        <v>5.4800907175068749</v>
      </c>
      <c r="L268">
        <f t="shared" si="37"/>
        <v>2.1906685320500157</v>
      </c>
    </row>
    <row r="269" spans="1:12" x14ac:dyDescent="0.3">
      <c r="A269" s="2">
        <v>44536</v>
      </c>
      <c r="B269" s="3">
        <v>31</v>
      </c>
      <c r="C269" s="3" t="s">
        <v>36</v>
      </c>
      <c r="D269" s="3">
        <v>21.2222222222222</v>
      </c>
      <c r="E269" s="3">
        <v>14</v>
      </c>
      <c r="F269" s="3">
        <f t="shared" si="34"/>
        <v>21</v>
      </c>
      <c r="G269">
        <f t="shared" si="38"/>
        <v>8</v>
      </c>
      <c r="H269">
        <f t="shared" si="35"/>
        <v>6</v>
      </c>
      <c r="I269">
        <f t="shared" si="39"/>
        <v>496</v>
      </c>
      <c r="J269">
        <f t="shared" si="36"/>
        <v>30.272047815402598</v>
      </c>
      <c r="K269">
        <f>$P$10/(1+EXP(-(I269-$P$8)/$P$9))</f>
        <v>8.6607552627284825</v>
      </c>
      <c r="L269">
        <f t="shared" si="37"/>
        <v>7.0796185681373158</v>
      </c>
    </row>
    <row r="270" spans="1:12" x14ac:dyDescent="0.3">
      <c r="A270" s="2">
        <v>44543</v>
      </c>
      <c r="B270" s="3">
        <v>38</v>
      </c>
      <c r="C270" s="3" t="s">
        <v>36</v>
      </c>
      <c r="D270" s="3">
        <v>21.076923076922998</v>
      </c>
      <c r="E270" s="3">
        <v>14</v>
      </c>
      <c r="F270" s="3">
        <f t="shared" si="34"/>
        <v>21</v>
      </c>
      <c r="G270">
        <f t="shared" si="38"/>
        <v>8</v>
      </c>
      <c r="H270">
        <f t="shared" si="35"/>
        <v>6</v>
      </c>
      <c r="I270">
        <f t="shared" si="39"/>
        <v>608</v>
      </c>
      <c r="J270">
        <f t="shared" si="36"/>
        <v>37.107671515654793</v>
      </c>
      <c r="K270">
        <f>$P$10/(1+EXP(-(I270-$P$8)/$P$9))</f>
        <v>10.716629425099663</v>
      </c>
      <c r="L270">
        <f t="shared" si="37"/>
        <v>22.246593133715979</v>
      </c>
    </row>
    <row r="271" spans="1:12" x14ac:dyDescent="0.3">
      <c r="A271" s="2">
        <v>44571</v>
      </c>
      <c r="B271" s="3">
        <v>0</v>
      </c>
      <c r="C271" s="3" t="s">
        <v>36</v>
      </c>
      <c r="D271" s="3">
        <v>19.5263157894736</v>
      </c>
      <c r="E271" s="3">
        <v>5</v>
      </c>
      <c r="F271" s="3">
        <f t="shared" si="34"/>
        <v>19</v>
      </c>
      <c r="G271">
        <f t="shared" si="38"/>
        <v>5</v>
      </c>
      <c r="H271">
        <f t="shared" si="35"/>
        <v>0</v>
      </c>
      <c r="I271">
        <f t="shared" si="39"/>
        <v>0</v>
      </c>
      <c r="J271">
        <f t="shared" si="36"/>
        <v>0</v>
      </c>
      <c r="K271">
        <f>$P$10/(1+EXP(-(I271-$P$8)/$P$9))</f>
        <v>1.2854996900796727</v>
      </c>
      <c r="L271">
        <f t="shared" si="37"/>
        <v>1.6525094531949345</v>
      </c>
    </row>
    <row r="272" spans="1:12" x14ac:dyDescent="0.3">
      <c r="A272" s="2">
        <v>44578</v>
      </c>
      <c r="B272" s="3">
        <v>7</v>
      </c>
      <c r="C272" s="3" t="s">
        <v>36</v>
      </c>
      <c r="D272" s="3">
        <v>19.714285714285701</v>
      </c>
      <c r="E272" s="3">
        <v>5</v>
      </c>
      <c r="F272" s="3">
        <f t="shared" si="34"/>
        <v>19</v>
      </c>
      <c r="G272">
        <f t="shared" si="38"/>
        <v>5</v>
      </c>
      <c r="H272">
        <f t="shared" si="35"/>
        <v>0</v>
      </c>
      <c r="I272">
        <f t="shared" si="39"/>
        <v>98</v>
      </c>
      <c r="J272">
        <f t="shared" si="36"/>
        <v>6.9795670291278924</v>
      </c>
      <c r="K272">
        <f>$P$10/(1+EXP(-(I272-$P$8)/$P$9))</f>
        <v>2.0594643081561674</v>
      </c>
      <c r="L272">
        <f t="shared" si="37"/>
        <v>4.2413932365691611</v>
      </c>
    </row>
    <row r="273" spans="1:12" x14ac:dyDescent="0.3">
      <c r="A273" s="2">
        <v>44463</v>
      </c>
      <c r="B273" s="3">
        <v>0</v>
      </c>
      <c r="C273" s="3" t="s">
        <v>37</v>
      </c>
      <c r="D273" s="3">
        <v>23.6666666666666</v>
      </c>
      <c r="E273" s="3">
        <v>7</v>
      </c>
      <c r="F273" s="3">
        <f t="shared" si="34"/>
        <v>23</v>
      </c>
      <c r="G273">
        <f t="shared" si="38"/>
        <v>5</v>
      </c>
      <c r="H273">
        <f t="shared" si="35"/>
        <v>2</v>
      </c>
      <c r="I273">
        <f t="shared" si="39"/>
        <v>0</v>
      </c>
      <c r="J273">
        <f t="shared" si="36"/>
        <v>0</v>
      </c>
      <c r="K273">
        <f>$P$10/(1+EXP(-(I273-$P$8)/$P$9))</f>
        <v>1.2854996900796727</v>
      </c>
      <c r="L273">
        <f t="shared" si="37"/>
        <v>0.51051069287624373</v>
      </c>
    </row>
    <row r="274" spans="1:12" x14ac:dyDescent="0.3">
      <c r="A274" s="2">
        <v>44470</v>
      </c>
      <c r="B274" s="3">
        <v>7</v>
      </c>
      <c r="C274" s="3" t="s">
        <v>37</v>
      </c>
      <c r="D274" s="3">
        <v>23.210526315789402</v>
      </c>
      <c r="E274" s="3">
        <v>8</v>
      </c>
      <c r="F274" s="3">
        <f t="shared" si="34"/>
        <v>23</v>
      </c>
      <c r="G274">
        <f t="shared" si="38"/>
        <v>5</v>
      </c>
      <c r="H274">
        <f t="shared" si="35"/>
        <v>3</v>
      </c>
      <c r="I274">
        <f t="shared" si="39"/>
        <v>126</v>
      </c>
      <c r="J274">
        <f t="shared" si="36"/>
        <v>6.5917912809138919</v>
      </c>
      <c r="K274">
        <f>$P$10/(1+EXP(-(I274-$P$8)/$P$9))</f>
        <v>2.3432234589157392</v>
      </c>
      <c r="L274">
        <f t="shared" si="37"/>
        <v>0.43135542491860568</v>
      </c>
    </row>
    <row r="275" spans="1:12" x14ac:dyDescent="0.3">
      <c r="A275" s="2">
        <v>44477</v>
      </c>
      <c r="B275" s="3">
        <v>14</v>
      </c>
      <c r="C275" s="3" t="s">
        <v>37</v>
      </c>
      <c r="D275" s="3">
        <v>25.307692307692299</v>
      </c>
      <c r="E275" s="3">
        <v>10</v>
      </c>
      <c r="F275" s="3">
        <f t="shared" si="34"/>
        <v>25</v>
      </c>
      <c r="G275">
        <f t="shared" si="38"/>
        <v>5</v>
      </c>
      <c r="H275">
        <f t="shared" si="35"/>
        <v>5</v>
      </c>
      <c r="I275">
        <f t="shared" si="39"/>
        <v>280</v>
      </c>
      <c r="J275">
        <f t="shared" si="36"/>
        <v>12.567855552341573</v>
      </c>
      <c r="K275">
        <f>$P$10/(1+EXP(-(I275-$P$8)/$P$9))</f>
        <v>4.4764956332043804</v>
      </c>
      <c r="L275">
        <f t="shared" si="37"/>
        <v>0.27405682205408266</v>
      </c>
    </row>
    <row r="276" spans="1:12" x14ac:dyDescent="0.3">
      <c r="A276" s="2">
        <v>44484</v>
      </c>
      <c r="B276" s="3">
        <v>21</v>
      </c>
      <c r="C276" s="3" t="s">
        <v>37</v>
      </c>
      <c r="D276" s="3">
        <v>23.5</v>
      </c>
      <c r="E276" s="3">
        <v>14</v>
      </c>
      <c r="F276" s="3">
        <f t="shared" si="34"/>
        <v>23</v>
      </c>
      <c r="G276">
        <f t="shared" si="38"/>
        <v>5</v>
      </c>
      <c r="H276">
        <f t="shared" si="35"/>
        <v>9</v>
      </c>
      <c r="I276">
        <f t="shared" si="39"/>
        <v>378</v>
      </c>
      <c r="J276">
        <f t="shared" si="36"/>
        <v>19.775373842741676</v>
      </c>
      <c r="K276">
        <f>$P$10/(1+EXP(-(I276-$P$8)/$P$9))</f>
        <v>6.2904652119492592</v>
      </c>
      <c r="L276">
        <f t="shared" si="37"/>
        <v>7.3415787676571727</v>
      </c>
    </row>
    <row r="277" spans="1:12" x14ac:dyDescent="0.3">
      <c r="A277" s="2">
        <v>44491</v>
      </c>
      <c r="B277" s="3">
        <v>28</v>
      </c>
      <c r="C277" s="3" t="s">
        <v>37</v>
      </c>
      <c r="D277" s="3">
        <v>23.5</v>
      </c>
      <c r="E277" s="3">
        <v>14</v>
      </c>
      <c r="F277" s="3">
        <f t="shared" si="34"/>
        <v>23</v>
      </c>
      <c r="G277">
        <f t="shared" si="38"/>
        <v>5</v>
      </c>
      <c r="H277">
        <f t="shared" si="35"/>
        <v>9</v>
      </c>
      <c r="I277">
        <f t="shared" si="39"/>
        <v>504</v>
      </c>
      <c r="J277">
        <f t="shared" si="36"/>
        <v>26.367165123655568</v>
      </c>
      <c r="K277">
        <f>$P$10/(1+EXP(-(I277-$P$8)/$P$9))</f>
        <v>8.8183792304550348</v>
      </c>
      <c r="L277">
        <f t="shared" si="37"/>
        <v>3.2986103930105357E-2</v>
      </c>
    </row>
    <row r="278" spans="1:12" x14ac:dyDescent="0.3">
      <c r="A278" s="2">
        <v>44498</v>
      </c>
      <c r="B278" s="3">
        <v>35</v>
      </c>
      <c r="C278" s="3" t="s">
        <v>37</v>
      </c>
      <c r="D278" s="3">
        <v>22.5555555555555</v>
      </c>
      <c r="E278" s="3">
        <v>16</v>
      </c>
      <c r="F278" s="3">
        <f t="shared" si="34"/>
        <v>22</v>
      </c>
      <c r="G278">
        <f t="shared" si="38"/>
        <v>5</v>
      </c>
      <c r="H278">
        <f t="shared" si="35"/>
        <v>11</v>
      </c>
      <c r="I278">
        <f t="shared" si="39"/>
        <v>595</v>
      </c>
      <c r="J278">
        <f t="shared" si="36"/>
        <v>33.618594897993283</v>
      </c>
      <c r="K278">
        <f>$P$10/(1+EXP(-(I278-$P$8)/$P$9))</f>
        <v>10.498531175538645</v>
      </c>
      <c r="L278">
        <f t="shared" si="37"/>
        <v>0.25147098190665351</v>
      </c>
    </row>
    <row r="279" spans="1:12" x14ac:dyDescent="0.3">
      <c r="A279" s="1">
        <v>44505</v>
      </c>
      <c r="B279">
        <v>0</v>
      </c>
      <c r="C279" t="s">
        <v>37</v>
      </c>
      <c r="D279">
        <v>22.571428571428498</v>
      </c>
      <c r="E279">
        <v>6</v>
      </c>
      <c r="F279">
        <f t="shared" si="34"/>
        <v>22</v>
      </c>
      <c r="G279">
        <f t="shared" si="38"/>
        <v>6</v>
      </c>
      <c r="H279">
        <f t="shared" si="35"/>
        <v>0</v>
      </c>
      <c r="I279">
        <f t="shared" si="39"/>
        <v>0</v>
      </c>
      <c r="J279">
        <f t="shared" si="36"/>
        <v>0</v>
      </c>
      <c r="K279">
        <f>$P$10/(1+EXP(-(I279-$P$8)/$P$9))</f>
        <v>1.2854996900796727</v>
      </c>
      <c r="L279">
        <f t="shared" si="37"/>
        <v>1.6525094531949345</v>
      </c>
    </row>
    <row r="280" spans="1:12" x14ac:dyDescent="0.3">
      <c r="A280" s="1">
        <v>44512</v>
      </c>
      <c r="B280">
        <v>7</v>
      </c>
      <c r="C280" t="s">
        <v>37</v>
      </c>
      <c r="D280">
        <v>22.5263157894736</v>
      </c>
      <c r="E280">
        <v>7</v>
      </c>
      <c r="F280">
        <f t="shared" si="34"/>
        <v>22</v>
      </c>
      <c r="G280">
        <f t="shared" si="38"/>
        <v>6</v>
      </c>
      <c r="H280">
        <f t="shared" si="35"/>
        <v>1</v>
      </c>
      <c r="I280">
        <f t="shared" si="39"/>
        <v>119</v>
      </c>
      <c r="J280">
        <f t="shared" si="36"/>
        <v>6.7237189795986563</v>
      </c>
      <c r="K280">
        <f>$P$10/(1+EXP(-(I280-$P$8)/$P$9))</f>
        <v>2.2694278129778724</v>
      </c>
      <c r="L280">
        <f t="shared" si="37"/>
        <v>1.6114469723617844</v>
      </c>
    </row>
    <row r="281" spans="1:12" x14ac:dyDescent="0.3">
      <c r="A281" s="1">
        <v>44519</v>
      </c>
      <c r="B281">
        <v>14</v>
      </c>
      <c r="C281" t="s">
        <v>37</v>
      </c>
      <c r="D281">
        <v>22.705882352941099</v>
      </c>
      <c r="E281">
        <v>8</v>
      </c>
      <c r="F281">
        <f t="shared" si="34"/>
        <v>22</v>
      </c>
      <c r="G281">
        <f t="shared" si="38"/>
        <v>6</v>
      </c>
      <c r="H281">
        <f t="shared" si="35"/>
        <v>2</v>
      </c>
      <c r="I281">
        <f t="shared" si="39"/>
        <v>238</v>
      </c>
      <c r="J281">
        <f t="shared" si="36"/>
        <v>13.447437959197313</v>
      </c>
      <c r="K281">
        <f>$P$10/(1+EXP(-(I281-$P$8)/$P$9))</f>
        <v>3.7979054245022477</v>
      </c>
      <c r="L281">
        <f t="shared" si="37"/>
        <v>3.2324639154546073</v>
      </c>
    </row>
    <row r="282" spans="1:12" x14ac:dyDescent="0.3">
      <c r="A282" s="1">
        <v>44526</v>
      </c>
      <c r="B282">
        <v>21</v>
      </c>
      <c r="C282" t="s">
        <v>37</v>
      </c>
      <c r="D282">
        <v>21.9166666666666</v>
      </c>
      <c r="E282">
        <v>9</v>
      </c>
      <c r="F282">
        <f t="shared" si="34"/>
        <v>21</v>
      </c>
      <c r="G282">
        <f t="shared" si="38"/>
        <v>6</v>
      </c>
      <c r="H282">
        <f t="shared" si="35"/>
        <v>3</v>
      </c>
      <c r="I282">
        <f t="shared" si="39"/>
        <v>336</v>
      </c>
      <c r="J282">
        <f t="shared" si="36"/>
        <v>20.506871100756598</v>
      </c>
      <c r="K282">
        <f>$P$10/(1+EXP(-(I282-$P$8)/$P$9))</f>
        <v>5.4800907175068749</v>
      </c>
      <c r="L282">
        <f t="shared" si="37"/>
        <v>6.150849967063766</v>
      </c>
    </row>
    <row r="283" spans="1:12" x14ac:dyDescent="0.3">
      <c r="A283" s="1">
        <v>44536</v>
      </c>
      <c r="B283">
        <v>31</v>
      </c>
      <c r="C283" t="s">
        <v>37</v>
      </c>
      <c r="D283">
        <v>21.1111111111111</v>
      </c>
      <c r="E283">
        <v>14</v>
      </c>
      <c r="F283">
        <f t="shared" si="34"/>
        <v>21</v>
      </c>
      <c r="G283">
        <f t="shared" si="38"/>
        <v>6</v>
      </c>
      <c r="H283">
        <f t="shared" si="35"/>
        <v>8</v>
      </c>
      <c r="I283">
        <f t="shared" si="39"/>
        <v>496</v>
      </c>
      <c r="J283">
        <f t="shared" si="36"/>
        <v>30.272047815402598</v>
      </c>
      <c r="K283">
        <f>$P$10/(1+EXP(-(I283-$P$8)/$P$9))</f>
        <v>8.6607552627284825</v>
      </c>
      <c r="L283">
        <f t="shared" si="37"/>
        <v>0.43659751722338597</v>
      </c>
    </row>
    <row r="284" spans="1:12" x14ac:dyDescent="0.3">
      <c r="A284" s="1">
        <v>44543</v>
      </c>
      <c r="B284">
        <v>38</v>
      </c>
      <c r="C284" t="s">
        <v>37</v>
      </c>
      <c r="D284">
        <v>21.636363636363601</v>
      </c>
      <c r="E284">
        <v>15</v>
      </c>
      <c r="F284">
        <f t="shared" si="34"/>
        <v>21</v>
      </c>
      <c r="G284">
        <f t="shared" si="38"/>
        <v>6</v>
      </c>
      <c r="H284">
        <f t="shared" si="35"/>
        <v>9</v>
      </c>
      <c r="I284">
        <f t="shared" si="39"/>
        <v>608</v>
      </c>
      <c r="J284">
        <f t="shared" si="36"/>
        <v>37.107671515654793</v>
      </c>
      <c r="K284">
        <f>$P$10/(1+EXP(-(I284-$P$8)/$P$9))</f>
        <v>10.716629425099663</v>
      </c>
      <c r="L284">
        <f t="shared" si="37"/>
        <v>2.9468165831180002</v>
      </c>
    </row>
    <row r="285" spans="1:12" x14ac:dyDescent="0.3">
      <c r="A285" s="1">
        <v>44550</v>
      </c>
      <c r="B285">
        <v>45</v>
      </c>
      <c r="C285" t="s">
        <v>37</v>
      </c>
      <c r="D285">
        <v>20</v>
      </c>
      <c r="E285">
        <v>14</v>
      </c>
      <c r="F285">
        <f t="shared" si="34"/>
        <v>20</v>
      </c>
      <c r="G285">
        <f t="shared" si="38"/>
        <v>14</v>
      </c>
      <c r="H285">
        <f t="shared" si="35"/>
        <v>0</v>
      </c>
      <c r="I285">
        <f t="shared" si="39"/>
        <v>675</v>
      </c>
      <c r="J285">
        <f t="shared" si="36"/>
        <v>44.503224690893589</v>
      </c>
      <c r="K285">
        <f>$P$10/(1+EXP(-(I285-$P$8)/$P$9))</f>
        <v>11.734153226719968</v>
      </c>
      <c r="L285">
        <f t="shared" si="37"/>
        <v>137.69035194814265</v>
      </c>
    </row>
    <row r="286" spans="1:12" x14ac:dyDescent="0.3">
      <c r="A286" s="1">
        <v>44560</v>
      </c>
      <c r="B286">
        <v>55</v>
      </c>
      <c r="C286" t="s">
        <v>37</v>
      </c>
      <c r="D286">
        <v>18.823529411764699</v>
      </c>
      <c r="E286">
        <v>17</v>
      </c>
      <c r="F286">
        <f t="shared" si="34"/>
        <v>18</v>
      </c>
      <c r="G286">
        <f t="shared" si="38"/>
        <v>14</v>
      </c>
      <c r="H286">
        <f t="shared" si="35"/>
        <v>3</v>
      </c>
      <c r="I286">
        <f t="shared" si="39"/>
        <v>715</v>
      </c>
      <c r="J286">
        <f t="shared" si="36"/>
        <v>55</v>
      </c>
      <c r="K286">
        <f>$P$10/(1+EXP(-(I286-$P$8)/$P$9))</f>
        <v>12.252550474743684</v>
      </c>
      <c r="L286">
        <f t="shared" si="37"/>
        <v>85.60969028767957</v>
      </c>
    </row>
    <row r="287" spans="1:12" x14ac:dyDescent="0.3">
      <c r="A287" s="2">
        <v>44566</v>
      </c>
      <c r="B287" s="3">
        <v>0</v>
      </c>
      <c r="C287" s="3" t="s">
        <v>37</v>
      </c>
      <c r="D287" s="3">
        <v>19.649999999999999</v>
      </c>
      <c r="E287" s="3">
        <v>5</v>
      </c>
      <c r="F287" s="3">
        <f t="shared" si="34"/>
        <v>19</v>
      </c>
      <c r="G287">
        <f t="shared" si="38"/>
        <v>5</v>
      </c>
      <c r="H287">
        <f t="shared" si="35"/>
        <v>0</v>
      </c>
      <c r="I287">
        <f t="shared" si="39"/>
        <v>0</v>
      </c>
      <c r="J287">
        <f t="shared" si="36"/>
        <v>0</v>
      </c>
      <c r="K287">
        <f>$P$10/(1+EXP(-(I287-$P$8)/$P$9))</f>
        <v>1.2854996900796727</v>
      </c>
      <c r="L287">
        <f t="shared" si="37"/>
        <v>1.6525094531949345</v>
      </c>
    </row>
    <row r="288" spans="1:12" x14ac:dyDescent="0.3">
      <c r="A288" s="2">
        <v>44571</v>
      </c>
      <c r="B288" s="3">
        <v>5</v>
      </c>
      <c r="C288" s="3" t="s">
        <v>37</v>
      </c>
      <c r="D288" s="3">
        <v>19.590909090909001</v>
      </c>
      <c r="E288" s="3">
        <v>5</v>
      </c>
      <c r="F288" s="3">
        <f t="shared" si="34"/>
        <v>19</v>
      </c>
      <c r="G288">
        <f t="shared" si="38"/>
        <v>5</v>
      </c>
      <c r="H288">
        <f t="shared" si="35"/>
        <v>0</v>
      </c>
      <c r="I288">
        <f t="shared" si="39"/>
        <v>70</v>
      </c>
      <c r="J288">
        <f t="shared" si="36"/>
        <v>4.9854050208056373</v>
      </c>
      <c r="K288">
        <f>$P$10/(1+EXP(-(I288-$P$8)/$P$9))</f>
        <v>1.8051668096172881</v>
      </c>
      <c r="L288">
        <f t="shared" si="37"/>
        <v>3.2586272105438585</v>
      </c>
    </row>
    <row r="289" spans="1:12" x14ac:dyDescent="0.3">
      <c r="A289" s="2">
        <v>44578</v>
      </c>
      <c r="B289" s="3">
        <v>7</v>
      </c>
      <c r="C289" s="3" t="s">
        <v>37</v>
      </c>
      <c r="D289" s="3">
        <v>19.769230769230699</v>
      </c>
      <c r="E289" s="3">
        <v>5</v>
      </c>
      <c r="F289" s="3">
        <f t="shared" si="34"/>
        <v>19</v>
      </c>
      <c r="G289">
        <f t="shared" si="38"/>
        <v>5</v>
      </c>
      <c r="H289">
        <f t="shared" si="35"/>
        <v>0</v>
      </c>
      <c r="I289">
        <f t="shared" si="39"/>
        <v>98</v>
      </c>
      <c r="J289">
        <f t="shared" si="36"/>
        <v>6.9795670291278924</v>
      </c>
      <c r="K289">
        <f>$P$10/(1+EXP(-(I289-$P$8)/$P$9))</f>
        <v>2.0594643081561674</v>
      </c>
      <c r="L289">
        <f t="shared" si="37"/>
        <v>4.2413932365691611</v>
      </c>
    </row>
    <row r="290" spans="1:12" x14ac:dyDescent="0.3">
      <c r="A290" s="1">
        <v>44463</v>
      </c>
      <c r="B290">
        <v>0</v>
      </c>
      <c r="C290" t="s">
        <v>38</v>
      </c>
      <c r="D290">
        <v>23.6</v>
      </c>
      <c r="E290">
        <v>7</v>
      </c>
      <c r="F290">
        <f t="shared" si="34"/>
        <v>23</v>
      </c>
      <c r="G290">
        <f t="shared" si="38"/>
        <v>5</v>
      </c>
      <c r="H290">
        <f t="shared" si="35"/>
        <v>2</v>
      </c>
      <c r="I290">
        <f t="shared" si="39"/>
        <v>0</v>
      </c>
      <c r="J290">
        <f t="shared" si="36"/>
        <v>0</v>
      </c>
      <c r="K290">
        <f>$P$10/(1+EXP(-(I290-$P$8)/$P$9))</f>
        <v>1.2854996900796727</v>
      </c>
      <c r="L290">
        <f t="shared" si="37"/>
        <v>0.51051069287624373</v>
      </c>
    </row>
    <row r="291" spans="1:12" x14ac:dyDescent="0.3">
      <c r="A291" s="1">
        <v>44470</v>
      </c>
      <c r="B291">
        <v>7</v>
      </c>
      <c r="C291" t="s">
        <v>38</v>
      </c>
      <c r="D291">
        <v>23.35</v>
      </c>
      <c r="E291">
        <v>8</v>
      </c>
      <c r="F291">
        <f t="shared" si="34"/>
        <v>23</v>
      </c>
      <c r="G291">
        <f t="shared" si="38"/>
        <v>5</v>
      </c>
      <c r="H291">
        <f t="shared" si="35"/>
        <v>3</v>
      </c>
      <c r="I291">
        <f t="shared" si="39"/>
        <v>126</v>
      </c>
      <c r="J291">
        <f t="shared" si="36"/>
        <v>6.5917912809138919</v>
      </c>
      <c r="K291">
        <f>$P$10/(1+EXP(-(I291-$P$8)/$P$9))</f>
        <v>2.3432234589157392</v>
      </c>
      <c r="L291">
        <f t="shared" si="37"/>
        <v>0.43135542491860568</v>
      </c>
    </row>
    <row r="292" spans="1:12" x14ac:dyDescent="0.3">
      <c r="A292" s="1">
        <v>44477</v>
      </c>
      <c r="B292">
        <v>14</v>
      </c>
      <c r="C292" t="s">
        <v>38</v>
      </c>
      <c r="D292">
        <v>25.25</v>
      </c>
      <c r="E292">
        <v>10</v>
      </c>
      <c r="F292">
        <f t="shared" si="34"/>
        <v>25</v>
      </c>
      <c r="G292">
        <f t="shared" si="38"/>
        <v>5</v>
      </c>
      <c r="H292">
        <f t="shared" si="35"/>
        <v>5</v>
      </c>
      <c r="I292">
        <f t="shared" si="39"/>
        <v>280</v>
      </c>
      <c r="J292">
        <f t="shared" si="36"/>
        <v>12.567855552341573</v>
      </c>
      <c r="K292">
        <f>$P$10/(1+EXP(-(I292-$P$8)/$P$9))</f>
        <v>4.4764956332043804</v>
      </c>
      <c r="L292">
        <f t="shared" si="37"/>
        <v>0.27405682205408266</v>
      </c>
    </row>
    <row r="293" spans="1:12" x14ac:dyDescent="0.3">
      <c r="A293" s="1">
        <v>44484</v>
      </c>
      <c r="B293">
        <v>21</v>
      </c>
      <c r="C293" t="s">
        <v>38</v>
      </c>
      <c r="D293">
        <v>24</v>
      </c>
      <c r="E293">
        <v>11</v>
      </c>
      <c r="F293">
        <f t="shared" si="34"/>
        <v>24</v>
      </c>
      <c r="G293">
        <f t="shared" si="38"/>
        <v>5</v>
      </c>
      <c r="H293">
        <f t="shared" si="35"/>
        <v>6</v>
      </c>
      <c r="I293">
        <f t="shared" si="39"/>
        <v>399</v>
      </c>
      <c r="J293">
        <f t="shared" si="36"/>
        <v>19.331994373043962</v>
      </c>
      <c r="K293">
        <f>$P$10/(1+EXP(-(I293-$P$8)/$P$9))</f>
        <v>6.7081748723259853</v>
      </c>
      <c r="L293">
        <f t="shared" si="37"/>
        <v>0.5015116497939256</v>
      </c>
    </row>
    <row r="294" spans="1:12" x14ac:dyDescent="0.3">
      <c r="A294" s="1">
        <v>44491</v>
      </c>
      <c r="B294">
        <v>28</v>
      </c>
      <c r="C294" t="s">
        <v>38</v>
      </c>
      <c r="D294">
        <v>23.625</v>
      </c>
      <c r="E294">
        <v>14</v>
      </c>
      <c r="F294">
        <f t="shared" si="34"/>
        <v>23</v>
      </c>
      <c r="G294">
        <f t="shared" si="38"/>
        <v>5</v>
      </c>
      <c r="H294">
        <f t="shared" si="35"/>
        <v>9</v>
      </c>
      <c r="I294">
        <f t="shared" si="39"/>
        <v>504</v>
      </c>
      <c r="J294">
        <f t="shared" si="36"/>
        <v>26.367165123655568</v>
      </c>
      <c r="K294">
        <f>$P$10/(1+EXP(-(I294-$P$8)/$P$9))</f>
        <v>8.8183792304550348</v>
      </c>
      <c r="L294">
        <f t="shared" si="37"/>
        <v>3.2986103930105357E-2</v>
      </c>
    </row>
    <row r="295" spans="1:12" x14ac:dyDescent="0.3">
      <c r="A295" s="1">
        <v>44498</v>
      </c>
      <c r="B295">
        <v>35</v>
      </c>
      <c r="C295" t="s">
        <v>38</v>
      </c>
      <c r="D295">
        <v>22.636363636363601</v>
      </c>
      <c r="E295">
        <v>15</v>
      </c>
      <c r="F295">
        <f t="shared" si="34"/>
        <v>22</v>
      </c>
      <c r="G295">
        <f t="shared" si="38"/>
        <v>5</v>
      </c>
      <c r="H295">
        <f t="shared" si="35"/>
        <v>10</v>
      </c>
      <c r="I295">
        <f t="shared" si="39"/>
        <v>595</v>
      </c>
      <c r="J295">
        <f t="shared" si="36"/>
        <v>33.618594897993283</v>
      </c>
      <c r="K295">
        <f>$P$10/(1+EXP(-(I295-$P$8)/$P$9))</f>
        <v>10.498531175538645</v>
      </c>
      <c r="L295">
        <f t="shared" si="37"/>
        <v>0.24853333298394306</v>
      </c>
    </row>
    <row r="296" spans="1:12" x14ac:dyDescent="0.3">
      <c r="A296" s="1">
        <v>44505</v>
      </c>
      <c r="B296">
        <v>0</v>
      </c>
      <c r="C296" t="s">
        <v>38</v>
      </c>
      <c r="D296">
        <v>22.55</v>
      </c>
      <c r="E296">
        <v>6</v>
      </c>
      <c r="F296">
        <f t="shared" si="34"/>
        <v>22</v>
      </c>
      <c r="G296">
        <f t="shared" si="38"/>
        <v>6</v>
      </c>
      <c r="H296">
        <f t="shared" si="35"/>
        <v>0</v>
      </c>
      <c r="I296">
        <f t="shared" si="39"/>
        <v>0</v>
      </c>
      <c r="J296">
        <f t="shared" si="36"/>
        <v>0</v>
      </c>
      <c r="K296">
        <f>$P$10/(1+EXP(-(I296-$P$8)/$P$9))</f>
        <v>1.2854996900796727</v>
      </c>
      <c r="L296">
        <f t="shared" si="37"/>
        <v>1.6525094531949345</v>
      </c>
    </row>
    <row r="297" spans="1:12" x14ac:dyDescent="0.3">
      <c r="A297" s="1">
        <v>44512</v>
      </c>
      <c r="B297">
        <v>7</v>
      </c>
      <c r="C297" t="s">
        <v>38</v>
      </c>
      <c r="D297">
        <v>22.421052631578899</v>
      </c>
      <c r="E297">
        <v>6</v>
      </c>
      <c r="F297">
        <f t="shared" si="34"/>
        <v>22</v>
      </c>
      <c r="G297">
        <f t="shared" si="38"/>
        <v>6</v>
      </c>
      <c r="H297">
        <f t="shared" si="35"/>
        <v>0</v>
      </c>
      <c r="I297">
        <f t="shared" si="39"/>
        <v>119</v>
      </c>
      <c r="J297">
        <f t="shared" si="36"/>
        <v>6.7237189795986563</v>
      </c>
      <c r="K297">
        <f>$P$10/(1+EXP(-(I297-$P$8)/$P$9))</f>
        <v>2.2694278129778724</v>
      </c>
      <c r="L297">
        <f t="shared" si="37"/>
        <v>5.1503025983175288</v>
      </c>
    </row>
    <row r="298" spans="1:12" x14ac:dyDescent="0.3">
      <c r="A298" s="1">
        <v>44519</v>
      </c>
      <c r="B298">
        <v>14</v>
      </c>
      <c r="C298" t="s">
        <v>38</v>
      </c>
      <c r="D298">
        <v>22.625</v>
      </c>
      <c r="E298">
        <v>7</v>
      </c>
      <c r="F298">
        <f t="shared" si="34"/>
        <v>22</v>
      </c>
      <c r="G298">
        <f t="shared" si="38"/>
        <v>6</v>
      </c>
      <c r="H298">
        <f t="shared" si="35"/>
        <v>1</v>
      </c>
      <c r="I298">
        <f t="shared" si="39"/>
        <v>238</v>
      </c>
      <c r="J298">
        <f t="shared" si="36"/>
        <v>13.447437959197313</v>
      </c>
      <c r="K298">
        <f>$P$10/(1+EXP(-(I298-$P$8)/$P$9))</f>
        <v>3.7979054245022477</v>
      </c>
      <c r="L298">
        <f t="shared" si="37"/>
        <v>7.8282747644591026</v>
      </c>
    </row>
    <row r="299" spans="1:12" x14ac:dyDescent="0.3">
      <c r="A299" s="1">
        <v>44526</v>
      </c>
      <c r="B299">
        <v>21</v>
      </c>
      <c r="C299" t="s">
        <v>38</v>
      </c>
      <c r="D299">
        <v>22</v>
      </c>
      <c r="E299">
        <v>10</v>
      </c>
      <c r="F299">
        <f t="shared" si="34"/>
        <v>22</v>
      </c>
      <c r="G299">
        <f t="shared" si="38"/>
        <v>6</v>
      </c>
      <c r="H299">
        <f t="shared" si="35"/>
        <v>4</v>
      </c>
      <c r="I299">
        <f t="shared" si="39"/>
        <v>357</v>
      </c>
      <c r="J299">
        <f t="shared" si="36"/>
        <v>20.171156938795967</v>
      </c>
      <c r="K299">
        <f>$P$10/(1+EXP(-(I299-$P$8)/$P$9))</f>
        <v>5.8803200946682335</v>
      </c>
      <c r="L299">
        <f t="shared" si="37"/>
        <v>3.5356036584131543</v>
      </c>
    </row>
    <row r="300" spans="1:12" x14ac:dyDescent="0.3">
      <c r="A300" s="1">
        <v>44536</v>
      </c>
      <c r="B300">
        <v>31</v>
      </c>
      <c r="C300" t="s">
        <v>38</v>
      </c>
      <c r="D300">
        <v>20.875</v>
      </c>
      <c r="E300">
        <v>12</v>
      </c>
      <c r="F300">
        <f t="shared" si="34"/>
        <v>20</v>
      </c>
      <c r="G300">
        <f t="shared" si="38"/>
        <v>6</v>
      </c>
      <c r="H300">
        <f t="shared" si="35"/>
        <v>6</v>
      </c>
      <c r="I300">
        <f t="shared" si="39"/>
        <v>465</v>
      </c>
      <c r="J300">
        <f t="shared" si="36"/>
        <v>30.657777009282249</v>
      </c>
      <c r="K300">
        <f>$P$10/(1+EXP(-(I300-$P$8)/$P$9))</f>
        <v>8.0412437834925949</v>
      </c>
      <c r="L300">
        <f t="shared" si="37"/>
        <v>4.166676183647164</v>
      </c>
    </row>
    <row r="301" spans="1:12" x14ac:dyDescent="0.3">
      <c r="A301" s="1">
        <v>44543</v>
      </c>
      <c r="B301">
        <v>38</v>
      </c>
      <c r="C301" t="s">
        <v>38</v>
      </c>
      <c r="D301">
        <v>21.05</v>
      </c>
      <c r="E301">
        <v>12</v>
      </c>
      <c r="F301">
        <f t="shared" si="34"/>
        <v>21</v>
      </c>
      <c r="G301">
        <f t="shared" si="38"/>
        <v>6</v>
      </c>
      <c r="H301">
        <f t="shared" si="35"/>
        <v>6</v>
      </c>
      <c r="I301">
        <f t="shared" si="39"/>
        <v>608</v>
      </c>
      <c r="J301">
        <f t="shared" si="36"/>
        <v>37.107671515654793</v>
      </c>
      <c r="K301">
        <f>$P$10/(1+EXP(-(I301-$P$8)/$P$9))</f>
        <v>10.716629425099663</v>
      </c>
      <c r="L301">
        <f t="shared" si="37"/>
        <v>22.246593133715979</v>
      </c>
    </row>
    <row r="302" spans="1:12" x14ac:dyDescent="0.3">
      <c r="A302" s="1">
        <v>44550</v>
      </c>
      <c r="B302">
        <v>45</v>
      </c>
      <c r="C302" t="s">
        <v>38</v>
      </c>
      <c r="D302">
        <v>19.4615384615384</v>
      </c>
      <c r="E302">
        <v>13</v>
      </c>
      <c r="F302">
        <f t="shared" si="34"/>
        <v>19</v>
      </c>
      <c r="G302">
        <f t="shared" si="38"/>
        <v>6</v>
      </c>
      <c r="H302">
        <f t="shared" si="35"/>
        <v>7</v>
      </c>
      <c r="I302">
        <f t="shared" si="39"/>
        <v>630</v>
      </c>
      <c r="J302">
        <f t="shared" si="36"/>
        <v>44.868645187250735</v>
      </c>
      <c r="K302">
        <f>$P$10/(1+EXP(-(I302-$P$8)/$P$9))</f>
        <v>11.070867773808688</v>
      </c>
      <c r="L302">
        <f t="shared" si="37"/>
        <v>16.571964431834104</v>
      </c>
    </row>
    <row r="303" spans="1:12" x14ac:dyDescent="0.3">
      <c r="A303" s="1">
        <v>44560</v>
      </c>
      <c r="B303">
        <v>55</v>
      </c>
      <c r="C303" t="s">
        <v>38</v>
      </c>
      <c r="D303">
        <v>18.7777777777777</v>
      </c>
      <c r="E303">
        <v>15</v>
      </c>
      <c r="F303">
        <f t="shared" si="34"/>
        <v>18</v>
      </c>
      <c r="G303">
        <f t="shared" si="38"/>
        <v>6</v>
      </c>
      <c r="H303">
        <f t="shared" si="35"/>
        <v>9</v>
      </c>
      <c r="I303">
        <f t="shared" si="39"/>
        <v>715</v>
      </c>
      <c r="J303">
        <f t="shared" si="36"/>
        <v>55</v>
      </c>
      <c r="K303">
        <f>$P$10/(1+EXP(-(I303-$P$8)/$P$9))</f>
        <v>12.252550474743684</v>
      </c>
      <c r="L303">
        <f t="shared" si="37"/>
        <v>10.579084590755363</v>
      </c>
    </row>
    <row r="304" spans="1:12" x14ac:dyDescent="0.3">
      <c r="A304" s="2">
        <v>44571</v>
      </c>
      <c r="B304" s="3">
        <v>0</v>
      </c>
      <c r="C304" s="3" t="s">
        <v>38</v>
      </c>
      <c r="D304" s="3">
        <v>19.5217391304347</v>
      </c>
      <c r="E304" s="3">
        <v>4</v>
      </c>
      <c r="F304" s="3">
        <f t="shared" si="34"/>
        <v>19</v>
      </c>
      <c r="G304">
        <f t="shared" si="38"/>
        <v>4</v>
      </c>
      <c r="H304">
        <f t="shared" si="35"/>
        <v>0</v>
      </c>
      <c r="I304">
        <f t="shared" si="39"/>
        <v>0</v>
      </c>
      <c r="J304">
        <f t="shared" si="36"/>
        <v>0</v>
      </c>
      <c r="K304">
        <f>$P$10/(1+EXP(-(I304-$P$8)/$P$9))</f>
        <v>1.2854996900796727</v>
      </c>
      <c r="L304">
        <f t="shared" si="37"/>
        <v>1.6525094531949345</v>
      </c>
    </row>
    <row r="305" spans="1:12" x14ac:dyDescent="0.3">
      <c r="A305" s="2">
        <v>44578</v>
      </c>
      <c r="B305" s="3">
        <v>7</v>
      </c>
      <c r="C305" s="3" t="s">
        <v>38</v>
      </c>
      <c r="D305" s="3">
        <v>19.8</v>
      </c>
      <c r="E305" s="3">
        <v>4</v>
      </c>
      <c r="F305" s="3">
        <f t="shared" si="34"/>
        <v>19</v>
      </c>
      <c r="G305">
        <f t="shared" si="38"/>
        <v>4</v>
      </c>
      <c r="H305">
        <f t="shared" si="35"/>
        <v>0</v>
      </c>
      <c r="I305">
        <f t="shared" si="39"/>
        <v>98</v>
      </c>
      <c r="J305">
        <f t="shared" si="36"/>
        <v>6.9795670291278924</v>
      </c>
      <c r="K305">
        <f>$P$10/(1+EXP(-(I305-$P$8)/$P$9))</f>
        <v>2.0594643081561674</v>
      </c>
      <c r="L305">
        <f t="shared" si="37"/>
        <v>4.2413932365691611</v>
      </c>
    </row>
    <row r="306" spans="1:12" x14ac:dyDescent="0.3">
      <c r="A306" s="1">
        <v>44484</v>
      </c>
      <c r="B306">
        <v>0</v>
      </c>
      <c r="C306" t="s">
        <v>39</v>
      </c>
      <c r="D306">
        <v>25</v>
      </c>
      <c r="E306">
        <v>4</v>
      </c>
      <c r="F306">
        <f t="shared" si="34"/>
        <v>25</v>
      </c>
      <c r="G306">
        <f t="shared" si="38"/>
        <v>4</v>
      </c>
      <c r="H306">
        <f t="shared" si="35"/>
        <v>0</v>
      </c>
      <c r="I306">
        <f t="shared" si="39"/>
        <v>0</v>
      </c>
      <c r="J306">
        <f t="shared" si="36"/>
        <v>0</v>
      </c>
      <c r="K306">
        <f>$P$10/(1+EXP(-(I306-$P$8)/$P$9))</f>
        <v>1.2854996900796727</v>
      </c>
      <c r="L306">
        <f t="shared" si="37"/>
        <v>1.6525094531949345</v>
      </c>
    </row>
    <row r="307" spans="1:12" x14ac:dyDescent="0.3">
      <c r="A307" s="1">
        <v>44491</v>
      </c>
      <c r="B307">
        <v>7</v>
      </c>
      <c r="C307" t="s">
        <v>39</v>
      </c>
      <c r="D307">
        <v>19</v>
      </c>
      <c r="E307">
        <v>7</v>
      </c>
      <c r="F307">
        <f t="shared" si="34"/>
        <v>19</v>
      </c>
      <c r="G307">
        <f t="shared" si="38"/>
        <v>4</v>
      </c>
      <c r="H307">
        <f t="shared" si="35"/>
        <v>3</v>
      </c>
      <c r="I307">
        <f t="shared" si="39"/>
        <v>98</v>
      </c>
      <c r="J307">
        <f t="shared" si="36"/>
        <v>6.9795670291278924</v>
      </c>
      <c r="K307">
        <f>$P$10/(1+EXP(-(I307-$P$8)/$P$9))</f>
        <v>2.0594643081561674</v>
      </c>
      <c r="L307">
        <f t="shared" si="37"/>
        <v>0.88460738763215674</v>
      </c>
    </row>
    <row r="308" spans="1:12" x14ac:dyDescent="0.3">
      <c r="A308" s="1">
        <v>44505</v>
      </c>
      <c r="B308">
        <v>14</v>
      </c>
      <c r="C308" t="s">
        <v>39</v>
      </c>
      <c r="D308">
        <v>17</v>
      </c>
      <c r="E308">
        <v>11</v>
      </c>
      <c r="F308">
        <f t="shared" si="34"/>
        <v>17</v>
      </c>
      <c r="G308">
        <f t="shared" si="38"/>
        <v>4</v>
      </c>
      <c r="H308">
        <f t="shared" si="35"/>
        <v>7</v>
      </c>
      <c r="I308">
        <f t="shared" si="39"/>
        <v>168</v>
      </c>
      <c r="J308">
        <f t="shared" si="36"/>
        <v>13.954335455757368</v>
      </c>
      <c r="K308">
        <f>$P$10/(1+EXP(-(I308-$P$8)/$P$9))</f>
        <v>2.8275033412573172</v>
      </c>
      <c r="L308">
        <f t="shared" si="37"/>
        <v>17.409728367218847</v>
      </c>
    </row>
    <row r="309" spans="1:12" x14ac:dyDescent="0.3">
      <c r="A309" s="1">
        <v>44526</v>
      </c>
      <c r="B309">
        <v>0</v>
      </c>
      <c r="C309" t="s">
        <v>39</v>
      </c>
      <c r="D309">
        <v>19.571428571428498</v>
      </c>
      <c r="E309">
        <v>6</v>
      </c>
      <c r="F309">
        <f t="shared" si="34"/>
        <v>19</v>
      </c>
      <c r="G309">
        <f t="shared" si="38"/>
        <v>6</v>
      </c>
      <c r="H309">
        <f t="shared" si="35"/>
        <v>0</v>
      </c>
      <c r="I309">
        <f t="shared" si="39"/>
        <v>0</v>
      </c>
      <c r="J309">
        <f t="shared" si="36"/>
        <v>0</v>
      </c>
      <c r="K309">
        <f>$P$10/(1+EXP(-(I309-$P$8)/$P$9))</f>
        <v>1.2854996900796727</v>
      </c>
      <c r="L309">
        <f t="shared" si="37"/>
        <v>1.6525094531949345</v>
      </c>
    </row>
    <row r="310" spans="1:12" x14ac:dyDescent="0.3">
      <c r="A310" s="1">
        <v>44533</v>
      </c>
      <c r="B310">
        <v>7</v>
      </c>
      <c r="C310" t="s">
        <v>39</v>
      </c>
      <c r="D310">
        <v>20.214285714285701</v>
      </c>
      <c r="E310">
        <v>8</v>
      </c>
      <c r="F310">
        <f t="shared" si="34"/>
        <v>20</v>
      </c>
      <c r="G310">
        <f t="shared" si="38"/>
        <v>6</v>
      </c>
      <c r="H310">
        <f t="shared" si="35"/>
        <v>2</v>
      </c>
      <c r="I310">
        <f t="shared" si="39"/>
        <v>105</v>
      </c>
      <c r="J310">
        <f t="shared" si="36"/>
        <v>6.922723840805669</v>
      </c>
      <c r="K310">
        <f>$P$10/(1+EXP(-(I310-$P$8)/$P$9))</f>
        <v>2.127573533729147</v>
      </c>
      <c r="L310">
        <f t="shared" si="37"/>
        <v>1.6275006508141818E-2</v>
      </c>
    </row>
    <row r="311" spans="1:12" x14ac:dyDescent="0.3">
      <c r="A311" s="1">
        <v>44540</v>
      </c>
      <c r="B311">
        <v>14</v>
      </c>
      <c r="C311" t="s">
        <v>39</v>
      </c>
      <c r="D311">
        <v>19.75</v>
      </c>
      <c r="E311">
        <v>11</v>
      </c>
      <c r="F311">
        <f t="shared" si="34"/>
        <v>19</v>
      </c>
      <c r="G311">
        <f t="shared" si="38"/>
        <v>6</v>
      </c>
      <c r="H311">
        <f t="shared" si="35"/>
        <v>5</v>
      </c>
      <c r="I311">
        <f t="shared" si="39"/>
        <v>196</v>
      </c>
      <c r="J311">
        <f t="shared" si="36"/>
        <v>13.959134058255785</v>
      </c>
      <c r="K311">
        <f>$P$10/(1+EXP(-(I311-$P$8)/$P$9))</f>
        <v>3.1909905157678096</v>
      </c>
      <c r="L311">
        <f t="shared" si="37"/>
        <v>3.2725153140420158</v>
      </c>
    </row>
    <row r="312" spans="1:12" x14ac:dyDescent="0.3">
      <c r="A312" s="1">
        <v>44547</v>
      </c>
      <c r="B312">
        <v>21</v>
      </c>
      <c r="C312" t="s">
        <v>39</v>
      </c>
      <c r="D312">
        <v>20.5</v>
      </c>
      <c r="E312">
        <v>12</v>
      </c>
      <c r="F312">
        <f t="shared" si="34"/>
        <v>20</v>
      </c>
      <c r="G312">
        <f t="shared" si="38"/>
        <v>6</v>
      </c>
      <c r="H312">
        <f t="shared" si="35"/>
        <v>6</v>
      </c>
      <c r="I312">
        <f t="shared" si="39"/>
        <v>315</v>
      </c>
      <c r="J312">
        <f t="shared" si="36"/>
        <v>20.768171522417006</v>
      </c>
      <c r="K312">
        <f>$P$10/(1+EXP(-(I312-$P$8)/$P$9))</f>
        <v>5.0918924009272635</v>
      </c>
      <c r="L312">
        <f t="shared" si="37"/>
        <v>0.82465941149364996</v>
      </c>
    </row>
    <row r="313" spans="1:12" x14ac:dyDescent="0.3">
      <c r="A313" s="1">
        <v>44550</v>
      </c>
      <c r="B313">
        <v>24</v>
      </c>
      <c r="C313" t="s">
        <v>39</v>
      </c>
      <c r="D313">
        <v>19.6666666666666</v>
      </c>
      <c r="E313">
        <v>13</v>
      </c>
      <c r="F313">
        <f t="shared" si="34"/>
        <v>19</v>
      </c>
      <c r="G313">
        <f t="shared" si="38"/>
        <v>6</v>
      </c>
      <c r="H313">
        <f t="shared" si="35"/>
        <v>7</v>
      </c>
      <c r="I313">
        <f t="shared" si="39"/>
        <v>336</v>
      </c>
      <c r="J313">
        <f t="shared" si="36"/>
        <v>23.929944099867058</v>
      </c>
      <c r="K313">
        <f>$P$10/(1+EXP(-(I313-$P$8)/$P$9))</f>
        <v>5.4800907175068749</v>
      </c>
      <c r="L313">
        <f t="shared" si="37"/>
        <v>2.3101242270087661</v>
      </c>
    </row>
    <row r="314" spans="1:12" x14ac:dyDescent="0.3">
      <c r="A314" s="1">
        <v>44566</v>
      </c>
      <c r="B314">
        <v>0</v>
      </c>
      <c r="C314" t="s">
        <v>39</v>
      </c>
      <c r="D314">
        <v>21</v>
      </c>
      <c r="E314">
        <v>5</v>
      </c>
      <c r="F314">
        <f t="shared" si="34"/>
        <v>21</v>
      </c>
      <c r="G314">
        <f t="shared" si="38"/>
        <v>5</v>
      </c>
      <c r="H314">
        <f t="shared" si="35"/>
        <v>0</v>
      </c>
      <c r="I314">
        <f t="shared" si="39"/>
        <v>0</v>
      </c>
      <c r="J314">
        <f t="shared" si="36"/>
        <v>0</v>
      </c>
      <c r="K314">
        <f>$P$10/(1+EXP(-(I314-$P$8)/$P$9))</f>
        <v>1.2854996900796727</v>
      </c>
      <c r="L314">
        <f t="shared" si="37"/>
        <v>1.6525094531949345</v>
      </c>
    </row>
    <row r="315" spans="1:12" x14ac:dyDescent="0.3">
      <c r="A315" s="1">
        <v>44573</v>
      </c>
      <c r="B315">
        <v>7</v>
      </c>
      <c r="C315" t="s">
        <v>39</v>
      </c>
      <c r="D315">
        <v>18.45</v>
      </c>
      <c r="E315">
        <v>8</v>
      </c>
      <c r="F315">
        <f t="shared" si="34"/>
        <v>18</v>
      </c>
      <c r="G315">
        <f t="shared" si="38"/>
        <v>5</v>
      </c>
      <c r="H315">
        <f t="shared" si="35"/>
        <v>3</v>
      </c>
      <c r="I315">
        <f t="shared" si="39"/>
        <v>91</v>
      </c>
      <c r="J315">
        <f t="shared" si="36"/>
        <v>7</v>
      </c>
      <c r="K315">
        <f>$P$10/(1+EXP(-(I315-$P$8)/$P$9))</f>
        <v>1.9931978265148258</v>
      </c>
      <c r="L315">
        <f t="shared" si="37"/>
        <v>1.0136506165344707</v>
      </c>
    </row>
    <row r="316" spans="1:12" x14ac:dyDescent="0.3">
      <c r="A316" s="1">
        <v>44580</v>
      </c>
      <c r="B316">
        <v>14</v>
      </c>
      <c r="C316" t="s">
        <v>39</v>
      </c>
      <c r="D316">
        <v>18.692307692307601</v>
      </c>
      <c r="E316">
        <v>9</v>
      </c>
      <c r="F316">
        <f t="shared" si="34"/>
        <v>18</v>
      </c>
      <c r="G316">
        <f t="shared" si="38"/>
        <v>5</v>
      </c>
      <c r="H316">
        <f t="shared" si="35"/>
        <v>4</v>
      </c>
      <c r="I316">
        <f t="shared" si="39"/>
        <v>182</v>
      </c>
      <c r="J316">
        <f t="shared" si="36"/>
        <v>14</v>
      </c>
      <c r="K316">
        <f>$P$10/(1+EXP(-(I316-$P$8)/$P$9))</f>
        <v>3.0051301870585641</v>
      </c>
      <c r="L316">
        <f t="shared" si="37"/>
        <v>0.98976594470212775</v>
      </c>
    </row>
    <row r="317" spans="1:12" x14ac:dyDescent="0.3">
      <c r="A317" s="1">
        <v>44526</v>
      </c>
      <c r="B317">
        <v>0</v>
      </c>
      <c r="C317" t="s">
        <v>40</v>
      </c>
      <c r="D317">
        <v>19.545454545454501</v>
      </c>
      <c r="E317">
        <v>6</v>
      </c>
      <c r="F317">
        <f t="shared" si="34"/>
        <v>19</v>
      </c>
      <c r="G317">
        <f t="shared" si="38"/>
        <v>6</v>
      </c>
      <c r="H317">
        <f t="shared" si="35"/>
        <v>0</v>
      </c>
      <c r="I317">
        <f t="shared" si="39"/>
        <v>0</v>
      </c>
      <c r="J317">
        <f t="shared" si="36"/>
        <v>0</v>
      </c>
      <c r="K317">
        <f>$P$10/(1+EXP(-(I317-$P$8)/$P$9))</f>
        <v>1.2854996900796727</v>
      </c>
      <c r="L317">
        <f t="shared" si="37"/>
        <v>1.6525094531949345</v>
      </c>
    </row>
    <row r="318" spans="1:12" x14ac:dyDescent="0.3">
      <c r="A318" s="1">
        <v>44533</v>
      </c>
      <c r="B318">
        <v>7</v>
      </c>
      <c r="C318" t="s">
        <v>40</v>
      </c>
      <c r="D318">
        <v>20.1666666666666</v>
      </c>
      <c r="E318">
        <v>8</v>
      </c>
      <c r="F318">
        <f t="shared" si="34"/>
        <v>20</v>
      </c>
      <c r="G318">
        <f t="shared" si="38"/>
        <v>6</v>
      </c>
      <c r="H318">
        <f t="shared" si="35"/>
        <v>2</v>
      </c>
      <c r="I318">
        <f t="shared" si="39"/>
        <v>105</v>
      </c>
      <c r="J318">
        <f t="shared" si="36"/>
        <v>6.922723840805669</v>
      </c>
      <c r="K318">
        <f>$P$10/(1+EXP(-(I318-$P$8)/$P$9))</f>
        <v>2.127573533729147</v>
      </c>
      <c r="L318">
        <f t="shared" si="37"/>
        <v>1.6275006508141818E-2</v>
      </c>
    </row>
    <row r="319" spans="1:12" x14ac:dyDescent="0.3">
      <c r="A319" s="1">
        <v>44540</v>
      </c>
      <c r="B319">
        <v>14</v>
      </c>
      <c r="C319" t="s">
        <v>40</v>
      </c>
      <c r="D319">
        <v>19.6428571428571</v>
      </c>
      <c r="E319">
        <v>11</v>
      </c>
      <c r="F319">
        <f t="shared" si="34"/>
        <v>19</v>
      </c>
      <c r="G319">
        <f t="shared" si="38"/>
        <v>6</v>
      </c>
      <c r="H319">
        <f t="shared" si="35"/>
        <v>5</v>
      </c>
      <c r="I319">
        <f t="shared" si="39"/>
        <v>196</v>
      </c>
      <c r="J319">
        <f t="shared" si="36"/>
        <v>13.959134058255785</v>
      </c>
      <c r="K319">
        <f>$P$10/(1+EXP(-(I319-$P$8)/$P$9))</f>
        <v>3.1909905157678096</v>
      </c>
      <c r="L319">
        <f t="shared" si="37"/>
        <v>3.2725153140420158</v>
      </c>
    </row>
    <row r="320" spans="1:12" x14ac:dyDescent="0.3">
      <c r="A320" s="1">
        <v>44547</v>
      </c>
      <c r="B320">
        <v>21</v>
      </c>
      <c r="C320" t="s">
        <v>40</v>
      </c>
      <c r="D320">
        <v>20.5</v>
      </c>
      <c r="E320">
        <v>12</v>
      </c>
      <c r="F320">
        <f t="shared" si="34"/>
        <v>20</v>
      </c>
      <c r="G320">
        <f t="shared" si="38"/>
        <v>6</v>
      </c>
      <c r="H320">
        <f t="shared" si="35"/>
        <v>6</v>
      </c>
      <c r="I320">
        <f t="shared" si="39"/>
        <v>315</v>
      </c>
      <c r="J320">
        <f t="shared" si="36"/>
        <v>20.768171522417006</v>
      </c>
      <c r="K320">
        <f>$P$10/(1+EXP(-(I320-$P$8)/$P$9))</f>
        <v>5.0918924009272635</v>
      </c>
      <c r="L320">
        <f t="shared" si="37"/>
        <v>0.82465941149364996</v>
      </c>
    </row>
    <row r="321" spans="1:12" x14ac:dyDescent="0.3">
      <c r="A321" s="1">
        <v>44550</v>
      </c>
      <c r="B321">
        <v>24</v>
      </c>
      <c r="C321" t="s">
        <v>40</v>
      </c>
      <c r="D321">
        <v>19.5555555555555</v>
      </c>
      <c r="E321">
        <v>12</v>
      </c>
      <c r="F321">
        <f t="shared" si="34"/>
        <v>19</v>
      </c>
      <c r="G321">
        <f t="shared" si="38"/>
        <v>6</v>
      </c>
      <c r="H321">
        <f t="shared" si="35"/>
        <v>6</v>
      </c>
      <c r="I321">
        <f t="shared" si="39"/>
        <v>336</v>
      </c>
      <c r="J321">
        <f t="shared" si="36"/>
        <v>23.929944099867058</v>
      </c>
      <c r="K321">
        <f>$P$10/(1+EXP(-(I321-$P$8)/$P$9))</f>
        <v>5.4800907175068749</v>
      </c>
      <c r="L321">
        <f t="shared" si="37"/>
        <v>0.2703056620225161</v>
      </c>
    </row>
    <row r="322" spans="1:12" x14ac:dyDescent="0.3">
      <c r="A322" s="1">
        <v>44566</v>
      </c>
      <c r="B322">
        <v>0</v>
      </c>
      <c r="C322" t="s">
        <v>40</v>
      </c>
      <c r="D322">
        <v>21.3333333333333</v>
      </c>
      <c r="E322">
        <v>5</v>
      </c>
      <c r="F322">
        <f t="shared" si="34"/>
        <v>21</v>
      </c>
      <c r="G322">
        <f t="shared" si="38"/>
        <v>5</v>
      </c>
      <c r="H322">
        <f t="shared" si="35"/>
        <v>0</v>
      </c>
      <c r="I322">
        <f t="shared" si="39"/>
        <v>0</v>
      </c>
      <c r="J322">
        <f t="shared" si="36"/>
        <v>0</v>
      </c>
      <c r="K322">
        <f>$P$10/(1+EXP(-(I322-$P$8)/$P$9))</f>
        <v>1.2854996900796727</v>
      </c>
      <c r="L322">
        <f t="shared" si="37"/>
        <v>1.6525094531949345</v>
      </c>
    </row>
    <row r="323" spans="1:12" x14ac:dyDescent="0.3">
      <c r="A323" s="1">
        <v>44573</v>
      </c>
      <c r="B323">
        <v>7</v>
      </c>
      <c r="C323" t="s">
        <v>40</v>
      </c>
      <c r="D323">
        <v>18.5</v>
      </c>
      <c r="E323">
        <v>7</v>
      </c>
      <c r="F323">
        <f t="shared" ref="F323:F370" si="40">IF(D323&lt;18,17,IF(D323&lt;19,18,IF(D323&lt;20,19,IF(D323&lt;21,20,IF(D323&lt;22,21,IF(D323&lt;23,22,IF(D323&lt;24,23,IF(D323&lt;25,24,IF(D323&lt;26,25)))))))))</f>
        <v>18</v>
      </c>
      <c r="G323">
        <f t="shared" si="38"/>
        <v>5</v>
      </c>
      <c r="H323">
        <f t="shared" ref="H323:H370" si="41">E323-G323</f>
        <v>2</v>
      </c>
      <c r="I323">
        <f t="shared" si="39"/>
        <v>91</v>
      </c>
      <c r="J323">
        <f t="shared" ref="J323:J370" si="42">EXP(-1*(LN(F323/18 )^2))*B323</f>
        <v>7</v>
      </c>
      <c r="K323">
        <f>$P$10/(1+EXP(-(I323-$P$8)/$P$9))</f>
        <v>1.9931978265148258</v>
      </c>
      <c r="L323">
        <f t="shared" ref="L323:L370" si="43">(H323-K323)^2</f>
        <v>4.6269564122406937E-5</v>
      </c>
    </row>
    <row r="324" spans="1:12" x14ac:dyDescent="0.3">
      <c r="A324" s="1">
        <v>44580</v>
      </c>
      <c r="B324">
        <v>14</v>
      </c>
      <c r="C324" t="s">
        <v>40</v>
      </c>
      <c r="D324">
        <v>19.076923076922998</v>
      </c>
      <c r="E324">
        <v>8</v>
      </c>
      <c r="F324">
        <f t="shared" si="40"/>
        <v>19</v>
      </c>
      <c r="G324">
        <f t="shared" ref="G324:G370" si="44">IF(E324&gt;=E323, G323,E324 )</f>
        <v>5</v>
      </c>
      <c r="H324">
        <f t="shared" si="41"/>
        <v>3</v>
      </c>
      <c r="I324">
        <f t="shared" ref="I324:I370" si="45">B324*(F324-5)</f>
        <v>196</v>
      </c>
      <c r="J324">
        <f t="shared" si="42"/>
        <v>13.959134058255785</v>
      </c>
      <c r="K324">
        <f>$P$10/(1+EXP(-(I324-$P$8)/$P$9))</f>
        <v>3.1909905157678096</v>
      </c>
      <c r="L324">
        <f t="shared" si="43"/>
        <v>3.6477377113253912E-2</v>
      </c>
    </row>
    <row r="325" spans="1:12" x14ac:dyDescent="0.3">
      <c r="A325" s="1">
        <v>44484</v>
      </c>
      <c r="B325">
        <v>0</v>
      </c>
      <c r="C325" t="s">
        <v>41</v>
      </c>
      <c r="D325">
        <v>24.307692307692299</v>
      </c>
      <c r="E325">
        <v>4</v>
      </c>
      <c r="F325">
        <f t="shared" si="40"/>
        <v>24</v>
      </c>
      <c r="G325">
        <f t="shared" si="44"/>
        <v>4</v>
      </c>
      <c r="H325">
        <f t="shared" si="41"/>
        <v>0</v>
      </c>
      <c r="I325">
        <f t="shared" si="45"/>
        <v>0</v>
      </c>
      <c r="J325">
        <f t="shared" si="42"/>
        <v>0</v>
      </c>
      <c r="K325">
        <f>$P$10/(1+EXP(-(I325-$P$8)/$P$9))</f>
        <v>1.2854996900796727</v>
      </c>
      <c r="L325">
        <f t="shared" si="43"/>
        <v>1.6525094531949345</v>
      </c>
    </row>
    <row r="326" spans="1:12" x14ac:dyDescent="0.3">
      <c r="A326" s="1">
        <v>44491</v>
      </c>
      <c r="B326">
        <v>7</v>
      </c>
      <c r="C326" t="s">
        <v>41</v>
      </c>
      <c r="D326">
        <v>19.3333333333333</v>
      </c>
      <c r="E326">
        <v>6</v>
      </c>
      <c r="F326">
        <f t="shared" si="40"/>
        <v>19</v>
      </c>
      <c r="G326">
        <f t="shared" si="44"/>
        <v>4</v>
      </c>
      <c r="H326">
        <f t="shared" si="41"/>
        <v>2</v>
      </c>
      <c r="I326">
        <f t="shared" si="45"/>
        <v>98</v>
      </c>
      <c r="J326">
        <f t="shared" si="42"/>
        <v>6.9795670291278924</v>
      </c>
      <c r="K326">
        <f>$P$10/(1+EXP(-(I326-$P$8)/$P$9))</f>
        <v>2.0594643081561674</v>
      </c>
      <c r="L326">
        <f t="shared" si="43"/>
        <v>3.5360039444916409E-3</v>
      </c>
    </row>
    <row r="327" spans="1:12" x14ac:dyDescent="0.3">
      <c r="A327" s="1">
        <v>44498</v>
      </c>
      <c r="B327">
        <v>14</v>
      </c>
      <c r="C327" t="s">
        <v>41</v>
      </c>
      <c r="D327">
        <v>18</v>
      </c>
      <c r="E327">
        <v>8</v>
      </c>
      <c r="F327">
        <f t="shared" si="40"/>
        <v>18</v>
      </c>
      <c r="G327">
        <f t="shared" si="44"/>
        <v>4</v>
      </c>
      <c r="H327">
        <f t="shared" si="41"/>
        <v>4</v>
      </c>
      <c r="I327">
        <f t="shared" si="45"/>
        <v>182</v>
      </c>
      <c r="J327">
        <f t="shared" si="42"/>
        <v>14</v>
      </c>
      <c r="K327">
        <f>$P$10/(1+EXP(-(I327-$P$8)/$P$9))</f>
        <v>3.0051301870585641</v>
      </c>
      <c r="L327">
        <f t="shared" si="43"/>
        <v>0.98976594470212775</v>
      </c>
    </row>
    <row r="328" spans="1:12" x14ac:dyDescent="0.3">
      <c r="A328" s="1">
        <v>44505</v>
      </c>
      <c r="B328">
        <v>21</v>
      </c>
      <c r="C328" t="s">
        <v>41</v>
      </c>
      <c r="D328">
        <v>17</v>
      </c>
      <c r="E328">
        <v>11</v>
      </c>
      <c r="F328">
        <f t="shared" si="40"/>
        <v>17</v>
      </c>
      <c r="G328">
        <f t="shared" si="44"/>
        <v>4</v>
      </c>
      <c r="H328">
        <f t="shared" si="41"/>
        <v>7</v>
      </c>
      <c r="I328">
        <f t="shared" si="45"/>
        <v>252</v>
      </c>
      <c r="J328">
        <f t="shared" si="42"/>
        <v>20.931503183636053</v>
      </c>
      <c r="K328">
        <f>$P$10/(1+EXP(-(I328-$P$8)/$P$9))</f>
        <v>4.0163793485168595</v>
      </c>
      <c r="L328">
        <f t="shared" si="43"/>
        <v>8.9019921919566798</v>
      </c>
    </row>
    <row r="329" spans="1:12" x14ac:dyDescent="0.3">
      <c r="A329" s="1">
        <v>44526</v>
      </c>
      <c r="B329">
        <v>0</v>
      </c>
      <c r="C329" t="s">
        <v>41</v>
      </c>
      <c r="D329">
        <v>19.545454545454501</v>
      </c>
      <c r="E329">
        <v>5</v>
      </c>
      <c r="F329">
        <f t="shared" si="40"/>
        <v>19</v>
      </c>
      <c r="G329">
        <f t="shared" si="44"/>
        <v>5</v>
      </c>
      <c r="H329">
        <f t="shared" si="41"/>
        <v>0</v>
      </c>
      <c r="I329">
        <f t="shared" si="45"/>
        <v>0</v>
      </c>
      <c r="J329">
        <f t="shared" si="42"/>
        <v>0</v>
      </c>
      <c r="K329">
        <f>$P$10/(1+EXP(-(I329-$P$8)/$P$9))</f>
        <v>1.2854996900796727</v>
      </c>
      <c r="L329">
        <f t="shared" si="43"/>
        <v>1.6525094531949345</v>
      </c>
    </row>
    <row r="330" spans="1:12" x14ac:dyDescent="0.3">
      <c r="A330" s="1">
        <v>44533</v>
      </c>
      <c r="B330">
        <v>7</v>
      </c>
      <c r="C330" t="s">
        <v>41</v>
      </c>
      <c r="D330">
        <v>20.1666666666666</v>
      </c>
      <c r="E330">
        <v>8</v>
      </c>
      <c r="F330">
        <f t="shared" si="40"/>
        <v>20</v>
      </c>
      <c r="G330">
        <f t="shared" si="44"/>
        <v>5</v>
      </c>
      <c r="H330">
        <f t="shared" si="41"/>
        <v>3</v>
      </c>
      <c r="I330">
        <f t="shared" si="45"/>
        <v>105</v>
      </c>
      <c r="J330">
        <f t="shared" si="42"/>
        <v>6.922723840805669</v>
      </c>
      <c r="K330">
        <f>$P$10/(1+EXP(-(I330-$P$8)/$P$9))</f>
        <v>2.127573533729147</v>
      </c>
      <c r="L330">
        <f t="shared" si="43"/>
        <v>0.76112793904984777</v>
      </c>
    </row>
    <row r="331" spans="1:12" x14ac:dyDescent="0.3">
      <c r="A331" s="1">
        <v>44540</v>
      </c>
      <c r="B331">
        <v>14</v>
      </c>
      <c r="C331" t="s">
        <v>41</v>
      </c>
      <c r="D331">
        <v>19.692307692307601</v>
      </c>
      <c r="E331">
        <v>10</v>
      </c>
      <c r="F331">
        <f t="shared" si="40"/>
        <v>19</v>
      </c>
      <c r="G331">
        <f t="shared" si="44"/>
        <v>5</v>
      </c>
      <c r="H331">
        <f t="shared" si="41"/>
        <v>5</v>
      </c>
      <c r="I331">
        <f t="shared" si="45"/>
        <v>196</v>
      </c>
      <c r="J331">
        <f t="shared" si="42"/>
        <v>13.959134058255785</v>
      </c>
      <c r="K331">
        <f>$P$10/(1+EXP(-(I331-$P$8)/$P$9))</f>
        <v>3.1909905157678096</v>
      </c>
      <c r="L331">
        <f t="shared" si="43"/>
        <v>3.2725153140420158</v>
      </c>
    </row>
    <row r="332" spans="1:12" x14ac:dyDescent="0.3">
      <c r="A332" s="1">
        <v>44547</v>
      </c>
      <c r="B332">
        <v>21</v>
      </c>
      <c r="C332" t="s">
        <v>41</v>
      </c>
      <c r="D332">
        <v>20.538461538461501</v>
      </c>
      <c r="E332">
        <v>11</v>
      </c>
      <c r="F332">
        <f t="shared" si="40"/>
        <v>20</v>
      </c>
      <c r="G332">
        <f t="shared" si="44"/>
        <v>5</v>
      </c>
      <c r="H332">
        <f t="shared" si="41"/>
        <v>6</v>
      </c>
      <c r="I332">
        <f t="shared" si="45"/>
        <v>315</v>
      </c>
      <c r="J332">
        <f t="shared" si="42"/>
        <v>20.768171522417006</v>
      </c>
      <c r="K332">
        <f>$P$10/(1+EXP(-(I332-$P$8)/$P$9))</f>
        <v>5.0918924009272635</v>
      </c>
      <c r="L332">
        <f t="shared" si="43"/>
        <v>0.82465941149364996</v>
      </c>
    </row>
    <row r="333" spans="1:12" x14ac:dyDescent="0.3">
      <c r="A333" s="1">
        <v>44550</v>
      </c>
      <c r="B333">
        <v>24</v>
      </c>
      <c r="C333" t="s">
        <v>41</v>
      </c>
      <c r="D333">
        <v>19.600000000000001</v>
      </c>
      <c r="E333">
        <v>12</v>
      </c>
      <c r="F333">
        <f t="shared" si="40"/>
        <v>19</v>
      </c>
      <c r="G333">
        <f t="shared" si="44"/>
        <v>5</v>
      </c>
      <c r="H333">
        <f t="shared" si="41"/>
        <v>7</v>
      </c>
      <c r="I333">
        <f t="shared" si="45"/>
        <v>336</v>
      </c>
      <c r="J333">
        <f t="shared" si="42"/>
        <v>23.929944099867058</v>
      </c>
      <c r="K333">
        <f>$P$10/(1+EXP(-(I333-$P$8)/$P$9))</f>
        <v>5.4800907175068749</v>
      </c>
      <c r="L333">
        <f t="shared" si="43"/>
        <v>2.3101242270087661</v>
      </c>
    </row>
    <row r="334" spans="1:12" x14ac:dyDescent="0.3">
      <c r="A334" s="1">
        <v>44566</v>
      </c>
      <c r="B334">
        <v>0</v>
      </c>
      <c r="C334" t="s">
        <v>41</v>
      </c>
      <c r="D334">
        <v>21.3333333333333</v>
      </c>
      <c r="E334">
        <v>5</v>
      </c>
      <c r="F334">
        <f t="shared" si="40"/>
        <v>21</v>
      </c>
      <c r="G334">
        <f t="shared" si="44"/>
        <v>5</v>
      </c>
      <c r="H334">
        <f t="shared" si="41"/>
        <v>0</v>
      </c>
      <c r="I334">
        <f t="shared" si="45"/>
        <v>0</v>
      </c>
      <c r="J334">
        <f t="shared" si="42"/>
        <v>0</v>
      </c>
      <c r="K334">
        <f>$P$10/(1+EXP(-(I334-$P$8)/$P$9))</f>
        <v>1.2854996900796727</v>
      </c>
      <c r="L334">
        <f t="shared" si="43"/>
        <v>1.6525094531949345</v>
      </c>
    </row>
    <row r="335" spans="1:12" x14ac:dyDescent="0.3">
      <c r="A335" s="1">
        <v>44573</v>
      </c>
      <c r="B335">
        <v>7</v>
      </c>
      <c r="C335" t="s">
        <v>41</v>
      </c>
      <c r="D335">
        <v>18.590909090909001</v>
      </c>
      <c r="E335">
        <v>8</v>
      </c>
      <c r="F335">
        <f t="shared" si="40"/>
        <v>18</v>
      </c>
      <c r="G335">
        <f t="shared" si="44"/>
        <v>5</v>
      </c>
      <c r="H335">
        <f t="shared" si="41"/>
        <v>3</v>
      </c>
      <c r="I335">
        <f t="shared" si="45"/>
        <v>91</v>
      </c>
      <c r="J335">
        <f t="shared" si="42"/>
        <v>7</v>
      </c>
      <c r="K335">
        <f>$P$10/(1+EXP(-(I335-$P$8)/$P$9))</f>
        <v>1.9931978265148258</v>
      </c>
      <c r="L335">
        <f t="shared" si="43"/>
        <v>1.0136506165344707</v>
      </c>
    </row>
    <row r="336" spans="1:12" x14ac:dyDescent="0.3">
      <c r="A336" s="1">
        <v>44580</v>
      </c>
      <c r="B336">
        <v>14</v>
      </c>
      <c r="C336" t="s">
        <v>41</v>
      </c>
      <c r="D336">
        <v>19.230769230769202</v>
      </c>
      <c r="E336">
        <v>10</v>
      </c>
      <c r="F336">
        <f t="shared" si="40"/>
        <v>19</v>
      </c>
      <c r="G336">
        <f t="shared" si="44"/>
        <v>5</v>
      </c>
      <c r="H336">
        <f t="shared" si="41"/>
        <v>5</v>
      </c>
      <c r="I336">
        <f t="shared" si="45"/>
        <v>196</v>
      </c>
      <c r="J336">
        <f t="shared" si="42"/>
        <v>13.959134058255785</v>
      </c>
      <c r="K336">
        <f>$P$10/(1+EXP(-(I336-$P$8)/$P$9))</f>
        <v>3.1909905157678096</v>
      </c>
      <c r="L336">
        <f t="shared" si="43"/>
        <v>3.2725153140420158</v>
      </c>
    </row>
    <row r="337" spans="1:12" x14ac:dyDescent="0.3">
      <c r="A337" s="1">
        <v>44484</v>
      </c>
      <c r="B337">
        <v>0</v>
      </c>
      <c r="C337" t="s">
        <v>42</v>
      </c>
      <c r="D337">
        <v>24.1538461538461</v>
      </c>
      <c r="E337">
        <v>5</v>
      </c>
      <c r="F337">
        <f t="shared" si="40"/>
        <v>24</v>
      </c>
      <c r="G337">
        <f t="shared" si="44"/>
        <v>5</v>
      </c>
      <c r="H337">
        <f t="shared" si="41"/>
        <v>0</v>
      </c>
      <c r="I337">
        <f t="shared" si="45"/>
        <v>0</v>
      </c>
      <c r="J337">
        <f t="shared" si="42"/>
        <v>0</v>
      </c>
      <c r="K337">
        <f>$P$10/(1+EXP(-(I337-$P$8)/$P$9))</f>
        <v>1.2854996900796727</v>
      </c>
      <c r="L337">
        <f t="shared" si="43"/>
        <v>1.6525094531949345</v>
      </c>
    </row>
    <row r="338" spans="1:12" x14ac:dyDescent="0.3">
      <c r="A338" s="1">
        <v>44491</v>
      </c>
      <c r="B338">
        <v>7</v>
      </c>
      <c r="C338" t="s">
        <v>42</v>
      </c>
      <c r="D338">
        <v>19.3333333333333</v>
      </c>
      <c r="E338">
        <v>7</v>
      </c>
      <c r="F338">
        <f t="shared" si="40"/>
        <v>19</v>
      </c>
      <c r="G338">
        <f t="shared" si="44"/>
        <v>5</v>
      </c>
      <c r="H338">
        <f t="shared" si="41"/>
        <v>2</v>
      </c>
      <c r="I338">
        <f t="shared" si="45"/>
        <v>98</v>
      </c>
      <c r="J338">
        <f t="shared" si="42"/>
        <v>6.9795670291278924</v>
      </c>
      <c r="K338">
        <f>$P$10/(1+EXP(-(I338-$P$8)/$P$9))</f>
        <v>2.0594643081561674</v>
      </c>
      <c r="L338">
        <f t="shared" si="43"/>
        <v>3.5360039444916409E-3</v>
      </c>
    </row>
    <row r="339" spans="1:12" x14ac:dyDescent="0.3">
      <c r="A339" s="1">
        <v>44498</v>
      </c>
      <c r="B339">
        <v>14</v>
      </c>
      <c r="C339" t="s">
        <v>42</v>
      </c>
      <c r="D339">
        <v>20.75</v>
      </c>
      <c r="E339">
        <v>10</v>
      </c>
      <c r="F339">
        <f t="shared" si="40"/>
        <v>20</v>
      </c>
      <c r="G339">
        <f t="shared" si="44"/>
        <v>5</v>
      </c>
      <c r="H339">
        <f t="shared" si="41"/>
        <v>5</v>
      </c>
      <c r="I339">
        <f t="shared" si="45"/>
        <v>210</v>
      </c>
      <c r="J339">
        <f t="shared" si="42"/>
        <v>13.845447681611338</v>
      </c>
      <c r="K339">
        <f>$P$10/(1+EXP(-(I339-$P$8)/$P$9))</f>
        <v>3.3851018337033691</v>
      </c>
      <c r="L339">
        <f t="shared" si="43"/>
        <v>2.6078960875082209</v>
      </c>
    </row>
    <row r="340" spans="1:12" x14ac:dyDescent="0.3">
      <c r="A340" s="1">
        <v>44505</v>
      </c>
      <c r="B340">
        <v>21</v>
      </c>
      <c r="C340" t="s">
        <v>42</v>
      </c>
      <c r="D340">
        <v>19</v>
      </c>
      <c r="E340">
        <v>12</v>
      </c>
      <c r="F340">
        <f t="shared" si="40"/>
        <v>19</v>
      </c>
      <c r="G340">
        <f t="shared" si="44"/>
        <v>5</v>
      </c>
      <c r="H340">
        <f t="shared" si="41"/>
        <v>7</v>
      </c>
      <c r="I340">
        <f t="shared" si="45"/>
        <v>294</v>
      </c>
      <c r="J340">
        <f t="shared" si="42"/>
        <v>20.938701087383677</v>
      </c>
      <c r="K340">
        <f>$P$10/(1+EXP(-(I340-$P$8)/$P$9))</f>
        <v>4.7175661114562173</v>
      </c>
      <c r="L340">
        <f t="shared" si="43"/>
        <v>5.2095044555730929</v>
      </c>
    </row>
    <row r="341" spans="1:12" x14ac:dyDescent="0.3">
      <c r="A341" s="1">
        <v>44526</v>
      </c>
      <c r="B341">
        <v>0</v>
      </c>
      <c r="C341" t="s">
        <v>42</v>
      </c>
      <c r="D341">
        <v>19.571428571428498</v>
      </c>
      <c r="E341">
        <v>6</v>
      </c>
      <c r="F341">
        <f t="shared" si="40"/>
        <v>19</v>
      </c>
      <c r="G341">
        <f t="shared" si="44"/>
        <v>6</v>
      </c>
      <c r="H341">
        <f t="shared" si="41"/>
        <v>0</v>
      </c>
      <c r="I341">
        <f t="shared" si="45"/>
        <v>0</v>
      </c>
      <c r="J341">
        <f t="shared" si="42"/>
        <v>0</v>
      </c>
      <c r="K341">
        <f>$P$10/(1+EXP(-(I341-$P$8)/$P$9))</f>
        <v>1.2854996900796727</v>
      </c>
      <c r="L341">
        <f t="shared" si="43"/>
        <v>1.6525094531949345</v>
      </c>
    </row>
    <row r="342" spans="1:12" x14ac:dyDescent="0.3">
      <c r="A342" s="1">
        <v>44533</v>
      </c>
      <c r="B342">
        <v>7</v>
      </c>
      <c r="C342" t="s">
        <v>42</v>
      </c>
      <c r="D342">
        <v>20.545454545454501</v>
      </c>
      <c r="E342">
        <v>8</v>
      </c>
      <c r="F342">
        <f t="shared" si="40"/>
        <v>20</v>
      </c>
      <c r="G342">
        <f t="shared" si="44"/>
        <v>6</v>
      </c>
      <c r="H342">
        <f t="shared" si="41"/>
        <v>2</v>
      </c>
      <c r="I342">
        <f t="shared" si="45"/>
        <v>105</v>
      </c>
      <c r="J342">
        <f t="shared" si="42"/>
        <v>6.922723840805669</v>
      </c>
      <c r="K342">
        <f>$P$10/(1+EXP(-(I342-$P$8)/$P$9))</f>
        <v>2.127573533729147</v>
      </c>
      <c r="L342">
        <f t="shared" si="43"/>
        <v>1.6275006508141818E-2</v>
      </c>
    </row>
    <row r="343" spans="1:12" x14ac:dyDescent="0.3">
      <c r="A343" s="1">
        <v>44540</v>
      </c>
      <c r="B343">
        <v>14</v>
      </c>
      <c r="C343" t="s">
        <v>42</v>
      </c>
      <c r="D343">
        <v>19.692307692307601</v>
      </c>
      <c r="E343">
        <v>11</v>
      </c>
      <c r="F343">
        <f t="shared" si="40"/>
        <v>19</v>
      </c>
      <c r="G343">
        <f t="shared" si="44"/>
        <v>6</v>
      </c>
      <c r="H343">
        <f t="shared" si="41"/>
        <v>5</v>
      </c>
      <c r="I343">
        <f t="shared" si="45"/>
        <v>196</v>
      </c>
      <c r="J343">
        <f t="shared" si="42"/>
        <v>13.959134058255785</v>
      </c>
      <c r="K343">
        <f>$P$10/(1+EXP(-(I343-$P$8)/$P$9))</f>
        <v>3.1909905157678096</v>
      </c>
      <c r="L343">
        <f t="shared" si="43"/>
        <v>3.2725153140420158</v>
      </c>
    </row>
    <row r="344" spans="1:12" x14ac:dyDescent="0.3">
      <c r="A344" s="1">
        <v>44547</v>
      </c>
      <c r="B344">
        <v>21</v>
      </c>
      <c r="C344" t="s">
        <v>42</v>
      </c>
      <c r="D344">
        <v>21.125</v>
      </c>
      <c r="E344">
        <v>11</v>
      </c>
      <c r="F344">
        <f t="shared" si="40"/>
        <v>21</v>
      </c>
      <c r="G344">
        <f t="shared" si="44"/>
        <v>6</v>
      </c>
      <c r="H344">
        <f t="shared" si="41"/>
        <v>5</v>
      </c>
      <c r="I344">
        <f t="shared" si="45"/>
        <v>336</v>
      </c>
      <c r="J344">
        <f t="shared" si="42"/>
        <v>20.506871100756598</v>
      </c>
      <c r="K344">
        <f>$P$10/(1+EXP(-(I344-$P$8)/$P$9))</f>
        <v>5.4800907175068749</v>
      </c>
      <c r="L344">
        <f t="shared" si="43"/>
        <v>0.23048709703626599</v>
      </c>
    </row>
    <row r="345" spans="1:12" x14ac:dyDescent="0.3">
      <c r="A345" s="1">
        <v>44550</v>
      </c>
      <c r="B345">
        <v>24</v>
      </c>
      <c r="C345" t="s">
        <v>42</v>
      </c>
      <c r="D345">
        <v>19.600000000000001</v>
      </c>
      <c r="E345">
        <v>12</v>
      </c>
      <c r="F345">
        <f t="shared" si="40"/>
        <v>19</v>
      </c>
      <c r="G345">
        <f t="shared" si="44"/>
        <v>6</v>
      </c>
      <c r="H345">
        <f t="shared" si="41"/>
        <v>6</v>
      </c>
      <c r="I345">
        <f t="shared" si="45"/>
        <v>336</v>
      </c>
      <c r="J345">
        <f t="shared" si="42"/>
        <v>23.929944099867058</v>
      </c>
      <c r="K345">
        <f>$P$10/(1+EXP(-(I345-$P$8)/$P$9))</f>
        <v>5.4800907175068749</v>
      </c>
      <c r="L345">
        <f t="shared" si="43"/>
        <v>0.2703056620225161</v>
      </c>
    </row>
    <row r="346" spans="1:12" x14ac:dyDescent="0.3">
      <c r="A346" s="1">
        <v>44566</v>
      </c>
      <c r="B346">
        <v>0</v>
      </c>
      <c r="C346" t="s">
        <v>42</v>
      </c>
      <c r="D346">
        <v>21.3333333333333</v>
      </c>
      <c r="E346">
        <v>5</v>
      </c>
      <c r="F346">
        <f t="shared" si="40"/>
        <v>21</v>
      </c>
      <c r="G346">
        <f t="shared" si="44"/>
        <v>5</v>
      </c>
      <c r="H346">
        <f t="shared" si="41"/>
        <v>0</v>
      </c>
      <c r="I346">
        <f t="shared" si="45"/>
        <v>0</v>
      </c>
      <c r="J346">
        <f t="shared" si="42"/>
        <v>0</v>
      </c>
      <c r="K346">
        <f>$P$10/(1+EXP(-(I346-$P$8)/$P$9))</f>
        <v>1.2854996900796727</v>
      </c>
      <c r="L346">
        <f t="shared" si="43"/>
        <v>1.6525094531949345</v>
      </c>
    </row>
    <row r="347" spans="1:12" x14ac:dyDescent="0.3">
      <c r="A347" s="1">
        <v>44573</v>
      </c>
      <c r="B347">
        <v>7</v>
      </c>
      <c r="C347" t="s">
        <v>42</v>
      </c>
      <c r="D347">
        <v>18.8333333333333</v>
      </c>
      <c r="E347">
        <v>7</v>
      </c>
      <c r="F347">
        <f t="shared" si="40"/>
        <v>18</v>
      </c>
      <c r="G347">
        <f t="shared" si="44"/>
        <v>5</v>
      </c>
      <c r="H347">
        <f t="shared" si="41"/>
        <v>2</v>
      </c>
      <c r="I347">
        <f t="shared" si="45"/>
        <v>91</v>
      </c>
      <c r="J347">
        <f t="shared" si="42"/>
        <v>7</v>
      </c>
      <c r="K347">
        <f>$P$10/(1+EXP(-(I347-$P$8)/$P$9))</f>
        <v>1.9931978265148258</v>
      </c>
      <c r="L347">
        <f t="shared" si="43"/>
        <v>4.6269564122406937E-5</v>
      </c>
    </row>
    <row r="348" spans="1:12" x14ac:dyDescent="0.3">
      <c r="A348" s="1">
        <v>44580</v>
      </c>
      <c r="B348">
        <v>14</v>
      </c>
      <c r="C348" t="s">
        <v>42</v>
      </c>
      <c r="D348">
        <v>18.727272727272702</v>
      </c>
      <c r="E348">
        <v>9</v>
      </c>
      <c r="F348">
        <f t="shared" si="40"/>
        <v>18</v>
      </c>
      <c r="G348">
        <f t="shared" si="44"/>
        <v>5</v>
      </c>
      <c r="H348">
        <f t="shared" si="41"/>
        <v>4</v>
      </c>
      <c r="I348">
        <f t="shared" si="45"/>
        <v>182</v>
      </c>
      <c r="J348">
        <f t="shared" si="42"/>
        <v>14</v>
      </c>
      <c r="K348">
        <f>$P$10/(1+EXP(-(I348-$P$8)/$P$9))</f>
        <v>3.0051301870585641</v>
      </c>
      <c r="L348">
        <f t="shared" si="43"/>
        <v>0.98976594470212775</v>
      </c>
    </row>
    <row r="349" spans="1:12" x14ac:dyDescent="0.3">
      <c r="A349" s="1">
        <v>44484</v>
      </c>
      <c r="B349">
        <v>0</v>
      </c>
      <c r="C349" t="s">
        <v>43</v>
      </c>
      <c r="D349">
        <v>24.181818181818102</v>
      </c>
      <c r="E349">
        <v>4</v>
      </c>
      <c r="F349">
        <f t="shared" si="40"/>
        <v>24</v>
      </c>
      <c r="G349">
        <f t="shared" si="44"/>
        <v>4</v>
      </c>
      <c r="H349">
        <f t="shared" si="41"/>
        <v>0</v>
      </c>
      <c r="I349">
        <f t="shared" si="45"/>
        <v>0</v>
      </c>
      <c r="J349">
        <f t="shared" si="42"/>
        <v>0</v>
      </c>
      <c r="K349">
        <f>$P$10/(1+EXP(-(I349-$P$8)/$P$9))</f>
        <v>1.2854996900796727</v>
      </c>
      <c r="L349">
        <f t="shared" si="43"/>
        <v>1.6525094531949345</v>
      </c>
    </row>
    <row r="350" spans="1:12" x14ac:dyDescent="0.3">
      <c r="A350" s="1">
        <v>44491</v>
      </c>
      <c r="B350">
        <v>7</v>
      </c>
      <c r="C350" t="s">
        <v>43</v>
      </c>
      <c r="D350">
        <v>19.2222222222222</v>
      </c>
      <c r="E350">
        <v>7</v>
      </c>
      <c r="F350">
        <f t="shared" si="40"/>
        <v>19</v>
      </c>
      <c r="G350">
        <f t="shared" si="44"/>
        <v>4</v>
      </c>
      <c r="H350">
        <f t="shared" si="41"/>
        <v>3</v>
      </c>
      <c r="I350">
        <f t="shared" si="45"/>
        <v>98</v>
      </c>
      <c r="J350">
        <f t="shared" si="42"/>
        <v>6.9795670291278924</v>
      </c>
      <c r="K350">
        <f>$P$10/(1+EXP(-(I350-$P$8)/$P$9))</f>
        <v>2.0594643081561674</v>
      </c>
      <c r="L350">
        <f t="shared" si="43"/>
        <v>0.88460738763215674</v>
      </c>
    </row>
    <row r="351" spans="1:12" x14ac:dyDescent="0.3">
      <c r="A351" s="1">
        <v>44498</v>
      </c>
      <c r="B351">
        <v>14</v>
      </c>
      <c r="C351" t="s">
        <v>43</v>
      </c>
      <c r="D351">
        <v>18</v>
      </c>
      <c r="E351">
        <v>10</v>
      </c>
      <c r="F351">
        <f t="shared" si="40"/>
        <v>18</v>
      </c>
      <c r="G351">
        <f t="shared" si="44"/>
        <v>4</v>
      </c>
      <c r="H351">
        <f t="shared" si="41"/>
        <v>6</v>
      </c>
      <c r="I351">
        <f t="shared" si="45"/>
        <v>182</v>
      </c>
      <c r="J351">
        <f t="shared" si="42"/>
        <v>14</v>
      </c>
      <c r="K351">
        <f>$P$10/(1+EXP(-(I351-$P$8)/$P$9))</f>
        <v>3.0051301870585641</v>
      </c>
      <c r="L351">
        <f t="shared" si="43"/>
        <v>8.9692451964678721</v>
      </c>
    </row>
    <row r="352" spans="1:12" x14ac:dyDescent="0.3">
      <c r="A352" s="1">
        <v>44526</v>
      </c>
      <c r="B352">
        <v>0</v>
      </c>
      <c r="C352" t="s">
        <v>43</v>
      </c>
      <c r="D352">
        <v>19.571428571428498</v>
      </c>
      <c r="E352">
        <v>6</v>
      </c>
      <c r="F352">
        <f t="shared" si="40"/>
        <v>19</v>
      </c>
      <c r="G352">
        <f t="shared" si="44"/>
        <v>6</v>
      </c>
      <c r="H352">
        <f t="shared" si="41"/>
        <v>0</v>
      </c>
      <c r="I352">
        <f t="shared" si="45"/>
        <v>0</v>
      </c>
      <c r="J352">
        <f t="shared" si="42"/>
        <v>0</v>
      </c>
      <c r="K352">
        <f>$P$10/(1+EXP(-(I352-$P$8)/$P$9))</f>
        <v>1.2854996900796727</v>
      </c>
      <c r="L352">
        <f t="shared" si="43"/>
        <v>1.6525094531949345</v>
      </c>
    </row>
    <row r="353" spans="1:12" x14ac:dyDescent="0.3">
      <c r="A353" s="1">
        <v>44533</v>
      </c>
      <c r="B353">
        <v>7</v>
      </c>
      <c r="C353" t="s">
        <v>43</v>
      </c>
      <c r="D353">
        <v>20.4166666666666</v>
      </c>
      <c r="E353">
        <v>8</v>
      </c>
      <c r="F353">
        <f t="shared" si="40"/>
        <v>20</v>
      </c>
      <c r="G353">
        <f t="shared" si="44"/>
        <v>6</v>
      </c>
      <c r="H353">
        <f t="shared" si="41"/>
        <v>2</v>
      </c>
      <c r="I353">
        <f t="shared" si="45"/>
        <v>105</v>
      </c>
      <c r="J353">
        <f t="shared" si="42"/>
        <v>6.922723840805669</v>
      </c>
      <c r="K353">
        <f>$P$10/(1+EXP(-(I353-$P$8)/$P$9))</f>
        <v>2.127573533729147</v>
      </c>
      <c r="L353">
        <f t="shared" si="43"/>
        <v>1.6275006508141818E-2</v>
      </c>
    </row>
    <row r="354" spans="1:12" x14ac:dyDescent="0.3">
      <c r="A354" s="1">
        <v>44540</v>
      </c>
      <c r="B354">
        <v>14</v>
      </c>
      <c r="C354" t="s">
        <v>43</v>
      </c>
      <c r="D354">
        <v>19.6666666666666</v>
      </c>
      <c r="E354">
        <v>11</v>
      </c>
      <c r="F354">
        <f t="shared" si="40"/>
        <v>19</v>
      </c>
      <c r="G354">
        <f t="shared" si="44"/>
        <v>6</v>
      </c>
      <c r="H354">
        <f t="shared" si="41"/>
        <v>5</v>
      </c>
      <c r="I354">
        <f t="shared" si="45"/>
        <v>196</v>
      </c>
      <c r="J354">
        <f t="shared" si="42"/>
        <v>13.959134058255785</v>
      </c>
      <c r="K354">
        <f>$P$10/(1+EXP(-(I354-$P$8)/$P$9))</f>
        <v>3.1909905157678096</v>
      </c>
      <c r="L354">
        <f t="shared" si="43"/>
        <v>3.2725153140420158</v>
      </c>
    </row>
    <row r="355" spans="1:12" x14ac:dyDescent="0.3">
      <c r="A355" s="1">
        <v>44547</v>
      </c>
      <c r="B355">
        <v>21</v>
      </c>
      <c r="C355" t="s">
        <v>43</v>
      </c>
      <c r="D355">
        <v>20.615384615384599</v>
      </c>
      <c r="E355">
        <v>12</v>
      </c>
      <c r="F355">
        <f t="shared" si="40"/>
        <v>20</v>
      </c>
      <c r="G355">
        <f t="shared" si="44"/>
        <v>6</v>
      </c>
      <c r="H355">
        <f t="shared" si="41"/>
        <v>6</v>
      </c>
      <c r="I355">
        <f t="shared" si="45"/>
        <v>315</v>
      </c>
      <c r="J355">
        <f t="shared" si="42"/>
        <v>20.768171522417006</v>
      </c>
      <c r="K355">
        <f>$P$10/(1+EXP(-(I355-$P$8)/$P$9))</f>
        <v>5.0918924009272635</v>
      </c>
      <c r="L355">
        <f t="shared" si="43"/>
        <v>0.82465941149364996</v>
      </c>
    </row>
    <row r="356" spans="1:12" x14ac:dyDescent="0.3">
      <c r="A356" s="1">
        <v>44550</v>
      </c>
      <c r="B356">
        <v>24</v>
      </c>
      <c r="C356" t="s">
        <v>43</v>
      </c>
      <c r="D356">
        <v>19.428571428571399</v>
      </c>
      <c r="E356">
        <v>12</v>
      </c>
      <c r="F356">
        <f t="shared" si="40"/>
        <v>19</v>
      </c>
      <c r="G356">
        <f t="shared" si="44"/>
        <v>6</v>
      </c>
      <c r="H356">
        <f t="shared" si="41"/>
        <v>6</v>
      </c>
      <c r="I356">
        <f t="shared" si="45"/>
        <v>336</v>
      </c>
      <c r="J356">
        <f t="shared" si="42"/>
        <v>23.929944099867058</v>
      </c>
      <c r="K356">
        <f>$P$10/(1+EXP(-(I356-$P$8)/$P$9))</f>
        <v>5.4800907175068749</v>
      </c>
      <c r="L356">
        <f t="shared" si="43"/>
        <v>0.2703056620225161</v>
      </c>
    </row>
    <row r="357" spans="1:12" x14ac:dyDescent="0.3">
      <c r="A357" s="1">
        <v>44566</v>
      </c>
      <c r="B357">
        <v>0</v>
      </c>
      <c r="C357" t="s">
        <v>43</v>
      </c>
      <c r="D357">
        <v>22</v>
      </c>
      <c r="E357">
        <v>5</v>
      </c>
      <c r="F357">
        <f t="shared" si="40"/>
        <v>22</v>
      </c>
      <c r="G357">
        <f t="shared" si="44"/>
        <v>5</v>
      </c>
      <c r="H357">
        <f t="shared" si="41"/>
        <v>0</v>
      </c>
      <c r="I357">
        <f t="shared" si="45"/>
        <v>0</v>
      </c>
      <c r="J357">
        <f t="shared" si="42"/>
        <v>0</v>
      </c>
      <c r="K357">
        <f>$P$10/(1+EXP(-(I357-$P$8)/$P$9))</f>
        <v>1.2854996900796727</v>
      </c>
      <c r="L357">
        <f t="shared" si="43"/>
        <v>1.6525094531949345</v>
      </c>
    </row>
    <row r="358" spans="1:12" x14ac:dyDescent="0.3">
      <c r="A358" s="1">
        <v>44573</v>
      </c>
      <c r="B358">
        <v>7</v>
      </c>
      <c r="C358" t="s">
        <v>43</v>
      </c>
      <c r="D358">
        <v>18.764705882352899</v>
      </c>
      <c r="E358">
        <v>7</v>
      </c>
      <c r="F358">
        <f t="shared" si="40"/>
        <v>18</v>
      </c>
      <c r="G358">
        <f t="shared" si="44"/>
        <v>5</v>
      </c>
      <c r="H358">
        <f t="shared" si="41"/>
        <v>2</v>
      </c>
      <c r="I358">
        <f t="shared" si="45"/>
        <v>91</v>
      </c>
      <c r="J358">
        <f t="shared" si="42"/>
        <v>7</v>
      </c>
      <c r="K358">
        <f>$P$10/(1+EXP(-(I358-$P$8)/$P$9))</f>
        <v>1.9931978265148258</v>
      </c>
      <c r="L358">
        <f t="shared" si="43"/>
        <v>4.6269564122406937E-5</v>
      </c>
    </row>
    <row r="359" spans="1:12" x14ac:dyDescent="0.3">
      <c r="A359" s="1">
        <v>44580</v>
      </c>
      <c r="B359">
        <v>14</v>
      </c>
      <c r="C359" t="s">
        <v>43</v>
      </c>
      <c r="D359">
        <v>19.076923076922998</v>
      </c>
      <c r="E359">
        <v>9</v>
      </c>
      <c r="F359">
        <f t="shared" si="40"/>
        <v>19</v>
      </c>
      <c r="G359">
        <f t="shared" si="44"/>
        <v>5</v>
      </c>
      <c r="H359">
        <f t="shared" si="41"/>
        <v>4</v>
      </c>
      <c r="I359">
        <f t="shared" si="45"/>
        <v>196</v>
      </c>
      <c r="J359">
        <f t="shared" si="42"/>
        <v>13.959134058255785</v>
      </c>
      <c r="K359">
        <f>$P$10/(1+EXP(-(I359-$P$8)/$P$9))</f>
        <v>3.1909905157678096</v>
      </c>
      <c r="L359">
        <f t="shared" si="43"/>
        <v>0.65449634557763481</v>
      </c>
    </row>
    <row r="360" spans="1:12" x14ac:dyDescent="0.3">
      <c r="A360" s="1">
        <v>44484</v>
      </c>
      <c r="B360">
        <v>0</v>
      </c>
      <c r="C360" t="s">
        <v>44</v>
      </c>
      <c r="D360">
        <v>24.0833333333333</v>
      </c>
      <c r="E360">
        <v>4</v>
      </c>
      <c r="F360">
        <f t="shared" si="40"/>
        <v>24</v>
      </c>
      <c r="G360">
        <f t="shared" si="44"/>
        <v>4</v>
      </c>
      <c r="H360">
        <f t="shared" si="41"/>
        <v>0</v>
      </c>
      <c r="I360">
        <f t="shared" si="45"/>
        <v>0</v>
      </c>
      <c r="J360">
        <f t="shared" si="42"/>
        <v>0</v>
      </c>
      <c r="K360">
        <f>$P$10/(1+EXP(-(I360-$P$8)/$P$9))</f>
        <v>1.2854996900796727</v>
      </c>
      <c r="L360">
        <f t="shared" si="43"/>
        <v>1.6525094531949345</v>
      </c>
    </row>
    <row r="361" spans="1:12" x14ac:dyDescent="0.3">
      <c r="A361" s="1">
        <v>44491</v>
      </c>
      <c r="B361">
        <v>7</v>
      </c>
      <c r="C361" t="s">
        <v>44</v>
      </c>
      <c r="D361">
        <v>18.5</v>
      </c>
      <c r="E361">
        <v>6</v>
      </c>
      <c r="F361">
        <f t="shared" si="40"/>
        <v>18</v>
      </c>
      <c r="G361">
        <f t="shared" si="44"/>
        <v>4</v>
      </c>
      <c r="H361">
        <f t="shared" si="41"/>
        <v>2</v>
      </c>
      <c r="I361">
        <f t="shared" si="45"/>
        <v>91</v>
      </c>
      <c r="J361">
        <f t="shared" si="42"/>
        <v>7</v>
      </c>
      <c r="K361">
        <f>$P$10/(1+EXP(-(I361-$P$8)/$P$9))</f>
        <v>1.9931978265148258</v>
      </c>
      <c r="L361">
        <f t="shared" si="43"/>
        <v>4.6269564122406937E-5</v>
      </c>
    </row>
    <row r="362" spans="1:12" x14ac:dyDescent="0.3">
      <c r="A362" s="1">
        <v>44498</v>
      </c>
      <c r="B362">
        <v>14</v>
      </c>
      <c r="C362" t="s">
        <v>44</v>
      </c>
      <c r="D362">
        <v>21</v>
      </c>
      <c r="E362">
        <v>9</v>
      </c>
      <c r="F362">
        <f t="shared" si="40"/>
        <v>21</v>
      </c>
      <c r="G362">
        <f t="shared" si="44"/>
        <v>4</v>
      </c>
      <c r="H362">
        <f t="shared" si="41"/>
        <v>5</v>
      </c>
      <c r="I362">
        <f t="shared" si="45"/>
        <v>224</v>
      </c>
      <c r="J362">
        <f t="shared" si="42"/>
        <v>13.671247400504399</v>
      </c>
      <c r="K362">
        <f>$P$10/(1+EXP(-(I362-$P$8)/$P$9))</f>
        <v>3.5874340216116107</v>
      </c>
      <c r="L362">
        <f t="shared" si="43"/>
        <v>1.9953426433003474</v>
      </c>
    </row>
    <row r="363" spans="1:12" x14ac:dyDescent="0.3">
      <c r="A363" s="1">
        <v>44526</v>
      </c>
      <c r="B363">
        <v>0</v>
      </c>
      <c r="C363" t="s">
        <v>44</v>
      </c>
      <c r="D363">
        <v>19.5</v>
      </c>
      <c r="E363">
        <v>6</v>
      </c>
      <c r="F363">
        <f t="shared" si="40"/>
        <v>19</v>
      </c>
      <c r="G363">
        <f t="shared" si="44"/>
        <v>6</v>
      </c>
      <c r="H363">
        <f t="shared" si="41"/>
        <v>0</v>
      </c>
      <c r="I363">
        <f t="shared" si="45"/>
        <v>0</v>
      </c>
      <c r="J363">
        <f t="shared" si="42"/>
        <v>0</v>
      </c>
      <c r="K363">
        <f>$P$10/(1+EXP(-(I363-$P$8)/$P$9))</f>
        <v>1.2854996900796727</v>
      </c>
      <c r="L363">
        <f t="shared" si="43"/>
        <v>1.6525094531949345</v>
      </c>
    </row>
    <row r="364" spans="1:12" x14ac:dyDescent="0.3">
      <c r="A364" s="1">
        <v>44533</v>
      </c>
      <c r="B364">
        <v>7</v>
      </c>
      <c r="C364" t="s">
        <v>44</v>
      </c>
      <c r="D364">
        <v>20.307692307692299</v>
      </c>
      <c r="E364">
        <v>8</v>
      </c>
      <c r="F364">
        <f t="shared" si="40"/>
        <v>20</v>
      </c>
      <c r="G364">
        <f t="shared" si="44"/>
        <v>6</v>
      </c>
      <c r="H364">
        <f t="shared" si="41"/>
        <v>2</v>
      </c>
      <c r="I364">
        <f t="shared" si="45"/>
        <v>105</v>
      </c>
      <c r="J364">
        <f t="shared" si="42"/>
        <v>6.922723840805669</v>
      </c>
      <c r="K364">
        <f>$P$10/(1+EXP(-(I364-$P$8)/$P$9))</f>
        <v>2.127573533729147</v>
      </c>
      <c r="L364">
        <f t="shared" si="43"/>
        <v>1.6275006508141818E-2</v>
      </c>
    </row>
    <row r="365" spans="1:12" x14ac:dyDescent="0.3">
      <c r="A365" s="1">
        <v>44540</v>
      </c>
      <c r="B365">
        <v>14</v>
      </c>
      <c r="C365" t="s">
        <v>44</v>
      </c>
      <c r="D365">
        <v>19.6428571428571</v>
      </c>
      <c r="E365">
        <v>11</v>
      </c>
      <c r="F365">
        <f t="shared" si="40"/>
        <v>19</v>
      </c>
      <c r="G365">
        <f t="shared" si="44"/>
        <v>6</v>
      </c>
      <c r="H365">
        <f t="shared" si="41"/>
        <v>5</v>
      </c>
      <c r="I365">
        <f t="shared" si="45"/>
        <v>196</v>
      </c>
      <c r="J365">
        <f t="shared" si="42"/>
        <v>13.959134058255785</v>
      </c>
      <c r="K365">
        <f>$P$10/(1+EXP(-(I365-$P$8)/$P$9))</f>
        <v>3.1909905157678096</v>
      </c>
      <c r="L365">
        <f t="shared" si="43"/>
        <v>3.2725153140420158</v>
      </c>
    </row>
    <row r="366" spans="1:12" x14ac:dyDescent="0.3">
      <c r="A366" s="1">
        <v>44547</v>
      </c>
      <c r="B366">
        <v>21</v>
      </c>
      <c r="C366" t="s">
        <v>44</v>
      </c>
      <c r="D366">
        <v>20.5555555555555</v>
      </c>
      <c r="E366">
        <v>12</v>
      </c>
      <c r="F366">
        <f t="shared" si="40"/>
        <v>20</v>
      </c>
      <c r="G366">
        <f t="shared" si="44"/>
        <v>6</v>
      </c>
      <c r="H366">
        <f t="shared" si="41"/>
        <v>6</v>
      </c>
      <c r="I366">
        <f t="shared" si="45"/>
        <v>315</v>
      </c>
      <c r="J366">
        <f t="shared" si="42"/>
        <v>20.768171522417006</v>
      </c>
      <c r="K366">
        <f>$P$10/(1+EXP(-(I366-$P$8)/$P$9))</f>
        <v>5.0918924009272635</v>
      </c>
      <c r="L366">
        <f t="shared" si="43"/>
        <v>0.82465941149364996</v>
      </c>
    </row>
    <row r="367" spans="1:12" x14ac:dyDescent="0.3">
      <c r="A367" s="1">
        <v>44550</v>
      </c>
      <c r="B367">
        <v>24</v>
      </c>
      <c r="C367" t="s">
        <v>44</v>
      </c>
      <c r="D367">
        <v>19</v>
      </c>
      <c r="E367">
        <v>13</v>
      </c>
      <c r="F367">
        <f t="shared" si="40"/>
        <v>19</v>
      </c>
      <c r="G367">
        <f t="shared" si="44"/>
        <v>6</v>
      </c>
      <c r="H367">
        <f t="shared" si="41"/>
        <v>7</v>
      </c>
      <c r="I367">
        <f t="shared" si="45"/>
        <v>336</v>
      </c>
      <c r="J367">
        <f t="shared" si="42"/>
        <v>23.929944099867058</v>
      </c>
      <c r="K367">
        <f>$P$10/(1+EXP(-(I367-$P$8)/$P$9))</f>
        <v>5.4800907175068749</v>
      </c>
      <c r="L367">
        <f t="shared" si="43"/>
        <v>2.3101242270087661</v>
      </c>
    </row>
    <row r="368" spans="1:12" x14ac:dyDescent="0.3">
      <c r="A368" s="1">
        <v>44566</v>
      </c>
      <c r="B368">
        <v>0</v>
      </c>
      <c r="C368" t="s">
        <v>44</v>
      </c>
      <c r="D368">
        <v>21</v>
      </c>
      <c r="E368">
        <v>5</v>
      </c>
      <c r="F368">
        <f t="shared" si="40"/>
        <v>21</v>
      </c>
      <c r="G368">
        <f t="shared" si="44"/>
        <v>5</v>
      </c>
      <c r="H368">
        <f t="shared" si="41"/>
        <v>0</v>
      </c>
      <c r="I368">
        <f t="shared" si="45"/>
        <v>0</v>
      </c>
      <c r="J368">
        <f t="shared" si="42"/>
        <v>0</v>
      </c>
      <c r="K368">
        <f>$P$10/(1+EXP(-(I368-$P$8)/$P$9))</f>
        <v>1.2854996900796727</v>
      </c>
      <c r="L368">
        <f t="shared" si="43"/>
        <v>1.6525094531949345</v>
      </c>
    </row>
    <row r="369" spans="1:12" x14ac:dyDescent="0.3">
      <c r="A369" s="1">
        <v>44573</v>
      </c>
      <c r="B369">
        <v>7</v>
      </c>
      <c r="C369" t="s">
        <v>44</v>
      </c>
      <c r="D369">
        <v>18.6875</v>
      </c>
      <c r="E369">
        <v>8</v>
      </c>
      <c r="F369">
        <f t="shared" si="40"/>
        <v>18</v>
      </c>
      <c r="G369">
        <f t="shared" si="44"/>
        <v>5</v>
      </c>
      <c r="H369">
        <f t="shared" si="41"/>
        <v>3</v>
      </c>
      <c r="I369">
        <f t="shared" si="45"/>
        <v>91</v>
      </c>
      <c r="J369">
        <f t="shared" si="42"/>
        <v>7</v>
      </c>
      <c r="K369">
        <f>$P$10/(1+EXP(-(I369-$P$8)/$P$9))</f>
        <v>1.9931978265148258</v>
      </c>
      <c r="L369">
        <f t="shared" si="43"/>
        <v>1.0136506165344707</v>
      </c>
    </row>
    <row r="370" spans="1:12" x14ac:dyDescent="0.3">
      <c r="A370" s="1">
        <v>44580</v>
      </c>
      <c r="B370">
        <v>14</v>
      </c>
      <c r="C370" t="s">
        <v>44</v>
      </c>
      <c r="D370">
        <v>18.846153846153801</v>
      </c>
      <c r="E370">
        <v>10</v>
      </c>
      <c r="F370">
        <f t="shared" si="40"/>
        <v>18</v>
      </c>
      <c r="G370">
        <f t="shared" si="44"/>
        <v>5</v>
      </c>
      <c r="H370">
        <f t="shared" si="41"/>
        <v>5</v>
      </c>
      <c r="I370">
        <f t="shared" si="45"/>
        <v>182</v>
      </c>
      <c r="J370">
        <f t="shared" si="42"/>
        <v>14</v>
      </c>
      <c r="K370">
        <f>$P$10/(1+EXP(-(I370-$P$8)/$P$9))</f>
        <v>3.0051301870585641</v>
      </c>
      <c r="L370">
        <f t="shared" si="43"/>
        <v>3.9795055705849998</v>
      </c>
    </row>
  </sheetData>
  <autoFilter ref="A1:P370" xr:uid="{928FEF5F-7D80-4145-8F3F-70D1892D9495}"/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D3F6-017B-4CFE-B8FE-DE98EA623CCE}">
  <dimension ref="A1:AH370"/>
  <sheetViews>
    <sheetView topLeftCell="AE1" zoomScaleNormal="100" workbookViewId="0">
      <selection activeCell="X8" sqref="X8"/>
    </sheetView>
  </sheetViews>
  <sheetFormatPr defaultRowHeight="16.5" x14ac:dyDescent="0.3"/>
  <cols>
    <col min="1" max="1" width="11.125" bestFit="1" customWidth="1"/>
    <col min="3" max="3" width="18.5" bestFit="1" customWidth="1"/>
    <col min="5" max="5" width="12.125" bestFit="1" customWidth="1"/>
    <col min="6" max="6" width="13" bestFit="1" customWidth="1"/>
    <col min="7" max="8" width="13" customWidth="1"/>
    <col min="10" max="10" width="12.375" bestFit="1" customWidth="1"/>
    <col min="11" max="11" width="11.375" bestFit="1" customWidth="1"/>
    <col min="12" max="13" width="17.625" bestFit="1" customWidth="1"/>
    <col min="14" max="14" width="13.875" bestFit="1" customWidth="1"/>
    <col min="15" max="15" width="14" bestFit="1" customWidth="1"/>
    <col min="17" max="17" width="12.625" bestFit="1" customWidth="1"/>
    <col min="18" max="18" width="8.875" bestFit="1" customWidth="1"/>
    <col min="33" max="33" width="13" bestFit="1" customWidth="1"/>
  </cols>
  <sheetData>
    <row r="1" spans="1:34" x14ac:dyDescent="0.3">
      <c r="A1" t="s">
        <v>0</v>
      </c>
      <c r="B1" t="s">
        <v>55</v>
      </c>
      <c r="C1" t="s">
        <v>1</v>
      </c>
      <c r="D1" t="s">
        <v>88</v>
      </c>
      <c r="E1" t="s">
        <v>74</v>
      </c>
      <c r="F1" t="s">
        <v>75</v>
      </c>
      <c r="G1" t="s">
        <v>76</v>
      </c>
      <c r="H1" t="s">
        <v>76</v>
      </c>
      <c r="I1" s="19" t="s">
        <v>60</v>
      </c>
      <c r="J1" s="19" t="s">
        <v>94</v>
      </c>
      <c r="K1" t="s">
        <v>80</v>
      </c>
      <c r="L1" t="s">
        <v>81</v>
      </c>
      <c r="M1" t="s">
        <v>81</v>
      </c>
      <c r="N1" t="s">
        <v>82</v>
      </c>
      <c r="O1" t="s">
        <v>83</v>
      </c>
      <c r="P1" t="s">
        <v>84</v>
      </c>
      <c r="Q1" t="s">
        <v>86</v>
      </c>
      <c r="R1" t="s">
        <v>85</v>
      </c>
      <c r="S1" t="s">
        <v>87</v>
      </c>
      <c r="T1" t="s">
        <v>87</v>
      </c>
      <c r="U1" t="s">
        <v>76</v>
      </c>
      <c r="V1" t="s">
        <v>71</v>
      </c>
      <c r="W1" s="19" t="s">
        <v>60</v>
      </c>
      <c r="X1" s="19" t="s">
        <v>94</v>
      </c>
      <c r="AG1" t="s">
        <v>75</v>
      </c>
      <c r="AH1" t="s">
        <v>89</v>
      </c>
    </row>
    <row r="2" spans="1:34" x14ac:dyDescent="0.3">
      <c r="A2" s="1">
        <v>44446</v>
      </c>
      <c r="B2">
        <v>0</v>
      </c>
      <c r="C2" t="s">
        <v>4</v>
      </c>
      <c r="D2">
        <v>3</v>
      </c>
      <c r="E2">
        <v>3.2</v>
      </c>
      <c r="F2">
        <v>3.4</v>
      </c>
      <c r="G2">
        <f t="shared" ref="G2:G65" si="0">D2*E2*F2*$J$2/10000</f>
        <v>7.8336000000000003E-2</v>
      </c>
      <c r="H2">
        <f>IF(G2&gt;5, NA(), G2)</f>
        <v>7.8336000000000003E-2</v>
      </c>
      <c r="I2" s="19" t="s">
        <v>77</v>
      </c>
      <c r="J2" s="19">
        <v>24</v>
      </c>
      <c r="K2">
        <v>2</v>
      </c>
      <c r="L2">
        <v>1</v>
      </c>
      <c r="M2">
        <v>2</v>
      </c>
      <c r="N2">
        <f>IF(M2&lt;3, 1,$X$2*LN(M2)-$X$3)</f>
        <v>1</v>
      </c>
      <c r="O2">
        <f>IF(M2&lt;3, 1, 0.2086*(M2) + 1.6862)</f>
        <v>1</v>
      </c>
      <c r="P2">
        <f>N2 * EXP(-0.5 * ((L2 - O2) /O2)^2)</f>
        <v>1</v>
      </c>
      <c r="Q2">
        <f>0.4179*P2^2 + 3.6915*P2 - 2.128</f>
        <v>1.9813999999999998</v>
      </c>
      <c r="R2">
        <f>SUM(Q2:Q3)</f>
        <v>2.2461447487947317</v>
      </c>
      <c r="S2">
        <f>R2 * $J$2 / 10000</f>
        <v>5.3907473971073561E-3</v>
      </c>
      <c r="T2">
        <f>IF(S2=0, NA(), S2)</f>
        <v>5.3907473971073561E-3</v>
      </c>
      <c r="U2">
        <v>1.61E-2</v>
      </c>
      <c r="V2">
        <f>(U2-S2)^2</f>
        <v>1.1468809131256288E-4</v>
      </c>
      <c r="W2" s="19" t="s">
        <v>90</v>
      </c>
      <c r="X2" s="19">
        <v>7.7427843453612546</v>
      </c>
      <c r="AG2">
        <v>3.4</v>
      </c>
      <c r="AH2">
        <f t="shared" ref="AH2:AH33" si="1">E2*F2</f>
        <v>10.88</v>
      </c>
    </row>
    <row r="3" spans="1:34" x14ac:dyDescent="0.3">
      <c r="A3" s="1">
        <v>44453</v>
      </c>
      <c r="B3">
        <v>7</v>
      </c>
      <c r="C3" t="s">
        <v>4</v>
      </c>
      <c r="D3">
        <v>5</v>
      </c>
      <c r="E3">
        <v>4.9000000000000004</v>
      </c>
      <c r="F3">
        <v>4.8</v>
      </c>
      <c r="G3">
        <f t="shared" si="0"/>
        <v>0.28223999999999999</v>
      </c>
      <c r="H3">
        <f t="shared" ref="H3:H66" si="2">IF(G3&gt;5, NA(), G3)</f>
        <v>0.28223999999999999</v>
      </c>
      <c r="L3">
        <v>2</v>
      </c>
      <c r="M3">
        <v>2</v>
      </c>
      <c r="N3">
        <f t="shared" ref="N3:N66" si="3">IF(M3&lt;3, 1,$X$2*LN(M3)-$X$3)</f>
        <v>1</v>
      </c>
      <c r="O3">
        <f t="shared" ref="O3:O66" si="4">IF(M3&lt;3, 1, 0.2086*(M3) + 1.6862)</f>
        <v>1</v>
      </c>
      <c r="P3">
        <f>N3 * EXP(-0.5 * ((L3 - O3) /O3)^2)</f>
        <v>0.60653065971263342</v>
      </c>
      <c r="Q3">
        <f t="shared" ref="Q3:Q66" si="5">0.4179*P3^2 + 3.6915*P3 - 2.128</f>
        <v>0.26474474879473187</v>
      </c>
      <c r="S3">
        <v>0</v>
      </c>
      <c r="V3">
        <f t="shared" ref="V3:V66" si="6">(U3-S3)^2</f>
        <v>0</v>
      </c>
      <c r="W3" s="19" t="s">
        <v>91</v>
      </c>
      <c r="X3" s="19">
        <v>4.4348075006959018</v>
      </c>
      <c r="AG3">
        <v>4.8</v>
      </c>
      <c r="AH3">
        <f t="shared" si="1"/>
        <v>23.52</v>
      </c>
    </row>
    <row r="4" spans="1:34" x14ac:dyDescent="0.3">
      <c r="A4" s="1">
        <v>44462</v>
      </c>
      <c r="B4">
        <v>16</v>
      </c>
      <c r="C4" t="s">
        <v>4</v>
      </c>
      <c r="D4">
        <v>9</v>
      </c>
      <c r="E4">
        <v>9.1</v>
      </c>
      <c r="F4">
        <v>9.6</v>
      </c>
      <c r="G4">
        <f t="shared" si="0"/>
        <v>1.8869759999999998</v>
      </c>
      <c r="H4">
        <f t="shared" si="2"/>
        <v>1.8869759999999998</v>
      </c>
      <c r="K4">
        <v>3</v>
      </c>
      <c r="L4">
        <v>1</v>
      </c>
      <c r="M4">
        <v>3</v>
      </c>
      <c r="N4">
        <f t="shared" si="3"/>
        <v>4.0715105296250389</v>
      </c>
      <c r="O4">
        <f t="shared" si="4"/>
        <v>2.3119999999999998</v>
      </c>
      <c r="P4">
        <f t="shared" ref="P4:P66" si="7">N4 * EXP(-0.5 * ((L4 - O4) /O4)^2)</f>
        <v>3.4659981941400266</v>
      </c>
      <c r="Q4">
        <f t="shared" si="5"/>
        <v>15.687024994704576</v>
      </c>
      <c r="R4">
        <f>SUM(Q4:Q6)</f>
        <v>53.846923206979682</v>
      </c>
      <c r="S4">
        <f t="shared" ref="S4:S66" si="8">R4 * $J$2 / 10000</f>
        <v>0.12923261569675124</v>
      </c>
      <c r="T4">
        <f t="shared" ref="T4:T56" si="9">IF(S4=0, NA(), S4)</f>
        <v>0.12923261569675124</v>
      </c>
      <c r="U4">
        <v>6.14052E-2</v>
      </c>
      <c r="V4">
        <f t="shared" si="6"/>
        <v>4.6005583200998965E-3</v>
      </c>
      <c r="W4" s="19" t="s">
        <v>92</v>
      </c>
      <c r="X4" s="19">
        <v>0.20860000000000001</v>
      </c>
      <c r="AG4">
        <v>9.6</v>
      </c>
      <c r="AH4">
        <f t="shared" si="1"/>
        <v>87.36</v>
      </c>
    </row>
    <row r="5" spans="1:34" x14ac:dyDescent="0.3">
      <c r="A5" s="1">
        <v>44488</v>
      </c>
      <c r="B5">
        <v>0</v>
      </c>
      <c r="C5" t="s">
        <v>4</v>
      </c>
      <c r="D5">
        <v>4</v>
      </c>
      <c r="E5">
        <v>2.5</v>
      </c>
      <c r="F5">
        <v>3.8</v>
      </c>
      <c r="G5">
        <f t="shared" si="0"/>
        <v>9.1200000000000003E-2</v>
      </c>
      <c r="H5">
        <f t="shared" si="2"/>
        <v>9.1200000000000003E-2</v>
      </c>
      <c r="L5">
        <v>2</v>
      </c>
      <c r="M5">
        <v>3</v>
      </c>
      <c r="N5">
        <f t="shared" si="3"/>
        <v>4.0715105296250389</v>
      </c>
      <c r="O5">
        <f t="shared" si="4"/>
        <v>2.3119999999999998</v>
      </c>
      <c r="P5">
        <f t="shared" si="7"/>
        <v>4.0346056865926121</v>
      </c>
      <c r="Q5">
        <f t="shared" si="5"/>
        <v>19.568341081099312</v>
      </c>
      <c r="S5">
        <v>0</v>
      </c>
      <c r="V5">
        <f t="shared" si="6"/>
        <v>0</v>
      </c>
      <c r="W5" s="19" t="s">
        <v>93</v>
      </c>
      <c r="X5" s="19">
        <v>3.3077583447052095</v>
      </c>
      <c r="AG5">
        <v>3.8</v>
      </c>
      <c r="AH5">
        <f t="shared" si="1"/>
        <v>9.5</v>
      </c>
    </row>
    <row r="6" spans="1:34" x14ac:dyDescent="0.3">
      <c r="A6" s="1">
        <v>44495</v>
      </c>
      <c r="B6">
        <v>7</v>
      </c>
      <c r="C6" t="s">
        <v>4</v>
      </c>
      <c r="D6">
        <v>6</v>
      </c>
      <c r="E6">
        <v>7.1</v>
      </c>
      <c r="F6">
        <v>6.5</v>
      </c>
      <c r="G6">
        <f t="shared" si="0"/>
        <v>0.66455999999999993</v>
      </c>
      <c r="H6">
        <f t="shared" si="2"/>
        <v>0.66455999999999993</v>
      </c>
      <c r="L6">
        <v>3</v>
      </c>
      <c r="M6">
        <v>3</v>
      </c>
      <c r="N6">
        <f t="shared" si="3"/>
        <v>4.0715105296250389</v>
      </c>
      <c r="O6">
        <f t="shared" si="4"/>
        <v>2.3119999999999998</v>
      </c>
      <c r="P6">
        <f t="shared" si="7"/>
        <v>3.8951717693220336</v>
      </c>
      <c r="Q6">
        <f t="shared" si="5"/>
        <v>18.59155713117579</v>
      </c>
      <c r="S6">
        <v>0</v>
      </c>
      <c r="V6">
        <f t="shared" si="6"/>
        <v>0</v>
      </c>
      <c r="W6" s="19" t="s">
        <v>71</v>
      </c>
      <c r="X6" s="19">
        <f>SUM(V2:V79)</f>
        <v>5.9426748526023756</v>
      </c>
      <c r="AG6">
        <v>6.5</v>
      </c>
      <c r="AH6">
        <f t="shared" si="1"/>
        <v>46.15</v>
      </c>
    </row>
    <row r="7" spans="1:34" x14ac:dyDescent="0.3">
      <c r="A7" s="1">
        <v>44502</v>
      </c>
      <c r="B7">
        <v>14</v>
      </c>
      <c r="C7" t="s">
        <v>4</v>
      </c>
      <c r="D7">
        <v>8</v>
      </c>
      <c r="E7">
        <v>11.7</v>
      </c>
      <c r="F7">
        <v>10.1</v>
      </c>
      <c r="G7">
        <f t="shared" si="0"/>
        <v>2.2688639999999998</v>
      </c>
      <c r="H7">
        <f t="shared" si="2"/>
        <v>2.2688639999999998</v>
      </c>
      <c r="K7">
        <v>4</v>
      </c>
      <c r="L7">
        <v>1</v>
      </c>
      <c r="M7">
        <v>4</v>
      </c>
      <c r="N7">
        <f t="shared" si="3"/>
        <v>6.2989707766457688</v>
      </c>
      <c r="O7">
        <f t="shared" si="4"/>
        <v>2.5206</v>
      </c>
      <c r="P7">
        <f t="shared" si="7"/>
        <v>5.2510049121559854</v>
      </c>
      <c r="Q7">
        <f t="shared" si="5"/>
        <v>28.778863309534341</v>
      </c>
      <c r="R7">
        <f>SUM(Q7:Q10)</f>
        <v>131.19592338314462</v>
      </c>
      <c r="S7">
        <f t="shared" si="8"/>
        <v>0.31487021611954708</v>
      </c>
      <c r="T7">
        <f t="shared" si="9"/>
        <v>0.31487021611954708</v>
      </c>
      <c r="U7">
        <v>0.16799856699999999</v>
      </c>
      <c r="V7">
        <f t="shared" si="6"/>
        <v>2.1571281315095357E-2</v>
      </c>
      <c r="AG7">
        <v>10.1</v>
      </c>
      <c r="AH7">
        <f t="shared" si="1"/>
        <v>118.16999999999999</v>
      </c>
    </row>
    <row r="8" spans="1:34" x14ac:dyDescent="0.3">
      <c r="A8" s="1">
        <v>44523</v>
      </c>
      <c r="B8">
        <v>0</v>
      </c>
      <c r="C8" t="s">
        <v>4</v>
      </c>
      <c r="D8">
        <v>2</v>
      </c>
      <c r="E8">
        <v>1.7</v>
      </c>
      <c r="F8">
        <v>1.8</v>
      </c>
      <c r="G8">
        <f t="shared" si="0"/>
        <v>1.4688E-2</v>
      </c>
      <c r="H8">
        <f t="shared" si="2"/>
        <v>1.4688E-2</v>
      </c>
      <c r="L8">
        <v>2</v>
      </c>
      <c r="M8">
        <v>4</v>
      </c>
      <c r="N8">
        <f t="shared" si="3"/>
        <v>6.2989707766457688</v>
      </c>
      <c r="O8">
        <f t="shared" si="4"/>
        <v>2.5206</v>
      </c>
      <c r="P8">
        <f t="shared" si="7"/>
        <v>6.1660426879060815</v>
      </c>
      <c r="Q8">
        <f t="shared" si="5"/>
        <v>36.522539029517858</v>
      </c>
      <c r="S8">
        <v>0</v>
      </c>
      <c r="V8">
        <f t="shared" si="6"/>
        <v>0</v>
      </c>
      <c r="AG8">
        <v>1.8</v>
      </c>
      <c r="AH8">
        <f t="shared" si="1"/>
        <v>3.06</v>
      </c>
    </row>
    <row r="9" spans="1:34" x14ac:dyDescent="0.3">
      <c r="A9" s="1">
        <v>44530</v>
      </c>
      <c r="B9">
        <v>7</v>
      </c>
      <c r="C9" t="s">
        <v>4</v>
      </c>
      <c r="D9">
        <v>4</v>
      </c>
      <c r="E9">
        <v>3.6</v>
      </c>
      <c r="F9">
        <v>4.4000000000000004</v>
      </c>
      <c r="G9">
        <f t="shared" si="0"/>
        <v>0.152064</v>
      </c>
      <c r="H9">
        <f t="shared" si="2"/>
        <v>0.152064</v>
      </c>
      <c r="L9">
        <v>3</v>
      </c>
      <c r="M9">
        <v>4</v>
      </c>
      <c r="N9">
        <f t="shared" si="3"/>
        <v>6.2989707766457688</v>
      </c>
      <c r="O9">
        <f t="shared" si="4"/>
        <v>2.5206</v>
      </c>
      <c r="P9">
        <f t="shared" si="7"/>
        <v>6.1860675779607046</v>
      </c>
      <c r="Q9">
        <f t="shared" si="5"/>
        <v>36.69982832989642</v>
      </c>
      <c r="S9">
        <v>0</v>
      </c>
      <c r="V9">
        <f t="shared" si="6"/>
        <v>0</v>
      </c>
      <c r="AG9">
        <v>4.4000000000000004</v>
      </c>
      <c r="AH9">
        <f t="shared" si="1"/>
        <v>15.840000000000002</v>
      </c>
    </row>
    <row r="10" spans="1:34" x14ac:dyDescent="0.3">
      <c r="A10" s="1">
        <v>44537</v>
      </c>
      <c r="B10">
        <v>14</v>
      </c>
      <c r="C10" t="s">
        <v>4</v>
      </c>
      <c r="D10">
        <v>8</v>
      </c>
      <c r="E10">
        <v>7.5</v>
      </c>
      <c r="F10">
        <v>7.6</v>
      </c>
      <c r="G10">
        <f t="shared" si="0"/>
        <v>1.0944</v>
      </c>
      <c r="H10">
        <f t="shared" si="2"/>
        <v>1.0944</v>
      </c>
      <c r="L10">
        <v>4</v>
      </c>
      <c r="M10">
        <v>4</v>
      </c>
      <c r="N10">
        <f t="shared" si="3"/>
        <v>6.2989707766457688</v>
      </c>
      <c r="O10">
        <f t="shared" si="4"/>
        <v>2.5206</v>
      </c>
      <c r="P10">
        <f t="shared" si="7"/>
        <v>5.3023308563459164</v>
      </c>
      <c r="Q10">
        <f t="shared" si="5"/>
        <v>29.194692714195988</v>
      </c>
      <c r="S10">
        <v>0</v>
      </c>
      <c r="V10">
        <f t="shared" si="6"/>
        <v>0</v>
      </c>
      <c r="AG10">
        <v>7.6</v>
      </c>
      <c r="AH10">
        <f t="shared" si="1"/>
        <v>57</v>
      </c>
    </row>
    <row r="11" spans="1:34" x14ac:dyDescent="0.3">
      <c r="A11" s="1">
        <v>44558</v>
      </c>
      <c r="B11">
        <v>0</v>
      </c>
      <c r="C11" t="s">
        <v>4</v>
      </c>
      <c r="D11">
        <v>1</v>
      </c>
      <c r="E11">
        <v>0.8</v>
      </c>
      <c r="F11">
        <v>1.2</v>
      </c>
      <c r="G11">
        <f t="shared" si="0"/>
        <v>2.3040000000000001E-3</v>
      </c>
      <c r="H11">
        <f t="shared" si="2"/>
        <v>2.3040000000000001E-3</v>
      </c>
      <c r="K11">
        <v>5</v>
      </c>
      <c r="L11">
        <v>1</v>
      </c>
      <c r="M11">
        <v>5</v>
      </c>
      <c r="N11">
        <f t="shared" si="3"/>
        <v>8.0267231725297474</v>
      </c>
      <c r="O11">
        <f t="shared" si="4"/>
        <v>2.7292000000000001</v>
      </c>
      <c r="P11">
        <f t="shared" si="7"/>
        <v>6.5669979472182947</v>
      </c>
      <c r="Q11">
        <f t="shared" si="5"/>
        <v>40.136203508158026</v>
      </c>
      <c r="R11">
        <f>SUM(Q11:Q15)</f>
        <v>224.12917467252794</v>
      </c>
      <c r="S11">
        <f t="shared" si="8"/>
        <v>0.537910019214067</v>
      </c>
      <c r="T11">
        <f t="shared" si="9"/>
        <v>0.537910019214067</v>
      </c>
      <c r="U11">
        <v>0.427193514</v>
      </c>
      <c r="V11">
        <f t="shared" si="6"/>
        <v>1.2258144526816526E-2</v>
      </c>
      <c r="AG11">
        <v>1.2</v>
      </c>
      <c r="AH11">
        <f t="shared" si="1"/>
        <v>0.96</v>
      </c>
    </row>
    <row r="12" spans="1:34" x14ac:dyDescent="0.3">
      <c r="A12" s="1">
        <v>44572</v>
      </c>
      <c r="B12">
        <v>7</v>
      </c>
      <c r="C12" t="s">
        <v>4</v>
      </c>
      <c r="D12">
        <v>5</v>
      </c>
      <c r="E12">
        <v>6.3</v>
      </c>
      <c r="F12">
        <v>5.6</v>
      </c>
      <c r="G12">
        <f t="shared" si="0"/>
        <v>0.42335999999999996</v>
      </c>
      <c r="H12">
        <f t="shared" si="2"/>
        <v>0.42335999999999996</v>
      </c>
      <c r="L12">
        <v>2</v>
      </c>
      <c r="M12">
        <v>5</v>
      </c>
      <c r="N12">
        <f t="shared" si="3"/>
        <v>8.0267231725297474</v>
      </c>
      <c r="O12">
        <f t="shared" si="4"/>
        <v>2.7292000000000001</v>
      </c>
      <c r="P12">
        <f t="shared" si="7"/>
        <v>7.7452719549388327</v>
      </c>
      <c r="Q12">
        <f t="shared" si="5"/>
        <v>51.533173838083229</v>
      </c>
      <c r="S12">
        <v>0</v>
      </c>
      <c r="V12">
        <f t="shared" si="6"/>
        <v>0</v>
      </c>
      <c r="AG12">
        <v>5.6</v>
      </c>
      <c r="AH12">
        <f t="shared" si="1"/>
        <v>35.279999999999994</v>
      </c>
    </row>
    <row r="13" spans="1:34" x14ac:dyDescent="0.3">
      <c r="A13" s="1">
        <v>44579</v>
      </c>
      <c r="B13">
        <v>14</v>
      </c>
      <c r="C13" t="s">
        <v>4</v>
      </c>
      <c r="D13">
        <v>9</v>
      </c>
      <c r="E13">
        <v>8.5</v>
      </c>
      <c r="F13">
        <v>8.6999999999999993</v>
      </c>
      <c r="G13">
        <f t="shared" si="0"/>
        <v>1.5973199999999999</v>
      </c>
      <c r="H13">
        <f t="shared" si="2"/>
        <v>1.5973199999999999</v>
      </c>
      <c r="L13">
        <v>3</v>
      </c>
      <c r="M13">
        <v>5</v>
      </c>
      <c r="N13">
        <f t="shared" si="3"/>
        <v>8.0267231725297474</v>
      </c>
      <c r="O13">
        <f t="shared" si="4"/>
        <v>2.7292000000000001</v>
      </c>
      <c r="P13">
        <f t="shared" si="7"/>
        <v>7.9873077316442505</v>
      </c>
      <c r="Q13">
        <f t="shared" si="5"/>
        <v>54.017948229278076</v>
      </c>
      <c r="S13">
        <v>0</v>
      </c>
      <c r="V13">
        <f t="shared" si="6"/>
        <v>0</v>
      </c>
      <c r="AG13">
        <v>8.6999999999999993</v>
      </c>
      <c r="AH13">
        <f t="shared" si="1"/>
        <v>73.949999999999989</v>
      </c>
    </row>
    <row r="14" spans="1:34" x14ac:dyDescent="0.3">
      <c r="A14" s="1">
        <v>44446</v>
      </c>
      <c r="B14">
        <v>0</v>
      </c>
      <c r="C14" t="s">
        <v>5</v>
      </c>
      <c r="D14">
        <v>4</v>
      </c>
      <c r="E14">
        <v>2.7</v>
      </c>
      <c r="F14">
        <v>2.8</v>
      </c>
      <c r="G14">
        <f t="shared" si="0"/>
        <v>7.2576000000000002E-2</v>
      </c>
      <c r="H14">
        <f t="shared" si="2"/>
        <v>7.2576000000000002E-2</v>
      </c>
      <c r="L14">
        <v>4</v>
      </c>
      <c r="M14">
        <v>5</v>
      </c>
      <c r="N14">
        <f t="shared" si="3"/>
        <v>8.0267231725297474</v>
      </c>
      <c r="O14">
        <f t="shared" si="4"/>
        <v>2.7292000000000001</v>
      </c>
      <c r="P14">
        <f t="shared" si="7"/>
        <v>7.202082921194199</v>
      </c>
      <c r="Q14">
        <f t="shared" si="5"/>
        <v>46.134961436518502</v>
      </c>
      <c r="S14">
        <v>0</v>
      </c>
      <c r="V14">
        <f t="shared" si="6"/>
        <v>0</v>
      </c>
      <c r="AG14">
        <v>2.8</v>
      </c>
      <c r="AH14">
        <f t="shared" si="1"/>
        <v>7.56</v>
      </c>
    </row>
    <row r="15" spans="1:34" x14ac:dyDescent="0.3">
      <c r="A15" s="1">
        <v>44453</v>
      </c>
      <c r="B15">
        <v>7</v>
      </c>
      <c r="C15" t="s">
        <v>5</v>
      </c>
      <c r="D15">
        <v>4</v>
      </c>
      <c r="E15">
        <v>5.2</v>
      </c>
      <c r="F15">
        <v>4.7</v>
      </c>
      <c r="G15">
        <f t="shared" si="0"/>
        <v>0.23462400000000003</v>
      </c>
      <c r="H15">
        <f t="shared" si="2"/>
        <v>0.23462400000000003</v>
      </c>
      <c r="L15">
        <v>5</v>
      </c>
      <c r="M15">
        <v>5</v>
      </c>
      <c r="N15">
        <f t="shared" si="3"/>
        <v>8.0267231725297474</v>
      </c>
      <c r="O15">
        <f t="shared" si="4"/>
        <v>2.7292000000000001</v>
      </c>
      <c r="P15">
        <f t="shared" si="7"/>
        <v>5.6781880608852191</v>
      </c>
      <c r="Q15">
        <f t="shared" si="5"/>
        <v>32.306887660490119</v>
      </c>
      <c r="S15">
        <v>0</v>
      </c>
      <c r="V15">
        <f t="shared" si="6"/>
        <v>0</v>
      </c>
      <c r="AG15">
        <v>4.7</v>
      </c>
      <c r="AH15">
        <f t="shared" si="1"/>
        <v>24.44</v>
      </c>
    </row>
    <row r="16" spans="1:34" x14ac:dyDescent="0.3">
      <c r="A16" s="1">
        <v>44462</v>
      </c>
      <c r="B16">
        <v>16</v>
      </c>
      <c r="C16" t="s">
        <v>5</v>
      </c>
      <c r="D16">
        <v>8</v>
      </c>
      <c r="E16">
        <v>9.1999999999999993</v>
      </c>
      <c r="F16">
        <v>8.4</v>
      </c>
      <c r="G16">
        <f t="shared" si="0"/>
        <v>1.483776</v>
      </c>
      <c r="H16">
        <f t="shared" si="2"/>
        <v>1.483776</v>
      </c>
      <c r="K16">
        <v>6</v>
      </c>
      <c r="L16">
        <v>1</v>
      </c>
      <c r="M16">
        <v>6</v>
      </c>
      <c r="N16">
        <f t="shared" si="3"/>
        <v>9.4383996682958724</v>
      </c>
      <c r="O16">
        <f t="shared" si="4"/>
        <v>2.9378000000000002</v>
      </c>
      <c r="P16">
        <f t="shared" si="7"/>
        <v>7.5931328772881388</v>
      </c>
      <c r="Q16">
        <f t="shared" si="5"/>
        <v>49.996353210740338</v>
      </c>
      <c r="R16">
        <f>SUM(Q16:Q21)</f>
        <v>326.2143284004772</v>
      </c>
      <c r="S16">
        <f t="shared" si="8"/>
        <v>0.78291438816114534</v>
      </c>
      <c r="T16">
        <f t="shared" si="9"/>
        <v>0.78291438816114534</v>
      </c>
      <c r="U16">
        <v>0.65443569199999996</v>
      </c>
      <c r="V16">
        <f t="shared" si="6"/>
        <v>1.6506775367267912E-2</v>
      </c>
      <c r="AG16">
        <v>8.4</v>
      </c>
      <c r="AH16">
        <f t="shared" si="1"/>
        <v>77.28</v>
      </c>
    </row>
    <row r="17" spans="1:34" x14ac:dyDescent="0.3">
      <c r="A17" s="1">
        <v>44488</v>
      </c>
      <c r="B17">
        <v>0</v>
      </c>
      <c r="C17" t="s">
        <v>5</v>
      </c>
      <c r="D17">
        <v>3</v>
      </c>
      <c r="E17">
        <v>3.1</v>
      </c>
      <c r="F17">
        <v>3.1</v>
      </c>
      <c r="G17">
        <f t="shared" si="0"/>
        <v>6.9192000000000004E-2</v>
      </c>
      <c r="H17">
        <f t="shared" si="2"/>
        <v>6.9192000000000004E-2</v>
      </c>
      <c r="L17">
        <v>2</v>
      </c>
      <c r="M17">
        <v>6</v>
      </c>
      <c r="N17">
        <f t="shared" si="3"/>
        <v>9.4383996682958724</v>
      </c>
      <c r="O17">
        <f t="shared" si="4"/>
        <v>2.9378000000000002</v>
      </c>
      <c r="P17">
        <f t="shared" si="7"/>
        <v>8.969556440495003</v>
      </c>
      <c r="Q17">
        <f t="shared" si="5"/>
        <v>64.604402370809595</v>
      </c>
      <c r="S17">
        <v>0</v>
      </c>
      <c r="V17">
        <f t="shared" si="6"/>
        <v>0</v>
      </c>
      <c r="AG17">
        <v>3.1</v>
      </c>
      <c r="AH17">
        <f t="shared" si="1"/>
        <v>9.6100000000000012</v>
      </c>
    </row>
    <row r="18" spans="1:34" x14ac:dyDescent="0.3">
      <c r="A18" s="1">
        <v>44495</v>
      </c>
      <c r="B18">
        <v>7</v>
      </c>
      <c r="C18" t="s">
        <v>5</v>
      </c>
      <c r="D18">
        <v>6</v>
      </c>
      <c r="E18">
        <v>6.3</v>
      </c>
      <c r="F18">
        <v>6.4</v>
      </c>
      <c r="G18">
        <f t="shared" si="0"/>
        <v>0.58060800000000001</v>
      </c>
      <c r="H18">
        <f t="shared" si="2"/>
        <v>0.58060800000000001</v>
      </c>
      <c r="L18">
        <v>3</v>
      </c>
      <c r="M18">
        <v>6</v>
      </c>
      <c r="N18">
        <f t="shared" si="3"/>
        <v>9.4383996682958724</v>
      </c>
      <c r="O18">
        <f t="shared" si="4"/>
        <v>2.9378000000000002</v>
      </c>
      <c r="P18">
        <f t="shared" si="7"/>
        <v>9.4362844460014941</v>
      </c>
      <c r="Q18">
        <f t="shared" si="5"/>
        <v>69.917307698965118</v>
      </c>
      <c r="S18">
        <v>0</v>
      </c>
      <c r="V18">
        <f t="shared" si="6"/>
        <v>0</v>
      </c>
      <c r="AG18">
        <v>6.4</v>
      </c>
      <c r="AH18">
        <f t="shared" si="1"/>
        <v>40.32</v>
      </c>
    </row>
    <row r="19" spans="1:34" x14ac:dyDescent="0.3">
      <c r="A19" s="1">
        <v>44502</v>
      </c>
      <c r="B19">
        <v>14</v>
      </c>
      <c r="C19" t="s">
        <v>5</v>
      </c>
      <c r="D19">
        <v>7</v>
      </c>
      <c r="E19">
        <v>10.3</v>
      </c>
      <c r="F19">
        <v>10.199999999999999</v>
      </c>
      <c r="G19">
        <f t="shared" si="0"/>
        <v>1.7650080000000001</v>
      </c>
      <c r="H19">
        <f>IF(G19&gt;5, NA(), G19)</f>
        <v>1.7650080000000001</v>
      </c>
      <c r="L19">
        <v>4</v>
      </c>
      <c r="M19">
        <v>6</v>
      </c>
      <c r="N19">
        <f t="shared" si="3"/>
        <v>9.4383996682958724</v>
      </c>
      <c r="O19">
        <f t="shared" si="4"/>
        <v>2.9378000000000002</v>
      </c>
      <c r="P19">
        <f t="shared" si="7"/>
        <v>8.8411990866264691</v>
      </c>
      <c r="Q19">
        <f t="shared" si="5"/>
        <v>63.175192687107128</v>
      </c>
      <c r="S19">
        <v>0</v>
      </c>
      <c r="V19">
        <f t="shared" si="6"/>
        <v>0</v>
      </c>
      <c r="AG19">
        <v>10.199999999999999</v>
      </c>
      <c r="AH19">
        <f t="shared" si="1"/>
        <v>105.06</v>
      </c>
    </row>
    <row r="20" spans="1:34" x14ac:dyDescent="0.3">
      <c r="A20" s="1">
        <v>44509</v>
      </c>
      <c r="B20">
        <v>21</v>
      </c>
      <c r="C20" t="s">
        <v>5</v>
      </c>
      <c r="D20">
        <v>7</v>
      </c>
      <c r="E20">
        <v>11.5</v>
      </c>
      <c r="F20">
        <v>11.1</v>
      </c>
      <c r="G20">
        <f t="shared" si="0"/>
        <v>2.1445199999999995</v>
      </c>
      <c r="H20">
        <f t="shared" si="2"/>
        <v>2.1445199999999995</v>
      </c>
      <c r="L20">
        <v>5</v>
      </c>
      <c r="M20">
        <v>6</v>
      </c>
      <c r="N20">
        <f t="shared" si="3"/>
        <v>9.4383996682958724</v>
      </c>
      <c r="O20">
        <f t="shared" si="4"/>
        <v>2.9378000000000002</v>
      </c>
      <c r="P20">
        <f t="shared" si="7"/>
        <v>7.3773672978818681</v>
      </c>
      <c r="Q20">
        <f t="shared" si="5"/>
        <v>47.849987992910279</v>
      </c>
      <c r="S20">
        <v>0</v>
      </c>
      <c r="V20">
        <f t="shared" si="6"/>
        <v>0</v>
      </c>
      <c r="AG20">
        <v>11.1</v>
      </c>
      <c r="AH20">
        <f t="shared" si="1"/>
        <v>127.64999999999999</v>
      </c>
    </row>
    <row r="21" spans="1:34" x14ac:dyDescent="0.3">
      <c r="A21" s="1">
        <v>44516</v>
      </c>
      <c r="B21">
        <v>28</v>
      </c>
      <c r="C21" t="s">
        <v>5</v>
      </c>
      <c r="D21">
        <v>11</v>
      </c>
      <c r="E21">
        <v>11.7</v>
      </c>
      <c r="F21">
        <v>11</v>
      </c>
      <c r="G21">
        <f t="shared" si="0"/>
        <v>3.3976799999999994</v>
      </c>
      <c r="H21">
        <f t="shared" si="2"/>
        <v>3.3976799999999994</v>
      </c>
      <c r="L21">
        <v>6</v>
      </c>
      <c r="M21">
        <v>6</v>
      </c>
      <c r="N21">
        <f t="shared" si="3"/>
        <v>9.4383996682958724</v>
      </c>
      <c r="O21">
        <f t="shared" si="4"/>
        <v>2.9378000000000002</v>
      </c>
      <c r="P21">
        <f t="shared" si="7"/>
        <v>5.4824127912906375</v>
      </c>
      <c r="Q21">
        <f t="shared" si="5"/>
        <v>30.671084439944785</v>
      </c>
      <c r="S21">
        <v>0</v>
      </c>
      <c r="V21">
        <f t="shared" si="6"/>
        <v>0</v>
      </c>
      <c r="AG21">
        <v>11</v>
      </c>
      <c r="AH21">
        <f t="shared" si="1"/>
        <v>128.69999999999999</v>
      </c>
    </row>
    <row r="22" spans="1:34" x14ac:dyDescent="0.3">
      <c r="A22" s="1">
        <v>44523</v>
      </c>
      <c r="B22">
        <v>0</v>
      </c>
      <c r="C22" t="s">
        <v>5</v>
      </c>
      <c r="D22">
        <v>2</v>
      </c>
      <c r="E22">
        <v>1.8</v>
      </c>
      <c r="F22">
        <v>2.7</v>
      </c>
      <c r="G22">
        <f t="shared" si="0"/>
        <v>2.3328000000000002E-2</v>
      </c>
      <c r="H22">
        <f t="shared" si="2"/>
        <v>2.3328000000000002E-2</v>
      </c>
      <c r="K22">
        <v>7</v>
      </c>
      <c r="L22">
        <v>1</v>
      </c>
      <c r="M22">
        <v>7</v>
      </c>
      <c r="N22">
        <f t="shared" si="3"/>
        <v>10.631955138889163</v>
      </c>
      <c r="O22">
        <f t="shared" si="4"/>
        <v>3.1463999999999999</v>
      </c>
      <c r="P22">
        <f t="shared" si="7"/>
        <v>8.4248169049363728</v>
      </c>
      <c r="Q22">
        <f t="shared" si="5"/>
        <v>58.633725521135759</v>
      </c>
      <c r="R22">
        <f>SUM(Q22:Q28)</f>
        <v>434.24497023831606</v>
      </c>
      <c r="S22">
        <f t="shared" si="8"/>
        <v>1.0421879285719586</v>
      </c>
      <c r="T22">
        <f t="shared" si="9"/>
        <v>1.0421879285719586</v>
      </c>
      <c r="U22">
        <v>1.433635636</v>
      </c>
      <c r="V22">
        <f t="shared" si="6"/>
        <v>0.15323130765066947</v>
      </c>
      <c r="AG22">
        <v>2.7</v>
      </c>
      <c r="AH22">
        <f t="shared" si="1"/>
        <v>4.8600000000000003</v>
      </c>
    </row>
    <row r="23" spans="1:34" x14ac:dyDescent="0.3">
      <c r="A23" s="1">
        <v>44530</v>
      </c>
      <c r="B23">
        <v>7</v>
      </c>
      <c r="C23" t="s">
        <v>5</v>
      </c>
      <c r="D23">
        <v>4</v>
      </c>
      <c r="E23">
        <v>3.3</v>
      </c>
      <c r="F23">
        <v>4.0999999999999996</v>
      </c>
      <c r="G23">
        <f t="shared" si="0"/>
        <v>0.12988799999999998</v>
      </c>
      <c r="H23">
        <f t="shared" si="2"/>
        <v>0.12988799999999998</v>
      </c>
      <c r="L23">
        <v>2</v>
      </c>
      <c r="M23">
        <v>7</v>
      </c>
      <c r="N23">
        <f t="shared" si="3"/>
        <v>10.631955138889163</v>
      </c>
      <c r="O23">
        <f t="shared" si="4"/>
        <v>3.1463999999999999</v>
      </c>
      <c r="P23">
        <f t="shared" si="7"/>
        <v>9.9491545726387649</v>
      </c>
      <c r="Q23">
        <f t="shared" si="5"/>
        <v>75.965418402113173</v>
      </c>
      <c r="S23">
        <f t="shared" si="8"/>
        <v>0</v>
      </c>
      <c r="V23">
        <f t="shared" si="6"/>
        <v>0</v>
      </c>
      <c r="AG23">
        <v>4.0999999999999996</v>
      </c>
      <c r="AH23">
        <f t="shared" si="1"/>
        <v>13.529999999999998</v>
      </c>
    </row>
    <row r="24" spans="1:34" x14ac:dyDescent="0.3">
      <c r="A24" s="1">
        <v>44537</v>
      </c>
      <c r="B24">
        <v>14</v>
      </c>
      <c r="C24" t="s">
        <v>5</v>
      </c>
      <c r="D24">
        <v>8</v>
      </c>
      <c r="E24">
        <v>7.6</v>
      </c>
      <c r="F24">
        <v>7.7</v>
      </c>
      <c r="G24">
        <f t="shared" si="0"/>
        <v>1.1235839999999999</v>
      </c>
      <c r="H24">
        <f t="shared" si="2"/>
        <v>1.1235839999999999</v>
      </c>
      <c r="L24">
        <v>3</v>
      </c>
      <c r="M24">
        <v>7</v>
      </c>
      <c r="N24">
        <f t="shared" si="3"/>
        <v>10.631955138889163</v>
      </c>
      <c r="O24">
        <f t="shared" si="4"/>
        <v>3.1463999999999999</v>
      </c>
      <c r="P24">
        <f t="shared" si="7"/>
        <v>10.620452370170575</v>
      </c>
      <c r="Q24">
        <f t="shared" si="5"/>
        <v>84.214016096301805</v>
      </c>
      <c r="S24">
        <f t="shared" si="8"/>
        <v>0</v>
      </c>
      <c r="V24">
        <f t="shared" si="6"/>
        <v>0</v>
      </c>
      <c r="AG24">
        <v>7.7</v>
      </c>
      <c r="AH24">
        <f t="shared" si="1"/>
        <v>58.519999999999996</v>
      </c>
    </row>
    <row r="25" spans="1:34" x14ac:dyDescent="0.3">
      <c r="A25" s="1">
        <v>44558</v>
      </c>
      <c r="B25">
        <v>0</v>
      </c>
      <c r="C25" t="s">
        <v>5</v>
      </c>
      <c r="D25">
        <v>1</v>
      </c>
      <c r="E25">
        <v>1.1000000000000001</v>
      </c>
      <c r="F25">
        <v>1.4</v>
      </c>
      <c r="G25">
        <f t="shared" si="0"/>
        <v>3.6960000000000001E-3</v>
      </c>
      <c r="H25">
        <f t="shared" si="2"/>
        <v>3.6960000000000001E-3</v>
      </c>
      <c r="L25">
        <v>4</v>
      </c>
      <c r="M25">
        <v>7</v>
      </c>
      <c r="N25">
        <f t="shared" si="3"/>
        <v>10.631955138889163</v>
      </c>
      <c r="O25">
        <f t="shared" si="4"/>
        <v>3.1463999999999999</v>
      </c>
      <c r="P25">
        <f t="shared" si="7"/>
        <v>10.24780807725312</v>
      </c>
      <c r="Q25">
        <f t="shared" si="5"/>
        <v>79.588626182414643</v>
      </c>
      <c r="S25">
        <f t="shared" si="8"/>
        <v>0</v>
      </c>
      <c r="V25">
        <f t="shared" si="6"/>
        <v>0</v>
      </c>
      <c r="AG25">
        <v>1.4</v>
      </c>
      <c r="AH25">
        <f t="shared" si="1"/>
        <v>1.54</v>
      </c>
    </row>
    <row r="26" spans="1:34" x14ac:dyDescent="0.3">
      <c r="A26" s="1">
        <v>44572</v>
      </c>
      <c r="B26">
        <v>7</v>
      </c>
      <c r="C26" t="s">
        <v>5</v>
      </c>
      <c r="D26">
        <v>6</v>
      </c>
      <c r="E26">
        <v>10</v>
      </c>
      <c r="F26">
        <v>10.199999999999999</v>
      </c>
      <c r="G26">
        <f t="shared" si="0"/>
        <v>1.4688000000000001</v>
      </c>
      <c r="H26">
        <f t="shared" si="2"/>
        <v>1.4688000000000001</v>
      </c>
      <c r="L26">
        <v>5</v>
      </c>
      <c r="M26">
        <v>7</v>
      </c>
      <c r="N26">
        <f t="shared" si="3"/>
        <v>10.631955138889163</v>
      </c>
      <c r="O26">
        <f t="shared" si="4"/>
        <v>3.1463999999999999</v>
      </c>
      <c r="P26">
        <f t="shared" si="7"/>
        <v>8.9382002702445273</v>
      </c>
      <c r="Q26">
        <f t="shared" si="5"/>
        <v>64.25399241687829</v>
      </c>
      <c r="S26">
        <f t="shared" si="8"/>
        <v>0</v>
      </c>
      <c r="V26">
        <f t="shared" si="6"/>
        <v>0</v>
      </c>
      <c r="AG26">
        <v>10.199999999999999</v>
      </c>
      <c r="AH26">
        <f t="shared" si="1"/>
        <v>102</v>
      </c>
    </row>
    <row r="27" spans="1:34" x14ac:dyDescent="0.3">
      <c r="A27" s="1">
        <v>44579</v>
      </c>
      <c r="B27">
        <v>14</v>
      </c>
      <c r="C27" t="s">
        <v>5</v>
      </c>
      <c r="D27">
        <v>9</v>
      </c>
      <c r="E27">
        <v>6.4</v>
      </c>
      <c r="F27">
        <v>7.5</v>
      </c>
      <c r="G27">
        <f t="shared" si="0"/>
        <v>1.0367999999999999</v>
      </c>
      <c r="H27">
        <f t="shared" si="2"/>
        <v>1.0367999999999999</v>
      </c>
      <c r="L27">
        <v>6</v>
      </c>
      <c r="M27">
        <v>7</v>
      </c>
      <c r="N27">
        <f t="shared" si="3"/>
        <v>10.631955138889163</v>
      </c>
      <c r="O27">
        <f t="shared" si="4"/>
        <v>3.1463999999999999</v>
      </c>
      <c r="P27">
        <f t="shared" si="7"/>
        <v>7.0469357136018829</v>
      </c>
      <c r="Q27">
        <f t="shared" si="5"/>
        <v>44.638385890250738</v>
      </c>
      <c r="S27">
        <f t="shared" si="8"/>
        <v>0</v>
      </c>
      <c r="V27">
        <f t="shared" si="6"/>
        <v>0</v>
      </c>
      <c r="AG27">
        <v>7.5</v>
      </c>
      <c r="AH27">
        <f t="shared" si="1"/>
        <v>48</v>
      </c>
    </row>
    <row r="28" spans="1:34" x14ac:dyDescent="0.3">
      <c r="A28" s="1">
        <v>44446</v>
      </c>
      <c r="B28">
        <v>0</v>
      </c>
      <c r="C28" t="s">
        <v>6</v>
      </c>
      <c r="D28">
        <v>3</v>
      </c>
      <c r="E28">
        <v>2.7</v>
      </c>
      <c r="F28">
        <v>3</v>
      </c>
      <c r="G28">
        <f t="shared" si="0"/>
        <v>5.8320000000000004E-2</v>
      </c>
      <c r="H28">
        <f t="shared" si="2"/>
        <v>5.8320000000000004E-2</v>
      </c>
      <c r="L28">
        <v>7</v>
      </c>
      <c r="M28">
        <v>7</v>
      </c>
      <c r="N28">
        <f t="shared" si="3"/>
        <v>10.631955138889163</v>
      </c>
      <c r="O28">
        <f t="shared" si="4"/>
        <v>3.1463999999999999</v>
      </c>
      <c r="P28">
        <f t="shared" si="7"/>
        <v>5.0220573546322269</v>
      </c>
      <c r="Q28">
        <f t="shared" si="5"/>
        <v>26.950805729221681</v>
      </c>
      <c r="S28">
        <f t="shared" si="8"/>
        <v>0</v>
      </c>
      <c r="V28">
        <f t="shared" si="6"/>
        <v>0</v>
      </c>
      <c r="AG28">
        <v>3</v>
      </c>
      <c r="AH28">
        <f t="shared" si="1"/>
        <v>8.1000000000000014</v>
      </c>
    </row>
    <row r="29" spans="1:34" x14ac:dyDescent="0.3">
      <c r="A29" s="1">
        <v>44453</v>
      </c>
      <c r="B29">
        <v>7</v>
      </c>
      <c r="C29" t="s">
        <v>6</v>
      </c>
      <c r="D29">
        <v>4</v>
      </c>
      <c r="E29">
        <v>4.5</v>
      </c>
      <c r="F29">
        <v>4.5999999999999996</v>
      </c>
      <c r="G29">
        <f t="shared" si="0"/>
        <v>0.19871999999999998</v>
      </c>
      <c r="H29">
        <f t="shared" si="2"/>
        <v>0.19871999999999998</v>
      </c>
      <c r="K29">
        <v>8</v>
      </c>
      <c r="L29">
        <v>1</v>
      </c>
      <c r="M29">
        <v>8</v>
      </c>
      <c r="N29">
        <f t="shared" si="3"/>
        <v>11.665859915316604</v>
      </c>
      <c r="O29">
        <f t="shared" si="4"/>
        <v>3.355</v>
      </c>
      <c r="P29">
        <f t="shared" si="7"/>
        <v>9.1185295610247898</v>
      </c>
      <c r="Q29">
        <f t="shared" si="5"/>
        <v>66.280426122895747</v>
      </c>
      <c r="R29">
        <f>SUM(Q29:Q36)</f>
        <v>546.77100654745357</v>
      </c>
      <c r="S29">
        <f t="shared" si="8"/>
        <v>1.3122504157138886</v>
      </c>
      <c r="T29">
        <f t="shared" si="9"/>
        <v>1.3122504157138886</v>
      </c>
      <c r="U29">
        <v>1.571077818</v>
      </c>
      <c r="V29">
        <f t="shared" si="6"/>
        <v>6.6991624174176576E-2</v>
      </c>
      <c r="AG29">
        <v>4.5999999999999996</v>
      </c>
      <c r="AH29">
        <f t="shared" si="1"/>
        <v>20.7</v>
      </c>
    </row>
    <row r="30" spans="1:34" x14ac:dyDescent="0.3">
      <c r="A30" s="1">
        <v>44462</v>
      </c>
      <c r="B30">
        <v>16</v>
      </c>
      <c r="C30" t="s">
        <v>6</v>
      </c>
      <c r="D30">
        <v>8</v>
      </c>
      <c r="E30">
        <v>8.1999999999999993</v>
      </c>
      <c r="F30">
        <v>8</v>
      </c>
      <c r="G30">
        <f t="shared" si="0"/>
        <v>1.25952</v>
      </c>
      <c r="H30">
        <f t="shared" si="2"/>
        <v>1.25952</v>
      </c>
      <c r="L30">
        <v>2</v>
      </c>
      <c r="M30">
        <v>8</v>
      </c>
      <c r="N30">
        <f t="shared" si="3"/>
        <v>11.665859915316604</v>
      </c>
      <c r="O30">
        <f t="shared" si="4"/>
        <v>3.355</v>
      </c>
      <c r="P30">
        <f t="shared" si="7"/>
        <v>10.752187128993539</v>
      </c>
      <c r="Q30">
        <f t="shared" si="5"/>
        <v>85.87692056165578</v>
      </c>
      <c r="S30">
        <f t="shared" si="8"/>
        <v>0</v>
      </c>
      <c r="V30">
        <f t="shared" si="6"/>
        <v>0</v>
      </c>
      <c r="AG30">
        <v>8</v>
      </c>
      <c r="AH30">
        <f t="shared" si="1"/>
        <v>65.599999999999994</v>
      </c>
    </row>
    <row r="31" spans="1:34" x14ac:dyDescent="0.3">
      <c r="A31" s="1">
        <v>44488</v>
      </c>
      <c r="B31">
        <v>0</v>
      </c>
      <c r="C31" t="s">
        <v>6</v>
      </c>
      <c r="D31">
        <v>4</v>
      </c>
      <c r="E31">
        <v>3.2</v>
      </c>
      <c r="F31">
        <v>3</v>
      </c>
      <c r="G31">
        <f t="shared" si="0"/>
        <v>9.216000000000002E-2</v>
      </c>
      <c r="H31">
        <f t="shared" si="2"/>
        <v>9.216000000000002E-2</v>
      </c>
      <c r="L31">
        <v>3</v>
      </c>
      <c r="M31">
        <v>8</v>
      </c>
      <c r="N31">
        <f t="shared" si="3"/>
        <v>11.665859915316604</v>
      </c>
      <c r="O31">
        <f t="shared" si="4"/>
        <v>3.355</v>
      </c>
      <c r="P31">
        <f t="shared" si="7"/>
        <v>11.600735569944401</v>
      </c>
      <c r="Q31">
        <f t="shared" si="5"/>
        <v>96.935871139130597</v>
      </c>
      <c r="S31">
        <f t="shared" si="8"/>
        <v>0</v>
      </c>
      <c r="V31">
        <f t="shared" si="6"/>
        <v>0</v>
      </c>
      <c r="AG31">
        <v>3</v>
      </c>
      <c r="AH31">
        <f t="shared" si="1"/>
        <v>9.6000000000000014</v>
      </c>
    </row>
    <row r="32" spans="1:34" x14ac:dyDescent="0.3">
      <c r="A32" s="1">
        <v>44495</v>
      </c>
      <c r="B32">
        <v>7</v>
      </c>
      <c r="C32" t="s">
        <v>6</v>
      </c>
      <c r="D32">
        <v>6</v>
      </c>
      <c r="E32">
        <v>5.9</v>
      </c>
      <c r="F32">
        <v>6.2</v>
      </c>
      <c r="G32">
        <f t="shared" si="0"/>
        <v>0.52675200000000011</v>
      </c>
      <c r="H32">
        <f t="shared" si="2"/>
        <v>0.52675200000000011</v>
      </c>
      <c r="L32">
        <v>4</v>
      </c>
      <c r="M32">
        <v>8</v>
      </c>
      <c r="N32">
        <f t="shared" si="3"/>
        <v>11.665859915316604</v>
      </c>
      <c r="O32">
        <f t="shared" si="4"/>
        <v>3.355</v>
      </c>
      <c r="P32">
        <f t="shared" si="7"/>
        <v>11.452253437860429</v>
      </c>
      <c r="Q32">
        <f t="shared" si="5"/>
        <v>94.957295635465442</v>
      </c>
      <c r="S32">
        <f t="shared" si="8"/>
        <v>0</v>
      </c>
      <c r="V32">
        <f t="shared" si="6"/>
        <v>0</v>
      </c>
      <c r="AG32">
        <v>6.2</v>
      </c>
      <c r="AH32">
        <f t="shared" si="1"/>
        <v>36.580000000000005</v>
      </c>
    </row>
    <row r="33" spans="1:34" x14ac:dyDescent="0.3">
      <c r="A33" s="1">
        <v>44502</v>
      </c>
      <c r="B33">
        <v>14</v>
      </c>
      <c r="C33" t="s">
        <v>6</v>
      </c>
      <c r="D33">
        <v>7</v>
      </c>
      <c r="E33">
        <v>9.6</v>
      </c>
      <c r="F33">
        <v>8.6999999999999993</v>
      </c>
      <c r="G33">
        <f t="shared" si="0"/>
        <v>1.4031360000000002</v>
      </c>
      <c r="H33">
        <f t="shared" si="2"/>
        <v>1.4031360000000002</v>
      </c>
      <c r="L33">
        <v>5</v>
      </c>
      <c r="M33">
        <v>8</v>
      </c>
      <c r="N33">
        <f t="shared" si="3"/>
        <v>11.665859915316604</v>
      </c>
      <c r="O33">
        <f t="shared" si="4"/>
        <v>3.355</v>
      </c>
      <c r="P33">
        <f t="shared" si="7"/>
        <v>10.344585245599989</v>
      </c>
      <c r="Q33">
        <f t="shared" si="5"/>
        <v>80.778700941398725</v>
      </c>
      <c r="S33">
        <f t="shared" si="8"/>
        <v>0</v>
      </c>
      <c r="V33">
        <f t="shared" si="6"/>
        <v>0</v>
      </c>
      <c r="AG33">
        <v>8.6999999999999993</v>
      </c>
      <c r="AH33">
        <f t="shared" si="1"/>
        <v>83.52</v>
      </c>
    </row>
    <row r="34" spans="1:34" x14ac:dyDescent="0.3">
      <c r="A34" s="1">
        <v>44523</v>
      </c>
      <c r="B34">
        <v>0</v>
      </c>
      <c r="C34" t="s">
        <v>6</v>
      </c>
      <c r="D34">
        <v>2</v>
      </c>
      <c r="E34">
        <v>1.8</v>
      </c>
      <c r="F34">
        <v>1.8</v>
      </c>
      <c r="G34">
        <f t="shared" si="0"/>
        <v>1.5552000000000002E-2</v>
      </c>
      <c r="H34">
        <f t="shared" si="2"/>
        <v>1.5552000000000002E-2</v>
      </c>
      <c r="L34">
        <v>6</v>
      </c>
      <c r="M34">
        <v>8</v>
      </c>
      <c r="N34">
        <f t="shared" si="3"/>
        <v>11.665859915316604</v>
      </c>
      <c r="O34">
        <f t="shared" si="4"/>
        <v>3.355</v>
      </c>
      <c r="P34">
        <f t="shared" si="7"/>
        <v>8.5497206457644808</v>
      </c>
      <c r="Q34">
        <f t="shared" si="5"/>
        <v>59.980832255943085</v>
      </c>
      <c r="S34">
        <f t="shared" si="8"/>
        <v>0</v>
      </c>
      <c r="V34">
        <f t="shared" si="6"/>
        <v>0</v>
      </c>
      <c r="AG34">
        <v>1.8</v>
      </c>
      <c r="AH34">
        <f t="shared" ref="AH34:AH65" si="10">E34*F34</f>
        <v>3.24</v>
      </c>
    </row>
    <row r="35" spans="1:34" x14ac:dyDescent="0.3">
      <c r="A35" s="1">
        <v>44530</v>
      </c>
      <c r="B35">
        <v>7</v>
      </c>
      <c r="C35" t="s">
        <v>6</v>
      </c>
      <c r="D35">
        <v>4</v>
      </c>
      <c r="E35">
        <v>3.6</v>
      </c>
      <c r="F35">
        <v>4.5</v>
      </c>
      <c r="G35">
        <f t="shared" si="0"/>
        <v>0.15551999999999999</v>
      </c>
      <c r="H35">
        <f t="shared" si="2"/>
        <v>0.15551999999999999</v>
      </c>
      <c r="L35">
        <v>7</v>
      </c>
      <c r="M35">
        <v>8</v>
      </c>
      <c r="N35">
        <f t="shared" si="3"/>
        <v>11.665859915316604</v>
      </c>
      <c r="O35">
        <f t="shared" si="4"/>
        <v>3.355</v>
      </c>
      <c r="P35">
        <f t="shared" si="7"/>
        <v>6.4655798008440746</v>
      </c>
      <c r="Q35">
        <f t="shared" si="5"/>
        <v>39.209463325932447</v>
      </c>
      <c r="S35">
        <f t="shared" si="8"/>
        <v>0</v>
      </c>
      <c r="V35">
        <f t="shared" si="6"/>
        <v>0</v>
      </c>
      <c r="AG35">
        <v>4.5</v>
      </c>
      <c r="AH35">
        <f t="shared" si="10"/>
        <v>16.2</v>
      </c>
    </row>
    <row r="36" spans="1:34" x14ac:dyDescent="0.3">
      <c r="A36" s="1">
        <v>44537</v>
      </c>
      <c r="B36">
        <v>14</v>
      </c>
      <c r="C36" t="s">
        <v>6</v>
      </c>
      <c r="D36">
        <v>8</v>
      </c>
      <c r="E36">
        <v>8.8000000000000007</v>
      </c>
      <c r="F36">
        <v>7.7</v>
      </c>
      <c r="G36">
        <f t="shared" si="0"/>
        <v>1.3009920000000001</v>
      </c>
      <c r="H36">
        <f t="shared" si="2"/>
        <v>1.3009920000000001</v>
      </c>
      <c r="L36">
        <v>8</v>
      </c>
      <c r="M36">
        <v>8</v>
      </c>
      <c r="N36">
        <f t="shared" si="3"/>
        <v>11.665859915316604</v>
      </c>
      <c r="O36">
        <f t="shared" si="4"/>
        <v>3.355</v>
      </c>
      <c r="P36">
        <f t="shared" si="7"/>
        <v>4.4738326781114575</v>
      </c>
      <c r="Q36">
        <f t="shared" si="5"/>
        <v>22.751496565031729</v>
      </c>
      <c r="S36">
        <f t="shared" si="8"/>
        <v>0</v>
      </c>
      <c r="V36">
        <f t="shared" si="6"/>
        <v>0</v>
      </c>
      <c r="AG36">
        <v>7.7</v>
      </c>
      <c r="AH36">
        <f t="shared" si="10"/>
        <v>67.760000000000005</v>
      </c>
    </row>
    <row r="37" spans="1:34" x14ac:dyDescent="0.3">
      <c r="A37" s="1">
        <v>44558</v>
      </c>
      <c r="B37">
        <v>0</v>
      </c>
      <c r="C37" t="s">
        <v>6</v>
      </c>
      <c r="D37">
        <v>1</v>
      </c>
      <c r="E37">
        <v>0.9</v>
      </c>
      <c r="F37">
        <v>1.1000000000000001</v>
      </c>
      <c r="G37">
        <f t="shared" si="0"/>
        <v>2.3760000000000001E-3</v>
      </c>
      <c r="H37">
        <f t="shared" si="2"/>
        <v>2.3760000000000001E-3</v>
      </c>
      <c r="K37">
        <v>9</v>
      </c>
      <c r="L37">
        <v>1</v>
      </c>
      <c r="M37">
        <v>9</v>
      </c>
      <c r="N37">
        <f t="shared" si="3"/>
        <v>12.57782855994598</v>
      </c>
      <c r="O37">
        <f t="shared" si="4"/>
        <v>3.5636000000000001</v>
      </c>
      <c r="P37">
        <f t="shared" si="7"/>
        <v>9.7102139367902947</v>
      </c>
      <c r="Q37">
        <f t="shared" si="5"/>
        <v>73.120316386054398</v>
      </c>
      <c r="R37">
        <f>SUM(Q37:Q45)</f>
        <v>663.16966786204728</v>
      </c>
      <c r="S37">
        <f t="shared" si="8"/>
        <v>1.5916072028689134</v>
      </c>
      <c r="T37">
        <f t="shared" si="9"/>
        <v>1.5916072028689134</v>
      </c>
      <c r="U37">
        <v>2.037475862</v>
      </c>
      <c r="V37">
        <f t="shared" si="6"/>
        <v>0.19879886119535303</v>
      </c>
      <c r="AG37">
        <v>1.1000000000000001</v>
      </c>
      <c r="AH37">
        <f t="shared" si="10"/>
        <v>0.9900000000000001</v>
      </c>
    </row>
    <row r="38" spans="1:34" x14ac:dyDescent="0.3">
      <c r="A38" s="1">
        <v>44572</v>
      </c>
      <c r="B38">
        <v>7</v>
      </c>
      <c r="C38" t="s">
        <v>6</v>
      </c>
      <c r="D38">
        <v>5</v>
      </c>
      <c r="E38">
        <v>5.6</v>
      </c>
      <c r="F38">
        <v>6</v>
      </c>
      <c r="G38">
        <f t="shared" si="0"/>
        <v>0.4032</v>
      </c>
      <c r="H38">
        <f t="shared" si="2"/>
        <v>0.4032</v>
      </c>
      <c r="L38">
        <v>2</v>
      </c>
      <c r="M38">
        <v>9</v>
      </c>
      <c r="N38">
        <f t="shared" si="3"/>
        <v>12.57782855994598</v>
      </c>
      <c r="O38">
        <f t="shared" si="4"/>
        <v>3.5636000000000001</v>
      </c>
      <c r="P38">
        <f t="shared" si="7"/>
        <v>11.423540294716133</v>
      </c>
      <c r="Q38">
        <f t="shared" si="5"/>
        <v>94.57680932822943</v>
      </c>
      <c r="S38">
        <f t="shared" si="8"/>
        <v>0</v>
      </c>
      <c r="V38">
        <f t="shared" si="6"/>
        <v>0</v>
      </c>
      <c r="AG38">
        <v>6</v>
      </c>
      <c r="AH38">
        <f t="shared" si="10"/>
        <v>33.599999999999994</v>
      </c>
    </row>
    <row r="39" spans="1:34" x14ac:dyDescent="0.3">
      <c r="A39" s="1">
        <v>44446</v>
      </c>
      <c r="B39">
        <v>0</v>
      </c>
      <c r="C39" t="s">
        <v>7</v>
      </c>
      <c r="D39">
        <v>4</v>
      </c>
      <c r="E39">
        <v>2.4</v>
      </c>
      <c r="F39">
        <v>2.7</v>
      </c>
      <c r="G39">
        <f t="shared" si="0"/>
        <v>6.2208000000000006E-2</v>
      </c>
      <c r="H39">
        <f t="shared" si="2"/>
        <v>6.2208000000000006E-2</v>
      </c>
      <c r="L39">
        <v>3</v>
      </c>
      <c r="M39">
        <v>9</v>
      </c>
      <c r="N39">
        <f t="shared" si="3"/>
        <v>12.57782855994598</v>
      </c>
      <c r="O39">
        <f t="shared" si="4"/>
        <v>3.5636000000000001</v>
      </c>
      <c r="P39">
        <f t="shared" si="7"/>
        <v>12.421504137562568</v>
      </c>
      <c r="Q39">
        <f t="shared" si="5"/>
        <v>108.20534693381258</v>
      </c>
      <c r="S39">
        <f t="shared" si="8"/>
        <v>0</v>
      </c>
      <c r="V39">
        <f t="shared" si="6"/>
        <v>0</v>
      </c>
      <c r="AG39">
        <v>2.7</v>
      </c>
      <c r="AH39">
        <f t="shared" si="10"/>
        <v>6.48</v>
      </c>
    </row>
    <row r="40" spans="1:34" x14ac:dyDescent="0.3">
      <c r="A40" s="1">
        <v>44453</v>
      </c>
      <c r="B40">
        <v>7</v>
      </c>
      <c r="C40" t="s">
        <v>7</v>
      </c>
      <c r="D40">
        <v>5</v>
      </c>
      <c r="E40">
        <v>4.8</v>
      </c>
      <c r="F40">
        <v>5.4</v>
      </c>
      <c r="G40">
        <f t="shared" si="0"/>
        <v>0.31104000000000004</v>
      </c>
      <c r="H40">
        <f t="shared" si="2"/>
        <v>0.31104000000000004</v>
      </c>
      <c r="L40">
        <v>4</v>
      </c>
      <c r="M40">
        <v>9</v>
      </c>
      <c r="N40">
        <f t="shared" si="3"/>
        <v>12.57782855994598</v>
      </c>
      <c r="O40">
        <f t="shared" si="4"/>
        <v>3.5636000000000001</v>
      </c>
      <c r="P40">
        <f t="shared" si="7"/>
        <v>12.483869200941099</v>
      </c>
      <c r="Q40">
        <f t="shared" si="5"/>
        <v>109.08466037080545</v>
      </c>
      <c r="S40">
        <f t="shared" si="8"/>
        <v>0</v>
      </c>
      <c r="V40">
        <f t="shared" si="6"/>
        <v>0</v>
      </c>
      <c r="AG40">
        <v>5.4</v>
      </c>
      <c r="AH40">
        <f t="shared" si="10"/>
        <v>25.92</v>
      </c>
    </row>
    <row r="41" spans="1:34" x14ac:dyDescent="0.3">
      <c r="A41" s="1">
        <v>44462</v>
      </c>
      <c r="B41">
        <v>16</v>
      </c>
      <c r="C41" t="s">
        <v>7</v>
      </c>
      <c r="D41">
        <v>5</v>
      </c>
      <c r="E41">
        <v>7</v>
      </c>
      <c r="F41">
        <v>7.7</v>
      </c>
      <c r="G41">
        <f t="shared" si="0"/>
        <v>0.64680000000000004</v>
      </c>
      <c r="H41">
        <f t="shared" si="2"/>
        <v>0.64680000000000004</v>
      </c>
      <c r="L41">
        <v>5</v>
      </c>
      <c r="M41">
        <v>9</v>
      </c>
      <c r="N41">
        <f t="shared" si="3"/>
        <v>12.57782855994598</v>
      </c>
      <c r="O41">
        <f t="shared" si="4"/>
        <v>3.5636000000000001</v>
      </c>
      <c r="P41">
        <f t="shared" si="7"/>
        <v>11.59646928458659</v>
      </c>
      <c r="Q41">
        <f t="shared" si="5"/>
        <v>96.878764299039133</v>
      </c>
      <c r="S41">
        <f t="shared" si="8"/>
        <v>0</v>
      </c>
      <c r="V41">
        <f t="shared" si="6"/>
        <v>0</v>
      </c>
      <c r="AG41">
        <v>7.7</v>
      </c>
      <c r="AH41">
        <f t="shared" si="10"/>
        <v>53.9</v>
      </c>
    </row>
    <row r="42" spans="1:34" x14ac:dyDescent="0.3">
      <c r="A42" s="1">
        <v>44488</v>
      </c>
      <c r="B42">
        <v>0</v>
      </c>
      <c r="C42" t="s">
        <v>7</v>
      </c>
      <c r="D42">
        <v>3</v>
      </c>
      <c r="E42">
        <v>2.8</v>
      </c>
      <c r="F42">
        <v>3</v>
      </c>
      <c r="G42">
        <f t="shared" si="0"/>
        <v>6.0479999999999992E-2</v>
      </c>
      <c r="H42">
        <f t="shared" si="2"/>
        <v>6.0479999999999992E-2</v>
      </c>
      <c r="L42">
        <v>6</v>
      </c>
      <c r="M42">
        <v>9</v>
      </c>
      <c r="N42">
        <f t="shared" si="3"/>
        <v>12.57782855994598</v>
      </c>
      <c r="O42">
        <f t="shared" si="4"/>
        <v>3.5636000000000001</v>
      </c>
      <c r="P42">
        <f t="shared" si="7"/>
        <v>9.956435972704103</v>
      </c>
      <c r="Q42">
        <f t="shared" si="5"/>
        <v>76.052868353945868</v>
      </c>
      <c r="S42">
        <f t="shared" si="8"/>
        <v>0</v>
      </c>
      <c r="V42">
        <f t="shared" si="6"/>
        <v>0</v>
      </c>
      <c r="AG42">
        <v>3</v>
      </c>
      <c r="AH42">
        <f t="shared" si="10"/>
        <v>8.3999999999999986</v>
      </c>
    </row>
    <row r="43" spans="1:34" x14ac:dyDescent="0.3">
      <c r="A43" s="1">
        <v>44495</v>
      </c>
      <c r="B43">
        <v>7</v>
      </c>
      <c r="C43" t="s">
        <v>7</v>
      </c>
      <c r="D43">
        <v>6</v>
      </c>
      <c r="E43">
        <v>6.3</v>
      </c>
      <c r="F43">
        <v>6</v>
      </c>
      <c r="G43">
        <f t="shared" si="0"/>
        <v>0.54432000000000003</v>
      </c>
      <c r="H43">
        <f t="shared" si="2"/>
        <v>0.54432000000000003</v>
      </c>
      <c r="L43">
        <v>7</v>
      </c>
      <c r="M43">
        <v>9</v>
      </c>
      <c r="N43">
        <f t="shared" si="3"/>
        <v>12.57782855994598</v>
      </c>
      <c r="O43">
        <f t="shared" si="4"/>
        <v>3.5636000000000001</v>
      </c>
      <c r="P43">
        <f t="shared" si="7"/>
        <v>7.9010276098207646</v>
      </c>
      <c r="Q43">
        <f t="shared" si="5"/>
        <v>53.126567985624945</v>
      </c>
      <c r="S43">
        <f t="shared" si="8"/>
        <v>0</v>
      </c>
      <c r="V43">
        <f t="shared" si="6"/>
        <v>0</v>
      </c>
      <c r="AG43">
        <v>6</v>
      </c>
      <c r="AH43">
        <f t="shared" si="10"/>
        <v>37.799999999999997</v>
      </c>
    </row>
    <row r="44" spans="1:34" x14ac:dyDescent="0.3">
      <c r="A44" s="1">
        <v>44523</v>
      </c>
      <c r="B44">
        <v>0</v>
      </c>
      <c r="C44" t="s">
        <v>7</v>
      </c>
      <c r="D44">
        <v>1</v>
      </c>
      <c r="E44">
        <v>1.1000000000000001</v>
      </c>
      <c r="F44">
        <v>1.7</v>
      </c>
      <c r="G44">
        <f t="shared" si="0"/>
        <v>4.4880000000000007E-3</v>
      </c>
      <c r="H44">
        <f t="shared" si="2"/>
        <v>4.4880000000000007E-3</v>
      </c>
      <c r="L44">
        <v>8</v>
      </c>
      <c r="M44">
        <v>9</v>
      </c>
      <c r="N44">
        <f t="shared" si="3"/>
        <v>12.57782855994598</v>
      </c>
      <c r="O44">
        <f t="shared" si="4"/>
        <v>3.5636000000000001</v>
      </c>
      <c r="P44">
        <f t="shared" si="7"/>
        <v>5.7951516403972159</v>
      </c>
      <c r="Q44">
        <f t="shared" si="5"/>
        <v>33.299465001985794</v>
      </c>
      <c r="S44">
        <f t="shared" si="8"/>
        <v>0</v>
      </c>
      <c r="V44">
        <f t="shared" si="6"/>
        <v>0</v>
      </c>
      <c r="AG44">
        <v>1.7</v>
      </c>
      <c r="AH44">
        <f t="shared" si="10"/>
        <v>1.87</v>
      </c>
    </row>
    <row r="45" spans="1:34" x14ac:dyDescent="0.3">
      <c r="A45" s="1">
        <v>44530</v>
      </c>
      <c r="B45">
        <v>7</v>
      </c>
      <c r="C45" t="s">
        <v>7</v>
      </c>
      <c r="D45">
        <v>3</v>
      </c>
      <c r="E45">
        <v>2.2999999999999998</v>
      </c>
      <c r="F45">
        <v>2.2999999999999998</v>
      </c>
      <c r="G45">
        <f t="shared" si="0"/>
        <v>3.8087999999999997E-2</v>
      </c>
      <c r="H45">
        <f t="shared" si="2"/>
        <v>3.8087999999999997E-2</v>
      </c>
      <c r="L45">
        <v>9</v>
      </c>
      <c r="M45">
        <v>9</v>
      </c>
      <c r="N45">
        <f t="shared" si="3"/>
        <v>12.57782855994598</v>
      </c>
      <c r="O45">
        <f t="shared" si="4"/>
        <v>3.5636000000000001</v>
      </c>
      <c r="P45">
        <f t="shared" si="7"/>
        <v>3.9286883641136283</v>
      </c>
      <c r="Q45">
        <f t="shared" si="5"/>
        <v>18.824869202549745</v>
      </c>
      <c r="S45">
        <f t="shared" si="8"/>
        <v>0</v>
      </c>
      <c r="V45">
        <f t="shared" si="6"/>
        <v>0</v>
      </c>
      <c r="AG45">
        <v>2.2999999999999998</v>
      </c>
      <c r="AH45">
        <f t="shared" si="10"/>
        <v>5.2899999999999991</v>
      </c>
    </row>
    <row r="46" spans="1:34" x14ac:dyDescent="0.3">
      <c r="A46" s="1">
        <v>44537</v>
      </c>
      <c r="B46">
        <v>14</v>
      </c>
      <c r="C46" t="s">
        <v>7</v>
      </c>
      <c r="D46">
        <v>6</v>
      </c>
      <c r="E46">
        <v>5.5</v>
      </c>
      <c r="F46">
        <v>5</v>
      </c>
      <c r="G46">
        <f t="shared" si="0"/>
        <v>0.39600000000000002</v>
      </c>
      <c r="H46">
        <f t="shared" si="2"/>
        <v>0.39600000000000002</v>
      </c>
      <c r="K46">
        <v>10</v>
      </c>
      <c r="L46">
        <v>1</v>
      </c>
      <c r="M46">
        <v>10</v>
      </c>
      <c r="N46">
        <f t="shared" si="3"/>
        <v>13.393612311200586</v>
      </c>
      <c r="O46">
        <f t="shared" si="4"/>
        <v>3.7722000000000002</v>
      </c>
      <c r="P46">
        <f t="shared" si="7"/>
        <v>10.223989841533939</v>
      </c>
      <c r="Q46">
        <f t="shared" si="5"/>
        <v>79.296932244146433</v>
      </c>
      <c r="R46">
        <f>SUM(Q46:Q55)</f>
        <v>783.17443092499389</v>
      </c>
      <c r="S46">
        <f t="shared" si="8"/>
        <v>1.8796186342199854</v>
      </c>
      <c r="T46">
        <f t="shared" si="9"/>
        <v>1.8796186342199854</v>
      </c>
      <c r="U46">
        <v>2.3992457140000001</v>
      </c>
      <c r="V46">
        <f t="shared" si="6"/>
        <v>0.2700123020407057</v>
      </c>
      <c r="AG46">
        <v>5</v>
      </c>
      <c r="AH46">
        <f t="shared" si="10"/>
        <v>27.5</v>
      </c>
    </row>
    <row r="47" spans="1:34" x14ac:dyDescent="0.3">
      <c r="A47" s="1">
        <v>44544</v>
      </c>
      <c r="B47">
        <v>21</v>
      </c>
      <c r="C47" t="s">
        <v>7</v>
      </c>
      <c r="D47">
        <v>9</v>
      </c>
      <c r="E47">
        <v>8.8000000000000007</v>
      </c>
      <c r="F47">
        <v>9.3000000000000007</v>
      </c>
      <c r="G47">
        <f t="shared" si="0"/>
        <v>1.7677440000000002</v>
      </c>
      <c r="H47">
        <f t="shared" si="2"/>
        <v>1.7677440000000002</v>
      </c>
      <c r="L47">
        <v>2</v>
      </c>
      <c r="M47">
        <v>10</v>
      </c>
      <c r="N47">
        <f t="shared" si="3"/>
        <v>13.393612311200586</v>
      </c>
      <c r="O47">
        <f t="shared" si="4"/>
        <v>3.7722000000000002</v>
      </c>
      <c r="P47">
        <f t="shared" si="7"/>
        <v>11.994153640461379</v>
      </c>
      <c r="Q47">
        <f t="shared" si="5"/>
        <v>102.26739579992314</v>
      </c>
      <c r="S47">
        <f t="shared" si="8"/>
        <v>0</v>
      </c>
      <c r="V47">
        <f t="shared" si="6"/>
        <v>0</v>
      </c>
      <c r="AG47">
        <v>9.3000000000000007</v>
      </c>
      <c r="AH47">
        <f t="shared" si="10"/>
        <v>81.840000000000018</v>
      </c>
    </row>
    <row r="48" spans="1:34" x14ac:dyDescent="0.3">
      <c r="A48" s="1">
        <v>44551</v>
      </c>
      <c r="B48">
        <v>28</v>
      </c>
      <c r="C48" t="s">
        <v>7</v>
      </c>
      <c r="D48">
        <v>10</v>
      </c>
      <c r="E48">
        <v>11.2</v>
      </c>
      <c r="F48">
        <v>11.8</v>
      </c>
      <c r="G48">
        <f t="shared" si="0"/>
        <v>3.17184</v>
      </c>
      <c r="H48">
        <f t="shared" si="2"/>
        <v>3.17184</v>
      </c>
      <c r="L48">
        <v>3</v>
      </c>
      <c r="M48">
        <v>10</v>
      </c>
      <c r="N48">
        <f t="shared" si="3"/>
        <v>13.393612311200586</v>
      </c>
      <c r="O48">
        <f t="shared" si="4"/>
        <v>3.7722000000000002</v>
      </c>
      <c r="P48">
        <f t="shared" si="7"/>
        <v>13.115899431035523</v>
      </c>
      <c r="Q48">
        <f t="shared" si="5"/>
        <v>118.17934994382499</v>
      </c>
      <c r="S48">
        <f t="shared" si="8"/>
        <v>0</v>
      </c>
      <c r="V48">
        <f t="shared" si="6"/>
        <v>0</v>
      </c>
      <c r="AG48">
        <v>11.8</v>
      </c>
      <c r="AH48">
        <f t="shared" si="10"/>
        <v>132.16</v>
      </c>
    </row>
    <row r="49" spans="1:34" x14ac:dyDescent="0.3">
      <c r="A49" s="1">
        <v>44558</v>
      </c>
      <c r="B49">
        <v>0</v>
      </c>
      <c r="C49" t="s">
        <v>7</v>
      </c>
      <c r="D49">
        <v>1</v>
      </c>
      <c r="E49">
        <v>0.8</v>
      </c>
      <c r="F49">
        <v>1.2</v>
      </c>
      <c r="G49">
        <f t="shared" si="0"/>
        <v>2.3040000000000001E-3</v>
      </c>
      <c r="H49">
        <f t="shared" si="2"/>
        <v>2.3040000000000001E-3</v>
      </c>
      <c r="L49">
        <v>4</v>
      </c>
      <c r="M49">
        <v>10</v>
      </c>
      <c r="N49">
        <f t="shared" si="3"/>
        <v>13.393612311200586</v>
      </c>
      <c r="O49">
        <f t="shared" si="4"/>
        <v>3.7722000000000002</v>
      </c>
      <c r="P49">
        <f t="shared" si="7"/>
        <v>13.369212309619131</v>
      </c>
      <c r="Q49">
        <f t="shared" si="5"/>
        <v>121.91815384908382</v>
      </c>
      <c r="S49">
        <f t="shared" si="8"/>
        <v>0</v>
      </c>
      <c r="V49">
        <f t="shared" si="6"/>
        <v>0</v>
      </c>
      <c r="AG49">
        <v>1.2</v>
      </c>
      <c r="AH49">
        <f t="shared" si="10"/>
        <v>0.96</v>
      </c>
    </row>
    <row r="50" spans="1:34" x14ac:dyDescent="0.3">
      <c r="A50" s="1">
        <v>44572</v>
      </c>
      <c r="B50">
        <v>7</v>
      </c>
      <c r="C50" t="s">
        <v>7</v>
      </c>
      <c r="D50">
        <v>5</v>
      </c>
      <c r="E50">
        <v>5.0999999999999996</v>
      </c>
      <c r="F50">
        <v>5.3</v>
      </c>
      <c r="G50">
        <f t="shared" si="0"/>
        <v>0.32436000000000004</v>
      </c>
      <c r="H50">
        <f t="shared" si="2"/>
        <v>0.32436000000000004</v>
      </c>
      <c r="L50">
        <v>5</v>
      </c>
      <c r="M50">
        <v>10</v>
      </c>
      <c r="N50">
        <f t="shared" si="3"/>
        <v>13.393612311200586</v>
      </c>
      <c r="O50">
        <f t="shared" si="4"/>
        <v>3.7722000000000002</v>
      </c>
      <c r="P50">
        <f t="shared" si="7"/>
        <v>12.702606192169489</v>
      </c>
      <c r="Q50">
        <f t="shared" si="5"/>
        <v>112.19442844064356</v>
      </c>
      <c r="S50">
        <f t="shared" si="8"/>
        <v>0</v>
      </c>
      <c r="V50">
        <f t="shared" si="6"/>
        <v>0</v>
      </c>
      <c r="AG50">
        <v>5.3</v>
      </c>
      <c r="AH50">
        <f t="shared" si="10"/>
        <v>27.029999999999998</v>
      </c>
    </row>
    <row r="51" spans="1:34" x14ac:dyDescent="0.3">
      <c r="A51" s="1">
        <v>44579</v>
      </c>
      <c r="B51">
        <v>14</v>
      </c>
      <c r="C51" t="s">
        <v>7</v>
      </c>
      <c r="D51">
        <v>8</v>
      </c>
      <c r="E51">
        <v>8.4</v>
      </c>
      <c r="F51">
        <v>8.6999999999999993</v>
      </c>
      <c r="G51">
        <f t="shared" si="0"/>
        <v>1.4031360000000002</v>
      </c>
      <c r="H51">
        <f t="shared" si="2"/>
        <v>1.4031360000000002</v>
      </c>
      <c r="L51">
        <v>6</v>
      </c>
      <c r="M51">
        <v>10</v>
      </c>
      <c r="N51">
        <f t="shared" si="3"/>
        <v>13.393612311200586</v>
      </c>
      <c r="O51">
        <f t="shared" si="4"/>
        <v>3.7722000000000002</v>
      </c>
      <c r="P51">
        <f t="shared" si="7"/>
        <v>11.250170911088144</v>
      </c>
      <c r="Q51">
        <f t="shared" si="5"/>
        <v>92.294081714723049</v>
      </c>
      <c r="S51">
        <f t="shared" si="8"/>
        <v>0</v>
      </c>
      <c r="V51">
        <f t="shared" si="6"/>
        <v>0</v>
      </c>
      <c r="AG51">
        <v>8.6999999999999993</v>
      </c>
      <c r="AH51">
        <f t="shared" si="10"/>
        <v>73.08</v>
      </c>
    </row>
    <row r="52" spans="1:34" x14ac:dyDescent="0.3">
      <c r="A52" s="1">
        <v>44446</v>
      </c>
      <c r="B52">
        <v>0</v>
      </c>
      <c r="C52" t="s">
        <v>8</v>
      </c>
      <c r="D52">
        <v>4</v>
      </c>
      <c r="E52">
        <v>3.1</v>
      </c>
      <c r="F52">
        <v>3.6</v>
      </c>
      <c r="G52">
        <f t="shared" si="0"/>
        <v>0.10713600000000001</v>
      </c>
      <c r="H52">
        <f t="shared" si="2"/>
        <v>0.10713600000000001</v>
      </c>
      <c r="L52">
        <v>7</v>
      </c>
      <c r="M52">
        <v>10</v>
      </c>
      <c r="N52">
        <f t="shared" si="3"/>
        <v>13.393612311200586</v>
      </c>
      <c r="O52">
        <f t="shared" si="4"/>
        <v>3.7722000000000002</v>
      </c>
      <c r="P52">
        <f t="shared" si="7"/>
        <v>9.2876251339944886</v>
      </c>
      <c r="Q52">
        <f t="shared" si="5"/>
        <v>68.205314087253058</v>
      </c>
      <c r="S52">
        <f t="shared" si="8"/>
        <v>0</v>
      </c>
      <c r="V52">
        <f t="shared" si="6"/>
        <v>0</v>
      </c>
      <c r="AG52">
        <v>3.6</v>
      </c>
      <c r="AH52">
        <f t="shared" si="10"/>
        <v>11.16</v>
      </c>
    </row>
    <row r="53" spans="1:34" x14ac:dyDescent="0.3">
      <c r="A53" s="1">
        <v>44453</v>
      </c>
      <c r="B53">
        <v>7</v>
      </c>
      <c r="C53" t="s">
        <v>8</v>
      </c>
      <c r="D53">
        <v>5</v>
      </c>
      <c r="E53">
        <v>6</v>
      </c>
      <c r="F53">
        <v>6.1</v>
      </c>
      <c r="G53">
        <f t="shared" si="0"/>
        <v>0.43919999999999998</v>
      </c>
      <c r="H53">
        <f t="shared" si="2"/>
        <v>0.43919999999999998</v>
      </c>
      <c r="L53">
        <v>8</v>
      </c>
      <c r="M53">
        <v>10</v>
      </c>
      <c r="N53">
        <f t="shared" si="3"/>
        <v>13.393612311200586</v>
      </c>
      <c r="O53">
        <f t="shared" si="4"/>
        <v>3.7722000000000002</v>
      </c>
      <c r="P53">
        <f t="shared" si="7"/>
        <v>7.1470942284726267</v>
      </c>
      <c r="Q53">
        <f t="shared" si="5"/>
        <v>45.602229819474331</v>
      </c>
      <c r="S53">
        <f t="shared" si="8"/>
        <v>0</v>
      </c>
      <c r="V53">
        <f t="shared" si="6"/>
        <v>0</v>
      </c>
      <c r="AG53">
        <v>6.1</v>
      </c>
      <c r="AH53">
        <f t="shared" si="10"/>
        <v>36.599999999999994</v>
      </c>
    </row>
    <row r="54" spans="1:34" x14ac:dyDescent="0.3">
      <c r="A54" s="1">
        <v>44488</v>
      </c>
      <c r="B54">
        <v>0</v>
      </c>
      <c r="C54" t="s">
        <v>8</v>
      </c>
      <c r="D54">
        <v>4</v>
      </c>
      <c r="E54">
        <v>3.1</v>
      </c>
      <c r="F54">
        <v>3.6</v>
      </c>
      <c r="G54">
        <f t="shared" si="0"/>
        <v>0.10713600000000001</v>
      </c>
      <c r="H54">
        <f t="shared" si="2"/>
        <v>0.10713600000000001</v>
      </c>
      <c r="L54">
        <v>9</v>
      </c>
      <c r="M54">
        <v>10</v>
      </c>
      <c r="N54">
        <f t="shared" si="3"/>
        <v>13.393612311200586</v>
      </c>
      <c r="O54">
        <f t="shared" si="4"/>
        <v>3.7722000000000002</v>
      </c>
      <c r="P54">
        <f t="shared" si="7"/>
        <v>5.126649301141974</v>
      </c>
      <c r="Q54">
        <f t="shared" si="5"/>
        <v>27.780496459643892</v>
      </c>
      <c r="S54">
        <f t="shared" si="8"/>
        <v>0</v>
      </c>
      <c r="V54">
        <f t="shared" si="6"/>
        <v>0</v>
      </c>
      <c r="AG54">
        <v>3.6</v>
      </c>
      <c r="AH54">
        <f t="shared" si="10"/>
        <v>11.16</v>
      </c>
    </row>
    <row r="55" spans="1:34" x14ac:dyDescent="0.3">
      <c r="A55" s="1">
        <v>44495</v>
      </c>
      <c r="B55">
        <v>7</v>
      </c>
      <c r="C55" t="s">
        <v>8</v>
      </c>
      <c r="D55">
        <v>6</v>
      </c>
      <c r="E55">
        <v>6.7</v>
      </c>
      <c r="F55">
        <v>7</v>
      </c>
      <c r="G55">
        <f t="shared" si="0"/>
        <v>0.67536000000000007</v>
      </c>
      <c r="H55">
        <f t="shared" si="2"/>
        <v>0.67536000000000007</v>
      </c>
      <c r="L55">
        <v>10</v>
      </c>
      <c r="M55">
        <v>10</v>
      </c>
      <c r="N55">
        <f t="shared" si="3"/>
        <v>13.393612311200586</v>
      </c>
      <c r="O55">
        <f t="shared" si="4"/>
        <v>3.7722000000000002</v>
      </c>
      <c r="P55">
        <f t="shared" si="7"/>
        <v>3.4278119089324131</v>
      </c>
      <c r="Q55">
        <f t="shared" si="5"/>
        <v>15.436048566277591</v>
      </c>
      <c r="S55">
        <f t="shared" si="8"/>
        <v>0</v>
      </c>
      <c r="V55">
        <f t="shared" si="6"/>
        <v>0</v>
      </c>
      <c r="AG55">
        <v>7</v>
      </c>
      <c r="AH55">
        <f t="shared" si="10"/>
        <v>46.9</v>
      </c>
    </row>
    <row r="56" spans="1:34" x14ac:dyDescent="0.3">
      <c r="A56" s="1">
        <v>44523</v>
      </c>
      <c r="B56">
        <v>0</v>
      </c>
      <c r="C56" t="s">
        <v>8</v>
      </c>
      <c r="D56">
        <v>1</v>
      </c>
      <c r="E56">
        <v>0.9</v>
      </c>
      <c r="F56">
        <v>1.2</v>
      </c>
      <c r="G56">
        <f t="shared" si="0"/>
        <v>2.5920000000000001E-3</v>
      </c>
      <c r="H56">
        <f t="shared" si="2"/>
        <v>2.5920000000000001E-3</v>
      </c>
      <c r="K56">
        <v>11</v>
      </c>
      <c r="L56">
        <v>1</v>
      </c>
      <c r="M56">
        <v>11</v>
      </c>
      <c r="N56">
        <f t="shared" si="3"/>
        <v>14.131578479343078</v>
      </c>
      <c r="O56">
        <f t="shared" si="4"/>
        <v>3.9807999999999999</v>
      </c>
      <c r="P56">
        <f t="shared" si="7"/>
        <v>10.676718348097173</v>
      </c>
      <c r="Q56">
        <f t="shared" si="5"/>
        <v>84.922494088692886</v>
      </c>
      <c r="R56">
        <f>SUM(Q56:Q66)</f>
        <v>906.65996516265511</v>
      </c>
      <c r="S56">
        <f t="shared" si="8"/>
        <v>2.175983916390372</v>
      </c>
      <c r="T56">
        <f t="shared" si="9"/>
        <v>2.175983916390372</v>
      </c>
      <c r="V56">
        <f t="shared" si="6"/>
        <v>4.7349060043895816</v>
      </c>
      <c r="AG56">
        <v>1.2</v>
      </c>
      <c r="AH56">
        <f t="shared" si="10"/>
        <v>1.08</v>
      </c>
    </row>
    <row r="57" spans="1:34" x14ac:dyDescent="0.3">
      <c r="A57" s="1">
        <v>44530</v>
      </c>
      <c r="B57">
        <v>7</v>
      </c>
      <c r="C57" t="s">
        <v>8</v>
      </c>
      <c r="D57">
        <v>3</v>
      </c>
      <c r="E57">
        <v>1.8</v>
      </c>
      <c r="F57">
        <v>1.8</v>
      </c>
      <c r="G57">
        <f t="shared" si="0"/>
        <v>2.3328000000000002E-2</v>
      </c>
      <c r="H57">
        <f t="shared" si="2"/>
        <v>2.3328000000000002E-2</v>
      </c>
      <c r="L57">
        <v>2</v>
      </c>
      <c r="M57">
        <v>11</v>
      </c>
      <c r="N57">
        <f t="shared" si="3"/>
        <v>14.131578479343078</v>
      </c>
      <c r="O57">
        <f t="shared" si="4"/>
        <v>3.9807999999999999</v>
      </c>
      <c r="P57">
        <f t="shared" si="7"/>
        <v>12.486084467536532</v>
      </c>
      <c r="Q57">
        <f t="shared" si="5"/>
        <v>109.1159542095091</v>
      </c>
      <c r="S57">
        <f t="shared" si="8"/>
        <v>0</v>
      </c>
      <c r="V57">
        <f t="shared" si="6"/>
        <v>0</v>
      </c>
      <c r="AG57">
        <v>1.8</v>
      </c>
      <c r="AH57">
        <f t="shared" si="10"/>
        <v>3.24</v>
      </c>
    </row>
    <row r="58" spans="1:34" x14ac:dyDescent="0.3">
      <c r="A58" s="1">
        <v>44537</v>
      </c>
      <c r="B58">
        <v>14</v>
      </c>
      <c r="C58" t="s">
        <v>8</v>
      </c>
      <c r="D58">
        <v>6</v>
      </c>
      <c r="E58">
        <v>5.3</v>
      </c>
      <c r="F58">
        <v>5.0999999999999996</v>
      </c>
      <c r="G58">
        <f t="shared" si="0"/>
        <v>0.38923199999999997</v>
      </c>
      <c r="H58">
        <f t="shared" si="2"/>
        <v>0.38923199999999997</v>
      </c>
      <c r="L58">
        <v>3</v>
      </c>
      <c r="M58">
        <v>11</v>
      </c>
      <c r="N58">
        <f t="shared" si="3"/>
        <v>14.131578479343078</v>
      </c>
      <c r="O58">
        <f t="shared" si="4"/>
        <v>3.9807999999999999</v>
      </c>
      <c r="P58">
        <f t="shared" si="7"/>
        <v>13.70909799758538</v>
      </c>
      <c r="Q58">
        <f t="shared" si="5"/>
        <v>127.01899710658866</v>
      </c>
      <c r="S58">
        <f t="shared" si="8"/>
        <v>0</v>
      </c>
      <c r="V58">
        <f t="shared" si="6"/>
        <v>0</v>
      </c>
      <c r="AG58">
        <v>5.0999999999999996</v>
      </c>
      <c r="AH58">
        <f t="shared" si="10"/>
        <v>27.029999999999998</v>
      </c>
    </row>
    <row r="59" spans="1:34" x14ac:dyDescent="0.3">
      <c r="A59" s="1">
        <v>44544</v>
      </c>
      <c r="B59">
        <v>21</v>
      </c>
      <c r="C59" t="s">
        <v>8</v>
      </c>
      <c r="D59">
        <v>9</v>
      </c>
      <c r="E59">
        <v>8</v>
      </c>
      <c r="F59">
        <v>8</v>
      </c>
      <c r="G59">
        <f t="shared" si="0"/>
        <v>1.3824000000000001</v>
      </c>
      <c r="H59">
        <f t="shared" si="2"/>
        <v>1.3824000000000001</v>
      </c>
      <c r="L59">
        <v>4</v>
      </c>
      <c r="M59">
        <v>11</v>
      </c>
      <c r="N59">
        <f t="shared" si="3"/>
        <v>14.131578479343078</v>
      </c>
      <c r="O59">
        <f t="shared" si="4"/>
        <v>3.9807999999999999</v>
      </c>
      <c r="P59">
        <f t="shared" si="7"/>
        <v>14.131414110350496</v>
      </c>
      <c r="Q59">
        <f t="shared" si="5"/>
        <v>133.4914349708161</v>
      </c>
      <c r="S59">
        <f t="shared" si="8"/>
        <v>0</v>
      </c>
      <c r="V59">
        <f t="shared" si="6"/>
        <v>0</v>
      </c>
      <c r="AG59">
        <v>8</v>
      </c>
      <c r="AH59">
        <f t="shared" si="10"/>
        <v>64</v>
      </c>
    </row>
    <row r="60" spans="1:34" x14ac:dyDescent="0.3">
      <c r="A60" s="1">
        <v>44558</v>
      </c>
      <c r="B60">
        <v>0</v>
      </c>
      <c r="C60" t="s">
        <v>8</v>
      </c>
      <c r="D60">
        <v>1</v>
      </c>
      <c r="E60">
        <v>1</v>
      </c>
      <c r="F60">
        <v>1.2</v>
      </c>
      <c r="G60">
        <f t="shared" si="0"/>
        <v>2.8799999999999997E-3</v>
      </c>
      <c r="H60">
        <f t="shared" si="2"/>
        <v>2.8799999999999997E-3</v>
      </c>
      <c r="L60">
        <v>5</v>
      </c>
      <c r="M60">
        <v>11</v>
      </c>
      <c r="N60">
        <f t="shared" si="3"/>
        <v>14.131578479343078</v>
      </c>
      <c r="O60">
        <f t="shared" si="4"/>
        <v>3.9807999999999999</v>
      </c>
      <c r="P60">
        <f t="shared" si="7"/>
        <v>13.675918232909964</v>
      </c>
      <c r="Q60">
        <f t="shared" si="5"/>
        <v>126.5167981993698</v>
      </c>
      <c r="S60">
        <f t="shared" si="8"/>
        <v>0</v>
      </c>
      <c r="V60">
        <f t="shared" si="6"/>
        <v>0</v>
      </c>
      <c r="AG60">
        <v>1.2</v>
      </c>
      <c r="AH60">
        <f t="shared" si="10"/>
        <v>1.2</v>
      </c>
    </row>
    <row r="61" spans="1:34" x14ac:dyDescent="0.3">
      <c r="A61" s="1">
        <v>44572</v>
      </c>
      <c r="B61">
        <v>7</v>
      </c>
      <c r="C61" t="s">
        <v>8</v>
      </c>
      <c r="D61">
        <v>5</v>
      </c>
      <c r="E61">
        <v>5.8</v>
      </c>
      <c r="F61">
        <v>5.7</v>
      </c>
      <c r="G61">
        <f t="shared" si="0"/>
        <v>0.39672000000000002</v>
      </c>
      <c r="H61">
        <f t="shared" si="2"/>
        <v>0.39672000000000002</v>
      </c>
      <c r="L61">
        <v>6</v>
      </c>
      <c r="M61">
        <v>11</v>
      </c>
      <c r="N61">
        <f t="shared" si="3"/>
        <v>14.131578479343078</v>
      </c>
      <c r="O61">
        <f t="shared" si="4"/>
        <v>3.9807999999999999</v>
      </c>
      <c r="P61">
        <f t="shared" si="7"/>
        <v>12.425718132343381</v>
      </c>
      <c r="Q61">
        <f t="shared" si="5"/>
        <v>108.26465956009402</v>
      </c>
      <c r="S61">
        <f t="shared" si="8"/>
        <v>0</v>
      </c>
      <c r="V61">
        <f t="shared" si="6"/>
        <v>0</v>
      </c>
      <c r="AG61">
        <v>5.7</v>
      </c>
      <c r="AH61">
        <f t="shared" si="10"/>
        <v>33.06</v>
      </c>
    </row>
    <row r="62" spans="1:34" x14ac:dyDescent="0.3">
      <c r="A62" s="1">
        <v>44579</v>
      </c>
      <c r="B62">
        <v>14</v>
      </c>
      <c r="C62" t="s">
        <v>8</v>
      </c>
      <c r="D62">
        <v>8</v>
      </c>
      <c r="E62">
        <v>9.1</v>
      </c>
      <c r="F62">
        <v>8.6999999999999993</v>
      </c>
      <c r="G62">
        <f t="shared" si="0"/>
        <v>1.5200639999999999</v>
      </c>
      <c r="H62">
        <f t="shared" si="2"/>
        <v>1.5200639999999999</v>
      </c>
      <c r="L62">
        <v>7</v>
      </c>
      <c r="M62">
        <v>11</v>
      </c>
      <c r="N62">
        <f t="shared" si="3"/>
        <v>14.131578479343078</v>
      </c>
      <c r="O62">
        <f t="shared" si="4"/>
        <v>3.9807999999999999</v>
      </c>
      <c r="P62">
        <f t="shared" si="7"/>
        <v>10.599384089534965</v>
      </c>
      <c r="Q62">
        <f t="shared" si="5"/>
        <v>83.949413878600112</v>
      </c>
      <c r="S62">
        <f t="shared" si="8"/>
        <v>0</v>
      </c>
      <c r="V62">
        <f t="shared" si="6"/>
        <v>0</v>
      </c>
      <c r="AG62">
        <v>8.6999999999999993</v>
      </c>
      <c r="AH62">
        <f t="shared" si="10"/>
        <v>79.169999999999987</v>
      </c>
    </row>
    <row r="63" spans="1:34" x14ac:dyDescent="0.3">
      <c r="A63" s="1">
        <v>44446</v>
      </c>
      <c r="B63">
        <v>0</v>
      </c>
      <c r="C63" t="s">
        <v>9</v>
      </c>
      <c r="D63">
        <v>4</v>
      </c>
      <c r="E63">
        <v>3</v>
      </c>
      <c r="F63">
        <v>3.3</v>
      </c>
      <c r="G63">
        <f t="shared" si="0"/>
        <v>9.5039999999999986E-2</v>
      </c>
      <c r="H63">
        <f t="shared" si="2"/>
        <v>9.5039999999999986E-2</v>
      </c>
      <c r="L63">
        <v>8</v>
      </c>
      <c r="M63">
        <v>11</v>
      </c>
      <c r="N63">
        <f t="shared" si="3"/>
        <v>14.131578479343078</v>
      </c>
      <c r="O63">
        <f t="shared" si="4"/>
        <v>3.9807999999999999</v>
      </c>
      <c r="P63">
        <f t="shared" si="7"/>
        <v>8.4885574467161913</v>
      </c>
      <c r="Q63">
        <f t="shared" si="5"/>
        <v>59.319548199752177</v>
      </c>
      <c r="S63">
        <f t="shared" si="8"/>
        <v>0</v>
      </c>
      <c r="V63">
        <f t="shared" si="6"/>
        <v>0</v>
      </c>
      <c r="AG63">
        <v>3.3</v>
      </c>
      <c r="AH63">
        <f t="shared" si="10"/>
        <v>9.8999999999999986</v>
      </c>
    </row>
    <row r="64" spans="1:34" x14ac:dyDescent="0.3">
      <c r="A64" s="1">
        <v>44453</v>
      </c>
      <c r="B64">
        <v>7</v>
      </c>
      <c r="C64" t="s">
        <v>9</v>
      </c>
      <c r="D64">
        <v>5</v>
      </c>
      <c r="E64">
        <v>5.5</v>
      </c>
      <c r="F64">
        <v>6</v>
      </c>
      <c r="G64">
        <f t="shared" si="0"/>
        <v>0.39600000000000002</v>
      </c>
      <c r="H64">
        <f t="shared" si="2"/>
        <v>0.39600000000000002</v>
      </c>
      <c r="L64">
        <v>9</v>
      </c>
      <c r="M64">
        <v>11</v>
      </c>
      <c r="N64">
        <f t="shared" si="3"/>
        <v>14.131578479343078</v>
      </c>
      <c r="O64">
        <f t="shared" si="4"/>
        <v>3.9807999999999999</v>
      </c>
      <c r="P64">
        <f t="shared" si="7"/>
        <v>6.3823598103141626</v>
      </c>
      <c r="Q64">
        <f t="shared" si="5"/>
        <v>38.455435788894917</v>
      </c>
      <c r="S64">
        <f t="shared" si="8"/>
        <v>0</v>
      </c>
      <c r="V64">
        <f t="shared" si="6"/>
        <v>0</v>
      </c>
      <c r="AG64">
        <v>6</v>
      </c>
      <c r="AH64">
        <f t="shared" si="10"/>
        <v>33</v>
      </c>
    </row>
    <row r="65" spans="1:34" x14ac:dyDescent="0.3">
      <c r="A65" s="1">
        <v>44488</v>
      </c>
      <c r="B65">
        <v>0</v>
      </c>
      <c r="C65" t="s">
        <v>9</v>
      </c>
      <c r="D65">
        <v>4</v>
      </c>
      <c r="E65">
        <v>3.8</v>
      </c>
      <c r="F65">
        <v>3.8</v>
      </c>
      <c r="G65">
        <f t="shared" si="0"/>
        <v>0.138624</v>
      </c>
      <c r="H65">
        <f t="shared" si="2"/>
        <v>0.138624</v>
      </c>
      <c r="L65">
        <v>10</v>
      </c>
      <c r="M65">
        <v>11</v>
      </c>
      <c r="N65">
        <f t="shared" si="3"/>
        <v>14.131578479343078</v>
      </c>
      <c r="O65">
        <f t="shared" si="4"/>
        <v>3.9807999999999999</v>
      </c>
      <c r="P65">
        <f t="shared" si="7"/>
        <v>4.5052905713924245</v>
      </c>
      <c r="Q65">
        <f t="shared" si="5"/>
        <v>22.985665209441052</v>
      </c>
      <c r="S65">
        <f t="shared" si="8"/>
        <v>0</v>
      </c>
      <c r="V65">
        <f t="shared" si="6"/>
        <v>0</v>
      </c>
      <c r="AG65">
        <v>3.8</v>
      </c>
      <c r="AH65">
        <f t="shared" si="10"/>
        <v>14.44</v>
      </c>
    </row>
    <row r="66" spans="1:34" x14ac:dyDescent="0.3">
      <c r="A66" s="1">
        <v>44495</v>
      </c>
      <c r="B66">
        <v>7</v>
      </c>
      <c r="C66" t="s">
        <v>9</v>
      </c>
      <c r="D66">
        <v>6</v>
      </c>
      <c r="E66">
        <v>6.4</v>
      </c>
      <c r="F66">
        <v>7</v>
      </c>
      <c r="G66">
        <f t="shared" ref="G66:G129" si="11">D66*E66*F66*$J$2/10000</f>
        <v>0.64512000000000014</v>
      </c>
      <c r="H66">
        <f t="shared" si="2"/>
        <v>0.64512000000000014</v>
      </c>
      <c r="L66">
        <v>11</v>
      </c>
      <c r="M66">
        <v>11</v>
      </c>
      <c r="N66">
        <f t="shared" si="3"/>
        <v>14.131578479343078</v>
      </c>
      <c r="O66">
        <f t="shared" si="4"/>
        <v>3.9807999999999999</v>
      </c>
      <c r="P66">
        <f t="shared" si="7"/>
        <v>2.9857844942509155</v>
      </c>
      <c r="Q66">
        <f t="shared" si="5"/>
        <v>12.619563950896287</v>
      </c>
      <c r="S66">
        <f t="shared" si="8"/>
        <v>0</v>
      </c>
      <c r="V66">
        <f t="shared" si="6"/>
        <v>0</v>
      </c>
      <c r="AG66">
        <v>7</v>
      </c>
      <c r="AH66">
        <f t="shared" ref="AH66:AH97" si="12">E66*F66</f>
        <v>44.800000000000004</v>
      </c>
    </row>
    <row r="67" spans="1:34" x14ac:dyDescent="0.3">
      <c r="A67" s="1">
        <v>44523</v>
      </c>
      <c r="B67">
        <v>0</v>
      </c>
      <c r="C67" t="s">
        <v>9</v>
      </c>
      <c r="D67">
        <v>2</v>
      </c>
      <c r="E67">
        <v>1</v>
      </c>
      <c r="F67">
        <v>1.4</v>
      </c>
      <c r="G67">
        <f t="shared" si="11"/>
        <v>6.7199999999999985E-3</v>
      </c>
      <c r="H67">
        <f t="shared" ref="H67:H130" si="13">IF(G67&gt;5, NA(), G67)</f>
        <v>6.7199999999999985E-3</v>
      </c>
      <c r="K67">
        <v>12</v>
      </c>
      <c r="L67">
        <v>1</v>
      </c>
      <c r="M67">
        <v>12</v>
      </c>
      <c r="N67">
        <f t="shared" ref="N67:N130" si="14">IF(M67&lt;3, 1,$X$2*LN(M67)-$X$3)</f>
        <v>14.805288806966709</v>
      </c>
      <c r="O67">
        <f t="shared" ref="O67:O130" si="15">IF(M67&lt;3, 1, 0.2086*(M67) + 1.6862)</f>
        <v>4.1894</v>
      </c>
      <c r="P67">
        <f t="shared" ref="P67:P130" si="16">N67 * EXP(-0.5 * ((L67 - O67) /O67)^2)</f>
        <v>11.080578005586117</v>
      </c>
      <c r="Q67">
        <f t="shared" ref="Q67:Q130" si="17">0.4179*P67^2 + 3.6915*P67 - 2.128</f>
        <v>90.085385122760712</v>
      </c>
      <c r="R67">
        <f>SUM(Q67:Q78)</f>
        <v>1033.5504618124037</v>
      </c>
      <c r="S67">
        <f t="shared" ref="S67:S130" si="18">R67 * $J$2 / 10000</f>
        <v>2.4805211083497687</v>
      </c>
      <c r="T67">
        <f t="shared" ref="T67:T121" si="19">IF(S67=0, NA(), S67)</f>
        <v>2.4805211083497687</v>
      </c>
      <c r="U67">
        <v>2.8550080000000002</v>
      </c>
      <c r="V67">
        <f t="shared" ref="V67:V130" si="20">(U67-S67)^2</f>
        <v>0.14024043201785225</v>
      </c>
      <c r="AG67">
        <v>1.4</v>
      </c>
      <c r="AH67">
        <f t="shared" si="12"/>
        <v>1.4</v>
      </c>
    </row>
    <row r="68" spans="1:34" x14ac:dyDescent="0.3">
      <c r="A68" s="1">
        <v>44530</v>
      </c>
      <c r="B68">
        <v>7</v>
      </c>
      <c r="C68" t="s">
        <v>9</v>
      </c>
      <c r="D68">
        <v>4</v>
      </c>
      <c r="E68">
        <v>3.3</v>
      </c>
      <c r="F68">
        <v>4.2</v>
      </c>
      <c r="G68">
        <f t="shared" si="11"/>
        <v>0.13305600000000001</v>
      </c>
      <c r="H68">
        <f t="shared" si="13"/>
        <v>0.13305600000000001</v>
      </c>
      <c r="L68">
        <v>2</v>
      </c>
      <c r="M68">
        <v>12</v>
      </c>
      <c r="N68">
        <f t="shared" si="14"/>
        <v>14.805288806966709</v>
      </c>
      <c r="O68">
        <f t="shared" si="15"/>
        <v>4.1894</v>
      </c>
      <c r="P68">
        <f t="shared" si="16"/>
        <v>12.915480733887003</v>
      </c>
      <c r="Q68">
        <f t="shared" si="17"/>
        <v>115.25924676642099</v>
      </c>
      <c r="S68">
        <f t="shared" si="18"/>
        <v>0</v>
      </c>
      <c r="V68">
        <f t="shared" si="20"/>
        <v>0</v>
      </c>
      <c r="AG68">
        <v>4.2</v>
      </c>
      <c r="AH68">
        <f t="shared" si="12"/>
        <v>13.86</v>
      </c>
    </row>
    <row r="69" spans="1:34" x14ac:dyDescent="0.3">
      <c r="A69" s="1">
        <v>44537</v>
      </c>
      <c r="B69">
        <v>14</v>
      </c>
      <c r="C69" t="s">
        <v>9</v>
      </c>
      <c r="D69">
        <v>6</v>
      </c>
      <c r="E69">
        <v>7.3</v>
      </c>
      <c r="F69">
        <v>7.2</v>
      </c>
      <c r="G69">
        <f t="shared" si="11"/>
        <v>0.75686399999999998</v>
      </c>
      <c r="H69">
        <f t="shared" si="13"/>
        <v>0.75686399999999998</v>
      </c>
      <c r="L69">
        <v>3</v>
      </c>
      <c r="M69">
        <v>12</v>
      </c>
      <c r="N69">
        <f t="shared" si="14"/>
        <v>14.805288806966709</v>
      </c>
      <c r="O69">
        <f t="shared" si="15"/>
        <v>4.1894</v>
      </c>
      <c r="P69">
        <f t="shared" si="16"/>
        <v>14.220475682531026</v>
      </c>
      <c r="Q69">
        <f t="shared" si="17"/>
        <v>134.87542995965623</v>
      </c>
      <c r="S69">
        <f t="shared" si="18"/>
        <v>0</v>
      </c>
      <c r="V69">
        <f t="shared" si="20"/>
        <v>0</v>
      </c>
      <c r="AG69">
        <v>7.2</v>
      </c>
      <c r="AH69">
        <f t="shared" si="12"/>
        <v>52.56</v>
      </c>
    </row>
    <row r="70" spans="1:34" x14ac:dyDescent="0.3">
      <c r="A70" s="1">
        <v>44544</v>
      </c>
      <c r="B70">
        <v>21</v>
      </c>
      <c r="C70" t="s">
        <v>9</v>
      </c>
      <c r="D70">
        <v>9</v>
      </c>
      <c r="E70">
        <v>11</v>
      </c>
      <c r="F70">
        <v>11</v>
      </c>
      <c r="G70">
        <f t="shared" si="11"/>
        <v>2.6135999999999999</v>
      </c>
      <c r="H70">
        <f t="shared" si="13"/>
        <v>2.6135999999999999</v>
      </c>
      <c r="L70">
        <v>4</v>
      </c>
      <c r="M70">
        <v>12</v>
      </c>
      <c r="N70">
        <f t="shared" si="14"/>
        <v>14.805288806966709</v>
      </c>
      <c r="O70">
        <f t="shared" si="15"/>
        <v>4.1894</v>
      </c>
      <c r="P70">
        <f t="shared" si="16"/>
        <v>14.790166387251864</v>
      </c>
      <c r="Q70">
        <f t="shared" si="17"/>
        <v>143.88511541312863</v>
      </c>
      <c r="S70">
        <f t="shared" si="18"/>
        <v>0</v>
      </c>
      <c r="V70">
        <f t="shared" si="20"/>
        <v>0</v>
      </c>
      <c r="AG70">
        <v>11</v>
      </c>
      <c r="AH70">
        <f t="shared" si="12"/>
        <v>121</v>
      </c>
    </row>
    <row r="71" spans="1:34" x14ac:dyDescent="0.3">
      <c r="A71" s="1">
        <v>44551</v>
      </c>
      <c r="B71">
        <v>28</v>
      </c>
      <c r="C71" t="s">
        <v>9</v>
      </c>
      <c r="D71">
        <v>11</v>
      </c>
      <c r="E71">
        <v>12.5</v>
      </c>
      <c r="F71">
        <v>13</v>
      </c>
      <c r="G71">
        <f t="shared" si="11"/>
        <v>4.29</v>
      </c>
      <c r="H71">
        <f t="shared" si="13"/>
        <v>4.29</v>
      </c>
      <c r="L71">
        <v>5</v>
      </c>
      <c r="M71">
        <v>12</v>
      </c>
      <c r="N71">
        <f t="shared" si="14"/>
        <v>14.805288806966709</v>
      </c>
      <c r="O71">
        <f t="shared" si="15"/>
        <v>4.1894</v>
      </c>
      <c r="P71">
        <f t="shared" si="16"/>
        <v>14.530728330144399</v>
      </c>
      <c r="Q71">
        <f t="shared" si="17"/>
        <v>139.74845293041233</v>
      </c>
      <c r="S71">
        <f t="shared" si="18"/>
        <v>0</v>
      </c>
      <c r="V71">
        <f t="shared" si="20"/>
        <v>0</v>
      </c>
      <c r="AG71">
        <v>13</v>
      </c>
      <c r="AH71">
        <f t="shared" si="12"/>
        <v>162.5</v>
      </c>
    </row>
    <row r="72" spans="1:34" x14ac:dyDescent="0.3">
      <c r="A72" s="1">
        <v>44558</v>
      </c>
      <c r="B72">
        <v>0</v>
      </c>
      <c r="C72" t="s">
        <v>9</v>
      </c>
      <c r="D72">
        <v>1</v>
      </c>
      <c r="E72">
        <v>1.2</v>
      </c>
      <c r="F72">
        <v>1.4</v>
      </c>
      <c r="G72">
        <f t="shared" si="11"/>
        <v>4.032E-3</v>
      </c>
      <c r="H72">
        <f t="shared" si="13"/>
        <v>4.032E-3</v>
      </c>
      <c r="L72">
        <v>6</v>
      </c>
      <c r="M72">
        <v>12</v>
      </c>
      <c r="N72">
        <f t="shared" si="14"/>
        <v>14.805288806966709</v>
      </c>
      <c r="O72">
        <f t="shared" si="15"/>
        <v>4.1894</v>
      </c>
      <c r="P72">
        <f t="shared" si="16"/>
        <v>13.48519075742567</v>
      </c>
      <c r="Q72">
        <f t="shared" si="17"/>
        <v>123.6478512054788</v>
      </c>
      <c r="S72">
        <f t="shared" si="18"/>
        <v>0</v>
      </c>
      <c r="V72">
        <f t="shared" si="20"/>
        <v>0</v>
      </c>
      <c r="AG72">
        <v>1.4</v>
      </c>
      <c r="AH72">
        <f t="shared" si="12"/>
        <v>1.68</v>
      </c>
    </row>
    <row r="73" spans="1:34" x14ac:dyDescent="0.3">
      <c r="A73" s="1">
        <v>44572</v>
      </c>
      <c r="B73">
        <v>7</v>
      </c>
      <c r="C73" t="s">
        <v>9</v>
      </c>
      <c r="D73">
        <v>5</v>
      </c>
      <c r="E73">
        <v>5.5</v>
      </c>
      <c r="F73">
        <v>5.6</v>
      </c>
      <c r="G73">
        <f t="shared" si="11"/>
        <v>0.36959999999999998</v>
      </c>
      <c r="H73">
        <f t="shared" si="13"/>
        <v>0.36959999999999998</v>
      </c>
      <c r="L73">
        <v>7</v>
      </c>
      <c r="M73">
        <v>12</v>
      </c>
      <c r="N73">
        <f t="shared" si="14"/>
        <v>14.805288806966709</v>
      </c>
      <c r="O73">
        <f t="shared" si="15"/>
        <v>4.1894</v>
      </c>
      <c r="P73">
        <f t="shared" si="16"/>
        <v>11.821761488364697</v>
      </c>
      <c r="Q73">
        <f t="shared" si="17"/>
        <v>99.915247809322651</v>
      </c>
      <c r="S73">
        <f t="shared" si="18"/>
        <v>0</v>
      </c>
      <c r="V73">
        <f t="shared" si="20"/>
        <v>0</v>
      </c>
      <c r="AG73">
        <v>5.6</v>
      </c>
      <c r="AH73">
        <f t="shared" si="12"/>
        <v>30.799999999999997</v>
      </c>
    </row>
    <row r="74" spans="1:34" x14ac:dyDescent="0.3">
      <c r="A74" s="1">
        <v>44579</v>
      </c>
      <c r="B74">
        <v>14</v>
      </c>
      <c r="C74" t="s">
        <v>9</v>
      </c>
      <c r="D74">
        <v>9</v>
      </c>
      <c r="E74">
        <v>8</v>
      </c>
      <c r="F74">
        <v>7.9</v>
      </c>
      <c r="G74">
        <f t="shared" si="11"/>
        <v>1.3651200000000001</v>
      </c>
      <c r="H74">
        <f t="shared" si="13"/>
        <v>1.3651200000000001</v>
      </c>
      <c r="L74">
        <v>8</v>
      </c>
      <c r="M74">
        <v>12</v>
      </c>
      <c r="N74">
        <f t="shared" si="14"/>
        <v>14.805288806966709</v>
      </c>
      <c r="O74">
        <f t="shared" si="15"/>
        <v>4.1894</v>
      </c>
      <c r="P74">
        <f t="shared" si="16"/>
        <v>9.7895488819266188</v>
      </c>
      <c r="Q74">
        <f t="shared" si="17"/>
        <v>74.059677907162595</v>
      </c>
      <c r="S74">
        <f t="shared" si="18"/>
        <v>0</v>
      </c>
      <c r="V74">
        <f t="shared" si="20"/>
        <v>0</v>
      </c>
      <c r="AG74">
        <v>7.9</v>
      </c>
      <c r="AH74">
        <f t="shared" si="12"/>
        <v>63.2</v>
      </c>
    </row>
    <row r="75" spans="1:34" x14ac:dyDescent="0.3">
      <c r="A75" s="1">
        <v>44446</v>
      </c>
      <c r="B75">
        <v>0</v>
      </c>
      <c r="C75" t="s">
        <v>10</v>
      </c>
      <c r="D75">
        <v>4</v>
      </c>
      <c r="E75">
        <v>2.8</v>
      </c>
      <c r="F75">
        <v>3.3</v>
      </c>
      <c r="G75">
        <f t="shared" si="11"/>
        <v>8.8703999999999991E-2</v>
      </c>
      <c r="H75">
        <f t="shared" si="13"/>
        <v>8.8703999999999991E-2</v>
      </c>
      <c r="L75">
        <v>9</v>
      </c>
      <c r="M75">
        <v>12</v>
      </c>
      <c r="N75">
        <f t="shared" si="14"/>
        <v>14.805288806966709</v>
      </c>
      <c r="O75">
        <f t="shared" si="15"/>
        <v>4.1894</v>
      </c>
      <c r="P75">
        <f t="shared" si="16"/>
        <v>7.6577036140101145</v>
      </c>
      <c r="Q75">
        <f t="shared" si="17"/>
        <v>50.646246348184185</v>
      </c>
      <c r="S75">
        <f t="shared" si="18"/>
        <v>0</v>
      </c>
      <c r="V75">
        <f t="shared" si="20"/>
        <v>0</v>
      </c>
      <c r="AG75">
        <v>3.3</v>
      </c>
      <c r="AH75">
        <f t="shared" si="12"/>
        <v>9.2399999999999984</v>
      </c>
    </row>
    <row r="76" spans="1:34" x14ac:dyDescent="0.3">
      <c r="A76" s="1">
        <v>44453</v>
      </c>
      <c r="B76">
        <v>7</v>
      </c>
      <c r="C76" t="s">
        <v>10</v>
      </c>
      <c r="D76">
        <v>6</v>
      </c>
      <c r="E76">
        <v>4.9000000000000004</v>
      </c>
      <c r="F76">
        <v>4.9000000000000004</v>
      </c>
      <c r="G76">
        <f t="shared" si="11"/>
        <v>0.34574400000000005</v>
      </c>
      <c r="H76">
        <f t="shared" si="13"/>
        <v>0.34574400000000005</v>
      </c>
      <c r="L76">
        <v>10</v>
      </c>
      <c r="M76">
        <v>12</v>
      </c>
      <c r="N76">
        <f t="shared" si="14"/>
        <v>14.805288806966709</v>
      </c>
      <c r="O76">
        <f t="shared" si="15"/>
        <v>4.1894</v>
      </c>
      <c r="P76">
        <f t="shared" si="16"/>
        <v>5.658350097371402</v>
      </c>
      <c r="Q76">
        <f t="shared" si="17"/>
        <v>32.139672686472885</v>
      </c>
      <c r="S76">
        <f t="shared" si="18"/>
        <v>0</v>
      </c>
      <c r="V76">
        <f t="shared" si="20"/>
        <v>0</v>
      </c>
      <c r="AG76">
        <v>4.9000000000000004</v>
      </c>
      <c r="AH76">
        <f t="shared" si="12"/>
        <v>24.010000000000005</v>
      </c>
    </row>
    <row r="77" spans="1:34" x14ac:dyDescent="0.3">
      <c r="A77" s="1">
        <v>44446</v>
      </c>
      <c r="B77">
        <v>0</v>
      </c>
      <c r="C77" t="s">
        <v>11</v>
      </c>
      <c r="D77">
        <v>3</v>
      </c>
      <c r="E77">
        <v>2.8</v>
      </c>
      <c r="F77">
        <v>3</v>
      </c>
      <c r="G77">
        <f t="shared" si="11"/>
        <v>6.0479999999999992E-2</v>
      </c>
      <c r="H77">
        <f t="shared" si="13"/>
        <v>6.0479999999999992E-2</v>
      </c>
      <c r="L77">
        <v>11</v>
      </c>
      <c r="M77">
        <v>12</v>
      </c>
      <c r="N77">
        <f t="shared" si="14"/>
        <v>14.805288806966709</v>
      </c>
      <c r="O77">
        <f t="shared" si="15"/>
        <v>4.1894</v>
      </c>
      <c r="P77">
        <f t="shared" si="16"/>
        <v>3.9494485830171771</v>
      </c>
      <c r="Q77">
        <f t="shared" si="17"/>
        <v>18.969853867733608</v>
      </c>
      <c r="S77">
        <f t="shared" si="18"/>
        <v>0</v>
      </c>
      <c r="V77">
        <f t="shared" si="20"/>
        <v>0</v>
      </c>
      <c r="AG77">
        <v>3</v>
      </c>
      <c r="AH77">
        <f t="shared" si="12"/>
        <v>8.3999999999999986</v>
      </c>
    </row>
    <row r="78" spans="1:34" x14ac:dyDescent="0.3">
      <c r="A78" s="1">
        <v>44453</v>
      </c>
      <c r="B78">
        <v>7</v>
      </c>
      <c r="C78" t="s">
        <v>11</v>
      </c>
      <c r="D78">
        <v>5</v>
      </c>
      <c r="E78">
        <v>4.5</v>
      </c>
      <c r="F78">
        <v>4.8</v>
      </c>
      <c r="G78">
        <f t="shared" si="11"/>
        <v>0.25919999999999999</v>
      </c>
      <c r="H78">
        <f t="shared" si="13"/>
        <v>0.25919999999999999</v>
      </c>
      <c r="L78">
        <v>12</v>
      </c>
      <c r="M78">
        <v>12</v>
      </c>
      <c r="N78">
        <f t="shared" si="14"/>
        <v>14.805288806966709</v>
      </c>
      <c r="O78">
        <f t="shared" si="15"/>
        <v>4.1894</v>
      </c>
      <c r="P78">
        <f t="shared" si="16"/>
        <v>2.6039851377021876</v>
      </c>
      <c r="Q78">
        <f t="shared" si="17"/>
        <v>10.31828179567017</v>
      </c>
      <c r="S78">
        <f t="shared" si="18"/>
        <v>0</v>
      </c>
      <c r="V78">
        <f t="shared" si="20"/>
        <v>0</v>
      </c>
      <c r="AG78">
        <v>4.8</v>
      </c>
      <c r="AH78">
        <f t="shared" si="12"/>
        <v>21.599999999999998</v>
      </c>
    </row>
    <row r="79" spans="1:34" x14ac:dyDescent="0.3">
      <c r="A79" s="1">
        <v>44462</v>
      </c>
      <c r="B79">
        <v>16</v>
      </c>
      <c r="C79" t="s">
        <v>11</v>
      </c>
      <c r="D79">
        <v>9</v>
      </c>
      <c r="E79">
        <v>7.8</v>
      </c>
      <c r="F79">
        <v>9.3000000000000007</v>
      </c>
      <c r="G79">
        <f t="shared" si="11"/>
        <v>1.5668640000000003</v>
      </c>
      <c r="H79">
        <f t="shared" si="13"/>
        <v>1.5668640000000003</v>
      </c>
      <c r="K79">
        <v>13</v>
      </c>
      <c r="L79">
        <v>1</v>
      </c>
      <c r="M79">
        <v>13</v>
      </c>
      <c r="N79">
        <f t="shared" si="14"/>
        <v>15.425042230901694</v>
      </c>
      <c r="O79">
        <f t="shared" si="15"/>
        <v>4.3979999999999997</v>
      </c>
      <c r="P79">
        <f t="shared" si="16"/>
        <v>11.444605078262029</v>
      </c>
      <c r="Q79">
        <f t="shared" si="17"/>
        <v>94.855877643969805</v>
      </c>
      <c r="R79">
        <f>SUM(Q79:Q91)</f>
        <v>1163.7831739427654</v>
      </c>
      <c r="S79">
        <f t="shared" si="18"/>
        <v>2.7930796174626367</v>
      </c>
      <c r="T79">
        <f t="shared" si="19"/>
        <v>2.7930796174626367</v>
      </c>
      <c r="U79">
        <v>3.3618000000000001</v>
      </c>
      <c r="V79">
        <f t="shared" si="20"/>
        <v>0.32344287351344503</v>
      </c>
      <c r="AG79">
        <v>9.3000000000000007</v>
      </c>
      <c r="AH79">
        <f t="shared" si="12"/>
        <v>72.540000000000006</v>
      </c>
    </row>
    <row r="80" spans="1:34" x14ac:dyDescent="0.3">
      <c r="A80" s="1">
        <v>44446</v>
      </c>
      <c r="B80">
        <v>0</v>
      </c>
      <c r="C80" t="s">
        <v>12</v>
      </c>
      <c r="D80">
        <v>4</v>
      </c>
      <c r="E80">
        <v>2.4</v>
      </c>
      <c r="F80">
        <v>2.7</v>
      </c>
      <c r="G80">
        <f t="shared" si="11"/>
        <v>6.2208000000000006E-2</v>
      </c>
      <c r="H80">
        <f t="shared" si="13"/>
        <v>6.2208000000000006E-2</v>
      </c>
      <c r="L80">
        <v>2</v>
      </c>
      <c r="M80">
        <v>13</v>
      </c>
      <c r="N80">
        <f t="shared" si="14"/>
        <v>15.425042230901694</v>
      </c>
      <c r="O80">
        <f t="shared" si="15"/>
        <v>4.3979999999999997</v>
      </c>
      <c r="P80">
        <f t="shared" si="16"/>
        <v>13.294424065654889</v>
      </c>
      <c r="Q80">
        <f t="shared" si="17"/>
        <v>120.80872756450118</v>
      </c>
      <c r="S80">
        <f t="shared" si="18"/>
        <v>0</v>
      </c>
      <c r="V80">
        <f t="shared" si="20"/>
        <v>0</v>
      </c>
      <c r="AG80">
        <v>2.7</v>
      </c>
      <c r="AH80">
        <f t="shared" si="12"/>
        <v>6.48</v>
      </c>
    </row>
    <row r="81" spans="1:34" x14ac:dyDescent="0.3">
      <c r="A81" s="1">
        <v>44453</v>
      </c>
      <c r="B81">
        <v>7</v>
      </c>
      <c r="C81" t="s">
        <v>12</v>
      </c>
      <c r="D81">
        <v>6</v>
      </c>
      <c r="E81">
        <v>4.5</v>
      </c>
      <c r="F81">
        <v>5.0999999999999996</v>
      </c>
      <c r="G81">
        <f t="shared" si="11"/>
        <v>0.33048</v>
      </c>
      <c r="H81">
        <f t="shared" si="13"/>
        <v>0.33048</v>
      </c>
      <c r="L81">
        <v>3</v>
      </c>
      <c r="M81">
        <v>13</v>
      </c>
      <c r="N81">
        <f t="shared" si="14"/>
        <v>15.425042230901694</v>
      </c>
      <c r="O81">
        <f t="shared" si="15"/>
        <v>4.3979999999999997</v>
      </c>
      <c r="P81">
        <f t="shared" si="16"/>
        <v>14.665108188680446</v>
      </c>
      <c r="Q81">
        <f t="shared" si="17"/>
        <v>141.88407678031882</v>
      </c>
      <c r="S81">
        <f t="shared" si="18"/>
        <v>0</v>
      </c>
      <c r="V81">
        <f t="shared" si="20"/>
        <v>0</v>
      </c>
      <c r="AG81">
        <v>5.0999999999999996</v>
      </c>
      <c r="AH81">
        <f t="shared" si="12"/>
        <v>22.95</v>
      </c>
    </row>
    <row r="82" spans="1:34" x14ac:dyDescent="0.3">
      <c r="A82" s="1">
        <v>44462</v>
      </c>
      <c r="B82">
        <v>16</v>
      </c>
      <c r="C82" t="s">
        <v>12</v>
      </c>
      <c r="D82">
        <v>6</v>
      </c>
      <c r="E82">
        <v>7.8</v>
      </c>
      <c r="F82">
        <v>8.1</v>
      </c>
      <c r="G82">
        <f t="shared" si="11"/>
        <v>0.90979200000000005</v>
      </c>
      <c r="H82">
        <f t="shared" si="13"/>
        <v>0.90979200000000005</v>
      </c>
      <c r="L82">
        <v>4</v>
      </c>
      <c r="M82">
        <v>13</v>
      </c>
      <c r="N82">
        <f t="shared" si="14"/>
        <v>15.425042230901694</v>
      </c>
      <c r="O82">
        <f t="shared" si="15"/>
        <v>4.3979999999999997</v>
      </c>
      <c r="P82">
        <f t="shared" si="16"/>
        <v>15.362009923807262</v>
      </c>
      <c r="Q82">
        <f t="shared" si="17"/>
        <v>153.20164433869047</v>
      </c>
      <c r="S82">
        <f t="shared" si="18"/>
        <v>0</v>
      </c>
      <c r="V82">
        <f t="shared" si="20"/>
        <v>0</v>
      </c>
      <c r="AG82">
        <v>8.1</v>
      </c>
      <c r="AH82">
        <f t="shared" si="12"/>
        <v>63.179999999999993</v>
      </c>
    </row>
    <row r="83" spans="1:34" x14ac:dyDescent="0.3">
      <c r="A83" s="2">
        <v>44488</v>
      </c>
      <c r="B83" s="3">
        <v>0</v>
      </c>
      <c r="C83" s="3" t="s">
        <v>13</v>
      </c>
      <c r="D83" s="3">
        <v>3</v>
      </c>
      <c r="E83" s="3">
        <v>1.6</v>
      </c>
      <c r="F83" s="3">
        <v>2.2000000000000002</v>
      </c>
      <c r="G83">
        <f t="shared" si="11"/>
        <v>2.5344000000000005E-2</v>
      </c>
      <c r="H83">
        <f t="shared" si="13"/>
        <v>2.5344000000000005E-2</v>
      </c>
      <c r="L83">
        <v>5</v>
      </c>
      <c r="M83">
        <v>13</v>
      </c>
      <c r="N83">
        <f t="shared" si="14"/>
        <v>15.425042230901694</v>
      </c>
      <c r="O83">
        <f t="shared" si="15"/>
        <v>4.3979999999999997</v>
      </c>
      <c r="P83">
        <f t="shared" si="16"/>
        <v>15.281213309111928</v>
      </c>
      <c r="Q83">
        <f t="shared" si="17"/>
        <v>151.86871810557307</v>
      </c>
      <c r="S83">
        <f t="shared" si="18"/>
        <v>0</v>
      </c>
      <c r="V83">
        <f t="shared" si="20"/>
        <v>0</v>
      </c>
      <c r="AG83" s="3">
        <v>2.2000000000000002</v>
      </c>
      <c r="AH83">
        <f t="shared" si="12"/>
        <v>3.5200000000000005</v>
      </c>
    </row>
    <row r="84" spans="1:34" x14ac:dyDescent="0.3">
      <c r="A84" s="2">
        <v>44495</v>
      </c>
      <c r="B84" s="3">
        <v>7</v>
      </c>
      <c r="C84" s="3" t="s">
        <v>13</v>
      </c>
      <c r="D84" s="3">
        <v>6</v>
      </c>
      <c r="E84" s="3">
        <v>5.7</v>
      </c>
      <c r="F84" s="3">
        <v>6.5</v>
      </c>
      <c r="G84">
        <f t="shared" si="11"/>
        <v>0.53352000000000011</v>
      </c>
      <c r="H84">
        <f t="shared" si="13"/>
        <v>0.53352000000000011</v>
      </c>
      <c r="L84">
        <v>6</v>
      </c>
      <c r="M84">
        <v>13</v>
      </c>
      <c r="N84">
        <f t="shared" si="14"/>
        <v>15.425042230901694</v>
      </c>
      <c r="O84">
        <f t="shared" si="15"/>
        <v>4.3979999999999997</v>
      </c>
      <c r="P84">
        <f t="shared" si="16"/>
        <v>14.434929309150675</v>
      </c>
      <c r="Q84">
        <f t="shared" si="17"/>
        <v>138.23518780526774</v>
      </c>
      <c r="S84">
        <f t="shared" si="18"/>
        <v>0</v>
      </c>
      <c r="V84">
        <f t="shared" si="20"/>
        <v>0</v>
      </c>
      <c r="AG84" s="3">
        <v>6.5</v>
      </c>
      <c r="AH84">
        <f t="shared" si="12"/>
        <v>37.050000000000004</v>
      </c>
    </row>
    <row r="85" spans="1:34" x14ac:dyDescent="0.3">
      <c r="A85" s="2">
        <v>44502</v>
      </c>
      <c r="B85" s="3">
        <v>14</v>
      </c>
      <c r="C85" s="3" t="s">
        <v>13</v>
      </c>
      <c r="D85" s="3">
        <v>6</v>
      </c>
      <c r="E85" s="3">
        <v>9.8000000000000007</v>
      </c>
      <c r="F85" s="3">
        <v>9.5</v>
      </c>
      <c r="G85">
        <f t="shared" si="11"/>
        <v>1.3406400000000001</v>
      </c>
      <c r="H85">
        <f t="shared" si="13"/>
        <v>1.3406400000000001</v>
      </c>
      <c r="L85">
        <v>7</v>
      </c>
      <c r="M85">
        <v>13</v>
      </c>
      <c r="N85">
        <f t="shared" si="14"/>
        <v>15.425042230901694</v>
      </c>
      <c r="O85">
        <f t="shared" si="15"/>
        <v>4.3979999999999997</v>
      </c>
      <c r="P85">
        <f t="shared" si="16"/>
        <v>12.948471683110375</v>
      </c>
      <c r="Q85">
        <f t="shared" si="17"/>
        <v>115.73761703834322</v>
      </c>
      <c r="S85">
        <f t="shared" si="18"/>
        <v>0</v>
      </c>
      <c r="V85">
        <f t="shared" si="20"/>
        <v>0</v>
      </c>
      <c r="AG85" s="3">
        <v>9.5</v>
      </c>
      <c r="AH85">
        <f t="shared" si="12"/>
        <v>93.100000000000009</v>
      </c>
    </row>
    <row r="86" spans="1:34" x14ac:dyDescent="0.3">
      <c r="A86" s="2">
        <v>44509</v>
      </c>
      <c r="B86" s="3">
        <v>21</v>
      </c>
      <c r="C86" s="3" t="s">
        <v>13</v>
      </c>
      <c r="D86" s="3">
        <v>7</v>
      </c>
      <c r="E86" s="3">
        <v>11.6</v>
      </c>
      <c r="F86" s="3">
        <v>13.3</v>
      </c>
      <c r="G86">
        <f t="shared" si="11"/>
        <v>2.591904</v>
      </c>
      <c r="H86">
        <f t="shared" si="13"/>
        <v>2.591904</v>
      </c>
      <c r="L86">
        <v>8</v>
      </c>
      <c r="M86">
        <v>13</v>
      </c>
      <c r="N86">
        <f t="shared" si="14"/>
        <v>15.425042230901694</v>
      </c>
      <c r="O86">
        <f t="shared" si="15"/>
        <v>4.3979999999999997</v>
      </c>
      <c r="P86">
        <f t="shared" si="16"/>
        <v>11.02984445502674</v>
      </c>
      <c r="Q86">
        <f t="shared" si="17"/>
        <v>89.429326976332177</v>
      </c>
      <c r="S86">
        <f t="shared" si="18"/>
        <v>0</v>
      </c>
      <c r="V86">
        <f t="shared" si="20"/>
        <v>0</v>
      </c>
      <c r="AG86" s="3">
        <v>13.3</v>
      </c>
      <c r="AH86">
        <f t="shared" si="12"/>
        <v>154.28</v>
      </c>
    </row>
    <row r="87" spans="1:34" x14ac:dyDescent="0.3">
      <c r="A87" s="1">
        <v>44515</v>
      </c>
      <c r="B87">
        <v>6</v>
      </c>
      <c r="C87" t="s">
        <v>13</v>
      </c>
      <c r="D87">
        <v>9</v>
      </c>
      <c r="E87">
        <v>11.9</v>
      </c>
      <c r="F87">
        <v>13.4</v>
      </c>
      <c r="G87">
        <f t="shared" si="11"/>
        <v>3.4443359999999998</v>
      </c>
      <c r="H87">
        <f t="shared" si="13"/>
        <v>3.4443359999999998</v>
      </c>
      <c r="L87">
        <v>9</v>
      </c>
      <c r="M87">
        <v>13</v>
      </c>
      <c r="N87">
        <f t="shared" si="14"/>
        <v>15.425042230901694</v>
      </c>
      <c r="O87">
        <f t="shared" si="15"/>
        <v>4.3979999999999997</v>
      </c>
      <c r="P87">
        <f t="shared" si="16"/>
        <v>8.922104204537499</v>
      </c>
      <c r="Q87">
        <f t="shared" si="17"/>
        <v>64.074435633216055</v>
      </c>
      <c r="S87">
        <f t="shared" si="18"/>
        <v>0</v>
      </c>
      <c r="V87">
        <f t="shared" si="20"/>
        <v>0</v>
      </c>
      <c r="AG87">
        <v>13.4</v>
      </c>
      <c r="AH87">
        <f t="shared" si="12"/>
        <v>159.46</v>
      </c>
    </row>
    <row r="88" spans="1:34" x14ac:dyDescent="0.3">
      <c r="A88" s="1">
        <v>44523</v>
      </c>
      <c r="B88">
        <v>0</v>
      </c>
      <c r="C88" t="s">
        <v>13</v>
      </c>
      <c r="D88">
        <v>2</v>
      </c>
      <c r="E88">
        <v>1.7</v>
      </c>
      <c r="F88">
        <v>1.6</v>
      </c>
      <c r="G88">
        <f t="shared" si="11"/>
        <v>1.3056E-2</v>
      </c>
      <c r="H88">
        <f t="shared" si="13"/>
        <v>1.3056E-2</v>
      </c>
      <c r="L88">
        <v>10</v>
      </c>
      <c r="M88">
        <v>13</v>
      </c>
      <c r="N88">
        <f t="shared" si="14"/>
        <v>15.425042230901694</v>
      </c>
      <c r="O88">
        <f t="shared" si="15"/>
        <v>4.3979999999999997</v>
      </c>
      <c r="P88">
        <f t="shared" si="16"/>
        <v>6.8534969066633025</v>
      </c>
      <c r="Q88">
        <f t="shared" si="17"/>
        <v>42.80062228611358</v>
      </c>
      <c r="S88">
        <f t="shared" si="18"/>
        <v>0</v>
      </c>
      <c r="V88">
        <f t="shared" si="20"/>
        <v>0</v>
      </c>
      <c r="AG88">
        <v>1.6</v>
      </c>
      <c r="AH88">
        <f t="shared" si="12"/>
        <v>2.72</v>
      </c>
    </row>
    <row r="89" spans="1:34" x14ac:dyDescent="0.3">
      <c r="A89" s="1">
        <v>44530</v>
      </c>
      <c r="B89">
        <v>7</v>
      </c>
      <c r="C89" t="s">
        <v>13</v>
      </c>
      <c r="D89">
        <v>4</v>
      </c>
      <c r="E89">
        <v>3.2</v>
      </c>
      <c r="F89">
        <v>4.5</v>
      </c>
      <c r="G89">
        <f t="shared" si="11"/>
        <v>0.13824</v>
      </c>
      <c r="H89">
        <f t="shared" si="13"/>
        <v>0.13824</v>
      </c>
      <c r="L89">
        <v>11</v>
      </c>
      <c r="M89">
        <v>13</v>
      </c>
      <c r="N89">
        <f t="shared" si="14"/>
        <v>15.425042230901694</v>
      </c>
      <c r="O89">
        <f t="shared" si="15"/>
        <v>4.3979999999999997</v>
      </c>
      <c r="P89">
        <f t="shared" si="16"/>
        <v>4.9992421990652076</v>
      </c>
      <c r="Q89">
        <f t="shared" si="17"/>
        <v>26.771035967726913</v>
      </c>
      <c r="S89">
        <f t="shared" si="18"/>
        <v>0</v>
      </c>
      <c r="V89">
        <f t="shared" si="20"/>
        <v>0</v>
      </c>
      <c r="AG89">
        <v>4.5</v>
      </c>
      <c r="AH89">
        <f t="shared" si="12"/>
        <v>14.4</v>
      </c>
    </row>
    <row r="90" spans="1:34" x14ac:dyDescent="0.3">
      <c r="A90" s="1">
        <v>44558</v>
      </c>
      <c r="B90">
        <v>0</v>
      </c>
      <c r="C90" t="s">
        <v>13</v>
      </c>
      <c r="D90">
        <v>1</v>
      </c>
      <c r="E90">
        <v>0.9</v>
      </c>
      <c r="F90">
        <v>1.1000000000000001</v>
      </c>
      <c r="G90">
        <f t="shared" si="11"/>
        <v>2.3760000000000001E-3</v>
      </c>
      <c r="H90">
        <f t="shared" si="13"/>
        <v>2.3760000000000001E-3</v>
      </c>
      <c r="L90">
        <v>12</v>
      </c>
      <c r="M90">
        <v>13</v>
      </c>
      <c r="N90">
        <f t="shared" si="14"/>
        <v>15.425042230901694</v>
      </c>
      <c r="O90">
        <f t="shared" si="15"/>
        <v>4.3979999999999997</v>
      </c>
      <c r="P90">
        <f t="shared" si="16"/>
        <v>3.4629255982119274</v>
      </c>
      <c r="Q90">
        <f t="shared" si="17"/>
        <v>15.666785506507555</v>
      </c>
      <c r="S90">
        <f t="shared" si="18"/>
        <v>0</v>
      </c>
      <c r="V90">
        <f t="shared" si="20"/>
        <v>0</v>
      </c>
      <c r="AG90">
        <v>1.1000000000000001</v>
      </c>
      <c r="AH90">
        <f t="shared" si="12"/>
        <v>0.9900000000000001</v>
      </c>
    </row>
    <row r="91" spans="1:34" x14ac:dyDescent="0.3">
      <c r="A91" s="1">
        <v>44572</v>
      </c>
      <c r="B91">
        <v>7</v>
      </c>
      <c r="C91" t="s">
        <v>13</v>
      </c>
      <c r="D91">
        <v>6</v>
      </c>
      <c r="E91">
        <v>5.6</v>
      </c>
      <c r="F91">
        <v>5.8</v>
      </c>
      <c r="G91">
        <f t="shared" si="11"/>
        <v>0.46771199999999991</v>
      </c>
      <c r="H91">
        <f t="shared" si="13"/>
        <v>0.46771199999999991</v>
      </c>
      <c r="L91">
        <v>13</v>
      </c>
      <c r="M91">
        <v>13</v>
      </c>
      <c r="N91">
        <f t="shared" si="14"/>
        <v>15.425042230901694</v>
      </c>
      <c r="O91">
        <f t="shared" si="15"/>
        <v>4.3979999999999997</v>
      </c>
      <c r="P91">
        <f t="shared" si="16"/>
        <v>2.2778712357335014</v>
      </c>
      <c r="Q91">
        <f t="shared" si="17"/>
        <v>8.4491182962048654</v>
      </c>
      <c r="S91">
        <f t="shared" si="18"/>
        <v>0</v>
      </c>
      <c r="V91">
        <f t="shared" si="20"/>
        <v>0</v>
      </c>
      <c r="AG91">
        <v>5.8</v>
      </c>
      <c r="AH91">
        <f t="shared" si="12"/>
        <v>32.479999999999997</v>
      </c>
    </row>
    <row r="92" spans="1:34" x14ac:dyDescent="0.3">
      <c r="A92" s="1">
        <v>44579</v>
      </c>
      <c r="B92">
        <v>14</v>
      </c>
      <c r="C92" t="s">
        <v>13</v>
      </c>
      <c r="D92">
        <v>9</v>
      </c>
      <c r="E92">
        <v>9.5</v>
      </c>
      <c r="F92">
        <v>9.9</v>
      </c>
      <c r="G92">
        <f t="shared" si="11"/>
        <v>2.0314800000000002</v>
      </c>
      <c r="H92">
        <f t="shared" si="13"/>
        <v>2.0314800000000002</v>
      </c>
      <c r="K92">
        <v>14</v>
      </c>
      <c r="L92">
        <v>1</v>
      </c>
      <c r="M92">
        <v>14</v>
      </c>
      <c r="N92">
        <f t="shared" si="14"/>
        <v>15.998844277559998</v>
      </c>
      <c r="O92">
        <f t="shared" si="15"/>
        <v>4.6066000000000003</v>
      </c>
      <c r="P92">
        <f t="shared" si="16"/>
        <v>11.77565777161186</v>
      </c>
      <c r="Q92">
        <f t="shared" si="17"/>
        <v>99.290410521133097</v>
      </c>
      <c r="R92">
        <f>SUM(Q92:Q105)</f>
        <v>1297.2954607356396</v>
      </c>
      <c r="S92">
        <f t="shared" si="18"/>
        <v>3.1135091057655351</v>
      </c>
      <c r="T92">
        <f t="shared" si="19"/>
        <v>3.1135091057655351</v>
      </c>
      <c r="V92">
        <f t="shared" si="20"/>
        <v>9.6939389516849026</v>
      </c>
      <c r="AG92">
        <v>9.9</v>
      </c>
      <c r="AH92">
        <f t="shared" si="12"/>
        <v>94.05</v>
      </c>
    </row>
    <row r="93" spans="1:34" x14ac:dyDescent="0.3">
      <c r="A93" s="2">
        <v>44488</v>
      </c>
      <c r="B93" s="3">
        <v>0</v>
      </c>
      <c r="C93" s="3" t="s">
        <v>14</v>
      </c>
      <c r="D93" s="3">
        <v>4</v>
      </c>
      <c r="E93" s="3">
        <v>2</v>
      </c>
      <c r="F93" s="3">
        <v>2.5</v>
      </c>
      <c r="G93">
        <f t="shared" si="11"/>
        <v>4.8000000000000001E-2</v>
      </c>
      <c r="H93">
        <f t="shared" si="13"/>
        <v>4.8000000000000001E-2</v>
      </c>
      <c r="L93">
        <v>2</v>
      </c>
      <c r="M93">
        <v>14</v>
      </c>
      <c r="N93">
        <f t="shared" si="14"/>
        <v>15.998844277559998</v>
      </c>
      <c r="O93">
        <f t="shared" si="15"/>
        <v>4.6066000000000003</v>
      </c>
      <c r="P93">
        <f t="shared" si="16"/>
        <v>13.632121124229426</v>
      </c>
      <c r="Q93">
        <f t="shared" si="17"/>
        <v>125.85530726994514</v>
      </c>
      <c r="S93">
        <f t="shared" si="18"/>
        <v>0</v>
      </c>
      <c r="V93">
        <f t="shared" si="20"/>
        <v>0</v>
      </c>
      <c r="AG93" s="3">
        <v>2.5</v>
      </c>
      <c r="AH93">
        <f t="shared" si="12"/>
        <v>5</v>
      </c>
    </row>
    <row r="94" spans="1:34" x14ac:dyDescent="0.3">
      <c r="A94" s="2">
        <v>44495</v>
      </c>
      <c r="B94" s="3">
        <v>7</v>
      </c>
      <c r="C94" s="3" t="s">
        <v>14</v>
      </c>
      <c r="D94" s="3">
        <v>5</v>
      </c>
      <c r="E94" s="3">
        <v>5.9</v>
      </c>
      <c r="F94" s="3">
        <v>6.4</v>
      </c>
      <c r="G94">
        <f t="shared" si="11"/>
        <v>0.45312000000000008</v>
      </c>
      <c r="H94">
        <f t="shared" si="13"/>
        <v>0.45312000000000008</v>
      </c>
      <c r="L94">
        <v>3</v>
      </c>
      <c r="M94">
        <v>14</v>
      </c>
      <c r="N94">
        <f t="shared" si="14"/>
        <v>15.998844277559998</v>
      </c>
      <c r="O94">
        <f t="shared" si="15"/>
        <v>4.6066000000000003</v>
      </c>
      <c r="P94">
        <f t="shared" si="16"/>
        <v>15.05484028079591</v>
      </c>
      <c r="Q94">
        <f t="shared" si="17"/>
        <v>148.16323231292506</v>
      </c>
      <c r="S94">
        <f t="shared" si="18"/>
        <v>0</v>
      </c>
      <c r="V94">
        <f t="shared" si="20"/>
        <v>0</v>
      </c>
      <c r="AG94" s="3">
        <v>6.4</v>
      </c>
      <c r="AH94">
        <f t="shared" si="12"/>
        <v>37.760000000000005</v>
      </c>
    </row>
    <row r="95" spans="1:34" x14ac:dyDescent="0.3">
      <c r="A95" s="2">
        <v>44502</v>
      </c>
      <c r="B95" s="3">
        <v>14</v>
      </c>
      <c r="C95" s="3" t="s">
        <v>14</v>
      </c>
      <c r="D95" s="3">
        <v>6</v>
      </c>
      <c r="E95" s="3">
        <v>8.8000000000000007</v>
      </c>
      <c r="F95" s="3">
        <v>9.1999999999999993</v>
      </c>
      <c r="G95">
        <f t="shared" si="11"/>
        <v>1.165824</v>
      </c>
      <c r="H95">
        <f t="shared" si="13"/>
        <v>1.165824</v>
      </c>
      <c r="L95">
        <v>4</v>
      </c>
      <c r="M95">
        <v>14</v>
      </c>
      <c r="N95">
        <f t="shared" si="14"/>
        <v>15.998844277559998</v>
      </c>
      <c r="O95">
        <f t="shared" si="15"/>
        <v>4.6066000000000003</v>
      </c>
      <c r="P95">
        <f t="shared" si="16"/>
        <v>15.860735545677242</v>
      </c>
      <c r="Q95">
        <f t="shared" si="17"/>
        <v>161.55005457052476</v>
      </c>
      <c r="S95">
        <f t="shared" si="18"/>
        <v>0</v>
      </c>
      <c r="V95">
        <f t="shared" si="20"/>
        <v>0</v>
      </c>
      <c r="AG95" s="3">
        <v>9.1999999999999993</v>
      </c>
      <c r="AH95">
        <f t="shared" si="12"/>
        <v>80.959999999999994</v>
      </c>
    </row>
    <row r="96" spans="1:34" x14ac:dyDescent="0.3">
      <c r="A96" s="2">
        <v>44509</v>
      </c>
      <c r="B96" s="3">
        <v>21</v>
      </c>
      <c r="C96" s="3" t="s">
        <v>14</v>
      </c>
      <c r="D96" s="3">
        <v>9</v>
      </c>
      <c r="E96" s="3">
        <v>10</v>
      </c>
      <c r="F96" s="3">
        <v>12.2</v>
      </c>
      <c r="G96">
        <f t="shared" si="11"/>
        <v>2.6352000000000002</v>
      </c>
      <c r="H96">
        <f t="shared" si="13"/>
        <v>2.6352000000000002</v>
      </c>
      <c r="L96">
        <v>5</v>
      </c>
      <c r="M96">
        <v>14</v>
      </c>
      <c r="N96">
        <f t="shared" si="14"/>
        <v>15.998844277559998</v>
      </c>
      <c r="O96">
        <f t="shared" si="15"/>
        <v>4.6066000000000003</v>
      </c>
      <c r="P96">
        <f t="shared" si="16"/>
        <v>15.94061053117122</v>
      </c>
      <c r="Q96">
        <f t="shared" si="17"/>
        <v>162.90643426591942</v>
      </c>
      <c r="S96">
        <f t="shared" si="18"/>
        <v>0</v>
      </c>
      <c r="V96">
        <f t="shared" si="20"/>
        <v>0</v>
      </c>
      <c r="AG96" s="3">
        <v>12.2</v>
      </c>
      <c r="AH96">
        <f t="shared" si="12"/>
        <v>122</v>
      </c>
    </row>
    <row r="97" spans="1:34" x14ac:dyDescent="0.3">
      <c r="A97" s="2">
        <v>44515</v>
      </c>
      <c r="B97" s="3">
        <v>27</v>
      </c>
      <c r="C97" s="3" t="s">
        <v>14</v>
      </c>
      <c r="D97" s="3">
        <v>9</v>
      </c>
      <c r="E97" s="3">
        <v>14.5</v>
      </c>
      <c r="F97" s="3">
        <v>14.1</v>
      </c>
      <c r="G97">
        <f t="shared" si="11"/>
        <v>4.4161199999999994</v>
      </c>
      <c r="H97">
        <f t="shared" si="13"/>
        <v>4.4161199999999994</v>
      </c>
      <c r="L97">
        <v>6</v>
      </c>
      <c r="M97">
        <v>14</v>
      </c>
      <c r="N97">
        <f t="shared" si="14"/>
        <v>15.998844277559998</v>
      </c>
      <c r="O97">
        <f t="shared" si="15"/>
        <v>4.6066000000000003</v>
      </c>
      <c r="P97">
        <f t="shared" si="16"/>
        <v>15.283437085457894</v>
      </c>
      <c r="Q97">
        <f t="shared" si="17"/>
        <v>151.90533139872588</v>
      </c>
      <c r="S97">
        <f t="shared" si="18"/>
        <v>0</v>
      </c>
      <c r="V97">
        <f t="shared" si="20"/>
        <v>0</v>
      </c>
      <c r="AG97" s="3">
        <v>14.1</v>
      </c>
      <c r="AH97">
        <f t="shared" si="12"/>
        <v>204.45</v>
      </c>
    </row>
    <row r="98" spans="1:34" x14ac:dyDescent="0.3">
      <c r="A98" s="1">
        <v>44523</v>
      </c>
      <c r="B98">
        <v>0</v>
      </c>
      <c r="C98" t="s">
        <v>14</v>
      </c>
      <c r="D98">
        <v>2</v>
      </c>
      <c r="E98">
        <v>1</v>
      </c>
      <c r="F98">
        <v>1</v>
      </c>
      <c r="G98">
        <f t="shared" si="11"/>
        <v>4.7999999999999996E-3</v>
      </c>
      <c r="H98">
        <f t="shared" si="13"/>
        <v>4.7999999999999996E-3</v>
      </c>
      <c r="L98">
        <v>7</v>
      </c>
      <c r="M98">
        <v>14</v>
      </c>
      <c r="N98">
        <f t="shared" si="14"/>
        <v>15.998844277559998</v>
      </c>
      <c r="O98">
        <f t="shared" si="15"/>
        <v>4.6066000000000003</v>
      </c>
      <c r="P98">
        <f t="shared" si="16"/>
        <v>13.978854080218639</v>
      </c>
      <c r="Q98">
        <f t="shared" si="17"/>
        <v>131.1360940645344</v>
      </c>
      <c r="S98">
        <f t="shared" si="18"/>
        <v>0</v>
      </c>
      <c r="V98">
        <f t="shared" si="20"/>
        <v>0</v>
      </c>
      <c r="AG98">
        <v>1</v>
      </c>
      <c r="AH98">
        <f t="shared" ref="AH98:AH129" si="21">E98*F98</f>
        <v>1</v>
      </c>
    </row>
    <row r="99" spans="1:34" x14ac:dyDescent="0.3">
      <c r="A99" s="1">
        <v>44530</v>
      </c>
      <c r="B99">
        <v>7</v>
      </c>
      <c r="C99" t="s">
        <v>14</v>
      </c>
      <c r="D99">
        <v>4</v>
      </c>
      <c r="E99">
        <v>2.9</v>
      </c>
      <c r="F99">
        <v>4.0999999999999996</v>
      </c>
      <c r="G99">
        <f t="shared" si="11"/>
        <v>0.11414399999999998</v>
      </c>
      <c r="H99">
        <f t="shared" si="13"/>
        <v>0.11414399999999998</v>
      </c>
      <c r="L99">
        <v>8</v>
      </c>
      <c r="M99">
        <v>14</v>
      </c>
      <c r="N99">
        <f t="shared" si="14"/>
        <v>15.998844277559998</v>
      </c>
      <c r="O99">
        <f t="shared" si="15"/>
        <v>4.6066000000000003</v>
      </c>
      <c r="P99">
        <f t="shared" si="16"/>
        <v>12.197099450237131</v>
      </c>
      <c r="Q99">
        <f t="shared" si="17"/>
        <v>105.06825592662199</v>
      </c>
      <c r="S99">
        <f t="shared" si="18"/>
        <v>0</v>
      </c>
      <c r="V99">
        <f t="shared" si="20"/>
        <v>0</v>
      </c>
      <c r="AG99">
        <v>4.0999999999999996</v>
      </c>
      <c r="AH99">
        <f t="shared" si="21"/>
        <v>11.889999999999999</v>
      </c>
    </row>
    <row r="100" spans="1:34" x14ac:dyDescent="0.3">
      <c r="A100" s="1">
        <v>44558</v>
      </c>
      <c r="B100">
        <v>0</v>
      </c>
      <c r="C100" t="s">
        <v>14</v>
      </c>
      <c r="D100">
        <v>1</v>
      </c>
      <c r="E100">
        <v>0.4</v>
      </c>
      <c r="F100">
        <v>1</v>
      </c>
      <c r="G100">
        <f t="shared" si="11"/>
        <v>9.6000000000000013E-4</v>
      </c>
      <c r="H100">
        <f t="shared" si="13"/>
        <v>9.6000000000000013E-4</v>
      </c>
      <c r="L100">
        <v>9</v>
      </c>
      <c r="M100">
        <v>14</v>
      </c>
      <c r="N100">
        <f t="shared" si="14"/>
        <v>15.998844277559998</v>
      </c>
      <c r="O100">
        <f t="shared" si="15"/>
        <v>4.6066000000000003</v>
      </c>
      <c r="P100">
        <f t="shared" si="16"/>
        <v>10.152570495974237</v>
      </c>
      <c r="Q100">
        <f t="shared" si="17"/>
        <v>78.42512596557502</v>
      </c>
      <c r="S100">
        <f t="shared" si="18"/>
        <v>0</v>
      </c>
      <c r="V100">
        <f t="shared" si="20"/>
        <v>0</v>
      </c>
      <c r="AG100">
        <v>1</v>
      </c>
      <c r="AH100">
        <f t="shared" si="21"/>
        <v>0.4</v>
      </c>
    </row>
    <row r="101" spans="1:34" x14ac:dyDescent="0.3">
      <c r="A101" s="1">
        <v>44572</v>
      </c>
      <c r="B101">
        <v>7</v>
      </c>
      <c r="C101" t="s">
        <v>14</v>
      </c>
      <c r="D101">
        <v>5</v>
      </c>
      <c r="E101">
        <v>5.3</v>
      </c>
      <c r="F101">
        <v>5.0999999999999996</v>
      </c>
      <c r="G101">
        <f t="shared" si="11"/>
        <v>0.32435999999999993</v>
      </c>
      <c r="H101">
        <f t="shared" si="13"/>
        <v>0.32435999999999993</v>
      </c>
      <c r="L101">
        <v>10</v>
      </c>
      <c r="M101">
        <v>14</v>
      </c>
      <c r="N101">
        <f t="shared" si="14"/>
        <v>15.998844277559998</v>
      </c>
      <c r="O101">
        <f t="shared" si="15"/>
        <v>4.6066000000000003</v>
      </c>
      <c r="P101">
        <f t="shared" si="16"/>
        <v>8.0617609857664494</v>
      </c>
      <c r="Q101">
        <f t="shared" si="17"/>
        <v>54.792143380037359</v>
      </c>
      <c r="S101">
        <f t="shared" si="18"/>
        <v>0</v>
      </c>
      <c r="V101">
        <f t="shared" si="20"/>
        <v>0</v>
      </c>
      <c r="AG101">
        <v>5.0999999999999996</v>
      </c>
      <c r="AH101">
        <f t="shared" si="21"/>
        <v>27.029999999999998</v>
      </c>
    </row>
    <row r="102" spans="1:34" x14ac:dyDescent="0.3">
      <c r="A102" s="1">
        <v>44579</v>
      </c>
      <c r="B102">
        <v>14</v>
      </c>
      <c r="C102" t="s">
        <v>14</v>
      </c>
      <c r="D102">
        <v>8</v>
      </c>
      <c r="E102">
        <v>10.3</v>
      </c>
      <c r="F102">
        <v>10.5</v>
      </c>
      <c r="G102">
        <f t="shared" si="11"/>
        <v>2.0764800000000001</v>
      </c>
      <c r="H102">
        <f t="shared" si="13"/>
        <v>2.0764800000000001</v>
      </c>
      <c r="L102">
        <v>11</v>
      </c>
      <c r="M102">
        <v>14</v>
      </c>
      <c r="N102">
        <f t="shared" si="14"/>
        <v>15.998844277559998</v>
      </c>
      <c r="O102">
        <f t="shared" si="15"/>
        <v>4.6066000000000003</v>
      </c>
      <c r="P102">
        <f t="shared" si="16"/>
        <v>6.106864415065397</v>
      </c>
      <c r="Q102">
        <f t="shared" si="17"/>
        <v>36.000566076224182</v>
      </c>
      <c r="S102">
        <f t="shared" si="18"/>
        <v>0</v>
      </c>
      <c r="V102">
        <f t="shared" si="20"/>
        <v>0</v>
      </c>
      <c r="AG102">
        <v>10.5</v>
      </c>
      <c r="AH102">
        <f t="shared" si="21"/>
        <v>108.15</v>
      </c>
    </row>
    <row r="103" spans="1:34" x14ac:dyDescent="0.3">
      <c r="A103" s="1">
        <v>44488</v>
      </c>
      <c r="B103">
        <v>0</v>
      </c>
      <c r="C103" t="s">
        <v>15</v>
      </c>
      <c r="D103">
        <v>4</v>
      </c>
      <c r="E103">
        <v>3</v>
      </c>
      <c r="F103">
        <v>3</v>
      </c>
      <c r="G103">
        <f t="shared" si="11"/>
        <v>8.6400000000000005E-2</v>
      </c>
      <c r="H103">
        <f t="shared" si="13"/>
        <v>8.6400000000000005E-2</v>
      </c>
      <c r="L103">
        <v>12</v>
      </c>
      <c r="M103">
        <v>14</v>
      </c>
      <c r="N103">
        <f t="shared" si="14"/>
        <v>15.998844277559998</v>
      </c>
      <c r="O103">
        <f t="shared" si="15"/>
        <v>4.6066000000000003</v>
      </c>
      <c r="P103">
        <f t="shared" si="16"/>
        <v>4.4130728131173083</v>
      </c>
      <c r="Q103">
        <f t="shared" si="17"/>
        <v>22.301549239776953</v>
      </c>
      <c r="S103">
        <f t="shared" si="18"/>
        <v>0</v>
      </c>
      <c r="V103">
        <f t="shared" si="20"/>
        <v>0</v>
      </c>
      <c r="AG103">
        <v>3</v>
      </c>
      <c r="AH103">
        <f t="shared" si="21"/>
        <v>9</v>
      </c>
    </row>
    <row r="104" spans="1:34" x14ac:dyDescent="0.3">
      <c r="A104" s="1">
        <v>44495</v>
      </c>
      <c r="B104">
        <v>7</v>
      </c>
      <c r="C104" t="s">
        <v>15</v>
      </c>
      <c r="D104">
        <v>6</v>
      </c>
      <c r="E104">
        <v>6.1</v>
      </c>
      <c r="F104">
        <v>6.6</v>
      </c>
      <c r="G104">
        <f t="shared" si="11"/>
        <v>0.57974399999999982</v>
      </c>
      <c r="H104">
        <f t="shared" si="13"/>
        <v>0.57974399999999982</v>
      </c>
      <c r="L104">
        <v>13</v>
      </c>
      <c r="M104">
        <v>14</v>
      </c>
      <c r="N104">
        <f t="shared" si="14"/>
        <v>15.998844277559998</v>
      </c>
      <c r="O104">
        <f t="shared" si="15"/>
        <v>4.6066000000000003</v>
      </c>
      <c r="P104">
        <f t="shared" si="16"/>
        <v>3.0422742657519364</v>
      </c>
      <c r="Q104">
        <f t="shared" si="17"/>
        <v>12.970400780720077</v>
      </c>
      <c r="S104">
        <f t="shared" si="18"/>
        <v>0</v>
      </c>
      <c r="V104">
        <f t="shared" si="20"/>
        <v>0</v>
      </c>
      <c r="AG104">
        <v>6.6</v>
      </c>
      <c r="AH104">
        <f t="shared" si="21"/>
        <v>40.26</v>
      </c>
    </row>
    <row r="105" spans="1:34" x14ac:dyDescent="0.3">
      <c r="A105" s="2">
        <v>44502</v>
      </c>
      <c r="B105" s="3">
        <v>0</v>
      </c>
      <c r="C105" s="3" t="s">
        <v>15</v>
      </c>
      <c r="D105" s="3">
        <v>5</v>
      </c>
      <c r="E105" s="3">
        <v>9.4</v>
      </c>
      <c r="F105" s="3">
        <v>9.8000000000000007</v>
      </c>
      <c r="G105">
        <f t="shared" si="11"/>
        <v>1.1054400000000002</v>
      </c>
      <c r="H105">
        <f t="shared" si="13"/>
        <v>1.1054400000000002</v>
      </c>
      <c r="L105">
        <v>14</v>
      </c>
      <c r="M105">
        <v>14</v>
      </c>
      <c r="N105">
        <f t="shared" si="14"/>
        <v>15.998844277559998</v>
      </c>
      <c r="O105">
        <f t="shared" si="15"/>
        <v>4.6066000000000003</v>
      </c>
      <c r="P105">
        <f t="shared" si="16"/>
        <v>2.0007373973525358</v>
      </c>
      <c r="Q105">
        <f t="shared" si="17"/>
        <v>6.9305549629765384</v>
      </c>
      <c r="S105">
        <f t="shared" si="18"/>
        <v>0</v>
      </c>
      <c r="V105">
        <f t="shared" si="20"/>
        <v>0</v>
      </c>
      <c r="AG105" s="3">
        <v>9.8000000000000007</v>
      </c>
      <c r="AH105">
        <f t="shared" si="21"/>
        <v>92.12</v>
      </c>
    </row>
    <row r="106" spans="1:34" x14ac:dyDescent="0.3">
      <c r="A106" s="2">
        <v>44509</v>
      </c>
      <c r="B106" s="3">
        <v>7</v>
      </c>
      <c r="C106" s="3" t="s">
        <v>15</v>
      </c>
      <c r="D106" s="3">
        <v>10</v>
      </c>
      <c r="E106" s="3">
        <v>11</v>
      </c>
      <c r="F106" s="3">
        <v>12.9</v>
      </c>
      <c r="G106">
        <f t="shared" si="11"/>
        <v>3.4056000000000002</v>
      </c>
      <c r="H106">
        <f t="shared" si="13"/>
        <v>3.4056000000000002</v>
      </c>
      <c r="K106">
        <v>15</v>
      </c>
      <c r="L106">
        <v>1</v>
      </c>
      <c r="M106">
        <v>15</v>
      </c>
      <c r="N106">
        <f t="shared" si="14"/>
        <v>16.53304120285069</v>
      </c>
      <c r="O106">
        <f t="shared" si="15"/>
        <v>4.8151999999999999</v>
      </c>
      <c r="P106">
        <f t="shared" si="16"/>
        <v>12.079043060191745</v>
      </c>
      <c r="Q106">
        <f t="shared" si="17"/>
        <v>103.43476869105878</v>
      </c>
      <c r="R106">
        <f>SUM(Q106:Q120)</f>
        <v>1434.021329823189</v>
      </c>
      <c r="S106">
        <f t="shared" si="18"/>
        <v>3.4416511915756534</v>
      </c>
      <c r="T106">
        <f t="shared" si="19"/>
        <v>3.4416511915756534</v>
      </c>
      <c r="V106">
        <f t="shared" si="20"/>
        <v>11.844962924474114</v>
      </c>
      <c r="AG106" s="3">
        <v>12.9</v>
      </c>
      <c r="AH106">
        <f t="shared" si="21"/>
        <v>141.9</v>
      </c>
    </row>
    <row r="107" spans="1:34" x14ac:dyDescent="0.3">
      <c r="A107" s="2">
        <v>44515</v>
      </c>
      <c r="B107" s="3">
        <v>13</v>
      </c>
      <c r="C107" s="3" t="s">
        <v>15</v>
      </c>
      <c r="D107" s="3">
        <v>10</v>
      </c>
      <c r="E107" s="3">
        <v>14.3</v>
      </c>
      <c r="F107" s="3">
        <v>13.9</v>
      </c>
      <c r="G107">
        <f t="shared" si="11"/>
        <v>4.7704800000000001</v>
      </c>
      <c r="H107">
        <f t="shared" si="13"/>
        <v>4.7704800000000001</v>
      </c>
      <c r="L107">
        <v>2</v>
      </c>
      <c r="M107">
        <v>15</v>
      </c>
      <c r="N107">
        <f t="shared" si="14"/>
        <v>16.53304120285069</v>
      </c>
      <c r="O107">
        <f t="shared" si="15"/>
        <v>4.8151999999999999</v>
      </c>
      <c r="P107">
        <f t="shared" si="16"/>
        <v>13.935699758144033</v>
      </c>
      <c r="Q107">
        <f t="shared" si="17"/>
        <v>130.47337348355251</v>
      </c>
      <c r="S107">
        <f t="shared" si="18"/>
        <v>0</v>
      </c>
      <c r="V107">
        <f t="shared" si="20"/>
        <v>0</v>
      </c>
      <c r="AG107" s="3">
        <v>13.9</v>
      </c>
      <c r="AH107">
        <f t="shared" si="21"/>
        <v>198.77</v>
      </c>
    </row>
    <row r="108" spans="1:34" x14ac:dyDescent="0.3">
      <c r="A108" s="1">
        <v>44523</v>
      </c>
      <c r="B108">
        <v>0</v>
      </c>
      <c r="C108" t="s">
        <v>15</v>
      </c>
      <c r="D108">
        <v>2</v>
      </c>
      <c r="E108">
        <v>1.2</v>
      </c>
      <c r="F108">
        <v>1.3</v>
      </c>
      <c r="G108">
        <f t="shared" si="11"/>
        <v>7.4879999999999999E-3</v>
      </c>
      <c r="H108">
        <f t="shared" si="13"/>
        <v>7.4879999999999999E-3</v>
      </c>
      <c r="L108">
        <v>3</v>
      </c>
      <c r="M108">
        <v>15</v>
      </c>
      <c r="N108">
        <f t="shared" si="14"/>
        <v>16.53304120285069</v>
      </c>
      <c r="O108">
        <f t="shared" si="15"/>
        <v>4.8151999999999999</v>
      </c>
      <c r="P108">
        <f t="shared" si="16"/>
        <v>15.399061790375093</v>
      </c>
      <c r="Q108">
        <f t="shared" si="17"/>
        <v>153.81472497071155</v>
      </c>
      <c r="S108">
        <f t="shared" si="18"/>
        <v>0</v>
      </c>
      <c r="V108">
        <f t="shared" si="20"/>
        <v>0</v>
      </c>
      <c r="AG108">
        <v>1.3</v>
      </c>
      <c r="AH108">
        <f t="shared" si="21"/>
        <v>1.56</v>
      </c>
    </row>
    <row r="109" spans="1:34" x14ac:dyDescent="0.3">
      <c r="A109" s="1">
        <v>44530</v>
      </c>
      <c r="B109">
        <v>7</v>
      </c>
      <c r="C109" t="s">
        <v>15</v>
      </c>
      <c r="D109">
        <v>4</v>
      </c>
      <c r="E109">
        <v>2.8</v>
      </c>
      <c r="F109">
        <v>4.5</v>
      </c>
      <c r="G109">
        <f t="shared" si="11"/>
        <v>0.12095999999999998</v>
      </c>
      <c r="H109">
        <f t="shared" si="13"/>
        <v>0.12095999999999998</v>
      </c>
      <c r="L109">
        <v>4</v>
      </c>
      <c r="M109">
        <v>15</v>
      </c>
      <c r="N109">
        <f t="shared" si="14"/>
        <v>16.53304120285069</v>
      </c>
      <c r="O109">
        <f t="shared" si="15"/>
        <v>4.8151999999999999</v>
      </c>
      <c r="P109">
        <f t="shared" si="16"/>
        <v>16.297799528551447</v>
      </c>
      <c r="Q109">
        <f t="shared" si="17"/>
        <v>169.03720177235243</v>
      </c>
      <c r="S109">
        <f t="shared" si="18"/>
        <v>0</v>
      </c>
      <c r="V109">
        <f t="shared" si="20"/>
        <v>0</v>
      </c>
      <c r="AG109">
        <v>4.5</v>
      </c>
      <c r="AH109">
        <f t="shared" si="21"/>
        <v>12.6</v>
      </c>
    </row>
    <row r="110" spans="1:34" x14ac:dyDescent="0.3">
      <c r="A110" s="1">
        <v>44537</v>
      </c>
      <c r="B110">
        <v>14</v>
      </c>
      <c r="C110" t="s">
        <v>15</v>
      </c>
      <c r="D110">
        <v>6</v>
      </c>
      <c r="E110">
        <v>7.2</v>
      </c>
      <c r="F110">
        <v>7.3</v>
      </c>
      <c r="G110">
        <f t="shared" si="11"/>
        <v>0.75686399999999998</v>
      </c>
      <c r="H110">
        <f t="shared" si="13"/>
        <v>0.75686399999999998</v>
      </c>
      <c r="L110">
        <v>5</v>
      </c>
      <c r="M110">
        <v>15</v>
      </c>
      <c r="N110">
        <f t="shared" si="14"/>
        <v>16.53304120285069</v>
      </c>
      <c r="O110">
        <f t="shared" si="15"/>
        <v>4.8151999999999999</v>
      </c>
      <c r="P110">
        <f t="shared" si="16"/>
        <v>16.520869870637547</v>
      </c>
      <c r="Q110">
        <f t="shared" si="17"/>
        <v>172.92005826943176</v>
      </c>
      <c r="S110">
        <f t="shared" si="18"/>
        <v>0</v>
      </c>
      <c r="V110">
        <f t="shared" si="20"/>
        <v>0</v>
      </c>
      <c r="AG110">
        <v>7.3</v>
      </c>
      <c r="AH110">
        <f t="shared" si="21"/>
        <v>52.56</v>
      </c>
    </row>
    <row r="111" spans="1:34" x14ac:dyDescent="0.3">
      <c r="A111" s="1">
        <v>44558</v>
      </c>
      <c r="B111">
        <v>0</v>
      </c>
      <c r="C111" t="s">
        <v>15</v>
      </c>
      <c r="D111">
        <v>2</v>
      </c>
      <c r="E111">
        <v>0.7</v>
      </c>
      <c r="F111">
        <v>1</v>
      </c>
      <c r="G111">
        <f t="shared" si="11"/>
        <v>3.3599999999999993E-3</v>
      </c>
      <c r="H111">
        <f t="shared" si="13"/>
        <v>3.3599999999999993E-3</v>
      </c>
      <c r="L111">
        <v>6</v>
      </c>
      <c r="M111">
        <v>15</v>
      </c>
      <c r="N111">
        <f t="shared" si="14"/>
        <v>16.53304120285069</v>
      </c>
      <c r="O111">
        <f t="shared" si="15"/>
        <v>4.8151999999999999</v>
      </c>
      <c r="P111">
        <f t="shared" si="16"/>
        <v>16.040063326224509</v>
      </c>
      <c r="Q111">
        <f t="shared" si="17"/>
        <v>164.6027233764911</v>
      </c>
      <c r="S111">
        <f t="shared" si="18"/>
        <v>0</v>
      </c>
      <c r="V111">
        <f t="shared" si="20"/>
        <v>0</v>
      </c>
      <c r="AG111">
        <v>1</v>
      </c>
      <c r="AH111">
        <f t="shared" si="21"/>
        <v>0.7</v>
      </c>
    </row>
    <row r="112" spans="1:34" x14ac:dyDescent="0.3">
      <c r="A112" s="1">
        <v>44572</v>
      </c>
      <c r="B112">
        <v>7</v>
      </c>
      <c r="C112" t="s">
        <v>15</v>
      </c>
      <c r="D112">
        <v>6</v>
      </c>
      <c r="E112">
        <v>5.2</v>
      </c>
      <c r="F112">
        <v>5.2</v>
      </c>
      <c r="G112">
        <f t="shared" si="11"/>
        <v>0.389376</v>
      </c>
      <c r="H112">
        <f t="shared" si="13"/>
        <v>0.389376</v>
      </c>
      <c r="L112">
        <v>7</v>
      </c>
      <c r="M112">
        <v>15</v>
      </c>
      <c r="N112">
        <f t="shared" si="14"/>
        <v>16.53304120285069</v>
      </c>
      <c r="O112">
        <f t="shared" si="15"/>
        <v>4.8151999999999999</v>
      </c>
      <c r="P112">
        <f t="shared" si="16"/>
        <v>14.915866092820206</v>
      </c>
      <c r="Q112">
        <f t="shared" si="17"/>
        <v>145.9095909984743</v>
      </c>
      <c r="S112">
        <f t="shared" si="18"/>
        <v>0</v>
      </c>
      <c r="V112">
        <f t="shared" si="20"/>
        <v>0</v>
      </c>
      <c r="AG112">
        <v>5.2</v>
      </c>
      <c r="AH112">
        <f t="shared" si="21"/>
        <v>27.040000000000003</v>
      </c>
    </row>
    <row r="113" spans="1:34" x14ac:dyDescent="0.3">
      <c r="A113" s="1">
        <v>44579</v>
      </c>
      <c r="B113">
        <v>14</v>
      </c>
      <c r="C113" t="s">
        <v>15</v>
      </c>
      <c r="D113">
        <v>8</v>
      </c>
      <c r="E113">
        <v>11.1</v>
      </c>
      <c r="F113">
        <v>10.5</v>
      </c>
      <c r="G113">
        <f t="shared" si="11"/>
        <v>2.2377599999999997</v>
      </c>
      <c r="H113">
        <f t="shared" si="13"/>
        <v>2.2377599999999997</v>
      </c>
      <c r="L113">
        <v>8</v>
      </c>
      <c r="M113">
        <v>15</v>
      </c>
      <c r="N113">
        <f t="shared" si="14"/>
        <v>16.53304120285069</v>
      </c>
      <c r="O113">
        <f t="shared" si="15"/>
        <v>4.8151999999999999</v>
      </c>
      <c r="P113">
        <f t="shared" si="16"/>
        <v>13.284955446515013</v>
      </c>
      <c r="Q113">
        <f t="shared" si="17"/>
        <v>120.66860125493015</v>
      </c>
      <c r="S113">
        <f t="shared" si="18"/>
        <v>0</v>
      </c>
      <c r="V113">
        <f t="shared" si="20"/>
        <v>0</v>
      </c>
      <c r="AG113">
        <v>10.5</v>
      </c>
      <c r="AH113">
        <f t="shared" si="21"/>
        <v>116.55</v>
      </c>
    </row>
    <row r="114" spans="1:34" x14ac:dyDescent="0.3">
      <c r="A114" s="1">
        <v>44439</v>
      </c>
      <c r="B114">
        <v>0</v>
      </c>
      <c r="C114" t="s">
        <v>16</v>
      </c>
      <c r="D114">
        <v>2</v>
      </c>
      <c r="E114">
        <v>2</v>
      </c>
      <c r="F114">
        <v>2.5</v>
      </c>
      <c r="G114">
        <f t="shared" si="11"/>
        <v>2.4E-2</v>
      </c>
      <c r="H114">
        <f t="shared" si="13"/>
        <v>2.4E-2</v>
      </c>
      <c r="L114">
        <v>9</v>
      </c>
      <c r="M114">
        <v>15</v>
      </c>
      <c r="N114">
        <f t="shared" si="14"/>
        <v>16.53304120285069</v>
      </c>
      <c r="O114">
        <f t="shared" si="15"/>
        <v>4.8151999999999999</v>
      </c>
      <c r="P114">
        <f t="shared" si="16"/>
        <v>11.332897422531321</v>
      </c>
      <c r="Q114">
        <f t="shared" si="17"/>
        <v>93.380195126535341</v>
      </c>
      <c r="S114">
        <f t="shared" si="18"/>
        <v>0</v>
      </c>
      <c r="V114">
        <f t="shared" si="20"/>
        <v>0</v>
      </c>
      <c r="AG114">
        <v>2.5</v>
      </c>
      <c r="AH114">
        <f t="shared" si="21"/>
        <v>5</v>
      </c>
    </row>
    <row r="115" spans="1:34" x14ac:dyDescent="0.3">
      <c r="A115" s="1">
        <v>44446</v>
      </c>
      <c r="B115">
        <v>7</v>
      </c>
      <c r="C115" t="s">
        <v>16</v>
      </c>
      <c r="D115">
        <v>4</v>
      </c>
      <c r="E115">
        <v>2.7</v>
      </c>
      <c r="F115">
        <v>3.7</v>
      </c>
      <c r="G115">
        <f t="shared" si="11"/>
        <v>9.5904000000000017E-2</v>
      </c>
      <c r="H115">
        <f t="shared" si="13"/>
        <v>9.5904000000000017E-2</v>
      </c>
      <c r="L115">
        <v>10</v>
      </c>
      <c r="M115">
        <v>15</v>
      </c>
      <c r="N115">
        <f t="shared" si="14"/>
        <v>16.53304120285069</v>
      </c>
      <c r="O115">
        <f t="shared" si="15"/>
        <v>4.8151999999999999</v>
      </c>
      <c r="P115">
        <f t="shared" si="16"/>
        <v>9.2595747633182821</v>
      </c>
      <c r="Q115">
        <f t="shared" si="17"/>
        <v>67.88435123165668</v>
      </c>
      <c r="S115">
        <f t="shared" si="18"/>
        <v>0</v>
      </c>
      <c r="V115">
        <f t="shared" si="20"/>
        <v>0</v>
      </c>
      <c r="AG115">
        <v>3.7</v>
      </c>
      <c r="AH115">
        <f t="shared" si="21"/>
        <v>9.990000000000002</v>
      </c>
    </row>
    <row r="116" spans="1:34" x14ac:dyDescent="0.3">
      <c r="A116" s="1">
        <v>44453</v>
      </c>
      <c r="B116">
        <v>14</v>
      </c>
      <c r="C116" t="s">
        <v>16</v>
      </c>
      <c r="D116">
        <v>7</v>
      </c>
      <c r="E116">
        <v>7.1</v>
      </c>
      <c r="F116">
        <v>8.6</v>
      </c>
      <c r="G116">
        <f t="shared" si="11"/>
        <v>1.0258079999999998</v>
      </c>
      <c r="H116">
        <f t="shared" si="13"/>
        <v>1.0258079999999998</v>
      </c>
      <c r="L116">
        <v>11</v>
      </c>
      <c r="M116">
        <v>15</v>
      </c>
      <c r="N116">
        <f t="shared" si="14"/>
        <v>16.53304120285069</v>
      </c>
      <c r="O116">
        <f t="shared" si="15"/>
        <v>4.8151999999999999</v>
      </c>
      <c r="P116">
        <f t="shared" si="16"/>
        <v>7.2462006643768957</v>
      </c>
      <c r="Q116">
        <f t="shared" si="17"/>
        <v>46.56420227073842</v>
      </c>
      <c r="S116">
        <f t="shared" si="18"/>
        <v>0</v>
      </c>
      <c r="V116">
        <f t="shared" si="20"/>
        <v>0</v>
      </c>
      <c r="AG116">
        <v>8.6</v>
      </c>
      <c r="AH116">
        <f t="shared" si="21"/>
        <v>61.059999999999995</v>
      </c>
    </row>
    <row r="117" spans="1:34" x14ac:dyDescent="0.3">
      <c r="A117" s="1">
        <v>44488</v>
      </c>
      <c r="B117">
        <v>0</v>
      </c>
      <c r="C117" t="s">
        <v>16</v>
      </c>
      <c r="D117">
        <v>4</v>
      </c>
      <c r="E117">
        <v>2.9</v>
      </c>
      <c r="F117">
        <v>3</v>
      </c>
      <c r="G117">
        <f t="shared" si="11"/>
        <v>8.3519999999999997E-2</v>
      </c>
      <c r="H117">
        <f t="shared" si="13"/>
        <v>8.3519999999999997E-2</v>
      </c>
      <c r="L117">
        <v>12</v>
      </c>
      <c r="M117">
        <v>15</v>
      </c>
      <c r="N117">
        <f t="shared" si="14"/>
        <v>16.53304120285069</v>
      </c>
      <c r="O117">
        <f t="shared" si="15"/>
        <v>4.8151999999999999</v>
      </c>
      <c r="P117">
        <f t="shared" si="16"/>
        <v>5.4312388168076851</v>
      </c>
      <c r="Q117">
        <f t="shared" si="17"/>
        <v>30.248780682350045</v>
      </c>
      <c r="S117">
        <f t="shared" si="18"/>
        <v>0</v>
      </c>
      <c r="V117">
        <f t="shared" si="20"/>
        <v>0</v>
      </c>
      <c r="AG117">
        <v>3</v>
      </c>
      <c r="AH117">
        <f t="shared" si="21"/>
        <v>8.6999999999999993</v>
      </c>
    </row>
    <row r="118" spans="1:34" x14ac:dyDescent="0.3">
      <c r="A118" s="1">
        <v>44495</v>
      </c>
      <c r="B118">
        <v>7</v>
      </c>
      <c r="C118" t="s">
        <v>16</v>
      </c>
      <c r="D118">
        <v>6</v>
      </c>
      <c r="E118">
        <v>6.3</v>
      </c>
      <c r="F118">
        <v>6.6</v>
      </c>
      <c r="G118">
        <f t="shared" si="11"/>
        <v>0.59875199999999984</v>
      </c>
      <c r="H118">
        <f t="shared" si="13"/>
        <v>0.59875199999999984</v>
      </c>
      <c r="L118">
        <v>13</v>
      </c>
      <c r="M118">
        <v>15</v>
      </c>
      <c r="N118">
        <f t="shared" si="14"/>
        <v>16.53304120285069</v>
      </c>
      <c r="O118">
        <f t="shared" si="15"/>
        <v>4.8151999999999999</v>
      </c>
      <c r="P118">
        <f t="shared" si="16"/>
        <v>3.8990308530099531</v>
      </c>
      <c r="Q118">
        <f t="shared" si="17"/>
        <v>18.618372735485401</v>
      </c>
      <c r="S118">
        <f t="shared" si="18"/>
        <v>0</v>
      </c>
      <c r="V118">
        <f t="shared" si="20"/>
        <v>0</v>
      </c>
      <c r="AG118">
        <v>6.6</v>
      </c>
      <c r="AH118">
        <f t="shared" si="21"/>
        <v>41.58</v>
      </c>
    </row>
    <row r="119" spans="1:34" x14ac:dyDescent="0.3">
      <c r="A119" s="1">
        <v>44502</v>
      </c>
      <c r="B119">
        <v>14</v>
      </c>
      <c r="C119" t="s">
        <v>16</v>
      </c>
      <c r="D119">
        <v>7</v>
      </c>
      <c r="E119">
        <v>9</v>
      </c>
      <c r="F119">
        <v>9.8000000000000007</v>
      </c>
      <c r="G119">
        <f t="shared" si="11"/>
        <v>1.4817600000000002</v>
      </c>
      <c r="H119">
        <f t="shared" si="13"/>
        <v>1.4817600000000002</v>
      </c>
      <c r="L119">
        <v>14</v>
      </c>
      <c r="M119">
        <v>15</v>
      </c>
      <c r="N119">
        <f t="shared" si="14"/>
        <v>16.53304120285069</v>
      </c>
      <c r="O119">
        <f t="shared" si="15"/>
        <v>4.8151999999999999</v>
      </c>
      <c r="P119">
        <f t="shared" si="16"/>
        <v>2.6809188797642176</v>
      </c>
      <c r="Q119">
        <f t="shared" si="17"/>
        <v>10.772195596713885</v>
      </c>
      <c r="S119">
        <f t="shared" si="18"/>
        <v>0</v>
      </c>
      <c r="V119">
        <f t="shared" si="20"/>
        <v>0</v>
      </c>
      <c r="AG119">
        <v>9.8000000000000007</v>
      </c>
      <c r="AH119">
        <f t="shared" si="21"/>
        <v>88.2</v>
      </c>
    </row>
    <row r="120" spans="1:34" x14ac:dyDescent="0.3">
      <c r="A120" s="1">
        <v>44523</v>
      </c>
      <c r="B120">
        <v>0</v>
      </c>
      <c r="C120" t="s">
        <v>16</v>
      </c>
      <c r="D120">
        <v>2</v>
      </c>
      <c r="E120">
        <v>2.1</v>
      </c>
      <c r="F120">
        <v>2.5</v>
      </c>
      <c r="G120">
        <f t="shared" si="11"/>
        <v>2.52E-2</v>
      </c>
      <c r="H120">
        <f t="shared" si="13"/>
        <v>2.52E-2</v>
      </c>
      <c r="L120">
        <v>15</v>
      </c>
      <c r="M120">
        <v>15</v>
      </c>
      <c r="N120">
        <f t="shared" si="14"/>
        <v>16.53304120285069</v>
      </c>
      <c r="O120">
        <f t="shared" si="15"/>
        <v>4.8151999999999999</v>
      </c>
      <c r="P120">
        <f t="shared" si="16"/>
        <v>1.7655495221622421</v>
      </c>
      <c r="Q120">
        <f t="shared" si="17"/>
        <v>5.6921893627070563</v>
      </c>
      <c r="S120">
        <f t="shared" si="18"/>
        <v>0</v>
      </c>
      <c r="V120">
        <f t="shared" si="20"/>
        <v>0</v>
      </c>
      <c r="AG120">
        <v>2.5</v>
      </c>
      <c r="AH120">
        <f t="shared" si="21"/>
        <v>5.25</v>
      </c>
    </row>
    <row r="121" spans="1:34" x14ac:dyDescent="0.3">
      <c r="A121" s="1">
        <v>44530</v>
      </c>
      <c r="B121">
        <v>7</v>
      </c>
      <c r="C121" t="s">
        <v>16</v>
      </c>
      <c r="D121">
        <v>5</v>
      </c>
      <c r="E121">
        <v>4</v>
      </c>
      <c r="F121">
        <v>4.4000000000000004</v>
      </c>
      <c r="G121">
        <f t="shared" si="11"/>
        <v>0.2112</v>
      </c>
      <c r="H121">
        <f t="shared" si="13"/>
        <v>0.2112</v>
      </c>
      <c r="K121">
        <v>16</v>
      </c>
      <c r="L121">
        <v>1</v>
      </c>
      <c r="M121">
        <v>16</v>
      </c>
      <c r="N121">
        <f t="shared" si="14"/>
        <v>17.032749053987438</v>
      </c>
      <c r="O121">
        <f t="shared" si="15"/>
        <v>5.0237999999999996</v>
      </c>
      <c r="P121">
        <f t="shared" si="16"/>
        <v>12.358937246156534</v>
      </c>
      <c r="Q121">
        <f t="shared" si="17"/>
        <v>107.32645439035535</v>
      </c>
      <c r="R121">
        <f>SUM(Q121:Q136)</f>
        <v>1573.8915057172585</v>
      </c>
      <c r="S121">
        <f t="shared" si="18"/>
        <v>3.7773396137214208</v>
      </c>
      <c r="T121">
        <f t="shared" si="19"/>
        <v>3.7773396137214208</v>
      </c>
      <c r="V121">
        <f t="shared" si="20"/>
        <v>14.268294557389092</v>
      </c>
      <c r="AG121">
        <v>4.4000000000000004</v>
      </c>
      <c r="AH121">
        <f t="shared" si="21"/>
        <v>17.600000000000001</v>
      </c>
    </row>
    <row r="122" spans="1:34" x14ac:dyDescent="0.3">
      <c r="A122" s="1">
        <v>44537</v>
      </c>
      <c r="B122">
        <v>14</v>
      </c>
      <c r="C122" t="s">
        <v>16</v>
      </c>
      <c r="D122">
        <v>8</v>
      </c>
      <c r="E122">
        <v>7.5</v>
      </c>
      <c r="F122">
        <v>7.5</v>
      </c>
      <c r="G122">
        <f t="shared" si="11"/>
        <v>1.08</v>
      </c>
      <c r="H122">
        <f t="shared" si="13"/>
        <v>1.08</v>
      </c>
      <c r="L122">
        <v>2</v>
      </c>
      <c r="M122">
        <v>16</v>
      </c>
      <c r="N122">
        <f t="shared" si="14"/>
        <v>17.032749053987438</v>
      </c>
      <c r="O122">
        <f t="shared" si="15"/>
        <v>5.0237999999999996</v>
      </c>
      <c r="P122">
        <f t="shared" si="16"/>
        <v>14.210755712415219</v>
      </c>
      <c r="Q122">
        <f t="shared" si="17"/>
        <v>134.72406172428867</v>
      </c>
      <c r="S122">
        <f t="shared" si="18"/>
        <v>0</v>
      </c>
      <c r="V122">
        <f t="shared" si="20"/>
        <v>0</v>
      </c>
      <c r="AG122">
        <v>7.5</v>
      </c>
      <c r="AH122">
        <f t="shared" si="21"/>
        <v>56.25</v>
      </c>
    </row>
    <row r="123" spans="1:34" x14ac:dyDescent="0.3">
      <c r="A123" s="1">
        <v>44558</v>
      </c>
      <c r="B123">
        <v>0</v>
      </c>
      <c r="C123" t="s">
        <v>16</v>
      </c>
      <c r="D123">
        <v>2</v>
      </c>
      <c r="E123">
        <v>0.5</v>
      </c>
      <c r="F123">
        <v>0.8</v>
      </c>
      <c r="G123">
        <f t="shared" si="11"/>
        <v>1.9200000000000003E-3</v>
      </c>
      <c r="H123">
        <f t="shared" si="13"/>
        <v>1.9200000000000003E-3</v>
      </c>
      <c r="L123">
        <v>3</v>
      </c>
      <c r="M123">
        <v>16</v>
      </c>
      <c r="N123">
        <f t="shared" si="14"/>
        <v>17.032749053987438</v>
      </c>
      <c r="O123">
        <f t="shared" si="15"/>
        <v>5.0237999999999996</v>
      </c>
      <c r="P123">
        <f t="shared" si="16"/>
        <v>15.705278689166787</v>
      </c>
      <c r="Q123">
        <f t="shared" si="17"/>
        <v>158.92548620162648</v>
      </c>
      <c r="S123">
        <f t="shared" si="18"/>
        <v>0</v>
      </c>
      <c r="V123">
        <f t="shared" si="20"/>
        <v>0</v>
      </c>
      <c r="AG123">
        <v>0.8</v>
      </c>
      <c r="AH123">
        <f t="shared" si="21"/>
        <v>0.4</v>
      </c>
    </row>
    <row r="124" spans="1:34" x14ac:dyDescent="0.3">
      <c r="A124" s="1">
        <v>44572</v>
      </c>
      <c r="B124">
        <v>7</v>
      </c>
      <c r="C124" t="s">
        <v>16</v>
      </c>
      <c r="D124">
        <v>6</v>
      </c>
      <c r="E124">
        <v>4.3</v>
      </c>
      <c r="F124">
        <v>4.8</v>
      </c>
      <c r="G124">
        <f t="shared" si="11"/>
        <v>0.29721599999999992</v>
      </c>
      <c r="H124">
        <f t="shared" si="13"/>
        <v>0.29721599999999992</v>
      </c>
      <c r="L124">
        <v>4</v>
      </c>
      <c r="M124">
        <v>16</v>
      </c>
      <c r="N124">
        <f t="shared" si="14"/>
        <v>17.032749053987438</v>
      </c>
      <c r="O124">
        <f t="shared" si="15"/>
        <v>5.0237999999999996</v>
      </c>
      <c r="P124">
        <f t="shared" si="16"/>
        <v>16.682707968468655</v>
      </c>
      <c r="Q124">
        <f t="shared" si="17"/>
        <v>175.76311266847068</v>
      </c>
      <c r="S124">
        <f t="shared" si="18"/>
        <v>0</v>
      </c>
      <c r="V124">
        <f t="shared" si="20"/>
        <v>0</v>
      </c>
      <c r="AG124">
        <v>4.8</v>
      </c>
      <c r="AH124">
        <f t="shared" si="21"/>
        <v>20.639999999999997</v>
      </c>
    </row>
    <row r="125" spans="1:34" x14ac:dyDescent="0.3">
      <c r="A125" s="1">
        <v>44579</v>
      </c>
      <c r="B125">
        <v>14</v>
      </c>
      <c r="C125" t="s">
        <v>16</v>
      </c>
      <c r="D125">
        <v>8</v>
      </c>
      <c r="E125">
        <v>9</v>
      </c>
      <c r="F125">
        <v>9.1999999999999993</v>
      </c>
      <c r="G125">
        <f t="shared" si="11"/>
        <v>1.5897599999999998</v>
      </c>
      <c r="H125">
        <f t="shared" si="13"/>
        <v>1.5897599999999998</v>
      </c>
      <c r="L125">
        <v>5</v>
      </c>
      <c r="M125">
        <v>16</v>
      </c>
      <c r="N125">
        <f t="shared" si="14"/>
        <v>17.032749053987438</v>
      </c>
      <c r="O125">
        <f t="shared" si="15"/>
        <v>5.0237999999999996</v>
      </c>
      <c r="P125">
        <f t="shared" si="16"/>
        <v>17.032557918404052</v>
      </c>
      <c r="Q125">
        <f t="shared" si="17"/>
        <v>181.98383297676781</v>
      </c>
      <c r="S125">
        <f t="shared" si="18"/>
        <v>0</v>
      </c>
      <c r="V125">
        <f t="shared" si="20"/>
        <v>0</v>
      </c>
      <c r="AG125">
        <v>9.1999999999999993</v>
      </c>
      <c r="AH125">
        <f t="shared" si="21"/>
        <v>82.8</v>
      </c>
    </row>
    <row r="126" spans="1:34" x14ac:dyDescent="0.3">
      <c r="A126" s="1">
        <v>44439</v>
      </c>
      <c r="B126">
        <v>0</v>
      </c>
      <c r="C126" t="s">
        <v>17</v>
      </c>
      <c r="D126">
        <v>2</v>
      </c>
      <c r="E126">
        <v>2.2000000000000002</v>
      </c>
      <c r="F126">
        <v>2.5</v>
      </c>
      <c r="G126">
        <f t="shared" si="11"/>
        <v>2.64E-2</v>
      </c>
      <c r="H126">
        <f t="shared" si="13"/>
        <v>2.64E-2</v>
      </c>
      <c r="L126">
        <v>6</v>
      </c>
      <c r="M126">
        <v>16</v>
      </c>
      <c r="N126">
        <f t="shared" si="14"/>
        <v>17.032749053987438</v>
      </c>
      <c r="O126">
        <f t="shared" si="15"/>
        <v>5.0237999999999996</v>
      </c>
      <c r="P126">
        <f t="shared" si="16"/>
        <v>16.714201286702743</v>
      </c>
      <c r="Q126">
        <f t="shared" si="17"/>
        <v>176.31890890210769</v>
      </c>
      <c r="S126">
        <f t="shared" si="18"/>
        <v>0</v>
      </c>
      <c r="V126">
        <f t="shared" si="20"/>
        <v>0</v>
      </c>
      <c r="AG126">
        <v>2.5</v>
      </c>
      <c r="AH126">
        <f t="shared" si="21"/>
        <v>5.5</v>
      </c>
    </row>
    <row r="127" spans="1:34" x14ac:dyDescent="0.3">
      <c r="A127" s="1">
        <v>44446</v>
      </c>
      <c r="B127">
        <v>7</v>
      </c>
      <c r="C127" t="s">
        <v>17</v>
      </c>
      <c r="D127">
        <v>4</v>
      </c>
      <c r="E127">
        <v>3.4</v>
      </c>
      <c r="F127">
        <v>4</v>
      </c>
      <c r="G127">
        <f t="shared" si="11"/>
        <v>0.13055999999999998</v>
      </c>
      <c r="H127">
        <f t="shared" si="13"/>
        <v>0.13055999999999998</v>
      </c>
      <c r="L127">
        <v>7</v>
      </c>
      <c r="M127">
        <v>16</v>
      </c>
      <c r="N127">
        <f t="shared" si="14"/>
        <v>17.032749053987438</v>
      </c>
      <c r="O127">
        <f t="shared" si="15"/>
        <v>5.0237999999999996</v>
      </c>
      <c r="P127">
        <f t="shared" si="16"/>
        <v>15.764630947790097</v>
      </c>
      <c r="Q127">
        <f t="shared" si="17"/>
        <v>159.92514295344404</v>
      </c>
      <c r="S127">
        <f t="shared" si="18"/>
        <v>0</v>
      </c>
      <c r="V127">
        <f t="shared" si="20"/>
        <v>0</v>
      </c>
      <c r="AG127">
        <v>4</v>
      </c>
      <c r="AH127">
        <f t="shared" si="21"/>
        <v>13.6</v>
      </c>
    </row>
    <row r="128" spans="1:34" x14ac:dyDescent="0.3">
      <c r="A128" s="1">
        <v>44453</v>
      </c>
      <c r="B128">
        <v>14</v>
      </c>
      <c r="C128" t="s">
        <v>17</v>
      </c>
      <c r="D128">
        <v>6</v>
      </c>
      <c r="E128">
        <v>7</v>
      </c>
      <c r="F128">
        <v>5.8</v>
      </c>
      <c r="G128">
        <f t="shared" si="11"/>
        <v>0.58463999999999994</v>
      </c>
      <c r="H128">
        <f t="shared" si="13"/>
        <v>0.58463999999999994</v>
      </c>
      <c r="L128">
        <v>8</v>
      </c>
      <c r="M128">
        <v>16</v>
      </c>
      <c r="N128">
        <f t="shared" si="14"/>
        <v>17.032749053987438</v>
      </c>
      <c r="O128">
        <f t="shared" si="15"/>
        <v>5.0237999999999996</v>
      </c>
      <c r="P128">
        <f t="shared" si="16"/>
        <v>14.291388170247407</v>
      </c>
      <c r="Q128">
        <f t="shared" si="17"/>
        <v>135.9821333509484</v>
      </c>
      <c r="S128">
        <f t="shared" si="18"/>
        <v>0</v>
      </c>
      <c r="V128">
        <f t="shared" si="20"/>
        <v>0</v>
      </c>
      <c r="AG128">
        <v>5.8</v>
      </c>
      <c r="AH128">
        <f t="shared" si="21"/>
        <v>40.6</v>
      </c>
    </row>
    <row r="129" spans="1:34" x14ac:dyDescent="0.3">
      <c r="A129" s="1">
        <v>44488</v>
      </c>
      <c r="B129">
        <v>0</v>
      </c>
      <c r="C129" t="s">
        <v>17</v>
      </c>
      <c r="D129">
        <v>4</v>
      </c>
      <c r="E129">
        <v>2.6</v>
      </c>
      <c r="F129">
        <v>3</v>
      </c>
      <c r="G129">
        <f t="shared" si="11"/>
        <v>7.4880000000000002E-2</v>
      </c>
      <c r="H129">
        <f t="shared" si="13"/>
        <v>7.4880000000000002E-2</v>
      </c>
      <c r="L129">
        <v>9</v>
      </c>
      <c r="M129">
        <v>16</v>
      </c>
      <c r="N129">
        <f t="shared" si="14"/>
        <v>17.032749053987438</v>
      </c>
      <c r="O129">
        <f t="shared" si="15"/>
        <v>5.0237999999999996</v>
      </c>
      <c r="P129">
        <f t="shared" si="16"/>
        <v>12.452525766011583</v>
      </c>
      <c r="Q129">
        <f t="shared" si="17"/>
        <v>108.64232866986667</v>
      </c>
      <c r="S129">
        <f t="shared" si="18"/>
        <v>0</v>
      </c>
      <c r="V129">
        <f t="shared" si="20"/>
        <v>0</v>
      </c>
      <c r="AG129">
        <v>3</v>
      </c>
      <c r="AH129">
        <f t="shared" si="21"/>
        <v>7.8000000000000007</v>
      </c>
    </row>
    <row r="130" spans="1:34" x14ac:dyDescent="0.3">
      <c r="A130" s="1">
        <v>44495</v>
      </c>
      <c r="B130">
        <v>7</v>
      </c>
      <c r="C130" t="s">
        <v>17</v>
      </c>
      <c r="D130">
        <v>6</v>
      </c>
      <c r="E130">
        <v>5.4</v>
      </c>
      <c r="F130">
        <v>6.4</v>
      </c>
      <c r="G130">
        <f t="shared" ref="G130:G193" si="22">D130*E130*F130*$J$2/10000</f>
        <v>0.49766400000000011</v>
      </c>
      <c r="H130">
        <f t="shared" si="13"/>
        <v>0.49766400000000011</v>
      </c>
      <c r="L130">
        <v>10</v>
      </c>
      <c r="M130">
        <v>16</v>
      </c>
      <c r="N130">
        <f t="shared" si="14"/>
        <v>17.032749053987438</v>
      </c>
      <c r="O130">
        <f t="shared" si="15"/>
        <v>5.0237999999999996</v>
      </c>
      <c r="P130">
        <f t="shared" si="16"/>
        <v>10.42876567675124</v>
      </c>
      <c r="Q130">
        <f t="shared" si="17"/>
        <v>81.820238760337574</v>
      </c>
      <c r="S130">
        <f t="shared" si="18"/>
        <v>0</v>
      </c>
      <c r="V130">
        <f t="shared" si="20"/>
        <v>0</v>
      </c>
      <c r="AG130">
        <v>6.4</v>
      </c>
      <c r="AH130">
        <f t="shared" ref="AH130:AH153" si="23">E130*F130</f>
        <v>34.56</v>
      </c>
    </row>
    <row r="131" spans="1:34" x14ac:dyDescent="0.3">
      <c r="A131" s="1">
        <v>44502</v>
      </c>
      <c r="B131">
        <v>14</v>
      </c>
      <c r="C131" t="s">
        <v>17</v>
      </c>
      <c r="D131">
        <v>7</v>
      </c>
      <c r="E131">
        <v>8</v>
      </c>
      <c r="F131">
        <v>8.4</v>
      </c>
      <c r="G131">
        <f t="shared" si="22"/>
        <v>1.12896</v>
      </c>
      <c r="H131">
        <f t="shared" ref="H131:H194" si="24">IF(G131&gt;5, NA(), G131)</f>
        <v>1.12896</v>
      </c>
      <c r="L131">
        <v>11</v>
      </c>
      <c r="M131">
        <v>16</v>
      </c>
      <c r="N131">
        <f t="shared" ref="N131:N153" si="25">IF(M131&lt;3, 1,$X$2*LN(M131)-$X$3)</f>
        <v>17.032749053987438</v>
      </c>
      <c r="O131">
        <f t="shared" ref="O131:O153" si="26">IF(M131&lt;3, 1, 0.2086*(M131) + 1.6862)</f>
        <v>5.0237999999999996</v>
      </c>
      <c r="P131">
        <f t="shared" ref="P131:P153" si="27">N131 * EXP(-0.5 * ((L131 - O131) /O131)^2)</f>
        <v>8.3946152619401317</v>
      </c>
      <c r="Q131">
        <f t="shared" ref="Q131:Q153" si="28">0.4179*P131^2 + 3.6915*P131 - 2.128</f>
        <v>58.309953618439636</v>
      </c>
      <c r="S131">
        <f t="shared" ref="S131:S153" si="29">R131 * $J$2 / 10000</f>
        <v>0</v>
      </c>
      <c r="V131">
        <f t="shared" ref="V131:V153" si="30">(U131-S131)^2</f>
        <v>0</v>
      </c>
      <c r="AG131">
        <v>8.4</v>
      </c>
      <c r="AH131">
        <f t="shared" si="23"/>
        <v>67.2</v>
      </c>
    </row>
    <row r="132" spans="1:34" x14ac:dyDescent="0.3">
      <c r="A132" s="1">
        <v>44523</v>
      </c>
      <c r="B132">
        <v>0</v>
      </c>
      <c r="C132" t="s">
        <v>17</v>
      </c>
      <c r="D132">
        <v>2</v>
      </c>
      <c r="E132">
        <v>1.8</v>
      </c>
      <c r="F132">
        <v>1.9</v>
      </c>
      <c r="G132">
        <f t="shared" si="22"/>
        <v>1.6416E-2</v>
      </c>
      <c r="H132">
        <f t="shared" si="24"/>
        <v>1.6416E-2</v>
      </c>
      <c r="L132">
        <v>12</v>
      </c>
      <c r="M132">
        <v>16</v>
      </c>
      <c r="N132">
        <f t="shared" si="25"/>
        <v>17.032749053987438</v>
      </c>
      <c r="O132">
        <f t="shared" si="26"/>
        <v>5.0237999999999996</v>
      </c>
      <c r="P132">
        <f t="shared" si="27"/>
        <v>6.4947301368091956</v>
      </c>
      <c r="Q132">
        <f t="shared" si="28"/>
        <v>39.474953319966787</v>
      </c>
      <c r="S132">
        <f t="shared" si="29"/>
        <v>0</v>
      </c>
      <c r="V132">
        <f t="shared" si="30"/>
        <v>0</v>
      </c>
      <c r="AG132">
        <v>1.9</v>
      </c>
      <c r="AH132">
        <f t="shared" si="23"/>
        <v>3.42</v>
      </c>
    </row>
    <row r="133" spans="1:34" x14ac:dyDescent="0.3">
      <c r="A133" s="1">
        <v>44530</v>
      </c>
      <c r="B133">
        <v>7</v>
      </c>
      <c r="C133" t="s">
        <v>17</v>
      </c>
      <c r="D133">
        <v>4</v>
      </c>
      <c r="E133">
        <v>2.5</v>
      </c>
      <c r="F133">
        <v>3.9</v>
      </c>
      <c r="G133">
        <f t="shared" si="22"/>
        <v>9.3600000000000003E-2</v>
      </c>
      <c r="H133">
        <f t="shared" si="24"/>
        <v>9.3600000000000003E-2</v>
      </c>
      <c r="L133">
        <v>13</v>
      </c>
      <c r="M133">
        <v>16</v>
      </c>
      <c r="N133">
        <f t="shared" si="25"/>
        <v>17.032749053987438</v>
      </c>
      <c r="O133">
        <f t="shared" si="26"/>
        <v>5.0237999999999996</v>
      </c>
      <c r="P133">
        <f t="shared" si="27"/>
        <v>4.8296298927115862</v>
      </c>
      <c r="Q133">
        <f t="shared" si="28"/>
        <v>25.448232024894416</v>
      </c>
      <c r="S133">
        <f t="shared" si="29"/>
        <v>0</v>
      </c>
      <c r="V133">
        <f t="shared" si="30"/>
        <v>0</v>
      </c>
      <c r="AG133">
        <v>3.9</v>
      </c>
      <c r="AH133">
        <f t="shared" si="23"/>
        <v>9.75</v>
      </c>
    </row>
    <row r="134" spans="1:34" x14ac:dyDescent="0.3">
      <c r="A134" s="1">
        <v>44537</v>
      </c>
      <c r="B134">
        <v>14</v>
      </c>
      <c r="C134" t="s">
        <v>17</v>
      </c>
      <c r="D134">
        <v>7</v>
      </c>
      <c r="E134">
        <v>7.7</v>
      </c>
      <c r="F134">
        <v>8</v>
      </c>
      <c r="G134">
        <f t="shared" si="22"/>
        <v>1.03488</v>
      </c>
      <c r="H134">
        <f t="shared" si="24"/>
        <v>1.03488</v>
      </c>
      <c r="L134">
        <v>14</v>
      </c>
      <c r="M134">
        <v>16</v>
      </c>
      <c r="N134">
        <f t="shared" si="25"/>
        <v>17.032749053987438</v>
      </c>
      <c r="O134">
        <f t="shared" si="26"/>
        <v>5.0237999999999996</v>
      </c>
      <c r="P134">
        <f t="shared" si="27"/>
        <v>3.4519064557191679</v>
      </c>
      <c r="Q134">
        <f t="shared" si="28"/>
        <v>15.594266234306314</v>
      </c>
      <c r="S134">
        <f t="shared" si="29"/>
        <v>0</v>
      </c>
      <c r="V134">
        <f t="shared" si="30"/>
        <v>0</v>
      </c>
      <c r="AG134">
        <v>8</v>
      </c>
      <c r="AH134">
        <f t="shared" si="23"/>
        <v>61.6</v>
      </c>
    </row>
    <row r="135" spans="1:34" x14ac:dyDescent="0.3">
      <c r="A135" s="1">
        <v>44558</v>
      </c>
      <c r="B135">
        <v>0</v>
      </c>
      <c r="C135" t="s">
        <v>17</v>
      </c>
      <c r="D135">
        <v>1</v>
      </c>
      <c r="E135">
        <v>1</v>
      </c>
      <c r="F135">
        <v>1</v>
      </c>
      <c r="G135">
        <f t="shared" si="22"/>
        <v>2.3999999999999998E-3</v>
      </c>
      <c r="H135">
        <f t="shared" si="24"/>
        <v>2.3999999999999998E-3</v>
      </c>
      <c r="L135">
        <v>15</v>
      </c>
      <c r="M135">
        <v>16</v>
      </c>
      <c r="N135">
        <f t="shared" si="25"/>
        <v>17.032749053987438</v>
      </c>
      <c r="O135">
        <f t="shared" si="26"/>
        <v>5.0237999999999996</v>
      </c>
      <c r="P135">
        <f t="shared" si="27"/>
        <v>2.3713552065681256</v>
      </c>
      <c r="Q135">
        <f t="shared" si="28"/>
        <v>8.9758454780646879</v>
      </c>
      <c r="S135">
        <f t="shared" si="29"/>
        <v>0</v>
      </c>
      <c r="V135">
        <f t="shared" si="30"/>
        <v>0</v>
      </c>
      <c r="AG135">
        <v>1</v>
      </c>
      <c r="AH135">
        <f t="shared" si="23"/>
        <v>1</v>
      </c>
    </row>
    <row r="136" spans="1:34" x14ac:dyDescent="0.3">
      <c r="A136" s="1">
        <v>44572</v>
      </c>
      <c r="B136">
        <v>7</v>
      </c>
      <c r="C136" t="s">
        <v>17</v>
      </c>
      <c r="D136">
        <v>5</v>
      </c>
      <c r="E136">
        <v>5.4</v>
      </c>
      <c r="F136">
        <v>5.7</v>
      </c>
      <c r="G136">
        <f t="shared" si="22"/>
        <v>0.36936000000000002</v>
      </c>
      <c r="H136">
        <f t="shared" si="24"/>
        <v>0.36936000000000002</v>
      </c>
      <c r="L136">
        <v>16</v>
      </c>
      <c r="M136">
        <v>16</v>
      </c>
      <c r="N136">
        <f t="shared" si="25"/>
        <v>17.032749053987438</v>
      </c>
      <c r="O136">
        <f t="shared" si="26"/>
        <v>5.0237999999999996</v>
      </c>
      <c r="P136">
        <f t="shared" si="27"/>
        <v>1.5657651866243687</v>
      </c>
      <c r="Q136">
        <f t="shared" si="28"/>
        <v>4.6765544433734378</v>
      </c>
      <c r="S136">
        <f t="shared" si="29"/>
        <v>0</v>
      </c>
      <c r="V136">
        <f t="shared" si="30"/>
        <v>0</v>
      </c>
      <c r="AG136">
        <v>5.7</v>
      </c>
      <c r="AH136">
        <f t="shared" si="23"/>
        <v>30.780000000000005</v>
      </c>
    </row>
    <row r="137" spans="1:34" x14ac:dyDescent="0.3">
      <c r="A137" s="1">
        <v>44579</v>
      </c>
      <c r="B137">
        <v>14</v>
      </c>
      <c r="C137" t="s">
        <v>17</v>
      </c>
      <c r="D137">
        <v>7</v>
      </c>
      <c r="E137">
        <v>8.1999999999999993</v>
      </c>
      <c r="F137">
        <v>8.5</v>
      </c>
      <c r="G137">
        <f t="shared" si="22"/>
        <v>1.1709599999999998</v>
      </c>
      <c r="H137">
        <f t="shared" si="24"/>
        <v>1.1709599999999998</v>
      </c>
      <c r="K137">
        <v>17</v>
      </c>
      <c r="L137">
        <v>1</v>
      </c>
      <c r="M137">
        <v>17</v>
      </c>
      <c r="N137">
        <f t="shared" si="25"/>
        <v>17.502152426731179</v>
      </c>
      <c r="O137">
        <f t="shared" si="26"/>
        <v>5.2324000000000002</v>
      </c>
      <c r="P137">
        <f t="shared" si="27"/>
        <v>12.618675813619159</v>
      </c>
      <c r="Q137">
        <f t="shared" si="28"/>
        <v>110.99646801093897</v>
      </c>
      <c r="R137">
        <f>SUM(Q137:Q153)</f>
        <v>1716.8345730141045</v>
      </c>
      <c r="S137">
        <f t="shared" si="29"/>
        <v>4.1204029752338505</v>
      </c>
      <c r="T137">
        <f t="shared" ref="T137" si="31">IF(S137=0, NA(), S137)</f>
        <v>4.1204029752338505</v>
      </c>
      <c r="V137">
        <f t="shared" si="30"/>
        <v>16.977720678315968</v>
      </c>
      <c r="AG137">
        <v>8.5</v>
      </c>
      <c r="AH137">
        <f t="shared" si="23"/>
        <v>69.699999999999989</v>
      </c>
    </row>
    <row r="138" spans="1:34" x14ac:dyDescent="0.3">
      <c r="A138" s="1">
        <v>44446</v>
      </c>
      <c r="B138">
        <v>0</v>
      </c>
      <c r="C138" t="s">
        <v>18</v>
      </c>
      <c r="D138">
        <v>4</v>
      </c>
      <c r="E138">
        <v>3.1</v>
      </c>
      <c r="F138">
        <v>3.5</v>
      </c>
      <c r="G138">
        <f t="shared" si="22"/>
        <v>0.10415999999999999</v>
      </c>
      <c r="H138">
        <f t="shared" si="24"/>
        <v>0.10415999999999999</v>
      </c>
      <c r="L138">
        <v>2</v>
      </c>
      <c r="M138">
        <v>17</v>
      </c>
      <c r="N138">
        <f t="shared" si="25"/>
        <v>17.502152426731179</v>
      </c>
      <c r="O138">
        <f t="shared" si="26"/>
        <v>5.2324000000000002</v>
      </c>
      <c r="P138">
        <f t="shared" si="27"/>
        <v>14.461736715067589</v>
      </c>
      <c r="Q138">
        <f t="shared" si="28"/>
        <v>138.65787134585077</v>
      </c>
      <c r="S138">
        <f t="shared" si="29"/>
        <v>0</v>
      </c>
      <c r="V138">
        <f t="shared" si="30"/>
        <v>0</v>
      </c>
      <c r="AG138">
        <v>3.5</v>
      </c>
      <c r="AH138">
        <f t="shared" si="23"/>
        <v>10.85</v>
      </c>
    </row>
    <row r="139" spans="1:34" x14ac:dyDescent="0.3">
      <c r="A139" s="1">
        <v>44453</v>
      </c>
      <c r="B139">
        <v>7</v>
      </c>
      <c r="C139" t="s">
        <v>18</v>
      </c>
      <c r="D139">
        <v>6</v>
      </c>
      <c r="E139">
        <v>7.2</v>
      </c>
      <c r="F139">
        <v>6</v>
      </c>
      <c r="G139">
        <f t="shared" si="22"/>
        <v>0.62208000000000008</v>
      </c>
      <c r="H139">
        <f t="shared" si="24"/>
        <v>0.62208000000000008</v>
      </c>
      <c r="L139">
        <v>3</v>
      </c>
      <c r="M139">
        <v>17</v>
      </c>
      <c r="N139">
        <f t="shared" si="25"/>
        <v>17.502152426731179</v>
      </c>
      <c r="O139">
        <f t="shared" si="26"/>
        <v>5.2324000000000002</v>
      </c>
      <c r="P139">
        <f t="shared" si="27"/>
        <v>15.979538180189968</v>
      </c>
      <c r="Q139">
        <f t="shared" si="28"/>
        <v>163.56940833712429</v>
      </c>
      <c r="S139">
        <f t="shared" si="29"/>
        <v>0</v>
      </c>
      <c r="V139">
        <f t="shared" si="30"/>
        <v>0</v>
      </c>
      <c r="AG139">
        <v>6</v>
      </c>
      <c r="AH139">
        <f t="shared" si="23"/>
        <v>43.2</v>
      </c>
    </row>
    <row r="140" spans="1:34" x14ac:dyDescent="0.3">
      <c r="A140" s="1">
        <v>44488</v>
      </c>
      <c r="B140">
        <v>0</v>
      </c>
      <c r="C140" t="s">
        <v>18</v>
      </c>
      <c r="D140">
        <v>4</v>
      </c>
      <c r="E140">
        <v>2.8</v>
      </c>
      <c r="F140">
        <v>3.1</v>
      </c>
      <c r="G140">
        <f t="shared" si="22"/>
        <v>8.3327999999999999E-2</v>
      </c>
      <c r="H140">
        <f t="shared" si="24"/>
        <v>8.3327999999999999E-2</v>
      </c>
      <c r="L140">
        <v>4</v>
      </c>
      <c r="M140">
        <v>17</v>
      </c>
      <c r="N140">
        <f t="shared" si="25"/>
        <v>17.502152426731179</v>
      </c>
      <c r="O140">
        <f t="shared" si="26"/>
        <v>5.2324000000000002</v>
      </c>
      <c r="P140">
        <f t="shared" si="27"/>
        <v>17.023352898233437</v>
      </c>
      <c r="Q140">
        <f t="shared" si="28"/>
        <v>181.81884711871635</v>
      </c>
      <c r="S140">
        <f t="shared" si="29"/>
        <v>0</v>
      </c>
      <c r="V140">
        <f t="shared" si="30"/>
        <v>0</v>
      </c>
      <c r="AG140">
        <v>3.1</v>
      </c>
      <c r="AH140">
        <f t="shared" si="23"/>
        <v>8.68</v>
      </c>
    </row>
    <row r="141" spans="1:34" x14ac:dyDescent="0.3">
      <c r="A141" s="1">
        <v>44495</v>
      </c>
      <c r="B141">
        <v>7</v>
      </c>
      <c r="C141" t="s">
        <v>18</v>
      </c>
      <c r="D141">
        <v>6</v>
      </c>
      <c r="E141">
        <v>7</v>
      </c>
      <c r="F141">
        <v>7.6</v>
      </c>
      <c r="G141">
        <f t="shared" si="22"/>
        <v>0.76607999999999987</v>
      </c>
      <c r="H141">
        <f t="shared" si="24"/>
        <v>0.76607999999999987</v>
      </c>
      <c r="L141">
        <v>5</v>
      </c>
      <c r="M141">
        <v>17</v>
      </c>
      <c r="N141">
        <f t="shared" si="25"/>
        <v>17.502152426731179</v>
      </c>
      <c r="O141">
        <f t="shared" si="26"/>
        <v>5.2324000000000002</v>
      </c>
      <c r="P141">
        <f t="shared" si="27"/>
        <v>17.484897319226608</v>
      </c>
      <c r="Q141">
        <f t="shared" si="28"/>
        <v>190.17856941280792</v>
      </c>
      <c r="S141">
        <f t="shared" si="29"/>
        <v>0</v>
      </c>
      <c r="V141">
        <f t="shared" si="30"/>
        <v>0</v>
      </c>
      <c r="AG141">
        <v>7.6</v>
      </c>
      <c r="AH141">
        <f t="shared" si="23"/>
        <v>53.199999999999996</v>
      </c>
    </row>
    <row r="142" spans="1:34" x14ac:dyDescent="0.3">
      <c r="A142" s="1">
        <v>44502</v>
      </c>
      <c r="B142">
        <v>14</v>
      </c>
      <c r="C142" t="s">
        <v>18</v>
      </c>
      <c r="D142">
        <v>7</v>
      </c>
      <c r="E142">
        <v>10.4</v>
      </c>
      <c r="F142">
        <v>10.5</v>
      </c>
      <c r="G142">
        <f t="shared" si="22"/>
        <v>1.8345599999999997</v>
      </c>
      <c r="H142">
        <f t="shared" si="24"/>
        <v>1.8345599999999997</v>
      </c>
      <c r="L142">
        <v>6</v>
      </c>
      <c r="M142">
        <v>17</v>
      </c>
      <c r="N142">
        <f t="shared" si="25"/>
        <v>17.502152426731179</v>
      </c>
      <c r="O142">
        <f t="shared" si="26"/>
        <v>5.2324000000000002</v>
      </c>
      <c r="P142">
        <f t="shared" si="27"/>
        <v>17.314827756588269</v>
      </c>
      <c r="Q142">
        <f t="shared" si="28"/>
        <v>187.07746911787513</v>
      </c>
      <c r="S142">
        <f t="shared" si="29"/>
        <v>0</v>
      </c>
      <c r="V142">
        <f t="shared" si="30"/>
        <v>0</v>
      </c>
      <c r="AG142">
        <v>10.5</v>
      </c>
      <c r="AH142">
        <f t="shared" si="23"/>
        <v>109.2</v>
      </c>
    </row>
    <row r="143" spans="1:34" x14ac:dyDescent="0.3">
      <c r="A143" s="1">
        <v>44523</v>
      </c>
      <c r="B143">
        <v>0</v>
      </c>
      <c r="C143" t="s">
        <v>18</v>
      </c>
      <c r="D143">
        <v>2</v>
      </c>
      <c r="E143">
        <v>1</v>
      </c>
      <c r="F143">
        <v>1.1000000000000001</v>
      </c>
      <c r="G143">
        <f t="shared" si="22"/>
        <v>5.2800000000000008E-3</v>
      </c>
      <c r="H143">
        <f t="shared" si="24"/>
        <v>5.2800000000000008E-3</v>
      </c>
      <c r="L143">
        <v>7</v>
      </c>
      <c r="M143">
        <v>17</v>
      </c>
      <c r="N143">
        <f t="shared" si="25"/>
        <v>17.502152426731179</v>
      </c>
      <c r="O143">
        <f t="shared" si="26"/>
        <v>5.2324000000000002</v>
      </c>
      <c r="P143">
        <f t="shared" si="27"/>
        <v>16.531428021796181</v>
      </c>
      <c r="Q143">
        <f t="shared" si="28"/>
        <v>173.10486873106476</v>
      </c>
      <c r="S143">
        <f t="shared" si="29"/>
        <v>0</v>
      </c>
      <c r="V143">
        <f t="shared" si="30"/>
        <v>0</v>
      </c>
      <c r="AG143">
        <v>1.1000000000000001</v>
      </c>
      <c r="AH143">
        <f t="shared" si="23"/>
        <v>1.1000000000000001</v>
      </c>
    </row>
    <row r="144" spans="1:34" x14ac:dyDescent="0.3">
      <c r="A144" s="1">
        <v>44530</v>
      </c>
      <c r="B144">
        <v>7</v>
      </c>
      <c r="C144" t="s">
        <v>18</v>
      </c>
      <c r="D144">
        <v>4</v>
      </c>
      <c r="E144">
        <v>2.5</v>
      </c>
      <c r="F144">
        <v>3.6</v>
      </c>
      <c r="G144">
        <f t="shared" si="22"/>
        <v>8.6400000000000005E-2</v>
      </c>
      <c r="H144">
        <f t="shared" si="24"/>
        <v>8.6400000000000005E-2</v>
      </c>
      <c r="L144">
        <v>8</v>
      </c>
      <c r="M144">
        <v>17</v>
      </c>
      <c r="N144">
        <f t="shared" si="25"/>
        <v>17.502152426731179</v>
      </c>
      <c r="O144">
        <f t="shared" si="26"/>
        <v>5.2324000000000002</v>
      </c>
      <c r="P144">
        <f t="shared" si="27"/>
        <v>15.217372470734144</v>
      </c>
      <c r="Q144">
        <f t="shared" si="28"/>
        <v>150.81937524688175</v>
      </c>
      <c r="S144">
        <f t="shared" si="29"/>
        <v>0</v>
      </c>
      <c r="V144">
        <f t="shared" si="30"/>
        <v>0</v>
      </c>
      <c r="AG144">
        <v>3.6</v>
      </c>
      <c r="AH144">
        <f t="shared" si="23"/>
        <v>9</v>
      </c>
    </row>
    <row r="145" spans="1:34" x14ac:dyDescent="0.3">
      <c r="A145" s="1">
        <v>44537</v>
      </c>
      <c r="B145">
        <v>14</v>
      </c>
      <c r="C145" t="s">
        <v>18</v>
      </c>
      <c r="D145">
        <v>6</v>
      </c>
      <c r="E145">
        <v>6</v>
      </c>
      <c r="F145">
        <v>7</v>
      </c>
      <c r="G145">
        <f t="shared" si="22"/>
        <v>0.6048</v>
      </c>
      <c r="H145">
        <f t="shared" si="24"/>
        <v>0.6048</v>
      </c>
      <c r="L145">
        <v>9</v>
      </c>
      <c r="M145">
        <v>17</v>
      </c>
      <c r="N145">
        <f t="shared" si="25"/>
        <v>17.502152426731179</v>
      </c>
      <c r="O145">
        <f t="shared" si="26"/>
        <v>5.2324000000000002</v>
      </c>
      <c r="P145">
        <f t="shared" si="27"/>
        <v>13.50535724239371</v>
      </c>
      <c r="Q145">
        <f t="shared" si="28"/>
        <v>123.94976062714659</v>
      </c>
      <c r="S145">
        <f t="shared" si="29"/>
        <v>0</v>
      </c>
      <c r="V145">
        <f t="shared" si="30"/>
        <v>0</v>
      </c>
      <c r="AG145">
        <v>7</v>
      </c>
      <c r="AH145">
        <f t="shared" si="23"/>
        <v>42</v>
      </c>
    </row>
    <row r="146" spans="1:34" x14ac:dyDescent="0.3">
      <c r="A146" s="1">
        <v>44558</v>
      </c>
      <c r="B146">
        <v>0</v>
      </c>
      <c r="C146" t="s">
        <v>18</v>
      </c>
      <c r="D146">
        <v>1</v>
      </c>
      <c r="E146">
        <v>1</v>
      </c>
      <c r="F146">
        <v>1</v>
      </c>
      <c r="G146">
        <f t="shared" si="22"/>
        <v>2.3999999999999998E-3</v>
      </c>
      <c r="H146">
        <f t="shared" si="24"/>
        <v>2.3999999999999998E-3</v>
      </c>
      <c r="L146">
        <v>10</v>
      </c>
      <c r="M146">
        <v>17</v>
      </c>
      <c r="N146">
        <f t="shared" si="25"/>
        <v>17.502152426731179</v>
      </c>
      <c r="O146">
        <f t="shared" si="26"/>
        <v>5.2324000000000002</v>
      </c>
      <c r="P146">
        <f t="shared" si="27"/>
        <v>11.556054670914186</v>
      </c>
      <c r="Q146">
        <f t="shared" si="28"/>
        <v>96.338544592615861</v>
      </c>
      <c r="S146">
        <f t="shared" si="29"/>
        <v>0</v>
      </c>
      <c r="V146">
        <f t="shared" si="30"/>
        <v>0</v>
      </c>
      <c r="AG146">
        <v>1</v>
      </c>
      <c r="AH146">
        <f t="shared" si="23"/>
        <v>1</v>
      </c>
    </row>
    <row r="147" spans="1:34" x14ac:dyDescent="0.3">
      <c r="A147" s="1">
        <v>44572</v>
      </c>
      <c r="B147">
        <v>7</v>
      </c>
      <c r="C147" t="s">
        <v>18</v>
      </c>
      <c r="D147">
        <v>5</v>
      </c>
      <c r="E147">
        <v>5.7</v>
      </c>
      <c r="F147">
        <v>5.9</v>
      </c>
      <c r="G147">
        <f t="shared" si="22"/>
        <v>0.40356000000000003</v>
      </c>
      <c r="H147">
        <f t="shared" si="24"/>
        <v>0.40356000000000003</v>
      </c>
      <c r="L147">
        <v>11</v>
      </c>
      <c r="M147">
        <v>17</v>
      </c>
      <c r="N147">
        <f t="shared" si="25"/>
        <v>17.502152426731179</v>
      </c>
      <c r="O147">
        <f t="shared" si="26"/>
        <v>5.2324000000000002</v>
      </c>
      <c r="P147">
        <f t="shared" si="27"/>
        <v>9.533452442689283</v>
      </c>
      <c r="Q147">
        <f t="shared" si="28"/>
        <v>71.046298090033417</v>
      </c>
      <c r="S147">
        <f t="shared" si="29"/>
        <v>0</v>
      </c>
      <c r="V147">
        <f t="shared" si="30"/>
        <v>0</v>
      </c>
      <c r="AG147">
        <v>5.9</v>
      </c>
      <c r="AH147">
        <f t="shared" si="23"/>
        <v>33.630000000000003</v>
      </c>
    </row>
    <row r="148" spans="1:34" x14ac:dyDescent="0.3">
      <c r="A148" s="1">
        <v>44579</v>
      </c>
      <c r="B148">
        <v>14</v>
      </c>
      <c r="C148" t="s">
        <v>18</v>
      </c>
      <c r="D148">
        <v>9</v>
      </c>
      <c r="E148">
        <v>9.6999999999999993</v>
      </c>
      <c r="F148">
        <v>9.6999999999999993</v>
      </c>
      <c r="G148">
        <f t="shared" si="22"/>
        <v>2.0323439999999997</v>
      </c>
      <c r="H148">
        <f t="shared" si="24"/>
        <v>2.0323439999999997</v>
      </c>
      <c r="L148">
        <v>12</v>
      </c>
      <c r="M148">
        <v>17</v>
      </c>
      <c r="N148">
        <f t="shared" si="25"/>
        <v>17.502152426731179</v>
      </c>
      <c r="O148">
        <f t="shared" si="26"/>
        <v>5.2324000000000002</v>
      </c>
      <c r="P148">
        <f t="shared" si="27"/>
        <v>7.5827707567826286</v>
      </c>
      <c r="Q148">
        <f t="shared" si="28"/>
        <v>49.89238476969372</v>
      </c>
      <c r="S148">
        <f t="shared" si="29"/>
        <v>0</v>
      </c>
      <c r="V148">
        <f t="shared" si="30"/>
        <v>0</v>
      </c>
      <c r="AG148">
        <v>9.6999999999999993</v>
      </c>
      <c r="AH148">
        <f t="shared" si="23"/>
        <v>94.089999999999989</v>
      </c>
    </row>
    <row r="149" spans="1:34" x14ac:dyDescent="0.3">
      <c r="A149" s="1">
        <v>44446</v>
      </c>
      <c r="B149">
        <v>0</v>
      </c>
      <c r="C149" t="s">
        <v>19</v>
      </c>
      <c r="D149">
        <v>4</v>
      </c>
      <c r="E149">
        <v>3.3</v>
      </c>
      <c r="F149">
        <v>3.3</v>
      </c>
      <c r="G149">
        <f t="shared" si="22"/>
        <v>0.10454399999999998</v>
      </c>
      <c r="H149">
        <f t="shared" si="24"/>
        <v>0.10454399999999998</v>
      </c>
      <c r="L149">
        <v>13</v>
      </c>
      <c r="M149">
        <v>17</v>
      </c>
      <c r="N149">
        <f t="shared" si="25"/>
        <v>17.502152426731179</v>
      </c>
      <c r="O149">
        <f t="shared" si="26"/>
        <v>5.2324000000000002</v>
      </c>
      <c r="P149">
        <f t="shared" si="27"/>
        <v>5.8149067429609582</v>
      </c>
      <c r="Q149">
        <f t="shared" si="28"/>
        <v>33.468239627058566</v>
      </c>
      <c r="S149">
        <f t="shared" si="29"/>
        <v>0</v>
      </c>
      <c r="V149">
        <f t="shared" si="30"/>
        <v>0</v>
      </c>
      <c r="AG149">
        <v>3.3</v>
      </c>
      <c r="AH149">
        <f t="shared" si="23"/>
        <v>10.889999999999999</v>
      </c>
    </row>
    <row r="150" spans="1:34" x14ac:dyDescent="0.3">
      <c r="A150" s="1">
        <v>44453</v>
      </c>
      <c r="B150">
        <v>7</v>
      </c>
      <c r="C150" t="s">
        <v>19</v>
      </c>
      <c r="D150">
        <v>7</v>
      </c>
      <c r="E150">
        <v>6.5</v>
      </c>
      <c r="F150">
        <v>7.1</v>
      </c>
      <c r="G150">
        <f t="shared" si="22"/>
        <v>0.77532000000000012</v>
      </c>
      <c r="H150">
        <f t="shared" si="24"/>
        <v>0.77532000000000012</v>
      </c>
      <c r="L150">
        <v>14</v>
      </c>
      <c r="M150">
        <v>17</v>
      </c>
      <c r="N150">
        <f t="shared" si="25"/>
        <v>17.502152426731179</v>
      </c>
      <c r="O150">
        <f t="shared" si="26"/>
        <v>5.2324000000000002</v>
      </c>
      <c r="P150">
        <f t="shared" si="27"/>
        <v>4.2992696715448311</v>
      </c>
      <c r="Q150">
        <f t="shared" si="28"/>
        <v>21.467100458758928</v>
      </c>
      <c r="S150">
        <f t="shared" si="29"/>
        <v>0</v>
      </c>
      <c r="V150">
        <f t="shared" si="30"/>
        <v>0</v>
      </c>
      <c r="AG150">
        <v>7.1</v>
      </c>
      <c r="AH150">
        <f t="shared" si="23"/>
        <v>46.15</v>
      </c>
    </row>
    <row r="151" spans="1:34" x14ac:dyDescent="0.3">
      <c r="A151" s="1">
        <v>44446</v>
      </c>
      <c r="B151">
        <v>0</v>
      </c>
      <c r="C151" t="s">
        <v>20</v>
      </c>
      <c r="D151">
        <v>4</v>
      </c>
      <c r="E151">
        <v>3.3</v>
      </c>
      <c r="F151">
        <v>3.9</v>
      </c>
      <c r="G151">
        <f t="shared" si="22"/>
        <v>0.123552</v>
      </c>
      <c r="H151">
        <f t="shared" si="24"/>
        <v>0.123552</v>
      </c>
      <c r="L151">
        <v>15</v>
      </c>
      <c r="M151">
        <v>17</v>
      </c>
      <c r="N151">
        <f t="shared" si="25"/>
        <v>17.502152426731179</v>
      </c>
      <c r="O151">
        <f t="shared" si="26"/>
        <v>5.2324000000000002</v>
      </c>
      <c r="P151">
        <f t="shared" si="27"/>
        <v>3.0646700596561822</v>
      </c>
      <c r="Q151">
        <f t="shared" si="28"/>
        <v>13.110230981126506</v>
      </c>
      <c r="S151">
        <f t="shared" si="29"/>
        <v>0</v>
      </c>
      <c r="V151">
        <f t="shared" si="30"/>
        <v>0</v>
      </c>
      <c r="AG151">
        <v>3.9</v>
      </c>
      <c r="AH151">
        <f t="shared" si="23"/>
        <v>12.87</v>
      </c>
    </row>
    <row r="152" spans="1:34" x14ac:dyDescent="0.3">
      <c r="A152" s="1">
        <v>44453</v>
      </c>
      <c r="B152">
        <v>7</v>
      </c>
      <c r="C152" t="s">
        <v>20</v>
      </c>
      <c r="D152">
        <v>7</v>
      </c>
      <c r="E152">
        <v>7.8</v>
      </c>
      <c r="F152">
        <v>7.8</v>
      </c>
      <c r="G152">
        <f t="shared" si="22"/>
        <v>1.0221119999999999</v>
      </c>
      <c r="H152">
        <f t="shared" si="24"/>
        <v>1.0221119999999999</v>
      </c>
      <c r="L152">
        <v>16</v>
      </c>
      <c r="M152">
        <v>17</v>
      </c>
      <c r="N152">
        <f t="shared" si="25"/>
        <v>17.502152426731179</v>
      </c>
      <c r="O152">
        <f t="shared" si="26"/>
        <v>5.2324000000000002</v>
      </c>
      <c r="P152">
        <f t="shared" si="27"/>
        <v>2.1062497632523063</v>
      </c>
      <c r="Q152">
        <f t="shared" si="28"/>
        <v>7.5011457834931345</v>
      </c>
      <c r="S152">
        <f t="shared" si="29"/>
        <v>0</v>
      </c>
      <c r="V152">
        <f t="shared" si="30"/>
        <v>0</v>
      </c>
      <c r="AG152">
        <v>7.8</v>
      </c>
      <c r="AH152">
        <f t="shared" si="23"/>
        <v>60.839999999999996</v>
      </c>
    </row>
    <row r="153" spans="1:34" x14ac:dyDescent="0.3">
      <c r="A153" s="2">
        <v>44439</v>
      </c>
      <c r="B153" s="3">
        <v>0</v>
      </c>
      <c r="C153" s="3" t="s">
        <v>21</v>
      </c>
      <c r="D153" s="3">
        <v>2</v>
      </c>
      <c r="E153" s="3">
        <v>1.5</v>
      </c>
      <c r="F153" s="3">
        <v>1.8</v>
      </c>
      <c r="G153">
        <f t="shared" si="22"/>
        <v>1.2960000000000003E-2</v>
      </c>
      <c r="H153">
        <f t="shared" si="24"/>
        <v>1.2960000000000003E-2</v>
      </c>
      <c r="L153">
        <v>17</v>
      </c>
      <c r="M153">
        <v>17</v>
      </c>
      <c r="N153">
        <f t="shared" si="25"/>
        <v>17.502152426731179</v>
      </c>
      <c r="O153">
        <f t="shared" si="26"/>
        <v>5.2324000000000002</v>
      </c>
      <c r="P153">
        <f t="shared" si="27"/>
        <v>1.395639069984246</v>
      </c>
      <c r="Q153">
        <f t="shared" si="28"/>
        <v>3.8379907629180705</v>
      </c>
      <c r="S153">
        <f t="shared" si="29"/>
        <v>0</v>
      </c>
      <c r="V153">
        <f t="shared" si="30"/>
        <v>0</v>
      </c>
      <c r="AG153" s="3">
        <v>1.8</v>
      </c>
      <c r="AH153">
        <f t="shared" si="23"/>
        <v>2.7</v>
      </c>
    </row>
    <row r="154" spans="1:34" x14ac:dyDescent="0.3">
      <c r="A154" s="2">
        <v>44446</v>
      </c>
      <c r="B154" s="3">
        <v>7</v>
      </c>
      <c r="C154" s="3" t="s">
        <v>21</v>
      </c>
      <c r="D154" s="3">
        <v>3</v>
      </c>
      <c r="E154" s="3">
        <v>2.5</v>
      </c>
      <c r="F154" s="3">
        <v>2.6</v>
      </c>
      <c r="G154">
        <f t="shared" si="22"/>
        <v>4.6800000000000001E-2</v>
      </c>
      <c r="H154">
        <f t="shared" si="24"/>
        <v>4.6800000000000001E-2</v>
      </c>
      <c r="AG154" s="3">
        <v>2.6</v>
      </c>
      <c r="AH154">
        <f t="shared" ref="AH154:AH217" si="32">E154*F154</f>
        <v>6.5</v>
      </c>
    </row>
    <row r="155" spans="1:34" x14ac:dyDescent="0.3">
      <c r="A155" s="2">
        <v>44453</v>
      </c>
      <c r="B155" s="3">
        <v>14</v>
      </c>
      <c r="C155" s="3" t="s">
        <v>21</v>
      </c>
      <c r="D155" s="3">
        <v>3</v>
      </c>
      <c r="E155" s="3">
        <v>5.4</v>
      </c>
      <c r="F155" s="3">
        <v>5.7</v>
      </c>
      <c r="G155">
        <f t="shared" si="22"/>
        <v>0.22161600000000004</v>
      </c>
      <c r="H155">
        <f t="shared" si="24"/>
        <v>0.22161600000000004</v>
      </c>
      <c r="AG155" s="3">
        <v>5.7</v>
      </c>
      <c r="AH155">
        <f t="shared" si="32"/>
        <v>30.780000000000005</v>
      </c>
    </row>
    <row r="156" spans="1:34" x14ac:dyDescent="0.3">
      <c r="A156" s="2">
        <v>44462</v>
      </c>
      <c r="B156" s="3">
        <v>23</v>
      </c>
      <c r="C156" s="3" t="s">
        <v>21</v>
      </c>
      <c r="D156" s="3">
        <v>8</v>
      </c>
      <c r="E156" s="3">
        <v>8.1999999999999993</v>
      </c>
      <c r="F156" s="3">
        <v>8.1999999999999993</v>
      </c>
      <c r="G156">
        <f t="shared" si="22"/>
        <v>1.2910079999999997</v>
      </c>
      <c r="H156">
        <f t="shared" si="24"/>
        <v>1.2910079999999997</v>
      </c>
      <c r="AG156" s="3">
        <v>8.1999999999999993</v>
      </c>
      <c r="AH156">
        <f t="shared" si="32"/>
        <v>67.239999999999995</v>
      </c>
    </row>
    <row r="157" spans="1:34" x14ac:dyDescent="0.3">
      <c r="A157" s="1">
        <v>44465</v>
      </c>
      <c r="B157">
        <v>0</v>
      </c>
      <c r="C157" t="s">
        <v>21</v>
      </c>
      <c r="D157">
        <v>6</v>
      </c>
      <c r="E157">
        <v>10</v>
      </c>
      <c r="F157">
        <v>10.3</v>
      </c>
      <c r="G157">
        <f t="shared" si="22"/>
        <v>1.4832000000000001</v>
      </c>
      <c r="H157">
        <f t="shared" si="24"/>
        <v>1.4832000000000001</v>
      </c>
      <c r="AG157">
        <v>10.3</v>
      </c>
      <c r="AH157">
        <f t="shared" si="32"/>
        <v>103</v>
      </c>
    </row>
    <row r="158" spans="1:34" x14ac:dyDescent="0.3">
      <c r="A158" s="1">
        <v>44488</v>
      </c>
      <c r="B158">
        <v>0</v>
      </c>
      <c r="C158" t="s">
        <v>21</v>
      </c>
      <c r="D158">
        <v>3</v>
      </c>
      <c r="E158">
        <v>2.2000000000000002</v>
      </c>
      <c r="F158">
        <v>2.5</v>
      </c>
      <c r="G158">
        <f t="shared" si="22"/>
        <v>3.9600000000000003E-2</v>
      </c>
      <c r="H158">
        <f t="shared" si="24"/>
        <v>3.9600000000000003E-2</v>
      </c>
      <c r="AG158">
        <v>2.5</v>
      </c>
      <c r="AH158">
        <f t="shared" si="32"/>
        <v>5.5</v>
      </c>
    </row>
    <row r="159" spans="1:34" x14ac:dyDescent="0.3">
      <c r="A159" s="1">
        <v>44495</v>
      </c>
      <c r="B159">
        <v>7</v>
      </c>
      <c r="C159" t="s">
        <v>21</v>
      </c>
      <c r="D159">
        <v>5</v>
      </c>
      <c r="E159">
        <v>5.4</v>
      </c>
      <c r="F159">
        <v>5.5</v>
      </c>
      <c r="G159">
        <f t="shared" si="22"/>
        <v>0.35639999999999999</v>
      </c>
      <c r="H159">
        <f t="shared" si="24"/>
        <v>0.35639999999999999</v>
      </c>
      <c r="AG159">
        <v>5.5</v>
      </c>
      <c r="AH159">
        <f t="shared" si="32"/>
        <v>29.700000000000003</v>
      </c>
    </row>
    <row r="160" spans="1:34" x14ac:dyDescent="0.3">
      <c r="A160" s="1">
        <v>44502</v>
      </c>
      <c r="B160">
        <v>14</v>
      </c>
      <c r="C160" t="s">
        <v>21</v>
      </c>
      <c r="D160">
        <v>7</v>
      </c>
      <c r="E160">
        <v>8.6999999999999993</v>
      </c>
      <c r="F160">
        <v>7.5</v>
      </c>
      <c r="G160">
        <f t="shared" si="22"/>
        <v>1.0961999999999998</v>
      </c>
      <c r="H160">
        <f t="shared" si="24"/>
        <v>1.0961999999999998</v>
      </c>
      <c r="AG160">
        <v>7.5</v>
      </c>
      <c r="AH160">
        <f t="shared" si="32"/>
        <v>65.25</v>
      </c>
    </row>
    <row r="161" spans="1:34" x14ac:dyDescent="0.3">
      <c r="A161" s="2">
        <v>44516</v>
      </c>
      <c r="B161" s="3">
        <v>28</v>
      </c>
      <c r="C161" s="3" t="s">
        <v>21</v>
      </c>
      <c r="D161" s="3">
        <v>10</v>
      </c>
      <c r="E161" s="3">
        <v>10.3</v>
      </c>
      <c r="F161" s="3">
        <v>11.7</v>
      </c>
      <c r="G161">
        <f t="shared" si="22"/>
        <v>2.8922399999999997</v>
      </c>
      <c r="H161">
        <f t="shared" si="24"/>
        <v>2.8922399999999997</v>
      </c>
      <c r="AG161" s="3">
        <v>11.7</v>
      </c>
      <c r="AH161">
        <f t="shared" si="32"/>
        <v>120.51</v>
      </c>
    </row>
    <row r="162" spans="1:34" x14ac:dyDescent="0.3">
      <c r="A162" s="1">
        <v>44523</v>
      </c>
      <c r="B162">
        <v>0</v>
      </c>
      <c r="C162" t="s">
        <v>21</v>
      </c>
      <c r="D162">
        <v>2</v>
      </c>
      <c r="E162">
        <v>1.7</v>
      </c>
      <c r="F162">
        <v>1.6</v>
      </c>
      <c r="G162">
        <f t="shared" si="22"/>
        <v>1.3056E-2</v>
      </c>
      <c r="H162">
        <f t="shared" si="24"/>
        <v>1.3056E-2</v>
      </c>
      <c r="AG162">
        <v>1.6</v>
      </c>
      <c r="AH162">
        <f t="shared" si="32"/>
        <v>2.72</v>
      </c>
    </row>
    <row r="163" spans="1:34" x14ac:dyDescent="0.3">
      <c r="A163" s="1">
        <v>44530</v>
      </c>
      <c r="B163">
        <v>7</v>
      </c>
      <c r="C163" t="s">
        <v>21</v>
      </c>
      <c r="D163">
        <v>4</v>
      </c>
      <c r="E163">
        <v>2</v>
      </c>
      <c r="F163">
        <v>2.1</v>
      </c>
      <c r="G163">
        <f t="shared" si="22"/>
        <v>4.0320000000000002E-2</v>
      </c>
      <c r="H163">
        <f t="shared" si="24"/>
        <v>4.0320000000000002E-2</v>
      </c>
      <c r="AG163">
        <v>2.1</v>
      </c>
      <c r="AH163">
        <f t="shared" si="32"/>
        <v>4.2</v>
      </c>
    </row>
    <row r="164" spans="1:34" x14ac:dyDescent="0.3">
      <c r="A164" s="1">
        <v>44537</v>
      </c>
      <c r="B164">
        <v>14</v>
      </c>
      <c r="C164" t="s">
        <v>21</v>
      </c>
      <c r="D164">
        <v>6</v>
      </c>
      <c r="E164">
        <v>4.5</v>
      </c>
      <c r="F164">
        <v>4.8</v>
      </c>
      <c r="G164">
        <f t="shared" si="22"/>
        <v>0.31103999999999998</v>
      </c>
      <c r="H164">
        <f t="shared" si="24"/>
        <v>0.31103999999999998</v>
      </c>
      <c r="AG164">
        <v>4.8</v>
      </c>
      <c r="AH164">
        <f t="shared" si="32"/>
        <v>21.599999999999998</v>
      </c>
    </row>
    <row r="165" spans="1:34" x14ac:dyDescent="0.3">
      <c r="A165" s="2">
        <v>44439</v>
      </c>
      <c r="B165" s="3">
        <v>0</v>
      </c>
      <c r="C165" s="3" t="s">
        <v>22</v>
      </c>
      <c r="D165" s="3">
        <v>2</v>
      </c>
      <c r="E165" s="3">
        <v>1.6</v>
      </c>
      <c r="F165" s="3">
        <v>2</v>
      </c>
      <c r="G165">
        <f t="shared" si="22"/>
        <v>1.5360000000000002E-2</v>
      </c>
      <c r="H165">
        <f t="shared" si="24"/>
        <v>1.5360000000000002E-2</v>
      </c>
      <c r="AG165" s="3">
        <v>2</v>
      </c>
      <c r="AH165">
        <f t="shared" si="32"/>
        <v>3.2</v>
      </c>
    </row>
    <row r="166" spans="1:34" x14ac:dyDescent="0.3">
      <c r="A166" s="2">
        <v>44446</v>
      </c>
      <c r="B166" s="3">
        <v>7</v>
      </c>
      <c r="C166" s="3" t="s">
        <v>22</v>
      </c>
      <c r="D166" s="3">
        <v>4</v>
      </c>
      <c r="E166" s="3">
        <v>3.1</v>
      </c>
      <c r="F166" s="3">
        <v>3.4</v>
      </c>
      <c r="G166">
        <f t="shared" si="22"/>
        <v>0.101184</v>
      </c>
      <c r="H166">
        <f t="shared" si="24"/>
        <v>0.101184</v>
      </c>
      <c r="AG166" s="3">
        <v>3.4</v>
      </c>
      <c r="AH166">
        <f t="shared" si="32"/>
        <v>10.54</v>
      </c>
    </row>
    <row r="167" spans="1:34" x14ac:dyDescent="0.3">
      <c r="A167" s="2">
        <v>44453</v>
      </c>
      <c r="B167" s="3">
        <v>14</v>
      </c>
      <c r="C167" s="3" t="s">
        <v>22</v>
      </c>
      <c r="D167" s="3">
        <v>4</v>
      </c>
      <c r="E167" s="3">
        <v>5</v>
      </c>
      <c r="F167" s="3">
        <v>5.7</v>
      </c>
      <c r="G167">
        <f t="shared" si="22"/>
        <v>0.27360000000000001</v>
      </c>
      <c r="H167">
        <f t="shared" si="24"/>
        <v>0.27360000000000001</v>
      </c>
      <c r="AG167" s="3">
        <v>5.7</v>
      </c>
      <c r="AH167">
        <f t="shared" si="32"/>
        <v>28.5</v>
      </c>
    </row>
    <row r="168" spans="1:34" x14ac:dyDescent="0.3">
      <c r="A168" s="2">
        <v>44462</v>
      </c>
      <c r="B168" s="3">
        <v>23</v>
      </c>
      <c r="C168" s="3" t="s">
        <v>22</v>
      </c>
      <c r="D168" s="3">
        <v>9</v>
      </c>
      <c r="E168" s="3">
        <v>8.5</v>
      </c>
      <c r="F168" s="3">
        <v>8.1999999999999993</v>
      </c>
      <c r="G168">
        <f t="shared" si="22"/>
        <v>1.50552</v>
      </c>
      <c r="H168">
        <f t="shared" si="24"/>
        <v>1.50552</v>
      </c>
      <c r="AG168" s="3">
        <v>8.1999999999999993</v>
      </c>
      <c r="AH168">
        <f t="shared" si="32"/>
        <v>69.699999999999989</v>
      </c>
    </row>
    <row r="169" spans="1:34" x14ac:dyDescent="0.3">
      <c r="A169" s="1">
        <v>44488</v>
      </c>
      <c r="B169">
        <v>0</v>
      </c>
      <c r="C169" t="s">
        <v>22</v>
      </c>
      <c r="D169">
        <v>3</v>
      </c>
      <c r="E169">
        <v>1.5</v>
      </c>
      <c r="F169">
        <v>1.7</v>
      </c>
      <c r="G169">
        <f t="shared" si="22"/>
        <v>1.8359999999999998E-2</v>
      </c>
      <c r="H169">
        <f t="shared" si="24"/>
        <v>1.8359999999999998E-2</v>
      </c>
      <c r="AG169">
        <v>1.7</v>
      </c>
      <c r="AH169">
        <f t="shared" si="32"/>
        <v>2.5499999999999998</v>
      </c>
    </row>
    <row r="170" spans="1:34" x14ac:dyDescent="0.3">
      <c r="A170" s="1">
        <v>44495</v>
      </c>
      <c r="B170">
        <v>7</v>
      </c>
      <c r="C170" t="s">
        <v>22</v>
      </c>
      <c r="D170">
        <v>5</v>
      </c>
      <c r="E170">
        <v>5.2</v>
      </c>
      <c r="F170">
        <v>4.7</v>
      </c>
      <c r="G170">
        <f t="shared" si="22"/>
        <v>0.29328000000000004</v>
      </c>
      <c r="H170">
        <f t="shared" si="24"/>
        <v>0.29328000000000004</v>
      </c>
      <c r="AG170">
        <v>4.7</v>
      </c>
      <c r="AH170">
        <f t="shared" si="32"/>
        <v>24.44</v>
      </c>
    </row>
    <row r="171" spans="1:34" x14ac:dyDescent="0.3">
      <c r="A171" s="1">
        <v>44502</v>
      </c>
      <c r="B171">
        <v>14</v>
      </c>
      <c r="C171" t="s">
        <v>22</v>
      </c>
      <c r="D171">
        <v>6</v>
      </c>
      <c r="E171">
        <v>7.6</v>
      </c>
      <c r="F171">
        <v>7.9</v>
      </c>
      <c r="G171">
        <f t="shared" si="22"/>
        <v>0.86457599999999979</v>
      </c>
      <c r="H171">
        <f t="shared" si="24"/>
        <v>0.86457599999999979</v>
      </c>
      <c r="AG171">
        <v>7.9</v>
      </c>
      <c r="AH171">
        <f t="shared" si="32"/>
        <v>60.04</v>
      </c>
    </row>
    <row r="172" spans="1:34" x14ac:dyDescent="0.3">
      <c r="A172" s="1">
        <v>44509</v>
      </c>
      <c r="B172">
        <v>21</v>
      </c>
      <c r="C172" t="s">
        <v>22</v>
      </c>
      <c r="D172">
        <v>8</v>
      </c>
      <c r="E172">
        <v>10.4</v>
      </c>
      <c r="F172">
        <v>9.6999999999999993</v>
      </c>
      <c r="G172">
        <f t="shared" si="22"/>
        <v>1.936896</v>
      </c>
      <c r="H172">
        <f t="shared" si="24"/>
        <v>1.936896</v>
      </c>
      <c r="AG172">
        <v>9.6999999999999993</v>
      </c>
      <c r="AH172">
        <f t="shared" si="32"/>
        <v>100.88</v>
      </c>
    </row>
    <row r="173" spans="1:34" x14ac:dyDescent="0.3">
      <c r="A173" s="1">
        <v>44516</v>
      </c>
      <c r="B173">
        <v>28</v>
      </c>
      <c r="C173" t="s">
        <v>22</v>
      </c>
      <c r="D173">
        <v>9</v>
      </c>
      <c r="E173">
        <v>12.4</v>
      </c>
      <c r="F173">
        <v>12.1</v>
      </c>
      <c r="G173">
        <f t="shared" si="22"/>
        <v>3.2408640000000002</v>
      </c>
      <c r="H173">
        <f t="shared" si="24"/>
        <v>3.2408640000000002</v>
      </c>
      <c r="AG173">
        <v>12.1</v>
      </c>
      <c r="AH173">
        <f t="shared" si="32"/>
        <v>150.04</v>
      </c>
    </row>
    <row r="174" spans="1:34" x14ac:dyDescent="0.3">
      <c r="A174" s="1">
        <v>44523</v>
      </c>
      <c r="B174">
        <v>0</v>
      </c>
      <c r="C174" t="s">
        <v>22</v>
      </c>
      <c r="D174">
        <v>2</v>
      </c>
      <c r="E174">
        <v>1</v>
      </c>
      <c r="F174">
        <v>1</v>
      </c>
      <c r="G174">
        <f t="shared" si="22"/>
        <v>4.7999999999999996E-3</v>
      </c>
      <c r="H174">
        <f t="shared" si="24"/>
        <v>4.7999999999999996E-3</v>
      </c>
      <c r="AG174">
        <v>1</v>
      </c>
      <c r="AH174">
        <f t="shared" si="32"/>
        <v>1</v>
      </c>
    </row>
    <row r="175" spans="1:34" x14ac:dyDescent="0.3">
      <c r="A175" s="1">
        <v>44530</v>
      </c>
      <c r="B175">
        <v>7</v>
      </c>
      <c r="C175" t="s">
        <v>22</v>
      </c>
      <c r="D175">
        <v>5</v>
      </c>
      <c r="E175">
        <v>2.9</v>
      </c>
      <c r="F175">
        <v>3.7</v>
      </c>
      <c r="G175">
        <f t="shared" si="22"/>
        <v>0.12876000000000001</v>
      </c>
      <c r="H175">
        <f t="shared" si="24"/>
        <v>0.12876000000000001</v>
      </c>
      <c r="AG175">
        <v>3.7</v>
      </c>
      <c r="AH175">
        <f t="shared" si="32"/>
        <v>10.73</v>
      </c>
    </row>
    <row r="176" spans="1:34" x14ac:dyDescent="0.3">
      <c r="A176" s="1">
        <v>44537</v>
      </c>
      <c r="B176">
        <v>14</v>
      </c>
      <c r="C176" t="s">
        <v>22</v>
      </c>
      <c r="D176">
        <v>7</v>
      </c>
      <c r="E176">
        <v>6.3</v>
      </c>
      <c r="F176">
        <v>9.1</v>
      </c>
      <c r="G176">
        <f t="shared" si="22"/>
        <v>0.963144</v>
      </c>
      <c r="H176">
        <f t="shared" si="24"/>
        <v>0.963144</v>
      </c>
      <c r="AG176">
        <v>9.1</v>
      </c>
      <c r="AH176">
        <f t="shared" si="32"/>
        <v>57.33</v>
      </c>
    </row>
    <row r="177" spans="1:34" x14ac:dyDescent="0.3">
      <c r="A177" s="1">
        <v>44544</v>
      </c>
      <c r="B177">
        <v>21</v>
      </c>
      <c r="C177" t="s">
        <v>22</v>
      </c>
      <c r="D177">
        <v>10</v>
      </c>
      <c r="E177">
        <v>9</v>
      </c>
      <c r="F177">
        <v>8.6999999999999993</v>
      </c>
      <c r="G177">
        <f t="shared" si="22"/>
        <v>1.8791999999999995</v>
      </c>
      <c r="H177">
        <f t="shared" si="24"/>
        <v>1.8791999999999995</v>
      </c>
      <c r="AG177">
        <v>8.6999999999999993</v>
      </c>
      <c r="AH177">
        <f t="shared" si="32"/>
        <v>78.3</v>
      </c>
    </row>
    <row r="178" spans="1:34" x14ac:dyDescent="0.3">
      <c r="A178" s="2">
        <v>44439</v>
      </c>
      <c r="B178" s="3">
        <v>0</v>
      </c>
      <c r="C178" s="3" t="s">
        <v>23</v>
      </c>
      <c r="D178" s="3">
        <v>1</v>
      </c>
      <c r="E178" s="3">
        <v>2</v>
      </c>
      <c r="F178" s="3">
        <v>2.2999999999999998</v>
      </c>
      <c r="G178">
        <f t="shared" si="22"/>
        <v>1.1039999999999999E-2</v>
      </c>
      <c r="H178">
        <f t="shared" si="24"/>
        <v>1.1039999999999999E-2</v>
      </c>
      <c r="AG178" s="3">
        <v>2.2999999999999998</v>
      </c>
      <c r="AH178">
        <f t="shared" si="32"/>
        <v>4.5999999999999996</v>
      </c>
    </row>
    <row r="179" spans="1:34" x14ac:dyDescent="0.3">
      <c r="A179" s="2">
        <v>44446</v>
      </c>
      <c r="B179" s="3">
        <v>7</v>
      </c>
      <c r="C179" s="3" t="s">
        <v>23</v>
      </c>
      <c r="D179" s="3">
        <v>4</v>
      </c>
      <c r="E179" s="3">
        <v>2.8</v>
      </c>
      <c r="F179" s="3">
        <v>3.4</v>
      </c>
      <c r="G179">
        <f t="shared" si="22"/>
        <v>9.1392000000000001E-2</v>
      </c>
      <c r="H179">
        <f t="shared" si="24"/>
        <v>9.1392000000000001E-2</v>
      </c>
      <c r="AG179" s="3">
        <v>3.4</v>
      </c>
      <c r="AH179">
        <f t="shared" si="32"/>
        <v>9.52</v>
      </c>
    </row>
    <row r="180" spans="1:34" x14ac:dyDescent="0.3">
      <c r="A180" s="2">
        <v>44453</v>
      </c>
      <c r="B180" s="3">
        <v>14</v>
      </c>
      <c r="C180" s="3" t="s">
        <v>23</v>
      </c>
      <c r="D180" s="3">
        <v>5</v>
      </c>
      <c r="E180" s="3">
        <v>5</v>
      </c>
      <c r="F180" s="3">
        <v>5.7</v>
      </c>
      <c r="G180">
        <f t="shared" si="22"/>
        <v>0.34200000000000003</v>
      </c>
      <c r="H180">
        <f t="shared" si="24"/>
        <v>0.34200000000000003</v>
      </c>
      <c r="AG180" s="3">
        <v>5.7</v>
      </c>
      <c r="AH180">
        <f t="shared" si="32"/>
        <v>28.5</v>
      </c>
    </row>
    <row r="181" spans="1:34" x14ac:dyDescent="0.3">
      <c r="A181" s="2">
        <v>44462</v>
      </c>
      <c r="B181" s="3">
        <v>23</v>
      </c>
      <c r="C181" s="3" t="s">
        <v>23</v>
      </c>
      <c r="D181" s="3">
        <v>8</v>
      </c>
      <c r="E181" s="3">
        <v>7.3</v>
      </c>
      <c r="F181" s="3">
        <v>8.8000000000000007</v>
      </c>
      <c r="G181">
        <f t="shared" si="22"/>
        <v>1.2334080000000003</v>
      </c>
      <c r="H181">
        <f t="shared" si="24"/>
        <v>1.2334080000000003</v>
      </c>
      <c r="AG181" s="3">
        <v>8.8000000000000007</v>
      </c>
      <c r="AH181">
        <f t="shared" si="32"/>
        <v>64.240000000000009</v>
      </c>
    </row>
    <row r="182" spans="1:34" x14ac:dyDescent="0.3">
      <c r="A182" s="2">
        <v>44465</v>
      </c>
      <c r="B182" s="3">
        <v>0</v>
      </c>
      <c r="C182" s="3" t="s">
        <v>23</v>
      </c>
      <c r="D182" s="3">
        <v>5</v>
      </c>
      <c r="E182" s="3">
        <v>11</v>
      </c>
      <c r="F182" s="3">
        <v>10.4</v>
      </c>
      <c r="G182">
        <f t="shared" si="22"/>
        <v>1.3728</v>
      </c>
      <c r="H182">
        <f t="shared" si="24"/>
        <v>1.3728</v>
      </c>
      <c r="AG182" s="3">
        <v>10.4</v>
      </c>
      <c r="AH182">
        <f t="shared" si="32"/>
        <v>114.4</v>
      </c>
    </row>
    <row r="183" spans="1:34" x14ac:dyDescent="0.3">
      <c r="A183" s="2">
        <v>44488</v>
      </c>
      <c r="B183" s="3">
        <v>0</v>
      </c>
      <c r="C183" s="3" t="s">
        <v>23</v>
      </c>
      <c r="D183" s="3">
        <v>2</v>
      </c>
      <c r="E183" s="3">
        <v>2.6</v>
      </c>
      <c r="F183" s="3">
        <v>2.6</v>
      </c>
      <c r="G183">
        <f t="shared" si="22"/>
        <v>3.2448000000000005E-2</v>
      </c>
      <c r="H183">
        <f t="shared" si="24"/>
        <v>3.2448000000000005E-2</v>
      </c>
      <c r="AG183" s="3">
        <v>2.6</v>
      </c>
      <c r="AH183">
        <f t="shared" si="32"/>
        <v>6.7600000000000007</v>
      </c>
    </row>
    <row r="184" spans="1:34" x14ac:dyDescent="0.3">
      <c r="A184" s="2">
        <v>44495</v>
      </c>
      <c r="B184" s="3">
        <v>7</v>
      </c>
      <c r="C184" s="3" t="s">
        <v>23</v>
      </c>
      <c r="D184" s="3">
        <v>4</v>
      </c>
      <c r="E184" s="3">
        <v>4.0999999999999996</v>
      </c>
      <c r="F184" s="3">
        <v>4.0999999999999996</v>
      </c>
      <c r="G184">
        <f t="shared" si="22"/>
        <v>0.16137599999999996</v>
      </c>
      <c r="H184">
        <f t="shared" si="24"/>
        <v>0.16137599999999996</v>
      </c>
      <c r="AG184" s="3">
        <v>4.0999999999999996</v>
      </c>
      <c r="AH184">
        <f t="shared" si="32"/>
        <v>16.809999999999999</v>
      </c>
    </row>
    <row r="185" spans="1:34" x14ac:dyDescent="0.3">
      <c r="A185" s="2">
        <v>44502</v>
      </c>
      <c r="B185" s="3">
        <v>14</v>
      </c>
      <c r="C185" s="3" t="s">
        <v>23</v>
      </c>
      <c r="D185" s="3">
        <v>6</v>
      </c>
      <c r="E185" s="3">
        <v>7.4</v>
      </c>
      <c r="F185" s="3">
        <v>6.8</v>
      </c>
      <c r="G185">
        <f t="shared" si="22"/>
        <v>0.72460800000000003</v>
      </c>
      <c r="H185">
        <f t="shared" si="24"/>
        <v>0.72460800000000003</v>
      </c>
      <c r="AG185" s="3">
        <v>6.8</v>
      </c>
      <c r="AH185">
        <f t="shared" si="32"/>
        <v>50.32</v>
      </c>
    </row>
    <row r="186" spans="1:34" x14ac:dyDescent="0.3">
      <c r="A186" s="2">
        <v>44509</v>
      </c>
      <c r="B186" s="3">
        <v>21</v>
      </c>
      <c r="C186" s="3" t="s">
        <v>23</v>
      </c>
      <c r="D186" s="3">
        <v>8</v>
      </c>
      <c r="E186" s="3">
        <v>11.2</v>
      </c>
      <c r="F186" s="3">
        <v>10.1</v>
      </c>
      <c r="G186">
        <f t="shared" si="22"/>
        <v>2.1719039999999996</v>
      </c>
      <c r="H186">
        <f t="shared" si="24"/>
        <v>2.1719039999999996</v>
      </c>
      <c r="AG186" s="3">
        <v>10.1</v>
      </c>
      <c r="AH186">
        <f t="shared" si="32"/>
        <v>113.11999999999999</v>
      </c>
    </row>
    <row r="187" spans="1:34" x14ac:dyDescent="0.3">
      <c r="A187" s="1">
        <v>44523</v>
      </c>
      <c r="B187">
        <v>0</v>
      </c>
      <c r="C187" t="s">
        <v>23</v>
      </c>
      <c r="D187">
        <v>2</v>
      </c>
      <c r="E187">
        <v>1.2</v>
      </c>
      <c r="F187">
        <v>1.3</v>
      </c>
      <c r="G187">
        <f t="shared" si="22"/>
        <v>7.4879999999999999E-3</v>
      </c>
      <c r="H187">
        <f t="shared" si="24"/>
        <v>7.4879999999999999E-3</v>
      </c>
      <c r="AG187">
        <v>1.3</v>
      </c>
      <c r="AH187">
        <f t="shared" si="32"/>
        <v>1.56</v>
      </c>
    </row>
    <row r="188" spans="1:34" x14ac:dyDescent="0.3">
      <c r="A188" s="1">
        <v>44530</v>
      </c>
      <c r="B188">
        <v>7</v>
      </c>
      <c r="C188" t="s">
        <v>23</v>
      </c>
      <c r="D188">
        <v>4</v>
      </c>
      <c r="E188">
        <v>2.8</v>
      </c>
      <c r="F188">
        <v>4.5</v>
      </c>
      <c r="G188">
        <f t="shared" si="22"/>
        <v>0.12095999999999998</v>
      </c>
      <c r="H188">
        <f t="shared" si="24"/>
        <v>0.12095999999999998</v>
      </c>
      <c r="AG188">
        <v>4.5</v>
      </c>
      <c r="AH188">
        <f t="shared" si="32"/>
        <v>12.6</v>
      </c>
    </row>
    <row r="189" spans="1:34" x14ac:dyDescent="0.3">
      <c r="A189" s="1">
        <v>44537</v>
      </c>
      <c r="B189">
        <v>14</v>
      </c>
      <c r="C189" t="s">
        <v>23</v>
      </c>
      <c r="D189">
        <v>6</v>
      </c>
      <c r="E189">
        <v>6.4</v>
      </c>
      <c r="F189">
        <v>6.7</v>
      </c>
      <c r="G189">
        <f t="shared" si="22"/>
        <v>0.61747200000000013</v>
      </c>
      <c r="H189">
        <f t="shared" si="24"/>
        <v>0.61747200000000013</v>
      </c>
      <c r="AG189">
        <v>6.7</v>
      </c>
      <c r="AH189">
        <f t="shared" si="32"/>
        <v>42.88</v>
      </c>
    </row>
    <row r="190" spans="1:34" x14ac:dyDescent="0.3">
      <c r="A190" s="1">
        <v>44544</v>
      </c>
      <c r="B190">
        <v>21</v>
      </c>
      <c r="C190" t="s">
        <v>23</v>
      </c>
      <c r="D190">
        <v>7</v>
      </c>
      <c r="E190">
        <v>10.199999999999999</v>
      </c>
      <c r="F190">
        <v>9.6999999999999993</v>
      </c>
      <c r="G190">
        <f t="shared" si="22"/>
        <v>1.6621919999999994</v>
      </c>
      <c r="H190">
        <f t="shared" si="24"/>
        <v>1.6621919999999994</v>
      </c>
      <c r="AG190">
        <v>9.6999999999999993</v>
      </c>
      <c r="AH190">
        <f t="shared" si="32"/>
        <v>98.939999999999984</v>
      </c>
    </row>
    <row r="191" spans="1:34" x14ac:dyDescent="0.3">
      <c r="A191" s="2">
        <v>44439</v>
      </c>
      <c r="B191" s="3">
        <v>0</v>
      </c>
      <c r="C191" s="3" t="s">
        <v>24</v>
      </c>
      <c r="D191" s="3">
        <v>2</v>
      </c>
      <c r="E191" s="3">
        <v>2.1</v>
      </c>
      <c r="F191" s="3">
        <v>2.2999999999999998</v>
      </c>
      <c r="G191">
        <f t="shared" si="22"/>
        <v>2.3184E-2</v>
      </c>
      <c r="H191">
        <f t="shared" si="24"/>
        <v>2.3184E-2</v>
      </c>
      <c r="AG191" s="3">
        <v>2.2999999999999998</v>
      </c>
      <c r="AH191">
        <f t="shared" si="32"/>
        <v>4.83</v>
      </c>
    </row>
    <row r="192" spans="1:34" x14ac:dyDescent="0.3">
      <c r="A192" s="2">
        <v>44446</v>
      </c>
      <c r="B192" s="3">
        <v>7</v>
      </c>
      <c r="C192" s="3" t="s">
        <v>24</v>
      </c>
      <c r="D192" s="3">
        <v>4</v>
      </c>
      <c r="E192" s="3">
        <v>3.3</v>
      </c>
      <c r="F192" s="3">
        <v>3.6</v>
      </c>
      <c r="G192">
        <f t="shared" si="22"/>
        <v>0.114048</v>
      </c>
      <c r="H192">
        <f t="shared" si="24"/>
        <v>0.114048</v>
      </c>
      <c r="AG192" s="3">
        <v>3.6</v>
      </c>
      <c r="AH192">
        <f t="shared" si="32"/>
        <v>11.879999999999999</v>
      </c>
    </row>
    <row r="193" spans="1:34" x14ac:dyDescent="0.3">
      <c r="A193" s="2">
        <v>44453</v>
      </c>
      <c r="B193" s="3">
        <v>14</v>
      </c>
      <c r="C193" s="3" t="s">
        <v>24</v>
      </c>
      <c r="D193" s="3">
        <v>5</v>
      </c>
      <c r="E193" s="3">
        <v>5.4</v>
      </c>
      <c r="F193" s="3">
        <v>5.8</v>
      </c>
      <c r="G193">
        <f t="shared" si="22"/>
        <v>0.37583999999999995</v>
      </c>
      <c r="H193">
        <f t="shared" si="24"/>
        <v>0.37583999999999995</v>
      </c>
      <c r="AG193" s="3">
        <v>5.8</v>
      </c>
      <c r="AH193">
        <f t="shared" si="32"/>
        <v>31.32</v>
      </c>
    </row>
    <row r="194" spans="1:34" x14ac:dyDescent="0.3">
      <c r="A194" s="2">
        <v>44462</v>
      </c>
      <c r="B194" s="3">
        <v>23</v>
      </c>
      <c r="C194" s="3" t="s">
        <v>24</v>
      </c>
      <c r="D194" s="3">
        <v>8</v>
      </c>
      <c r="E194" s="3">
        <v>9.6</v>
      </c>
      <c r="F194" s="3">
        <v>8</v>
      </c>
      <c r="G194">
        <f t="shared" ref="G194:G257" si="33">D194*E194*F194*$J$2/10000</f>
        <v>1.4745599999999999</v>
      </c>
      <c r="H194">
        <f t="shared" si="24"/>
        <v>1.4745599999999999</v>
      </c>
      <c r="AG194" s="3">
        <v>8</v>
      </c>
      <c r="AH194">
        <f t="shared" si="32"/>
        <v>76.8</v>
      </c>
    </row>
    <row r="195" spans="1:34" x14ac:dyDescent="0.3">
      <c r="A195" s="2">
        <v>44465</v>
      </c>
      <c r="B195" s="3">
        <v>0</v>
      </c>
      <c r="C195" s="3" t="s">
        <v>24</v>
      </c>
      <c r="D195" s="3">
        <v>7</v>
      </c>
      <c r="E195" s="3">
        <v>10.5</v>
      </c>
      <c r="F195" s="3">
        <v>10.199999999999999</v>
      </c>
      <c r="G195">
        <f t="shared" si="33"/>
        <v>1.79928</v>
      </c>
      <c r="H195">
        <f t="shared" ref="H195:H258" si="34">IF(G195&gt;5, NA(), G195)</f>
        <v>1.79928</v>
      </c>
      <c r="AG195" s="3">
        <v>10.199999999999999</v>
      </c>
      <c r="AH195">
        <f t="shared" si="32"/>
        <v>107.1</v>
      </c>
    </row>
    <row r="196" spans="1:34" x14ac:dyDescent="0.3">
      <c r="A196" s="1">
        <v>44488</v>
      </c>
      <c r="B196">
        <v>0</v>
      </c>
      <c r="C196" t="s">
        <v>24</v>
      </c>
      <c r="D196">
        <v>3</v>
      </c>
      <c r="E196">
        <v>2.6</v>
      </c>
      <c r="F196">
        <v>2.7</v>
      </c>
      <c r="G196">
        <f t="shared" si="33"/>
        <v>5.0544000000000006E-2</v>
      </c>
      <c r="H196">
        <f t="shared" si="34"/>
        <v>5.0544000000000006E-2</v>
      </c>
      <c r="AG196">
        <v>2.7</v>
      </c>
      <c r="AH196">
        <f t="shared" si="32"/>
        <v>7.0200000000000005</v>
      </c>
    </row>
    <row r="197" spans="1:34" x14ac:dyDescent="0.3">
      <c r="A197" s="1">
        <v>44495</v>
      </c>
      <c r="B197">
        <v>7</v>
      </c>
      <c r="C197" t="s">
        <v>24</v>
      </c>
      <c r="D197">
        <v>6</v>
      </c>
      <c r="E197">
        <v>5.9</v>
      </c>
      <c r="F197">
        <v>5.5</v>
      </c>
      <c r="G197">
        <f t="shared" si="33"/>
        <v>0.46728000000000008</v>
      </c>
      <c r="H197">
        <f t="shared" si="34"/>
        <v>0.46728000000000008</v>
      </c>
      <c r="AG197">
        <v>5.5</v>
      </c>
      <c r="AH197">
        <f t="shared" si="32"/>
        <v>32.450000000000003</v>
      </c>
    </row>
    <row r="198" spans="1:34" x14ac:dyDescent="0.3">
      <c r="A198" s="1">
        <v>44502</v>
      </c>
      <c r="B198">
        <v>14</v>
      </c>
      <c r="C198" t="s">
        <v>24</v>
      </c>
      <c r="D198">
        <v>7</v>
      </c>
      <c r="E198">
        <v>10.1</v>
      </c>
      <c r="F198">
        <v>8.8000000000000007</v>
      </c>
      <c r="G198">
        <f t="shared" si="33"/>
        <v>1.4931840000000003</v>
      </c>
      <c r="H198">
        <f t="shared" si="34"/>
        <v>1.4931840000000003</v>
      </c>
      <c r="AG198">
        <v>8.8000000000000007</v>
      </c>
      <c r="AH198">
        <f t="shared" si="32"/>
        <v>88.88000000000001</v>
      </c>
    </row>
    <row r="199" spans="1:34" x14ac:dyDescent="0.3">
      <c r="A199" s="1">
        <v>44523</v>
      </c>
      <c r="B199">
        <v>0</v>
      </c>
      <c r="C199" t="s">
        <v>24</v>
      </c>
      <c r="D199">
        <v>2</v>
      </c>
      <c r="E199">
        <v>2.1</v>
      </c>
      <c r="F199">
        <v>2.5</v>
      </c>
      <c r="G199">
        <f t="shared" si="33"/>
        <v>2.52E-2</v>
      </c>
      <c r="H199">
        <f t="shared" si="34"/>
        <v>2.52E-2</v>
      </c>
      <c r="AG199">
        <v>2.5</v>
      </c>
      <c r="AH199">
        <f t="shared" si="32"/>
        <v>5.25</v>
      </c>
    </row>
    <row r="200" spans="1:34" x14ac:dyDescent="0.3">
      <c r="A200" s="1">
        <v>44530</v>
      </c>
      <c r="B200">
        <v>7</v>
      </c>
      <c r="C200" t="s">
        <v>24</v>
      </c>
      <c r="D200">
        <v>4</v>
      </c>
      <c r="E200">
        <v>2.6</v>
      </c>
      <c r="F200">
        <v>2.6</v>
      </c>
      <c r="G200">
        <f t="shared" si="33"/>
        <v>6.4896000000000009E-2</v>
      </c>
      <c r="H200">
        <f t="shared" si="34"/>
        <v>6.4896000000000009E-2</v>
      </c>
      <c r="AG200">
        <v>2.6</v>
      </c>
      <c r="AH200">
        <f t="shared" si="32"/>
        <v>6.7600000000000007</v>
      </c>
    </row>
    <row r="201" spans="1:34" x14ac:dyDescent="0.3">
      <c r="A201" s="1">
        <v>44537</v>
      </c>
      <c r="B201">
        <v>14</v>
      </c>
      <c r="C201" t="s">
        <v>24</v>
      </c>
      <c r="D201">
        <v>6</v>
      </c>
      <c r="E201">
        <v>4.5</v>
      </c>
      <c r="F201">
        <v>4.5</v>
      </c>
      <c r="G201">
        <f t="shared" si="33"/>
        <v>0.29160000000000003</v>
      </c>
      <c r="H201">
        <f t="shared" si="34"/>
        <v>0.29160000000000003</v>
      </c>
      <c r="AG201">
        <v>4.5</v>
      </c>
      <c r="AH201">
        <f t="shared" si="32"/>
        <v>20.25</v>
      </c>
    </row>
    <row r="202" spans="1:34" x14ac:dyDescent="0.3">
      <c r="A202" s="1">
        <v>44544</v>
      </c>
      <c r="B202">
        <v>21</v>
      </c>
      <c r="C202" t="s">
        <v>24</v>
      </c>
      <c r="D202">
        <v>9</v>
      </c>
      <c r="E202">
        <v>7.9</v>
      </c>
      <c r="F202">
        <v>7.8</v>
      </c>
      <c r="G202">
        <f t="shared" si="33"/>
        <v>1.3309920000000002</v>
      </c>
      <c r="H202">
        <f t="shared" si="34"/>
        <v>1.3309920000000002</v>
      </c>
      <c r="AG202">
        <v>7.8</v>
      </c>
      <c r="AH202">
        <f t="shared" si="32"/>
        <v>61.620000000000005</v>
      </c>
    </row>
    <row r="203" spans="1:34" x14ac:dyDescent="0.3">
      <c r="A203" s="1">
        <v>44551</v>
      </c>
      <c r="B203">
        <v>28</v>
      </c>
      <c r="C203" t="s">
        <v>24</v>
      </c>
      <c r="D203">
        <v>10</v>
      </c>
      <c r="E203">
        <v>11.2</v>
      </c>
      <c r="F203">
        <v>11.8</v>
      </c>
      <c r="G203">
        <f t="shared" si="33"/>
        <v>3.17184</v>
      </c>
      <c r="H203">
        <f t="shared" si="34"/>
        <v>3.17184</v>
      </c>
      <c r="AG203">
        <v>11.8</v>
      </c>
      <c r="AH203">
        <f t="shared" si="32"/>
        <v>132.16</v>
      </c>
    </row>
    <row r="204" spans="1:34" x14ac:dyDescent="0.3">
      <c r="A204" s="1">
        <v>44439</v>
      </c>
      <c r="B204">
        <v>0</v>
      </c>
      <c r="C204" t="s">
        <v>25</v>
      </c>
      <c r="D204">
        <v>2</v>
      </c>
      <c r="E204">
        <v>1.7</v>
      </c>
      <c r="F204">
        <v>2</v>
      </c>
      <c r="G204">
        <f t="shared" si="33"/>
        <v>1.6319999999999998E-2</v>
      </c>
      <c r="H204">
        <f t="shared" si="34"/>
        <v>1.6319999999999998E-2</v>
      </c>
      <c r="AG204">
        <v>2</v>
      </c>
      <c r="AH204">
        <f t="shared" si="32"/>
        <v>3.4</v>
      </c>
    </row>
    <row r="205" spans="1:34" x14ac:dyDescent="0.3">
      <c r="A205" s="1">
        <v>44446</v>
      </c>
      <c r="B205">
        <v>7</v>
      </c>
      <c r="C205" t="s">
        <v>25</v>
      </c>
      <c r="D205">
        <v>3</v>
      </c>
      <c r="E205">
        <v>3.1</v>
      </c>
      <c r="F205">
        <v>3.8</v>
      </c>
      <c r="G205">
        <f t="shared" si="33"/>
        <v>8.4816000000000003E-2</v>
      </c>
      <c r="H205">
        <f t="shared" si="34"/>
        <v>8.4816000000000003E-2</v>
      </c>
      <c r="AG205">
        <v>3.8</v>
      </c>
      <c r="AH205">
        <f t="shared" si="32"/>
        <v>11.78</v>
      </c>
    </row>
    <row r="206" spans="1:34" x14ac:dyDescent="0.3">
      <c r="A206" s="1">
        <v>44453</v>
      </c>
      <c r="B206">
        <v>14</v>
      </c>
      <c r="C206" t="s">
        <v>25</v>
      </c>
      <c r="D206">
        <v>3</v>
      </c>
      <c r="E206">
        <v>5.5</v>
      </c>
      <c r="F206">
        <v>5.8</v>
      </c>
      <c r="G206">
        <f t="shared" si="33"/>
        <v>0.22968000000000002</v>
      </c>
      <c r="H206">
        <f t="shared" si="34"/>
        <v>0.22968000000000002</v>
      </c>
      <c r="AG206">
        <v>5.8</v>
      </c>
      <c r="AH206">
        <f t="shared" si="32"/>
        <v>31.9</v>
      </c>
    </row>
    <row r="207" spans="1:34" x14ac:dyDescent="0.3">
      <c r="A207" s="1">
        <v>44462</v>
      </c>
      <c r="B207">
        <v>23</v>
      </c>
      <c r="C207" t="s">
        <v>25</v>
      </c>
      <c r="D207">
        <v>9</v>
      </c>
      <c r="E207">
        <v>9.9</v>
      </c>
      <c r="F207">
        <v>9.3000000000000007</v>
      </c>
      <c r="G207">
        <f t="shared" si="33"/>
        <v>1.9887120000000003</v>
      </c>
      <c r="H207">
        <f t="shared" si="34"/>
        <v>1.9887120000000003</v>
      </c>
      <c r="AG207">
        <v>9.3000000000000007</v>
      </c>
      <c r="AH207">
        <f t="shared" si="32"/>
        <v>92.070000000000007</v>
      </c>
    </row>
    <row r="208" spans="1:34" x14ac:dyDescent="0.3">
      <c r="A208" s="1">
        <v>44488</v>
      </c>
      <c r="B208">
        <v>0</v>
      </c>
      <c r="C208" t="s">
        <v>25</v>
      </c>
      <c r="D208">
        <v>3</v>
      </c>
      <c r="E208">
        <v>1.5</v>
      </c>
      <c r="F208">
        <v>1.9</v>
      </c>
      <c r="G208">
        <f t="shared" si="33"/>
        <v>2.052E-2</v>
      </c>
      <c r="H208">
        <f t="shared" si="34"/>
        <v>2.052E-2</v>
      </c>
      <c r="AG208">
        <v>1.9</v>
      </c>
      <c r="AH208">
        <f t="shared" si="32"/>
        <v>2.8499999999999996</v>
      </c>
    </row>
    <row r="209" spans="1:34" x14ac:dyDescent="0.3">
      <c r="A209" s="1">
        <v>44495</v>
      </c>
      <c r="B209">
        <v>7</v>
      </c>
      <c r="C209" t="s">
        <v>25</v>
      </c>
      <c r="D209">
        <v>5</v>
      </c>
      <c r="E209">
        <v>5.2</v>
      </c>
      <c r="F209">
        <v>4.9000000000000004</v>
      </c>
      <c r="G209">
        <f t="shared" si="33"/>
        <v>0.30576000000000003</v>
      </c>
      <c r="H209">
        <f t="shared" si="34"/>
        <v>0.30576000000000003</v>
      </c>
      <c r="AG209">
        <v>4.9000000000000004</v>
      </c>
      <c r="AH209">
        <f t="shared" si="32"/>
        <v>25.480000000000004</v>
      </c>
    </row>
    <row r="210" spans="1:34" x14ac:dyDescent="0.3">
      <c r="A210" s="1">
        <v>44502</v>
      </c>
      <c r="B210">
        <v>14</v>
      </c>
      <c r="C210" t="s">
        <v>25</v>
      </c>
      <c r="D210">
        <v>7</v>
      </c>
      <c r="E210">
        <v>7.7</v>
      </c>
      <c r="F210">
        <v>7.7</v>
      </c>
      <c r="G210">
        <f t="shared" si="33"/>
        <v>0.99607199999999996</v>
      </c>
      <c r="H210">
        <f t="shared" si="34"/>
        <v>0.99607199999999996</v>
      </c>
      <c r="AG210">
        <v>7.7</v>
      </c>
      <c r="AH210">
        <f t="shared" si="32"/>
        <v>59.290000000000006</v>
      </c>
    </row>
    <row r="211" spans="1:34" x14ac:dyDescent="0.3">
      <c r="A211" s="1">
        <v>44523</v>
      </c>
      <c r="B211">
        <v>0</v>
      </c>
      <c r="C211" t="s">
        <v>25</v>
      </c>
      <c r="D211">
        <v>2</v>
      </c>
      <c r="E211">
        <v>1.8</v>
      </c>
      <c r="F211">
        <v>1.9</v>
      </c>
      <c r="G211">
        <f t="shared" si="33"/>
        <v>1.6416E-2</v>
      </c>
      <c r="H211">
        <f t="shared" si="34"/>
        <v>1.6416E-2</v>
      </c>
      <c r="AG211">
        <v>1.9</v>
      </c>
      <c r="AH211">
        <f t="shared" si="32"/>
        <v>3.42</v>
      </c>
    </row>
    <row r="212" spans="1:34" x14ac:dyDescent="0.3">
      <c r="A212" s="1">
        <v>44530</v>
      </c>
      <c r="B212">
        <v>7</v>
      </c>
      <c r="C212" t="s">
        <v>25</v>
      </c>
      <c r="D212">
        <v>4</v>
      </c>
      <c r="E212">
        <v>2.8</v>
      </c>
      <c r="F212">
        <v>2.8</v>
      </c>
      <c r="G212">
        <f t="shared" si="33"/>
        <v>7.5263999999999984E-2</v>
      </c>
      <c r="H212">
        <f t="shared" si="34"/>
        <v>7.5263999999999984E-2</v>
      </c>
      <c r="AG212">
        <v>2.8</v>
      </c>
      <c r="AH212">
        <f t="shared" si="32"/>
        <v>7.839999999999999</v>
      </c>
    </row>
    <row r="213" spans="1:34" x14ac:dyDescent="0.3">
      <c r="A213" s="1">
        <v>44537</v>
      </c>
      <c r="B213">
        <v>14</v>
      </c>
      <c r="C213" t="s">
        <v>25</v>
      </c>
      <c r="D213">
        <v>6</v>
      </c>
      <c r="E213">
        <v>4.4000000000000004</v>
      </c>
      <c r="F213">
        <v>4.2</v>
      </c>
      <c r="G213">
        <f t="shared" si="33"/>
        <v>0.26611200000000002</v>
      </c>
      <c r="H213">
        <f t="shared" si="34"/>
        <v>0.26611200000000002</v>
      </c>
      <c r="AG213">
        <v>4.2</v>
      </c>
      <c r="AH213">
        <f t="shared" si="32"/>
        <v>18.480000000000004</v>
      </c>
    </row>
    <row r="214" spans="1:34" x14ac:dyDescent="0.3">
      <c r="A214" s="1">
        <v>44544</v>
      </c>
      <c r="B214">
        <v>21</v>
      </c>
      <c r="C214" t="s">
        <v>25</v>
      </c>
      <c r="D214">
        <v>9</v>
      </c>
      <c r="E214">
        <v>8.6999999999999993</v>
      </c>
      <c r="F214">
        <v>8.6999999999999993</v>
      </c>
      <c r="G214">
        <f t="shared" si="33"/>
        <v>1.6349039999999997</v>
      </c>
      <c r="H214">
        <f t="shared" si="34"/>
        <v>1.6349039999999997</v>
      </c>
      <c r="AG214">
        <v>8.6999999999999993</v>
      </c>
      <c r="AH214">
        <f t="shared" si="32"/>
        <v>75.689999999999984</v>
      </c>
    </row>
    <row r="215" spans="1:34" x14ac:dyDescent="0.3">
      <c r="A215" s="1">
        <v>44551</v>
      </c>
      <c r="B215">
        <v>28</v>
      </c>
      <c r="C215" t="s">
        <v>25</v>
      </c>
      <c r="D215">
        <v>9</v>
      </c>
      <c r="E215">
        <v>9.1999999999999993</v>
      </c>
      <c r="F215">
        <v>9.1</v>
      </c>
      <c r="G215">
        <f t="shared" si="33"/>
        <v>1.8083519999999997</v>
      </c>
      <c r="H215">
        <f t="shared" si="34"/>
        <v>1.8083519999999997</v>
      </c>
      <c r="AG215">
        <v>9.1</v>
      </c>
      <c r="AH215">
        <f t="shared" si="32"/>
        <v>83.719999999999985</v>
      </c>
    </row>
    <row r="216" spans="1:34" x14ac:dyDescent="0.3">
      <c r="A216" s="2">
        <v>44439</v>
      </c>
      <c r="B216" s="3">
        <v>0</v>
      </c>
      <c r="C216" s="3" t="s">
        <v>26</v>
      </c>
      <c r="D216" s="3">
        <v>2</v>
      </c>
      <c r="E216" s="3">
        <v>2.2000000000000002</v>
      </c>
      <c r="F216" s="3">
        <v>2.1</v>
      </c>
      <c r="G216">
        <f t="shared" si="33"/>
        <v>2.2176000000000005E-2</v>
      </c>
      <c r="H216">
        <f t="shared" si="34"/>
        <v>2.2176000000000005E-2</v>
      </c>
      <c r="AG216" s="3">
        <v>2.1</v>
      </c>
      <c r="AH216">
        <f t="shared" si="32"/>
        <v>4.620000000000001</v>
      </c>
    </row>
    <row r="217" spans="1:34" x14ac:dyDescent="0.3">
      <c r="A217" s="2">
        <v>44446</v>
      </c>
      <c r="B217" s="3">
        <v>7</v>
      </c>
      <c r="C217" s="3" t="s">
        <v>26</v>
      </c>
      <c r="D217" s="3">
        <v>4</v>
      </c>
      <c r="E217" s="3">
        <v>3.1</v>
      </c>
      <c r="F217" s="3">
        <v>3.3</v>
      </c>
      <c r="G217">
        <f t="shared" si="33"/>
        <v>9.8208000000000004E-2</v>
      </c>
      <c r="H217">
        <f t="shared" si="34"/>
        <v>9.8208000000000004E-2</v>
      </c>
      <c r="AG217" s="3">
        <v>3.3</v>
      </c>
      <c r="AH217">
        <f t="shared" si="32"/>
        <v>10.23</v>
      </c>
    </row>
    <row r="218" spans="1:34" x14ac:dyDescent="0.3">
      <c r="A218" s="2">
        <v>44453</v>
      </c>
      <c r="B218" s="3">
        <v>14</v>
      </c>
      <c r="C218" s="3" t="s">
        <v>26</v>
      </c>
      <c r="D218" s="3">
        <v>5</v>
      </c>
      <c r="E218" s="3">
        <v>5.8</v>
      </c>
      <c r="F218" s="3">
        <v>5.7</v>
      </c>
      <c r="G218">
        <f t="shared" si="33"/>
        <v>0.39672000000000002</v>
      </c>
      <c r="H218">
        <f t="shared" si="34"/>
        <v>0.39672000000000002</v>
      </c>
      <c r="AG218" s="3">
        <v>5.7</v>
      </c>
      <c r="AH218">
        <f t="shared" ref="AH218:AH281" si="35">E218*F218</f>
        <v>33.06</v>
      </c>
    </row>
    <row r="219" spans="1:34" x14ac:dyDescent="0.3">
      <c r="A219" s="2">
        <v>44462</v>
      </c>
      <c r="B219" s="3">
        <v>23</v>
      </c>
      <c r="C219" s="3" t="s">
        <v>26</v>
      </c>
      <c r="D219" s="3">
        <v>8</v>
      </c>
      <c r="E219" s="3">
        <v>8.6999999999999993</v>
      </c>
      <c r="F219" s="3">
        <v>10</v>
      </c>
      <c r="G219">
        <f t="shared" si="33"/>
        <v>1.6704000000000001</v>
      </c>
      <c r="H219">
        <f t="shared" si="34"/>
        <v>1.6704000000000001</v>
      </c>
      <c r="AG219" s="3">
        <v>10</v>
      </c>
      <c r="AH219">
        <f t="shared" si="35"/>
        <v>87</v>
      </c>
    </row>
    <row r="220" spans="1:34" x14ac:dyDescent="0.3">
      <c r="A220" s="1">
        <v>44488</v>
      </c>
      <c r="B220">
        <v>0</v>
      </c>
      <c r="C220" t="s">
        <v>26</v>
      </c>
      <c r="D220">
        <v>3</v>
      </c>
      <c r="E220">
        <v>1.7</v>
      </c>
      <c r="F220">
        <v>2.2000000000000002</v>
      </c>
      <c r="G220">
        <f t="shared" si="33"/>
        <v>2.6928000000000004E-2</v>
      </c>
      <c r="H220">
        <f t="shared" si="34"/>
        <v>2.6928000000000004E-2</v>
      </c>
      <c r="AG220">
        <v>2.2000000000000002</v>
      </c>
      <c r="AH220">
        <f t="shared" si="35"/>
        <v>3.74</v>
      </c>
    </row>
    <row r="221" spans="1:34" x14ac:dyDescent="0.3">
      <c r="A221" s="1">
        <v>44495</v>
      </c>
      <c r="B221">
        <v>7</v>
      </c>
      <c r="C221" t="s">
        <v>26</v>
      </c>
      <c r="D221">
        <v>5</v>
      </c>
      <c r="E221">
        <v>5</v>
      </c>
      <c r="F221">
        <v>5</v>
      </c>
      <c r="G221">
        <f t="shared" si="33"/>
        <v>0.3</v>
      </c>
      <c r="H221">
        <f t="shared" si="34"/>
        <v>0.3</v>
      </c>
      <c r="AG221">
        <v>5</v>
      </c>
      <c r="AH221">
        <f t="shared" si="35"/>
        <v>25</v>
      </c>
    </row>
    <row r="222" spans="1:34" x14ac:dyDescent="0.3">
      <c r="A222" s="1">
        <v>44502</v>
      </c>
      <c r="B222">
        <v>14</v>
      </c>
      <c r="C222" t="s">
        <v>26</v>
      </c>
      <c r="D222">
        <v>7</v>
      </c>
      <c r="E222">
        <v>7.3</v>
      </c>
      <c r="F222">
        <v>7.8</v>
      </c>
      <c r="G222">
        <f t="shared" si="33"/>
        <v>0.956592</v>
      </c>
      <c r="H222">
        <f t="shared" si="34"/>
        <v>0.956592</v>
      </c>
      <c r="AG222">
        <v>7.8</v>
      </c>
      <c r="AH222">
        <f t="shared" si="35"/>
        <v>56.94</v>
      </c>
    </row>
    <row r="223" spans="1:34" x14ac:dyDescent="0.3">
      <c r="A223" s="1">
        <v>44523</v>
      </c>
      <c r="B223">
        <v>0</v>
      </c>
      <c r="C223" t="s">
        <v>26</v>
      </c>
      <c r="D223">
        <v>2</v>
      </c>
      <c r="E223">
        <v>1</v>
      </c>
      <c r="F223">
        <v>1.1000000000000001</v>
      </c>
      <c r="G223">
        <f t="shared" si="33"/>
        <v>5.2800000000000008E-3</v>
      </c>
      <c r="H223">
        <f t="shared" si="34"/>
        <v>5.2800000000000008E-3</v>
      </c>
      <c r="AG223">
        <v>1.1000000000000001</v>
      </c>
      <c r="AH223">
        <f t="shared" si="35"/>
        <v>1.1000000000000001</v>
      </c>
    </row>
    <row r="224" spans="1:34" x14ac:dyDescent="0.3">
      <c r="A224" s="1">
        <v>44530</v>
      </c>
      <c r="B224">
        <v>7</v>
      </c>
      <c r="C224" t="s">
        <v>26</v>
      </c>
      <c r="D224">
        <v>4</v>
      </c>
      <c r="E224">
        <v>3.5</v>
      </c>
      <c r="F224">
        <v>3.6</v>
      </c>
      <c r="G224">
        <f t="shared" si="33"/>
        <v>0.12095999999999998</v>
      </c>
      <c r="H224">
        <f t="shared" si="34"/>
        <v>0.12095999999999998</v>
      </c>
      <c r="AG224">
        <v>3.6</v>
      </c>
      <c r="AH224">
        <f t="shared" si="35"/>
        <v>12.6</v>
      </c>
    </row>
    <row r="225" spans="1:34" x14ac:dyDescent="0.3">
      <c r="A225" s="1">
        <v>44537</v>
      </c>
      <c r="B225">
        <v>14</v>
      </c>
      <c r="C225" t="s">
        <v>26</v>
      </c>
      <c r="D225">
        <v>6</v>
      </c>
      <c r="E225">
        <v>5.5</v>
      </c>
      <c r="F225">
        <v>5.4</v>
      </c>
      <c r="G225">
        <f t="shared" si="33"/>
        <v>0.42768</v>
      </c>
      <c r="H225">
        <f t="shared" si="34"/>
        <v>0.42768</v>
      </c>
      <c r="AG225">
        <v>5.4</v>
      </c>
      <c r="AH225">
        <f t="shared" si="35"/>
        <v>29.700000000000003</v>
      </c>
    </row>
    <row r="226" spans="1:34" x14ac:dyDescent="0.3">
      <c r="A226" s="1">
        <v>44544</v>
      </c>
      <c r="B226">
        <v>21</v>
      </c>
      <c r="C226" t="s">
        <v>26</v>
      </c>
      <c r="D226">
        <v>6</v>
      </c>
      <c r="E226">
        <v>7.3</v>
      </c>
      <c r="F226">
        <v>9.8000000000000007</v>
      </c>
      <c r="G226">
        <f t="shared" si="33"/>
        <v>1.030176</v>
      </c>
      <c r="H226">
        <f t="shared" si="34"/>
        <v>1.030176</v>
      </c>
      <c r="AG226">
        <v>9.8000000000000007</v>
      </c>
      <c r="AH226">
        <f t="shared" si="35"/>
        <v>71.540000000000006</v>
      </c>
    </row>
    <row r="227" spans="1:34" x14ac:dyDescent="0.3">
      <c r="A227" s="1">
        <v>44551</v>
      </c>
      <c r="B227">
        <v>28</v>
      </c>
      <c r="C227" t="s">
        <v>26</v>
      </c>
      <c r="D227">
        <v>11</v>
      </c>
      <c r="E227">
        <v>12.5</v>
      </c>
      <c r="F227">
        <v>13</v>
      </c>
      <c r="G227">
        <f t="shared" si="33"/>
        <v>4.29</v>
      </c>
      <c r="H227">
        <f t="shared" si="34"/>
        <v>4.29</v>
      </c>
      <c r="AG227">
        <v>13</v>
      </c>
      <c r="AH227">
        <f t="shared" si="35"/>
        <v>162.5</v>
      </c>
    </row>
    <row r="228" spans="1:34" x14ac:dyDescent="0.3">
      <c r="A228" s="2">
        <v>44439</v>
      </c>
      <c r="B228" s="3">
        <v>0</v>
      </c>
      <c r="C228" s="3" t="s">
        <v>27</v>
      </c>
      <c r="D228" s="3">
        <v>2</v>
      </c>
      <c r="E228" s="3">
        <v>1.6</v>
      </c>
      <c r="F228" s="3">
        <v>1.8</v>
      </c>
      <c r="G228">
        <f t="shared" si="33"/>
        <v>1.3824000000000001E-2</v>
      </c>
      <c r="H228">
        <f t="shared" si="34"/>
        <v>1.3824000000000001E-2</v>
      </c>
      <c r="AG228" s="3">
        <v>1.8</v>
      </c>
      <c r="AH228">
        <f t="shared" si="35"/>
        <v>2.8800000000000003</v>
      </c>
    </row>
    <row r="229" spans="1:34" x14ac:dyDescent="0.3">
      <c r="A229" s="2">
        <v>44446</v>
      </c>
      <c r="B229" s="3">
        <v>7</v>
      </c>
      <c r="C229" s="3" t="s">
        <v>27</v>
      </c>
      <c r="D229" s="3">
        <v>4</v>
      </c>
      <c r="E229" s="3">
        <v>2.7</v>
      </c>
      <c r="F229" s="3">
        <v>3.1</v>
      </c>
      <c r="G229">
        <f t="shared" si="33"/>
        <v>8.0352000000000007E-2</v>
      </c>
      <c r="H229">
        <f t="shared" si="34"/>
        <v>8.0352000000000007E-2</v>
      </c>
      <c r="AG229" s="3">
        <v>3.1</v>
      </c>
      <c r="AH229">
        <f t="shared" si="35"/>
        <v>8.370000000000001</v>
      </c>
    </row>
    <row r="230" spans="1:34" x14ac:dyDescent="0.3">
      <c r="A230" s="2">
        <v>44453</v>
      </c>
      <c r="B230" s="3">
        <v>14</v>
      </c>
      <c r="C230" s="3" t="s">
        <v>27</v>
      </c>
      <c r="D230" s="3">
        <v>4</v>
      </c>
      <c r="E230" s="3">
        <v>5.2</v>
      </c>
      <c r="F230" s="3">
        <v>5.7</v>
      </c>
      <c r="G230">
        <f t="shared" si="33"/>
        <v>0.28454400000000002</v>
      </c>
      <c r="H230">
        <f t="shared" si="34"/>
        <v>0.28454400000000002</v>
      </c>
      <c r="AG230" s="3">
        <v>5.7</v>
      </c>
      <c r="AH230">
        <f t="shared" si="35"/>
        <v>29.64</v>
      </c>
    </row>
    <row r="231" spans="1:34" x14ac:dyDescent="0.3">
      <c r="A231" s="2">
        <v>44462</v>
      </c>
      <c r="B231" s="3">
        <v>23</v>
      </c>
      <c r="C231" s="3" t="s">
        <v>27</v>
      </c>
      <c r="D231" s="3">
        <v>9</v>
      </c>
      <c r="E231" s="3">
        <v>10</v>
      </c>
      <c r="F231" s="3">
        <v>9.6</v>
      </c>
      <c r="G231">
        <f t="shared" si="33"/>
        <v>2.0735999999999999</v>
      </c>
      <c r="H231">
        <f t="shared" si="34"/>
        <v>2.0735999999999999</v>
      </c>
      <c r="AG231" s="3">
        <v>9.6</v>
      </c>
      <c r="AH231">
        <f t="shared" si="35"/>
        <v>96</v>
      </c>
    </row>
    <row r="232" spans="1:34" x14ac:dyDescent="0.3">
      <c r="A232" s="2">
        <v>44439</v>
      </c>
      <c r="B232" s="3">
        <v>0</v>
      </c>
      <c r="C232" s="3" t="s">
        <v>28</v>
      </c>
      <c r="D232" s="3">
        <v>2</v>
      </c>
      <c r="E232" s="3">
        <v>1.5</v>
      </c>
      <c r="F232" s="3">
        <v>1.8</v>
      </c>
      <c r="G232">
        <f t="shared" si="33"/>
        <v>1.2960000000000003E-2</v>
      </c>
      <c r="H232">
        <f t="shared" si="34"/>
        <v>1.2960000000000003E-2</v>
      </c>
      <c r="AG232" s="3">
        <v>1.8</v>
      </c>
      <c r="AH232">
        <f t="shared" si="35"/>
        <v>2.7</v>
      </c>
    </row>
    <row r="233" spans="1:34" x14ac:dyDescent="0.3">
      <c r="A233" s="2">
        <v>44446</v>
      </c>
      <c r="B233" s="3">
        <v>7</v>
      </c>
      <c r="C233" s="3" t="s">
        <v>28</v>
      </c>
      <c r="D233" s="3">
        <v>4</v>
      </c>
      <c r="E233" s="3">
        <v>3.2</v>
      </c>
      <c r="F233" s="3">
        <v>3.8</v>
      </c>
      <c r="G233">
        <f t="shared" si="33"/>
        <v>0.11673600000000001</v>
      </c>
      <c r="H233">
        <f t="shared" si="34"/>
        <v>0.11673600000000001</v>
      </c>
      <c r="AG233" s="3">
        <v>3.8</v>
      </c>
      <c r="AH233">
        <f t="shared" si="35"/>
        <v>12.16</v>
      </c>
    </row>
    <row r="234" spans="1:34" x14ac:dyDescent="0.3">
      <c r="A234" s="2">
        <v>44453</v>
      </c>
      <c r="B234" s="3">
        <v>14</v>
      </c>
      <c r="C234" s="3" t="s">
        <v>28</v>
      </c>
      <c r="D234" s="3">
        <v>4</v>
      </c>
      <c r="E234" s="3">
        <v>5.0999999999999996</v>
      </c>
      <c r="F234" s="3">
        <v>5.7</v>
      </c>
      <c r="G234">
        <f t="shared" si="33"/>
        <v>0.27907200000000004</v>
      </c>
      <c r="H234">
        <f t="shared" si="34"/>
        <v>0.27907200000000004</v>
      </c>
      <c r="AG234" s="3">
        <v>5.7</v>
      </c>
      <c r="AH234">
        <f t="shared" si="35"/>
        <v>29.07</v>
      </c>
    </row>
    <row r="235" spans="1:34" x14ac:dyDescent="0.3">
      <c r="A235" s="2">
        <v>44462</v>
      </c>
      <c r="B235" s="3">
        <v>23</v>
      </c>
      <c r="C235" s="3" t="s">
        <v>28</v>
      </c>
      <c r="D235" s="3">
        <v>9</v>
      </c>
      <c r="E235" s="3">
        <v>9.3000000000000007</v>
      </c>
      <c r="F235" s="3">
        <v>9.9</v>
      </c>
      <c r="G235">
        <f t="shared" si="33"/>
        <v>1.9887120000000003</v>
      </c>
      <c r="H235">
        <f t="shared" si="34"/>
        <v>1.9887120000000003</v>
      </c>
      <c r="AG235" s="3">
        <v>9.9</v>
      </c>
      <c r="AH235">
        <f t="shared" si="35"/>
        <v>92.070000000000007</v>
      </c>
    </row>
    <row r="236" spans="1:34" x14ac:dyDescent="0.3">
      <c r="A236" s="2">
        <v>44439</v>
      </c>
      <c r="B236" s="3">
        <v>0</v>
      </c>
      <c r="C236" s="3" t="s">
        <v>29</v>
      </c>
      <c r="D236" s="3">
        <v>2</v>
      </c>
      <c r="E236" s="3">
        <v>1.8</v>
      </c>
      <c r="F236" s="3">
        <v>2.2999999999999998</v>
      </c>
      <c r="G236">
        <f t="shared" si="33"/>
        <v>1.9871999999999997E-2</v>
      </c>
      <c r="H236">
        <f t="shared" si="34"/>
        <v>1.9871999999999997E-2</v>
      </c>
      <c r="AG236" s="3">
        <v>2.2999999999999998</v>
      </c>
      <c r="AH236">
        <f t="shared" si="35"/>
        <v>4.1399999999999997</v>
      </c>
    </row>
    <row r="237" spans="1:34" x14ac:dyDescent="0.3">
      <c r="A237" s="2">
        <v>44446</v>
      </c>
      <c r="B237" s="3">
        <v>7</v>
      </c>
      <c r="C237" s="3" t="s">
        <v>29</v>
      </c>
      <c r="D237" s="3">
        <v>4</v>
      </c>
      <c r="E237" s="3">
        <v>2.9</v>
      </c>
      <c r="F237" s="3">
        <v>3.4</v>
      </c>
      <c r="G237">
        <f t="shared" si="33"/>
        <v>9.465599999999999E-2</v>
      </c>
      <c r="H237">
        <f t="shared" si="34"/>
        <v>9.465599999999999E-2</v>
      </c>
      <c r="AG237" s="3">
        <v>3.4</v>
      </c>
      <c r="AH237">
        <f t="shared" si="35"/>
        <v>9.86</v>
      </c>
    </row>
    <row r="238" spans="1:34" x14ac:dyDescent="0.3">
      <c r="A238" s="2">
        <v>44453</v>
      </c>
      <c r="B238" s="3">
        <v>14</v>
      </c>
      <c r="C238" s="3" t="s">
        <v>29</v>
      </c>
      <c r="D238" s="3">
        <v>4</v>
      </c>
      <c r="E238" s="3">
        <v>6.4</v>
      </c>
      <c r="F238" s="3">
        <v>7</v>
      </c>
      <c r="G238">
        <f t="shared" si="33"/>
        <v>0.43008000000000002</v>
      </c>
      <c r="H238">
        <f t="shared" si="34"/>
        <v>0.43008000000000002</v>
      </c>
      <c r="AG238" s="3">
        <v>7</v>
      </c>
      <c r="AH238">
        <f t="shared" si="35"/>
        <v>44.800000000000004</v>
      </c>
    </row>
    <row r="239" spans="1:34" x14ac:dyDescent="0.3">
      <c r="A239" s="2">
        <v>44462</v>
      </c>
      <c r="B239" s="3">
        <v>23</v>
      </c>
      <c r="C239" s="3" t="s">
        <v>29</v>
      </c>
      <c r="D239" s="3">
        <v>10</v>
      </c>
      <c r="E239" s="3">
        <v>10.4</v>
      </c>
      <c r="F239" s="3">
        <v>9.8000000000000007</v>
      </c>
      <c r="G239">
        <f t="shared" si="33"/>
        <v>2.4460800000000003</v>
      </c>
      <c r="H239">
        <f t="shared" si="34"/>
        <v>2.4460800000000003</v>
      </c>
      <c r="AG239" s="3">
        <v>9.8000000000000007</v>
      </c>
      <c r="AH239">
        <f t="shared" si="35"/>
        <v>101.92000000000002</v>
      </c>
    </row>
    <row r="240" spans="1:34" x14ac:dyDescent="0.3">
      <c r="A240" s="2">
        <v>44439</v>
      </c>
      <c r="B240" s="3">
        <v>0</v>
      </c>
      <c r="C240" s="3" t="s">
        <v>30</v>
      </c>
      <c r="D240" s="3">
        <v>2</v>
      </c>
      <c r="E240" s="3">
        <v>1.7</v>
      </c>
      <c r="F240" s="3">
        <v>2.2999999999999998</v>
      </c>
      <c r="G240">
        <f t="shared" si="33"/>
        <v>1.8767999999999996E-2</v>
      </c>
      <c r="H240">
        <f t="shared" si="34"/>
        <v>1.8767999999999996E-2</v>
      </c>
      <c r="AG240" s="3">
        <v>2.2999999999999998</v>
      </c>
      <c r="AH240">
        <f t="shared" si="35"/>
        <v>3.9099999999999997</v>
      </c>
    </row>
    <row r="241" spans="1:34" x14ac:dyDescent="0.3">
      <c r="A241" s="2">
        <v>44446</v>
      </c>
      <c r="B241" s="3">
        <v>7</v>
      </c>
      <c r="C241" s="3" t="s">
        <v>30</v>
      </c>
      <c r="D241" s="3">
        <v>4</v>
      </c>
      <c r="E241" s="3">
        <v>3.2</v>
      </c>
      <c r="F241" s="3">
        <v>3.3</v>
      </c>
      <c r="G241">
        <f t="shared" si="33"/>
        <v>0.10137599999999999</v>
      </c>
      <c r="H241">
        <f t="shared" si="34"/>
        <v>0.10137599999999999</v>
      </c>
      <c r="AG241" s="3">
        <v>3.3</v>
      </c>
      <c r="AH241">
        <f t="shared" si="35"/>
        <v>10.56</v>
      </c>
    </row>
    <row r="242" spans="1:34" x14ac:dyDescent="0.3">
      <c r="A242" s="2">
        <v>44453</v>
      </c>
      <c r="B242" s="3">
        <v>14</v>
      </c>
      <c r="C242" s="3" t="s">
        <v>30</v>
      </c>
      <c r="D242" s="3">
        <v>4</v>
      </c>
      <c r="E242" s="3">
        <v>6</v>
      </c>
      <c r="F242" s="3">
        <v>6.4</v>
      </c>
      <c r="G242">
        <f t="shared" si="33"/>
        <v>0.36864000000000008</v>
      </c>
      <c r="H242">
        <f t="shared" si="34"/>
        <v>0.36864000000000008</v>
      </c>
      <c r="AG242" s="3">
        <v>6.4</v>
      </c>
      <c r="AH242">
        <f t="shared" si="35"/>
        <v>38.400000000000006</v>
      </c>
    </row>
    <row r="243" spans="1:34" x14ac:dyDescent="0.3">
      <c r="A243" s="2">
        <v>44462</v>
      </c>
      <c r="B243" s="3">
        <v>23</v>
      </c>
      <c r="C243" s="3" t="s">
        <v>30</v>
      </c>
      <c r="D243" s="3">
        <v>9</v>
      </c>
      <c r="E243" s="3">
        <v>7.5</v>
      </c>
      <c r="F243" s="3">
        <v>10.3</v>
      </c>
      <c r="G243">
        <f t="shared" si="33"/>
        <v>1.6686000000000001</v>
      </c>
      <c r="H243">
        <f t="shared" si="34"/>
        <v>1.6686000000000001</v>
      </c>
      <c r="AG243" s="3">
        <v>10.3</v>
      </c>
      <c r="AH243">
        <f t="shared" si="35"/>
        <v>77.25</v>
      </c>
    </row>
    <row r="244" spans="1:34" x14ac:dyDescent="0.3">
      <c r="A244" s="1">
        <v>44439</v>
      </c>
      <c r="B244">
        <v>0</v>
      </c>
      <c r="C244" t="s">
        <v>31</v>
      </c>
      <c r="D244">
        <v>2</v>
      </c>
      <c r="E244">
        <v>2.1</v>
      </c>
      <c r="F244">
        <v>2.2999999999999998</v>
      </c>
      <c r="G244">
        <f t="shared" si="33"/>
        <v>2.3184E-2</v>
      </c>
      <c r="H244">
        <f t="shared" si="34"/>
        <v>2.3184E-2</v>
      </c>
      <c r="AG244">
        <v>2.2999999999999998</v>
      </c>
      <c r="AH244">
        <f t="shared" si="35"/>
        <v>4.83</v>
      </c>
    </row>
    <row r="245" spans="1:34" x14ac:dyDescent="0.3">
      <c r="A245" s="1">
        <v>44446</v>
      </c>
      <c r="B245">
        <v>7</v>
      </c>
      <c r="C245" t="s">
        <v>31</v>
      </c>
      <c r="D245">
        <v>4</v>
      </c>
      <c r="E245">
        <v>3.1</v>
      </c>
      <c r="F245">
        <v>3</v>
      </c>
      <c r="G245">
        <f t="shared" si="33"/>
        <v>8.9280000000000012E-2</v>
      </c>
      <c r="H245">
        <f t="shared" si="34"/>
        <v>8.9280000000000012E-2</v>
      </c>
      <c r="AG245">
        <v>3</v>
      </c>
      <c r="AH245">
        <f t="shared" si="35"/>
        <v>9.3000000000000007</v>
      </c>
    </row>
    <row r="246" spans="1:34" x14ac:dyDescent="0.3">
      <c r="A246" s="1">
        <v>44453</v>
      </c>
      <c r="B246">
        <v>14</v>
      </c>
      <c r="C246" t="s">
        <v>31</v>
      </c>
      <c r="D246">
        <v>6</v>
      </c>
      <c r="E246">
        <v>5.7</v>
      </c>
      <c r="F246">
        <v>5.9</v>
      </c>
      <c r="G246">
        <f t="shared" si="33"/>
        <v>0.48427200000000009</v>
      </c>
      <c r="H246">
        <f t="shared" si="34"/>
        <v>0.48427200000000009</v>
      </c>
      <c r="AG246">
        <v>5.9</v>
      </c>
      <c r="AH246">
        <f t="shared" si="35"/>
        <v>33.630000000000003</v>
      </c>
    </row>
    <row r="247" spans="1:34" x14ac:dyDescent="0.3">
      <c r="A247" s="1">
        <v>44439</v>
      </c>
      <c r="B247">
        <v>0</v>
      </c>
      <c r="C247" t="s">
        <v>32</v>
      </c>
      <c r="D247">
        <v>2</v>
      </c>
      <c r="E247">
        <v>1.6</v>
      </c>
      <c r="F247">
        <v>2.2000000000000002</v>
      </c>
      <c r="G247">
        <f t="shared" si="33"/>
        <v>1.6896000000000005E-2</v>
      </c>
      <c r="H247">
        <f t="shared" si="34"/>
        <v>1.6896000000000005E-2</v>
      </c>
      <c r="AG247">
        <v>2.2000000000000002</v>
      </c>
      <c r="AH247">
        <f t="shared" si="35"/>
        <v>3.5200000000000005</v>
      </c>
    </row>
    <row r="248" spans="1:34" x14ac:dyDescent="0.3">
      <c r="A248" s="1">
        <v>44446</v>
      </c>
      <c r="B248">
        <v>7</v>
      </c>
      <c r="C248" t="s">
        <v>32</v>
      </c>
      <c r="D248">
        <v>4</v>
      </c>
      <c r="E248">
        <v>3.1</v>
      </c>
      <c r="F248">
        <v>3.5</v>
      </c>
      <c r="G248">
        <f t="shared" si="33"/>
        <v>0.10415999999999999</v>
      </c>
      <c r="H248">
        <f t="shared" si="34"/>
        <v>0.10415999999999999</v>
      </c>
      <c r="AG248">
        <v>3.5</v>
      </c>
      <c r="AH248">
        <f t="shared" si="35"/>
        <v>10.85</v>
      </c>
    </row>
    <row r="249" spans="1:34" x14ac:dyDescent="0.3">
      <c r="A249" s="1">
        <v>44453</v>
      </c>
      <c r="B249">
        <v>14</v>
      </c>
      <c r="C249" t="s">
        <v>32</v>
      </c>
      <c r="D249">
        <v>6</v>
      </c>
      <c r="E249">
        <v>5.5</v>
      </c>
      <c r="F249">
        <v>5.4</v>
      </c>
      <c r="G249">
        <f t="shared" si="33"/>
        <v>0.42768</v>
      </c>
      <c r="H249">
        <f t="shared" si="34"/>
        <v>0.42768</v>
      </c>
      <c r="AG249">
        <v>5.4</v>
      </c>
      <c r="AH249">
        <f t="shared" si="35"/>
        <v>29.700000000000003</v>
      </c>
    </row>
    <row r="250" spans="1:34" x14ac:dyDescent="0.3">
      <c r="A250" s="1">
        <v>44439</v>
      </c>
      <c r="B250">
        <v>0</v>
      </c>
      <c r="C250" t="s">
        <v>33</v>
      </c>
      <c r="D250">
        <v>2</v>
      </c>
      <c r="E250">
        <v>2.1</v>
      </c>
      <c r="F250">
        <v>2.6</v>
      </c>
      <c r="G250">
        <f t="shared" si="33"/>
        <v>2.6208000000000006E-2</v>
      </c>
      <c r="H250">
        <f t="shared" si="34"/>
        <v>2.6208000000000006E-2</v>
      </c>
      <c r="AG250">
        <v>2.6</v>
      </c>
      <c r="AH250">
        <f t="shared" si="35"/>
        <v>5.4600000000000009</v>
      </c>
    </row>
    <row r="251" spans="1:34" x14ac:dyDescent="0.3">
      <c r="A251" s="1">
        <v>44446</v>
      </c>
      <c r="B251">
        <v>7</v>
      </c>
      <c r="C251" t="s">
        <v>33</v>
      </c>
      <c r="D251">
        <v>4</v>
      </c>
      <c r="E251">
        <v>2.8</v>
      </c>
      <c r="F251">
        <v>3.6</v>
      </c>
      <c r="G251">
        <f t="shared" si="33"/>
        <v>9.6768000000000007E-2</v>
      </c>
      <c r="H251">
        <f t="shared" si="34"/>
        <v>9.6768000000000007E-2</v>
      </c>
      <c r="AG251">
        <v>3.6</v>
      </c>
      <c r="AH251">
        <f t="shared" si="35"/>
        <v>10.08</v>
      </c>
    </row>
    <row r="252" spans="1:34" x14ac:dyDescent="0.3">
      <c r="A252" s="1">
        <v>44453</v>
      </c>
      <c r="B252">
        <v>14</v>
      </c>
      <c r="C252" t="s">
        <v>33</v>
      </c>
      <c r="D252">
        <v>6</v>
      </c>
      <c r="E252">
        <v>5.8</v>
      </c>
      <c r="F252">
        <v>6.5</v>
      </c>
      <c r="G252">
        <f t="shared" si="33"/>
        <v>0.54287999999999992</v>
      </c>
      <c r="H252">
        <f t="shared" si="34"/>
        <v>0.54287999999999992</v>
      </c>
      <c r="AG252">
        <v>6.5</v>
      </c>
      <c r="AH252">
        <f t="shared" si="35"/>
        <v>37.699999999999996</v>
      </c>
    </row>
    <row r="253" spans="1:34" x14ac:dyDescent="0.3">
      <c r="A253" s="1">
        <v>44439</v>
      </c>
      <c r="B253">
        <v>0</v>
      </c>
      <c r="C253" t="s">
        <v>34</v>
      </c>
      <c r="D253">
        <v>2</v>
      </c>
      <c r="E253">
        <v>2</v>
      </c>
      <c r="F253">
        <v>2.6</v>
      </c>
      <c r="G253">
        <f t="shared" si="33"/>
        <v>2.4960000000000003E-2</v>
      </c>
      <c r="H253">
        <f t="shared" si="34"/>
        <v>2.4960000000000003E-2</v>
      </c>
      <c r="AG253">
        <v>2.6</v>
      </c>
      <c r="AH253">
        <f t="shared" si="35"/>
        <v>5.2</v>
      </c>
    </row>
    <row r="254" spans="1:34" x14ac:dyDescent="0.3">
      <c r="A254" s="1">
        <v>44446</v>
      </c>
      <c r="B254">
        <v>7</v>
      </c>
      <c r="C254" t="s">
        <v>34</v>
      </c>
      <c r="D254">
        <v>4</v>
      </c>
      <c r="E254">
        <v>3.6</v>
      </c>
      <c r="F254">
        <v>3.3</v>
      </c>
      <c r="G254">
        <f t="shared" si="33"/>
        <v>0.114048</v>
      </c>
      <c r="H254">
        <f t="shared" si="34"/>
        <v>0.114048</v>
      </c>
      <c r="AG254">
        <v>3.3</v>
      </c>
      <c r="AH254">
        <f t="shared" si="35"/>
        <v>11.879999999999999</v>
      </c>
    </row>
    <row r="255" spans="1:34" x14ac:dyDescent="0.3">
      <c r="A255" s="1">
        <v>44453</v>
      </c>
      <c r="B255">
        <v>14</v>
      </c>
      <c r="C255" t="s">
        <v>34</v>
      </c>
      <c r="D255">
        <v>6</v>
      </c>
      <c r="E255">
        <v>5.7</v>
      </c>
      <c r="F255">
        <v>5.8</v>
      </c>
      <c r="G255">
        <f t="shared" si="33"/>
        <v>0.47606400000000004</v>
      </c>
      <c r="H255">
        <f t="shared" si="34"/>
        <v>0.47606400000000004</v>
      </c>
      <c r="AG255">
        <v>5.8</v>
      </c>
      <c r="AH255">
        <f t="shared" si="35"/>
        <v>33.06</v>
      </c>
    </row>
    <row r="256" spans="1:34" x14ac:dyDescent="0.3">
      <c r="A256" s="1">
        <v>44439</v>
      </c>
      <c r="B256">
        <v>0</v>
      </c>
      <c r="C256" t="s">
        <v>35</v>
      </c>
      <c r="D256">
        <v>2</v>
      </c>
      <c r="E256">
        <v>1.7</v>
      </c>
      <c r="F256">
        <v>2.2000000000000002</v>
      </c>
      <c r="G256">
        <f t="shared" si="33"/>
        <v>1.7952000000000003E-2</v>
      </c>
      <c r="H256">
        <f t="shared" si="34"/>
        <v>1.7952000000000003E-2</v>
      </c>
      <c r="AG256">
        <v>2.2000000000000002</v>
      </c>
      <c r="AH256">
        <f t="shared" si="35"/>
        <v>3.74</v>
      </c>
    </row>
    <row r="257" spans="1:34" x14ac:dyDescent="0.3">
      <c r="A257" s="1">
        <v>44446</v>
      </c>
      <c r="B257">
        <v>7</v>
      </c>
      <c r="C257" t="s">
        <v>35</v>
      </c>
      <c r="D257">
        <v>4</v>
      </c>
      <c r="E257">
        <v>3.3</v>
      </c>
      <c r="F257">
        <v>3.3</v>
      </c>
      <c r="G257">
        <f t="shared" si="33"/>
        <v>0.10454399999999998</v>
      </c>
      <c r="H257">
        <f t="shared" si="34"/>
        <v>0.10454399999999998</v>
      </c>
      <c r="AG257">
        <v>3.3</v>
      </c>
      <c r="AH257">
        <f t="shared" si="35"/>
        <v>10.889999999999999</v>
      </c>
    </row>
    <row r="258" spans="1:34" x14ac:dyDescent="0.3">
      <c r="A258" s="1">
        <v>44453</v>
      </c>
      <c r="B258">
        <v>14</v>
      </c>
      <c r="C258" t="s">
        <v>35</v>
      </c>
      <c r="D258">
        <v>5</v>
      </c>
      <c r="E258">
        <v>4.5</v>
      </c>
      <c r="F258">
        <v>5.2</v>
      </c>
      <c r="G258">
        <f t="shared" ref="G258:G321" si="36">D258*E258*F258*$J$2/10000</f>
        <v>0.28079999999999999</v>
      </c>
      <c r="H258">
        <f t="shared" si="34"/>
        <v>0.28079999999999999</v>
      </c>
      <c r="AG258">
        <v>5.2</v>
      </c>
      <c r="AH258">
        <f t="shared" si="35"/>
        <v>23.400000000000002</v>
      </c>
    </row>
    <row r="259" spans="1:34" x14ac:dyDescent="0.3">
      <c r="A259" s="2">
        <v>44463</v>
      </c>
      <c r="B259" s="3">
        <v>10</v>
      </c>
      <c r="C259" s="3" t="s">
        <v>36</v>
      </c>
      <c r="D259" s="3">
        <v>6</v>
      </c>
      <c r="E259" s="3">
        <v>9</v>
      </c>
      <c r="F259" s="3">
        <v>15</v>
      </c>
      <c r="G259">
        <f t="shared" si="36"/>
        <v>1.944</v>
      </c>
      <c r="H259">
        <f t="shared" ref="H259:H322" si="37">IF(G259&gt;5, NA(), G259)</f>
        <v>1.944</v>
      </c>
      <c r="AG259" s="3">
        <v>15</v>
      </c>
      <c r="AH259">
        <f t="shared" si="35"/>
        <v>135</v>
      </c>
    </row>
    <row r="260" spans="1:34" x14ac:dyDescent="0.3">
      <c r="A260" s="2">
        <v>44470</v>
      </c>
      <c r="B260" s="3">
        <v>17</v>
      </c>
      <c r="C260" s="3" t="s">
        <v>36</v>
      </c>
      <c r="D260" s="3">
        <v>7</v>
      </c>
      <c r="E260" s="3">
        <v>10</v>
      </c>
      <c r="F260" s="3">
        <v>21.5</v>
      </c>
      <c r="G260">
        <f t="shared" si="36"/>
        <v>3.6120000000000001</v>
      </c>
      <c r="H260">
        <f t="shared" si="37"/>
        <v>3.6120000000000001</v>
      </c>
      <c r="AG260" s="3">
        <v>21.5</v>
      </c>
      <c r="AH260">
        <f t="shared" si="35"/>
        <v>215</v>
      </c>
    </row>
    <row r="261" spans="1:34" x14ac:dyDescent="0.3">
      <c r="A261" s="2">
        <v>44477</v>
      </c>
      <c r="B261" s="3">
        <v>24</v>
      </c>
      <c r="C261" s="3" t="s">
        <v>36</v>
      </c>
      <c r="D261" s="3">
        <v>9</v>
      </c>
      <c r="E261" s="3">
        <v>13</v>
      </c>
      <c r="F261" s="3">
        <v>20</v>
      </c>
      <c r="G261">
        <f t="shared" si="36"/>
        <v>5.6159999999999997</v>
      </c>
      <c r="H261" t="e">
        <f t="shared" si="37"/>
        <v>#N/A</v>
      </c>
      <c r="AG261" s="3">
        <v>20</v>
      </c>
      <c r="AH261">
        <f t="shared" si="35"/>
        <v>260</v>
      </c>
    </row>
    <row r="262" spans="1:34" x14ac:dyDescent="0.3">
      <c r="A262" s="2">
        <v>44484</v>
      </c>
      <c r="B262" s="3">
        <v>31</v>
      </c>
      <c r="C262" s="3" t="s">
        <v>36</v>
      </c>
      <c r="D262" s="3">
        <v>10</v>
      </c>
      <c r="E262" s="3">
        <v>13</v>
      </c>
      <c r="F262" s="3">
        <v>24</v>
      </c>
      <c r="AG262" s="3">
        <v>24</v>
      </c>
      <c r="AH262">
        <f t="shared" si="35"/>
        <v>312</v>
      </c>
    </row>
    <row r="263" spans="1:34" x14ac:dyDescent="0.3">
      <c r="A263" s="2">
        <v>44491</v>
      </c>
      <c r="B263" s="3">
        <v>38</v>
      </c>
      <c r="C263" s="3" t="s">
        <v>36</v>
      </c>
      <c r="D263" s="3">
        <v>13</v>
      </c>
      <c r="E263" s="3">
        <v>14</v>
      </c>
      <c r="F263" s="3">
        <v>28</v>
      </c>
      <c r="AG263" s="3">
        <v>28</v>
      </c>
      <c r="AH263">
        <f t="shared" si="35"/>
        <v>392</v>
      </c>
    </row>
    <row r="264" spans="1:34" x14ac:dyDescent="0.3">
      <c r="A264" s="2">
        <v>44498</v>
      </c>
      <c r="B264" s="3">
        <v>45</v>
      </c>
      <c r="C264" s="3" t="s">
        <v>36</v>
      </c>
      <c r="D264" s="3">
        <v>16</v>
      </c>
      <c r="E264" s="3">
        <v>14.5</v>
      </c>
      <c r="F264" s="3">
        <v>28</v>
      </c>
      <c r="AG264" s="3">
        <v>28</v>
      </c>
      <c r="AH264">
        <f t="shared" si="35"/>
        <v>406</v>
      </c>
    </row>
    <row r="265" spans="1:34" x14ac:dyDescent="0.3">
      <c r="A265" s="2">
        <v>44505</v>
      </c>
      <c r="B265" s="3">
        <v>0</v>
      </c>
      <c r="C265" s="3" t="s">
        <v>36</v>
      </c>
      <c r="D265" s="3">
        <v>7</v>
      </c>
      <c r="E265" s="3">
        <v>5</v>
      </c>
      <c r="F265" s="3">
        <v>14.5</v>
      </c>
      <c r="G265">
        <f>D265*E265*F265*$J$2/10000</f>
        <v>1.218</v>
      </c>
      <c r="H265">
        <f t="shared" si="37"/>
        <v>1.218</v>
      </c>
      <c r="AG265" s="3">
        <v>14.5</v>
      </c>
      <c r="AH265">
        <f t="shared" si="35"/>
        <v>72.5</v>
      </c>
    </row>
    <row r="266" spans="1:34" x14ac:dyDescent="0.3">
      <c r="A266" s="2">
        <v>44512</v>
      </c>
      <c r="B266" s="3">
        <v>7</v>
      </c>
      <c r="C266" s="3" t="s">
        <v>36</v>
      </c>
      <c r="D266" s="3">
        <v>5</v>
      </c>
      <c r="E266" s="3">
        <v>10</v>
      </c>
      <c r="F266" s="3">
        <v>20.5</v>
      </c>
      <c r="G266">
        <f>D266*E266*F266*$J$2/10000</f>
        <v>2.46</v>
      </c>
      <c r="H266">
        <f t="shared" si="37"/>
        <v>2.46</v>
      </c>
      <c r="AG266" s="3">
        <v>20.5</v>
      </c>
      <c r="AH266">
        <f t="shared" si="35"/>
        <v>205</v>
      </c>
    </row>
    <row r="267" spans="1:34" x14ac:dyDescent="0.3">
      <c r="A267" s="2">
        <v>44519</v>
      </c>
      <c r="B267" s="3">
        <v>14</v>
      </c>
      <c r="C267" s="3" t="s">
        <v>36</v>
      </c>
      <c r="D267" s="3">
        <v>9</v>
      </c>
      <c r="E267" s="3">
        <v>11.5</v>
      </c>
      <c r="F267" s="3">
        <v>22</v>
      </c>
      <c r="AG267" s="3">
        <v>22</v>
      </c>
      <c r="AH267">
        <f t="shared" si="35"/>
        <v>253</v>
      </c>
    </row>
    <row r="268" spans="1:34" x14ac:dyDescent="0.3">
      <c r="A268" s="2">
        <v>44526</v>
      </c>
      <c r="B268" s="3">
        <v>21</v>
      </c>
      <c r="C268" s="3" t="s">
        <v>36</v>
      </c>
      <c r="D268" s="3">
        <v>9</v>
      </c>
      <c r="E268" s="3">
        <v>14</v>
      </c>
      <c r="F268" s="3">
        <v>29</v>
      </c>
      <c r="AG268" s="3">
        <v>29</v>
      </c>
      <c r="AH268">
        <f t="shared" si="35"/>
        <v>406</v>
      </c>
    </row>
    <row r="269" spans="1:34" x14ac:dyDescent="0.3">
      <c r="A269" s="2">
        <v>44536</v>
      </c>
      <c r="B269" s="3">
        <v>31</v>
      </c>
      <c r="C269" s="3" t="s">
        <v>36</v>
      </c>
      <c r="D269" s="3">
        <v>14</v>
      </c>
      <c r="E269" s="3">
        <v>18</v>
      </c>
      <c r="F269" s="3">
        <v>33</v>
      </c>
      <c r="AG269" s="3">
        <v>33</v>
      </c>
      <c r="AH269">
        <f t="shared" si="35"/>
        <v>594</v>
      </c>
    </row>
    <row r="270" spans="1:34" x14ac:dyDescent="0.3">
      <c r="A270" s="2">
        <v>44543</v>
      </c>
      <c r="B270" s="3">
        <v>38</v>
      </c>
      <c r="C270" s="3" t="s">
        <v>36</v>
      </c>
      <c r="D270" s="3">
        <v>14</v>
      </c>
      <c r="E270" s="3">
        <v>20</v>
      </c>
      <c r="F270" s="3">
        <v>35</v>
      </c>
      <c r="AG270" s="3">
        <v>35</v>
      </c>
      <c r="AH270">
        <f t="shared" si="35"/>
        <v>700</v>
      </c>
    </row>
    <row r="271" spans="1:34" x14ac:dyDescent="0.3">
      <c r="A271" s="2">
        <v>44571</v>
      </c>
      <c r="B271" s="3">
        <v>0</v>
      </c>
      <c r="C271" s="3" t="s">
        <v>36</v>
      </c>
      <c r="D271" s="3">
        <v>5</v>
      </c>
      <c r="E271" s="3">
        <v>6</v>
      </c>
      <c r="F271" s="3">
        <v>10</v>
      </c>
      <c r="G271">
        <f>D271*E271*F271*$J$2/10000</f>
        <v>0.72</v>
      </c>
      <c r="H271">
        <f t="shared" si="37"/>
        <v>0.72</v>
      </c>
      <c r="AG271" s="3">
        <v>10</v>
      </c>
      <c r="AH271">
        <f t="shared" si="35"/>
        <v>60</v>
      </c>
    </row>
    <row r="272" spans="1:34" x14ac:dyDescent="0.3">
      <c r="A272" s="2">
        <v>44578</v>
      </c>
      <c r="B272" s="3">
        <v>7</v>
      </c>
      <c r="C272" s="3" t="s">
        <v>36</v>
      </c>
      <c r="D272" s="3">
        <v>5</v>
      </c>
      <c r="E272" s="3">
        <v>6.5</v>
      </c>
      <c r="F272" s="3">
        <v>13</v>
      </c>
      <c r="G272">
        <f>D272*E272*F272*$J$2/10000</f>
        <v>1.014</v>
      </c>
      <c r="H272">
        <f t="shared" si="37"/>
        <v>1.014</v>
      </c>
      <c r="AG272" s="3">
        <v>13</v>
      </c>
      <c r="AH272">
        <f t="shared" si="35"/>
        <v>84.5</v>
      </c>
    </row>
    <row r="273" spans="1:34" x14ac:dyDescent="0.3">
      <c r="A273" s="2">
        <v>44463</v>
      </c>
      <c r="B273" s="3">
        <v>0</v>
      </c>
      <c r="C273" s="3" t="s">
        <v>37</v>
      </c>
      <c r="D273" s="3">
        <v>6</v>
      </c>
      <c r="E273" s="3">
        <v>9</v>
      </c>
      <c r="F273" s="3">
        <v>14</v>
      </c>
      <c r="G273">
        <f>D273*E273*F273*$J$2/10000</f>
        <v>1.8144</v>
      </c>
      <c r="H273">
        <f t="shared" si="37"/>
        <v>1.8144</v>
      </c>
      <c r="AG273" s="3">
        <v>14</v>
      </c>
      <c r="AH273">
        <f t="shared" si="35"/>
        <v>126</v>
      </c>
    </row>
    <row r="274" spans="1:34" x14ac:dyDescent="0.3">
      <c r="A274" s="2">
        <v>44470</v>
      </c>
      <c r="B274" s="3">
        <v>7</v>
      </c>
      <c r="C274" s="3" t="s">
        <v>37</v>
      </c>
      <c r="D274" s="3">
        <v>8</v>
      </c>
      <c r="E274" s="3">
        <v>8</v>
      </c>
      <c r="F274" s="3">
        <v>19</v>
      </c>
      <c r="G274">
        <f>D274*E274*F274*$J$2/10000</f>
        <v>2.9184000000000001</v>
      </c>
      <c r="H274">
        <f t="shared" si="37"/>
        <v>2.9184000000000001</v>
      </c>
      <c r="AG274" s="3">
        <v>19</v>
      </c>
      <c r="AH274">
        <f t="shared" si="35"/>
        <v>152</v>
      </c>
    </row>
    <row r="275" spans="1:34" x14ac:dyDescent="0.3">
      <c r="A275" s="2">
        <v>44477</v>
      </c>
      <c r="B275" s="3">
        <v>14</v>
      </c>
      <c r="C275" s="3" t="s">
        <v>37</v>
      </c>
      <c r="D275" s="3">
        <v>11</v>
      </c>
      <c r="E275" s="3">
        <v>12.5</v>
      </c>
      <c r="F275" s="3">
        <v>26</v>
      </c>
      <c r="G275">
        <f>D275*E275*F275*$J$2/10000</f>
        <v>8.58</v>
      </c>
      <c r="H275" t="e">
        <f t="shared" si="37"/>
        <v>#N/A</v>
      </c>
      <c r="AG275" s="3">
        <v>26</v>
      </c>
      <c r="AH275">
        <f t="shared" si="35"/>
        <v>325</v>
      </c>
    </row>
    <row r="276" spans="1:34" x14ac:dyDescent="0.3">
      <c r="A276" s="2">
        <v>44484</v>
      </c>
      <c r="B276" s="3">
        <v>21</v>
      </c>
      <c r="C276" s="3" t="s">
        <v>37</v>
      </c>
      <c r="D276" s="3">
        <v>13</v>
      </c>
      <c r="E276" s="3">
        <v>15</v>
      </c>
      <c r="F276" s="3">
        <v>28.5</v>
      </c>
      <c r="AG276" s="3">
        <v>28.5</v>
      </c>
      <c r="AH276">
        <f t="shared" si="35"/>
        <v>427.5</v>
      </c>
    </row>
    <row r="277" spans="1:34" x14ac:dyDescent="0.3">
      <c r="A277" s="2">
        <v>44491</v>
      </c>
      <c r="B277" s="3">
        <v>28</v>
      </c>
      <c r="C277" s="3" t="s">
        <v>37</v>
      </c>
      <c r="D277" s="3">
        <v>12</v>
      </c>
      <c r="E277" s="3">
        <v>16</v>
      </c>
      <c r="F277" s="3">
        <v>35</v>
      </c>
      <c r="AG277" s="3">
        <v>35</v>
      </c>
      <c r="AH277">
        <f t="shared" si="35"/>
        <v>560</v>
      </c>
    </row>
    <row r="278" spans="1:34" x14ac:dyDescent="0.3">
      <c r="A278" s="2">
        <v>44498</v>
      </c>
      <c r="B278" s="3">
        <v>35</v>
      </c>
      <c r="C278" s="3" t="s">
        <v>37</v>
      </c>
      <c r="D278" s="3">
        <v>16</v>
      </c>
      <c r="E278" s="3">
        <v>16.5</v>
      </c>
      <c r="F278" s="3">
        <v>32</v>
      </c>
      <c r="AG278" s="3">
        <v>32</v>
      </c>
      <c r="AH278">
        <f t="shared" si="35"/>
        <v>528</v>
      </c>
    </row>
    <row r="279" spans="1:34" x14ac:dyDescent="0.3">
      <c r="A279" s="1">
        <v>44505</v>
      </c>
      <c r="B279">
        <v>0</v>
      </c>
      <c r="C279" t="s">
        <v>37</v>
      </c>
      <c r="D279">
        <v>6</v>
      </c>
      <c r="E279">
        <v>5.5</v>
      </c>
      <c r="F279">
        <v>13</v>
      </c>
      <c r="G279">
        <f>D279*E279*F279*$J$2/10000</f>
        <v>1.0296000000000001</v>
      </c>
      <c r="H279">
        <f t="shared" si="37"/>
        <v>1.0296000000000001</v>
      </c>
      <c r="AG279">
        <v>13</v>
      </c>
      <c r="AH279">
        <f t="shared" si="35"/>
        <v>71.5</v>
      </c>
    </row>
    <row r="280" spans="1:34" x14ac:dyDescent="0.3">
      <c r="A280" s="1">
        <v>44512</v>
      </c>
      <c r="B280">
        <v>7</v>
      </c>
      <c r="C280" t="s">
        <v>37</v>
      </c>
      <c r="D280">
        <v>7</v>
      </c>
      <c r="E280">
        <v>9</v>
      </c>
      <c r="F280">
        <v>20</v>
      </c>
      <c r="G280">
        <f>D280*E280*F280*$J$2/10000</f>
        <v>3.024</v>
      </c>
      <c r="H280">
        <f t="shared" si="37"/>
        <v>3.024</v>
      </c>
      <c r="AG280">
        <v>20</v>
      </c>
      <c r="AH280">
        <f t="shared" si="35"/>
        <v>180</v>
      </c>
    </row>
    <row r="281" spans="1:34" x14ac:dyDescent="0.3">
      <c r="A281" s="1">
        <v>44519</v>
      </c>
      <c r="B281">
        <v>14</v>
      </c>
      <c r="C281" t="s">
        <v>37</v>
      </c>
      <c r="D281">
        <v>7</v>
      </c>
      <c r="E281">
        <v>10.5</v>
      </c>
      <c r="F281">
        <v>24</v>
      </c>
      <c r="G281">
        <f>D281*E281*F281*$J$2/10000</f>
        <v>4.2336</v>
      </c>
      <c r="H281">
        <f t="shared" si="37"/>
        <v>4.2336</v>
      </c>
      <c r="AG281">
        <v>24</v>
      </c>
      <c r="AH281">
        <f t="shared" si="35"/>
        <v>252</v>
      </c>
    </row>
    <row r="282" spans="1:34" x14ac:dyDescent="0.3">
      <c r="A282" s="1">
        <v>44526</v>
      </c>
      <c r="B282">
        <v>21</v>
      </c>
      <c r="C282" t="s">
        <v>37</v>
      </c>
      <c r="D282">
        <v>8</v>
      </c>
      <c r="E282">
        <v>15</v>
      </c>
      <c r="F282">
        <v>32</v>
      </c>
      <c r="AG282">
        <v>32</v>
      </c>
      <c r="AH282">
        <f t="shared" ref="AH282:AH345" si="38">E282*F282</f>
        <v>480</v>
      </c>
    </row>
    <row r="283" spans="1:34" x14ac:dyDescent="0.3">
      <c r="A283" s="1">
        <v>44536</v>
      </c>
      <c r="B283">
        <v>31</v>
      </c>
      <c r="C283" t="s">
        <v>37</v>
      </c>
      <c r="D283">
        <v>10</v>
      </c>
      <c r="E283">
        <v>19</v>
      </c>
      <c r="F283">
        <v>33.5</v>
      </c>
      <c r="AG283">
        <v>33.5</v>
      </c>
      <c r="AH283">
        <f t="shared" si="38"/>
        <v>636.5</v>
      </c>
    </row>
    <row r="284" spans="1:34" x14ac:dyDescent="0.3">
      <c r="A284" s="1">
        <v>44543</v>
      </c>
      <c r="B284">
        <v>38</v>
      </c>
      <c r="C284" t="s">
        <v>37</v>
      </c>
      <c r="D284">
        <v>15</v>
      </c>
      <c r="E284">
        <v>20</v>
      </c>
      <c r="F284">
        <v>37</v>
      </c>
      <c r="AG284">
        <v>37</v>
      </c>
      <c r="AH284">
        <f t="shared" si="38"/>
        <v>740</v>
      </c>
    </row>
    <row r="285" spans="1:34" x14ac:dyDescent="0.3">
      <c r="A285" s="1">
        <v>44550</v>
      </c>
      <c r="B285">
        <v>45</v>
      </c>
      <c r="C285" t="s">
        <v>37</v>
      </c>
      <c r="D285">
        <v>14</v>
      </c>
      <c r="E285">
        <v>20.5</v>
      </c>
      <c r="F285">
        <v>36</v>
      </c>
      <c r="AG285">
        <v>36</v>
      </c>
      <c r="AH285">
        <f t="shared" si="38"/>
        <v>738</v>
      </c>
    </row>
    <row r="286" spans="1:34" x14ac:dyDescent="0.3">
      <c r="A286" s="1">
        <v>44560</v>
      </c>
      <c r="B286">
        <v>55</v>
      </c>
      <c r="C286" t="s">
        <v>37</v>
      </c>
      <c r="D286">
        <v>17</v>
      </c>
      <c r="E286">
        <v>26</v>
      </c>
      <c r="F286">
        <v>38</v>
      </c>
      <c r="AG286">
        <v>38</v>
      </c>
      <c r="AH286">
        <f t="shared" si="38"/>
        <v>988</v>
      </c>
    </row>
    <row r="287" spans="1:34" x14ac:dyDescent="0.3">
      <c r="A287" s="2">
        <v>44566</v>
      </c>
      <c r="B287" s="3">
        <v>0</v>
      </c>
      <c r="C287" s="3" t="s">
        <v>37</v>
      </c>
      <c r="D287" s="3">
        <v>3</v>
      </c>
      <c r="E287" s="3">
        <v>3.5</v>
      </c>
      <c r="F287" s="3">
        <v>9.5</v>
      </c>
      <c r="G287">
        <f>D287*E287*F287*$J$2/10000</f>
        <v>0.2394</v>
      </c>
      <c r="H287">
        <f t="shared" si="37"/>
        <v>0.2394</v>
      </c>
      <c r="AG287" s="3">
        <v>9.5</v>
      </c>
      <c r="AH287">
        <f t="shared" si="38"/>
        <v>33.25</v>
      </c>
    </row>
    <row r="288" spans="1:34" x14ac:dyDescent="0.3">
      <c r="A288" s="2">
        <v>44571</v>
      </c>
      <c r="B288" s="3">
        <v>5</v>
      </c>
      <c r="C288" s="3" t="s">
        <v>37</v>
      </c>
      <c r="D288" s="3">
        <v>4</v>
      </c>
      <c r="E288" s="3">
        <v>4.5</v>
      </c>
      <c r="F288" s="3">
        <v>11</v>
      </c>
      <c r="G288">
        <f>D288*E288*F288*$J$2/10000</f>
        <v>0.47520000000000001</v>
      </c>
      <c r="H288">
        <f t="shared" si="37"/>
        <v>0.47520000000000001</v>
      </c>
      <c r="AG288" s="3">
        <v>11</v>
      </c>
      <c r="AH288">
        <f t="shared" si="38"/>
        <v>49.5</v>
      </c>
    </row>
    <row r="289" spans="1:34" x14ac:dyDescent="0.3">
      <c r="A289" s="2">
        <v>44578</v>
      </c>
      <c r="B289" s="3">
        <v>7</v>
      </c>
      <c r="C289" s="3" t="s">
        <v>37</v>
      </c>
      <c r="D289" s="3">
        <v>5</v>
      </c>
      <c r="E289" s="3">
        <v>6.5</v>
      </c>
      <c r="F289" s="3">
        <v>14</v>
      </c>
      <c r="G289">
        <f>D289*E289*F289*$J$2/10000</f>
        <v>1.0920000000000001</v>
      </c>
      <c r="H289">
        <f t="shared" si="37"/>
        <v>1.0920000000000001</v>
      </c>
      <c r="AG289" s="3">
        <v>14</v>
      </c>
      <c r="AH289">
        <f t="shared" si="38"/>
        <v>91</v>
      </c>
    </row>
    <row r="290" spans="1:34" x14ac:dyDescent="0.3">
      <c r="A290" s="1">
        <v>44463</v>
      </c>
      <c r="B290">
        <v>0</v>
      </c>
      <c r="C290" t="s">
        <v>38</v>
      </c>
      <c r="D290">
        <v>6</v>
      </c>
      <c r="E290">
        <v>8</v>
      </c>
      <c r="F290">
        <v>15</v>
      </c>
      <c r="G290">
        <f>D290*E290*F290*$J$2/10000</f>
        <v>1.728</v>
      </c>
      <c r="H290">
        <f t="shared" si="37"/>
        <v>1.728</v>
      </c>
      <c r="AG290">
        <v>15</v>
      </c>
      <c r="AH290">
        <f t="shared" si="38"/>
        <v>120</v>
      </c>
    </row>
    <row r="291" spans="1:34" x14ac:dyDescent="0.3">
      <c r="A291" s="1">
        <v>44470</v>
      </c>
      <c r="B291">
        <v>7</v>
      </c>
      <c r="C291" t="s">
        <v>38</v>
      </c>
      <c r="D291">
        <v>8</v>
      </c>
      <c r="E291">
        <v>10</v>
      </c>
      <c r="F291">
        <v>20</v>
      </c>
      <c r="G291">
        <f>D291*E291*F291*$J$2/10000</f>
        <v>3.84</v>
      </c>
      <c r="H291">
        <f t="shared" si="37"/>
        <v>3.84</v>
      </c>
      <c r="AG291">
        <v>20</v>
      </c>
      <c r="AH291">
        <f t="shared" si="38"/>
        <v>200</v>
      </c>
    </row>
    <row r="292" spans="1:34" x14ac:dyDescent="0.3">
      <c r="A292" s="1">
        <v>44477</v>
      </c>
      <c r="B292">
        <v>14</v>
      </c>
      <c r="C292" t="s">
        <v>38</v>
      </c>
      <c r="D292">
        <v>8</v>
      </c>
      <c r="E292">
        <v>13</v>
      </c>
      <c r="F292">
        <v>27</v>
      </c>
      <c r="AG292">
        <v>27</v>
      </c>
      <c r="AH292">
        <f t="shared" si="38"/>
        <v>351</v>
      </c>
    </row>
    <row r="293" spans="1:34" x14ac:dyDescent="0.3">
      <c r="A293" s="1">
        <v>44484</v>
      </c>
      <c r="B293">
        <v>21</v>
      </c>
      <c r="C293" t="s">
        <v>38</v>
      </c>
      <c r="D293">
        <v>11</v>
      </c>
      <c r="E293">
        <v>15.5</v>
      </c>
      <c r="F293">
        <v>30</v>
      </c>
      <c r="AG293">
        <v>30</v>
      </c>
      <c r="AH293">
        <f t="shared" si="38"/>
        <v>465</v>
      </c>
    </row>
    <row r="294" spans="1:34" x14ac:dyDescent="0.3">
      <c r="A294" s="1">
        <v>44491</v>
      </c>
      <c r="B294">
        <v>28</v>
      </c>
      <c r="C294" t="s">
        <v>38</v>
      </c>
      <c r="D294">
        <v>10</v>
      </c>
      <c r="E294">
        <v>18</v>
      </c>
      <c r="F294">
        <v>35</v>
      </c>
      <c r="AG294">
        <v>35</v>
      </c>
      <c r="AH294">
        <f t="shared" si="38"/>
        <v>630</v>
      </c>
    </row>
    <row r="295" spans="1:34" x14ac:dyDescent="0.3">
      <c r="A295" s="1">
        <v>44498</v>
      </c>
      <c r="B295">
        <v>35</v>
      </c>
      <c r="C295" t="s">
        <v>38</v>
      </c>
      <c r="D295">
        <v>15</v>
      </c>
      <c r="E295">
        <v>18</v>
      </c>
      <c r="F295">
        <v>34</v>
      </c>
      <c r="AG295">
        <v>34</v>
      </c>
      <c r="AH295">
        <f t="shared" si="38"/>
        <v>612</v>
      </c>
    </row>
    <row r="296" spans="1:34" x14ac:dyDescent="0.3">
      <c r="A296" s="1">
        <v>44505</v>
      </c>
      <c r="B296">
        <v>0</v>
      </c>
      <c r="C296" t="s">
        <v>38</v>
      </c>
      <c r="D296">
        <v>6</v>
      </c>
      <c r="E296">
        <v>4.5</v>
      </c>
      <c r="F296">
        <v>12.5</v>
      </c>
      <c r="G296">
        <f>D296*E296*F296*$J$2/10000</f>
        <v>0.81</v>
      </c>
      <c r="H296">
        <f t="shared" si="37"/>
        <v>0.81</v>
      </c>
      <c r="AG296">
        <v>12.5</v>
      </c>
      <c r="AH296">
        <f t="shared" si="38"/>
        <v>56.25</v>
      </c>
    </row>
    <row r="297" spans="1:34" x14ac:dyDescent="0.3">
      <c r="A297" s="1">
        <v>44512</v>
      </c>
      <c r="B297">
        <v>7</v>
      </c>
      <c r="C297" t="s">
        <v>38</v>
      </c>
      <c r="D297">
        <v>6</v>
      </c>
      <c r="E297">
        <v>8</v>
      </c>
      <c r="F297">
        <v>17</v>
      </c>
      <c r="G297">
        <f>D297*E297*F297*$J$2/10000</f>
        <v>1.9583999999999999</v>
      </c>
      <c r="H297">
        <f t="shared" si="37"/>
        <v>1.9583999999999999</v>
      </c>
      <c r="AG297">
        <v>17</v>
      </c>
      <c r="AH297">
        <f t="shared" si="38"/>
        <v>136</v>
      </c>
    </row>
    <row r="298" spans="1:34" x14ac:dyDescent="0.3">
      <c r="A298" s="1">
        <v>44519</v>
      </c>
      <c r="B298">
        <v>14</v>
      </c>
      <c r="C298" t="s">
        <v>38</v>
      </c>
      <c r="D298">
        <v>7</v>
      </c>
      <c r="E298">
        <v>10</v>
      </c>
      <c r="F298">
        <v>21</v>
      </c>
      <c r="G298">
        <f>D298*E298*F298*$J$2/10000</f>
        <v>3.528</v>
      </c>
      <c r="H298">
        <f t="shared" si="37"/>
        <v>3.528</v>
      </c>
      <c r="AG298">
        <v>21</v>
      </c>
      <c r="AH298">
        <f t="shared" si="38"/>
        <v>210</v>
      </c>
    </row>
    <row r="299" spans="1:34" x14ac:dyDescent="0.3">
      <c r="A299" s="1">
        <v>44526</v>
      </c>
      <c r="B299">
        <v>21</v>
      </c>
      <c r="C299" t="s">
        <v>38</v>
      </c>
      <c r="D299">
        <v>9</v>
      </c>
      <c r="E299">
        <v>11.5</v>
      </c>
      <c r="F299">
        <v>26</v>
      </c>
      <c r="G299">
        <f>D299*E299*F299*$J$2/10000</f>
        <v>6.4584000000000001</v>
      </c>
      <c r="H299" t="e">
        <f t="shared" si="37"/>
        <v>#N/A</v>
      </c>
      <c r="AG299">
        <v>26</v>
      </c>
      <c r="AH299">
        <f t="shared" si="38"/>
        <v>299</v>
      </c>
    </row>
    <row r="300" spans="1:34" x14ac:dyDescent="0.3">
      <c r="A300" s="1">
        <v>44536</v>
      </c>
      <c r="B300">
        <v>31</v>
      </c>
      <c r="C300" t="s">
        <v>38</v>
      </c>
      <c r="D300">
        <v>12</v>
      </c>
      <c r="E300">
        <v>13.5</v>
      </c>
      <c r="F300">
        <v>30</v>
      </c>
      <c r="AG300">
        <v>30</v>
      </c>
      <c r="AH300">
        <f t="shared" si="38"/>
        <v>405</v>
      </c>
    </row>
    <row r="301" spans="1:34" x14ac:dyDescent="0.3">
      <c r="A301" s="1">
        <v>44543</v>
      </c>
      <c r="B301">
        <v>38</v>
      </c>
      <c r="C301" t="s">
        <v>38</v>
      </c>
      <c r="D301">
        <v>13</v>
      </c>
      <c r="E301">
        <v>15</v>
      </c>
      <c r="F301">
        <v>27.5</v>
      </c>
      <c r="G301">
        <f>D301*E301*F301*$J$2/10000</f>
        <v>12.87</v>
      </c>
      <c r="H301" t="e">
        <f t="shared" si="37"/>
        <v>#N/A</v>
      </c>
      <c r="AG301">
        <v>27.5</v>
      </c>
      <c r="AH301">
        <f t="shared" si="38"/>
        <v>412.5</v>
      </c>
    </row>
    <row r="302" spans="1:34" x14ac:dyDescent="0.3">
      <c r="A302" s="1">
        <v>44550</v>
      </c>
      <c r="B302">
        <v>45</v>
      </c>
      <c r="C302" t="s">
        <v>38</v>
      </c>
      <c r="D302">
        <v>13</v>
      </c>
      <c r="E302">
        <v>16</v>
      </c>
      <c r="F302">
        <v>30</v>
      </c>
      <c r="AG302">
        <v>30</v>
      </c>
      <c r="AH302">
        <f t="shared" si="38"/>
        <v>480</v>
      </c>
    </row>
    <row r="303" spans="1:34" x14ac:dyDescent="0.3">
      <c r="A303" s="1">
        <v>44560</v>
      </c>
      <c r="B303">
        <v>55</v>
      </c>
      <c r="C303" t="s">
        <v>38</v>
      </c>
      <c r="D303">
        <v>15</v>
      </c>
      <c r="E303">
        <v>18</v>
      </c>
      <c r="F303">
        <v>37</v>
      </c>
      <c r="AG303">
        <v>37</v>
      </c>
      <c r="AH303">
        <f t="shared" si="38"/>
        <v>666</v>
      </c>
    </row>
    <row r="304" spans="1:34" x14ac:dyDescent="0.3">
      <c r="A304" s="2">
        <v>44571</v>
      </c>
      <c r="B304" s="3">
        <v>0</v>
      </c>
      <c r="C304" s="3" t="s">
        <v>38</v>
      </c>
      <c r="D304" s="3">
        <v>4</v>
      </c>
      <c r="E304" s="3">
        <v>5</v>
      </c>
      <c r="F304" s="3">
        <v>10.5</v>
      </c>
      <c r="G304">
        <f t="shared" ref="G304:G335" si="39">D304*E304*F304*$J$2/10000</f>
        <v>0.504</v>
      </c>
      <c r="H304">
        <f t="shared" si="37"/>
        <v>0.504</v>
      </c>
      <c r="AG304" s="3">
        <v>10.5</v>
      </c>
      <c r="AH304">
        <f t="shared" si="38"/>
        <v>52.5</v>
      </c>
    </row>
    <row r="305" spans="1:34" x14ac:dyDescent="0.3">
      <c r="A305" s="2">
        <v>44578</v>
      </c>
      <c r="B305" s="3">
        <v>7</v>
      </c>
      <c r="C305" s="3" t="s">
        <v>38</v>
      </c>
      <c r="D305" s="3">
        <v>6</v>
      </c>
      <c r="E305" s="3">
        <v>6.5</v>
      </c>
      <c r="F305" s="3">
        <v>13.5</v>
      </c>
      <c r="G305">
        <f t="shared" si="39"/>
        <v>1.2636000000000001</v>
      </c>
      <c r="H305">
        <f t="shared" si="37"/>
        <v>1.2636000000000001</v>
      </c>
      <c r="AG305" s="3">
        <v>13.5</v>
      </c>
      <c r="AH305">
        <f t="shared" si="38"/>
        <v>87.75</v>
      </c>
    </row>
    <row r="306" spans="1:34" x14ac:dyDescent="0.3">
      <c r="A306" s="1">
        <v>44484</v>
      </c>
      <c r="B306">
        <v>0</v>
      </c>
      <c r="C306" t="s">
        <v>39</v>
      </c>
      <c r="D306">
        <v>4</v>
      </c>
      <c r="E306">
        <v>3.8</v>
      </c>
      <c r="F306">
        <v>5.2</v>
      </c>
      <c r="G306">
        <f t="shared" si="39"/>
        <v>0.18969599999999998</v>
      </c>
      <c r="H306">
        <f t="shared" si="37"/>
        <v>0.18969599999999998</v>
      </c>
      <c r="AG306">
        <v>5.2</v>
      </c>
      <c r="AH306">
        <f t="shared" si="38"/>
        <v>19.759999999999998</v>
      </c>
    </row>
    <row r="307" spans="1:34" x14ac:dyDescent="0.3">
      <c r="A307" s="1">
        <v>44491</v>
      </c>
      <c r="B307">
        <v>7</v>
      </c>
      <c r="C307" t="s">
        <v>39</v>
      </c>
      <c r="D307">
        <v>7</v>
      </c>
      <c r="E307">
        <v>7.9</v>
      </c>
      <c r="F307">
        <v>8.9</v>
      </c>
      <c r="G307">
        <f t="shared" si="39"/>
        <v>1.1812080000000003</v>
      </c>
      <c r="H307">
        <f t="shared" si="37"/>
        <v>1.1812080000000003</v>
      </c>
      <c r="AG307">
        <v>8.9</v>
      </c>
      <c r="AH307">
        <f t="shared" si="38"/>
        <v>70.31</v>
      </c>
    </row>
    <row r="308" spans="1:34" x14ac:dyDescent="0.3">
      <c r="A308" s="1">
        <v>44505</v>
      </c>
      <c r="B308">
        <v>14</v>
      </c>
      <c r="C308" t="s">
        <v>39</v>
      </c>
      <c r="D308">
        <v>11</v>
      </c>
      <c r="E308">
        <v>12.6</v>
      </c>
      <c r="F308">
        <v>14.5</v>
      </c>
      <c r="G308">
        <f t="shared" si="39"/>
        <v>4.8232799999999996</v>
      </c>
      <c r="H308">
        <f t="shared" si="37"/>
        <v>4.8232799999999996</v>
      </c>
      <c r="AG308">
        <v>14.5</v>
      </c>
      <c r="AH308">
        <f t="shared" si="38"/>
        <v>182.7</v>
      </c>
    </row>
    <row r="309" spans="1:34" x14ac:dyDescent="0.3">
      <c r="A309" s="1">
        <v>44526</v>
      </c>
      <c r="B309">
        <v>0</v>
      </c>
      <c r="C309" t="s">
        <v>39</v>
      </c>
      <c r="D309">
        <v>3</v>
      </c>
      <c r="E309">
        <v>2.6</v>
      </c>
      <c r="F309">
        <v>4.3</v>
      </c>
      <c r="G309">
        <f t="shared" si="39"/>
        <v>8.0495999999999998E-2</v>
      </c>
      <c r="H309">
        <f t="shared" si="37"/>
        <v>8.0495999999999998E-2</v>
      </c>
      <c r="AG309">
        <v>4.3</v>
      </c>
      <c r="AH309">
        <f t="shared" si="38"/>
        <v>11.18</v>
      </c>
    </row>
    <row r="310" spans="1:34" x14ac:dyDescent="0.3">
      <c r="A310" s="1">
        <v>44533</v>
      </c>
      <c r="B310">
        <v>7</v>
      </c>
      <c r="C310" t="s">
        <v>39</v>
      </c>
      <c r="D310">
        <v>5</v>
      </c>
      <c r="E310">
        <v>3.1</v>
      </c>
      <c r="F310">
        <v>5.2</v>
      </c>
      <c r="G310">
        <f t="shared" si="39"/>
        <v>0.19344</v>
      </c>
      <c r="H310">
        <f t="shared" si="37"/>
        <v>0.19344</v>
      </c>
      <c r="AG310">
        <v>5.2</v>
      </c>
      <c r="AH310">
        <f t="shared" si="38"/>
        <v>16.12</v>
      </c>
    </row>
    <row r="311" spans="1:34" x14ac:dyDescent="0.3">
      <c r="A311" s="1">
        <v>44540</v>
      </c>
      <c r="B311">
        <v>14</v>
      </c>
      <c r="C311" t="s">
        <v>39</v>
      </c>
      <c r="D311">
        <v>7</v>
      </c>
      <c r="E311">
        <v>3.2</v>
      </c>
      <c r="F311">
        <v>5.3</v>
      </c>
      <c r="G311">
        <f t="shared" si="39"/>
        <v>0.28492800000000001</v>
      </c>
      <c r="H311">
        <f t="shared" si="37"/>
        <v>0.28492800000000001</v>
      </c>
      <c r="AG311">
        <v>5.3</v>
      </c>
      <c r="AH311">
        <f t="shared" si="38"/>
        <v>16.96</v>
      </c>
    </row>
    <row r="312" spans="1:34" x14ac:dyDescent="0.3">
      <c r="A312" s="1">
        <v>44547</v>
      </c>
      <c r="B312">
        <v>21</v>
      </c>
      <c r="C312" t="s">
        <v>39</v>
      </c>
      <c r="D312">
        <v>7</v>
      </c>
      <c r="E312">
        <v>6.9</v>
      </c>
      <c r="F312">
        <v>8.5</v>
      </c>
      <c r="G312">
        <f t="shared" si="39"/>
        <v>0.98532000000000008</v>
      </c>
      <c r="H312">
        <f t="shared" si="37"/>
        <v>0.98532000000000008</v>
      </c>
      <c r="AG312">
        <v>8.5</v>
      </c>
      <c r="AH312">
        <f t="shared" si="38"/>
        <v>58.650000000000006</v>
      </c>
    </row>
    <row r="313" spans="1:34" x14ac:dyDescent="0.3">
      <c r="A313" s="1">
        <v>44550</v>
      </c>
      <c r="B313">
        <v>24</v>
      </c>
      <c r="C313" t="s">
        <v>39</v>
      </c>
      <c r="D313">
        <v>13</v>
      </c>
      <c r="E313">
        <v>9</v>
      </c>
      <c r="F313">
        <v>9.5</v>
      </c>
      <c r="G313">
        <f t="shared" si="39"/>
        <v>2.6676000000000002</v>
      </c>
      <c r="H313">
        <f t="shared" si="37"/>
        <v>2.6676000000000002</v>
      </c>
      <c r="AG313">
        <v>9.5</v>
      </c>
      <c r="AH313">
        <f t="shared" si="38"/>
        <v>85.5</v>
      </c>
    </row>
    <row r="314" spans="1:34" x14ac:dyDescent="0.3">
      <c r="A314" s="1">
        <v>44566</v>
      </c>
      <c r="B314">
        <v>0</v>
      </c>
      <c r="C314" t="s">
        <v>39</v>
      </c>
      <c r="D314">
        <v>5</v>
      </c>
      <c r="E314">
        <v>4.4000000000000004</v>
      </c>
      <c r="F314">
        <v>6</v>
      </c>
      <c r="G314">
        <f t="shared" si="39"/>
        <v>0.31680000000000003</v>
      </c>
      <c r="H314">
        <f t="shared" si="37"/>
        <v>0.31680000000000003</v>
      </c>
      <c r="AG314">
        <v>6</v>
      </c>
      <c r="AH314">
        <f t="shared" si="38"/>
        <v>26.400000000000002</v>
      </c>
    </row>
    <row r="315" spans="1:34" x14ac:dyDescent="0.3">
      <c r="A315" s="1">
        <v>44573</v>
      </c>
      <c r="B315">
        <v>7</v>
      </c>
      <c r="C315" t="s">
        <v>39</v>
      </c>
      <c r="D315">
        <v>4</v>
      </c>
      <c r="E315">
        <v>6.7</v>
      </c>
      <c r="F315">
        <v>8.5</v>
      </c>
      <c r="G315">
        <f t="shared" si="39"/>
        <v>0.54672000000000009</v>
      </c>
      <c r="H315">
        <f t="shared" si="37"/>
        <v>0.54672000000000009</v>
      </c>
      <c r="AG315">
        <v>8.5</v>
      </c>
      <c r="AH315">
        <f t="shared" si="38"/>
        <v>56.95</v>
      </c>
    </row>
    <row r="316" spans="1:34" x14ac:dyDescent="0.3">
      <c r="A316" s="1">
        <v>44580</v>
      </c>
      <c r="B316">
        <v>14</v>
      </c>
      <c r="C316" t="s">
        <v>39</v>
      </c>
      <c r="D316">
        <v>9</v>
      </c>
      <c r="E316">
        <v>7.8</v>
      </c>
      <c r="F316">
        <v>9.5</v>
      </c>
      <c r="G316">
        <f t="shared" si="39"/>
        <v>1.6005599999999998</v>
      </c>
      <c r="H316">
        <f t="shared" si="37"/>
        <v>1.6005599999999998</v>
      </c>
      <c r="AG316">
        <v>9.5</v>
      </c>
      <c r="AH316">
        <f t="shared" si="38"/>
        <v>74.099999999999994</v>
      </c>
    </row>
    <row r="317" spans="1:34" x14ac:dyDescent="0.3">
      <c r="A317" s="1">
        <v>44526</v>
      </c>
      <c r="B317">
        <v>0</v>
      </c>
      <c r="C317" t="s">
        <v>40</v>
      </c>
      <c r="D317">
        <v>3</v>
      </c>
      <c r="E317">
        <v>3.2</v>
      </c>
      <c r="F317">
        <v>5.0999999999999996</v>
      </c>
      <c r="G317">
        <f t="shared" si="39"/>
        <v>0.117504</v>
      </c>
      <c r="H317">
        <f t="shared" si="37"/>
        <v>0.117504</v>
      </c>
      <c r="AG317">
        <v>5.0999999999999996</v>
      </c>
      <c r="AH317">
        <f t="shared" si="38"/>
        <v>16.32</v>
      </c>
    </row>
    <row r="318" spans="1:34" x14ac:dyDescent="0.3">
      <c r="A318" s="1">
        <v>44533</v>
      </c>
      <c r="B318">
        <v>7</v>
      </c>
      <c r="C318" t="s">
        <v>40</v>
      </c>
      <c r="D318">
        <v>5</v>
      </c>
      <c r="E318">
        <v>4.4000000000000004</v>
      </c>
      <c r="F318">
        <v>6.5</v>
      </c>
      <c r="G318">
        <f t="shared" si="39"/>
        <v>0.34320000000000001</v>
      </c>
      <c r="H318">
        <f t="shared" si="37"/>
        <v>0.34320000000000001</v>
      </c>
      <c r="AG318">
        <v>6.5</v>
      </c>
      <c r="AH318">
        <f t="shared" si="38"/>
        <v>28.6</v>
      </c>
    </row>
    <row r="319" spans="1:34" x14ac:dyDescent="0.3">
      <c r="A319" s="1">
        <v>44540</v>
      </c>
      <c r="B319">
        <v>14</v>
      </c>
      <c r="C319" t="s">
        <v>40</v>
      </c>
      <c r="D319">
        <v>7</v>
      </c>
      <c r="E319">
        <v>4.7</v>
      </c>
      <c r="F319">
        <v>6.7</v>
      </c>
      <c r="G319">
        <f t="shared" si="39"/>
        <v>0.52903199999999995</v>
      </c>
      <c r="H319">
        <f t="shared" si="37"/>
        <v>0.52903199999999995</v>
      </c>
      <c r="AG319">
        <v>6.7</v>
      </c>
      <c r="AH319">
        <f t="shared" si="38"/>
        <v>31.490000000000002</v>
      </c>
    </row>
    <row r="320" spans="1:34" x14ac:dyDescent="0.3">
      <c r="A320" s="1">
        <v>44547</v>
      </c>
      <c r="B320">
        <v>21</v>
      </c>
      <c r="C320" t="s">
        <v>40</v>
      </c>
      <c r="D320">
        <v>7</v>
      </c>
      <c r="E320">
        <v>8.6</v>
      </c>
      <c r="F320">
        <v>10.3</v>
      </c>
      <c r="G320">
        <f t="shared" si="39"/>
        <v>1.4881439999999999</v>
      </c>
      <c r="H320">
        <f t="shared" si="37"/>
        <v>1.4881439999999999</v>
      </c>
      <c r="AG320">
        <v>10.3</v>
      </c>
      <c r="AH320">
        <f t="shared" si="38"/>
        <v>88.58</v>
      </c>
    </row>
    <row r="321" spans="1:34" x14ac:dyDescent="0.3">
      <c r="A321" s="1">
        <v>44550</v>
      </c>
      <c r="B321">
        <v>24</v>
      </c>
      <c r="C321" t="s">
        <v>40</v>
      </c>
      <c r="D321">
        <v>7</v>
      </c>
      <c r="E321">
        <v>10.199999999999999</v>
      </c>
      <c r="F321">
        <v>12.5</v>
      </c>
      <c r="G321">
        <f t="shared" si="39"/>
        <v>2.1419999999999995</v>
      </c>
      <c r="H321">
        <f t="shared" si="37"/>
        <v>2.1419999999999995</v>
      </c>
      <c r="AG321">
        <v>12.5</v>
      </c>
      <c r="AH321">
        <f t="shared" si="38"/>
        <v>127.49999999999999</v>
      </c>
    </row>
    <row r="322" spans="1:34" x14ac:dyDescent="0.3">
      <c r="A322" s="1">
        <v>44566</v>
      </c>
      <c r="B322">
        <v>0</v>
      </c>
      <c r="C322" t="s">
        <v>40</v>
      </c>
      <c r="D322">
        <v>4</v>
      </c>
      <c r="E322">
        <v>4.4000000000000004</v>
      </c>
      <c r="F322">
        <v>6</v>
      </c>
      <c r="G322">
        <f t="shared" si="39"/>
        <v>0.25344</v>
      </c>
      <c r="H322">
        <f t="shared" si="37"/>
        <v>0.25344</v>
      </c>
      <c r="AG322">
        <v>6</v>
      </c>
      <c r="AH322">
        <f t="shared" si="38"/>
        <v>26.400000000000002</v>
      </c>
    </row>
    <row r="323" spans="1:34" x14ac:dyDescent="0.3">
      <c r="A323" s="1">
        <v>44573</v>
      </c>
      <c r="B323">
        <v>7</v>
      </c>
      <c r="C323" t="s">
        <v>40</v>
      </c>
      <c r="D323">
        <v>5</v>
      </c>
      <c r="E323">
        <v>6.9</v>
      </c>
      <c r="F323">
        <v>7.8</v>
      </c>
      <c r="G323">
        <f t="shared" si="39"/>
        <v>0.64583999999999997</v>
      </c>
      <c r="H323">
        <f t="shared" ref="H323:H370" si="40">IF(G323&gt;5, NA(), G323)</f>
        <v>0.64583999999999997</v>
      </c>
      <c r="AG323">
        <v>7.8</v>
      </c>
      <c r="AH323">
        <f t="shared" si="38"/>
        <v>53.82</v>
      </c>
    </row>
    <row r="324" spans="1:34" x14ac:dyDescent="0.3">
      <c r="A324" s="1">
        <v>44580</v>
      </c>
      <c r="B324">
        <v>14</v>
      </c>
      <c r="C324" t="s">
        <v>40</v>
      </c>
      <c r="D324">
        <v>7</v>
      </c>
      <c r="E324">
        <v>7.7</v>
      </c>
      <c r="F324">
        <v>9</v>
      </c>
      <c r="G324">
        <f t="shared" si="39"/>
        <v>1.1642399999999999</v>
      </c>
      <c r="H324">
        <f t="shared" si="40"/>
        <v>1.1642399999999999</v>
      </c>
      <c r="AG324">
        <v>9</v>
      </c>
      <c r="AH324">
        <f t="shared" si="38"/>
        <v>69.3</v>
      </c>
    </row>
    <row r="325" spans="1:34" x14ac:dyDescent="0.3">
      <c r="A325" s="1">
        <v>44484</v>
      </c>
      <c r="B325">
        <v>0</v>
      </c>
      <c r="C325" t="s">
        <v>41</v>
      </c>
      <c r="D325">
        <v>3</v>
      </c>
      <c r="E325">
        <v>2.2999999999999998</v>
      </c>
      <c r="F325">
        <v>2.7</v>
      </c>
      <c r="G325">
        <f t="shared" si="39"/>
        <v>4.4712000000000002E-2</v>
      </c>
      <c r="H325">
        <f t="shared" si="40"/>
        <v>4.4712000000000002E-2</v>
      </c>
      <c r="AG325">
        <v>2.7</v>
      </c>
      <c r="AH325">
        <f t="shared" si="38"/>
        <v>6.21</v>
      </c>
    </row>
    <row r="326" spans="1:34" x14ac:dyDescent="0.3">
      <c r="A326" s="1">
        <v>44491</v>
      </c>
      <c r="B326">
        <v>7</v>
      </c>
      <c r="C326" t="s">
        <v>41</v>
      </c>
      <c r="D326">
        <v>5</v>
      </c>
      <c r="E326">
        <v>6</v>
      </c>
      <c r="F326">
        <v>7.1</v>
      </c>
      <c r="G326">
        <f t="shared" si="39"/>
        <v>0.51119999999999999</v>
      </c>
      <c r="H326">
        <f t="shared" si="40"/>
        <v>0.51119999999999999</v>
      </c>
      <c r="AG326">
        <v>7.1</v>
      </c>
      <c r="AH326">
        <f t="shared" si="38"/>
        <v>42.599999999999994</v>
      </c>
    </row>
    <row r="327" spans="1:34" x14ac:dyDescent="0.3">
      <c r="A327" s="1">
        <v>44498</v>
      </c>
      <c r="B327">
        <v>14</v>
      </c>
      <c r="C327" t="s">
        <v>41</v>
      </c>
      <c r="D327">
        <v>6</v>
      </c>
      <c r="E327">
        <v>7.8</v>
      </c>
      <c r="F327">
        <v>9.6999999999999993</v>
      </c>
      <c r="G327">
        <f t="shared" si="39"/>
        <v>1.0895039999999998</v>
      </c>
      <c r="H327">
        <f t="shared" si="40"/>
        <v>1.0895039999999998</v>
      </c>
      <c r="AG327">
        <v>9.6999999999999993</v>
      </c>
      <c r="AH327">
        <f t="shared" si="38"/>
        <v>75.66</v>
      </c>
    </row>
    <row r="328" spans="1:34" x14ac:dyDescent="0.3">
      <c r="A328" s="1">
        <v>44505</v>
      </c>
      <c r="B328">
        <v>21</v>
      </c>
      <c r="C328" t="s">
        <v>41</v>
      </c>
      <c r="D328">
        <v>11</v>
      </c>
      <c r="E328">
        <v>8.4</v>
      </c>
      <c r="F328">
        <v>10.4</v>
      </c>
      <c r="G328">
        <f t="shared" si="39"/>
        <v>2.3063039999999999</v>
      </c>
      <c r="H328">
        <f t="shared" si="40"/>
        <v>2.3063039999999999</v>
      </c>
      <c r="AG328">
        <v>10.4</v>
      </c>
      <c r="AH328">
        <f t="shared" si="38"/>
        <v>87.360000000000014</v>
      </c>
    </row>
    <row r="329" spans="1:34" x14ac:dyDescent="0.3">
      <c r="A329" s="1">
        <v>44526</v>
      </c>
      <c r="B329">
        <v>0</v>
      </c>
      <c r="C329" t="s">
        <v>41</v>
      </c>
      <c r="D329">
        <v>3</v>
      </c>
      <c r="E329">
        <v>3.2</v>
      </c>
      <c r="F329">
        <v>4.8</v>
      </c>
      <c r="G329">
        <f t="shared" si="39"/>
        <v>0.11059200000000001</v>
      </c>
      <c r="H329">
        <f t="shared" si="40"/>
        <v>0.11059200000000001</v>
      </c>
      <c r="AG329">
        <v>4.8</v>
      </c>
      <c r="AH329">
        <f t="shared" si="38"/>
        <v>15.36</v>
      </c>
    </row>
    <row r="330" spans="1:34" x14ac:dyDescent="0.3">
      <c r="A330" s="1">
        <v>44533</v>
      </c>
      <c r="B330">
        <v>7</v>
      </c>
      <c r="C330" t="s">
        <v>41</v>
      </c>
      <c r="D330">
        <v>5</v>
      </c>
      <c r="E330">
        <v>4.3</v>
      </c>
      <c r="F330">
        <v>5.6</v>
      </c>
      <c r="G330">
        <f t="shared" si="39"/>
        <v>0.28895999999999999</v>
      </c>
      <c r="H330">
        <f t="shared" si="40"/>
        <v>0.28895999999999999</v>
      </c>
      <c r="AG330">
        <v>5.6</v>
      </c>
      <c r="AH330">
        <f t="shared" si="38"/>
        <v>24.08</v>
      </c>
    </row>
    <row r="331" spans="1:34" x14ac:dyDescent="0.3">
      <c r="A331" s="1">
        <v>44540</v>
      </c>
      <c r="B331">
        <v>14</v>
      </c>
      <c r="C331" t="s">
        <v>41</v>
      </c>
      <c r="D331">
        <v>7</v>
      </c>
      <c r="E331">
        <v>4.3</v>
      </c>
      <c r="F331">
        <v>5.8</v>
      </c>
      <c r="G331">
        <f t="shared" si="39"/>
        <v>0.41899200000000003</v>
      </c>
      <c r="H331">
        <f t="shared" si="40"/>
        <v>0.41899200000000003</v>
      </c>
      <c r="AG331">
        <v>5.8</v>
      </c>
      <c r="AH331">
        <f t="shared" si="38"/>
        <v>24.939999999999998</v>
      </c>
    </row>
    <row r="332" spans="1:34" x14ac:dyDescent="0.3">
      <c r="A332" s="1">
        <v>44547</v>
      </c>
      <c r="B332">
        <v>21</v>
      </c>
      <c r="C332" t="s">
        <v>41</v>
      </c>
      <c r="D332">
        <v>7</v>
      </c>
      <c r="E332">
        <v>7.9</v>
      </c>
      <c r="F332">
        <v>10.3</v>
      </c>
      <c r="G332">
        <f t="shared" si="39"/>
        <v>1.367016</v>
      </c>
      <c r="H332">
        <f t="shared" si="40"/>
        <v>1.367016</v>
      </c>
      <c r="AG332">
        <v>10.3</v>
      </c>
      <c r="AH332">
        <f t="shared" si="38"/>
        <v>81.37</v>
      </c>
    </row>
    <row r="333" spans="1:34" x14ac:dyDescent="0.3">
      <c r="A333" s="1">
        <v>44550</v>
      </c>
      <c r="B333">
        <v>24</v>
      </c>
      <c r="C333" t="s">
        <v>41</v>
      </c>
      <c r="D333">
        <v>12</v>
      </c>
      <c r="E333">
        <v>10</v>
      </c>
      <c r="F333">
        <v>12.5</v>
      </c>
      <c r="G333">
        <f t="shared" si="39"/>
        <v>3.6</v>
      </c>
      <c r="H333">
        <f t="shared" si="40"/>
        <v>3.6</v>
      </c>
      <c r="AG333">
        <v>12.5</v>
      </c>
      <c r="AH333">
        <f t="shared" si="38"/>
        <v>125</v>
      </c>
    </row>
    <row r="334" spans="1:34" x14ac:dyDescent="0.3">
      <c r="A334" s="1">
        <v>44566</v>
      </c>
      <c r="B334">
        <v>0</v>
      </c>
      <c r="C334" t="s">
        <v>41</v>
      </c>
      <c r="D334">
        <v>5</v>
      </c>
      <c r="E334">
        <v>4.5999999999999996</v>
      </c>
      <c r="F334">
        <v>6</v>
      </c>
      <c r="G334">
        <f t="shared" si="39"/>
        <v>0.33119999999999999</v>
      </c>
      <c r="H334">
        <f t="shared" si="40"/>
        <v>0.33119999999999999</v>
      </c>
      <c r="AG334">
        <v>6</v>
      </c>
      <c r="AH334">
        <f t="shared" si="38"/>
        <v>27.599999999999998</v>
      </c>
    </row>
    <row r="335" spans="1:34" x14ac:dyDescent="0.3">
      <c r="A335" s="1">
        <v>44573</v>
      </c>
      <c r="B335">
        <v>7</v>
      </c>
      <c r="C335" t="s">
        <v>41</v>
      </c>
      <c r="D335">
        <v>8</v>
      </c>
      <c r="E335">
        <v>6.8</v>
      </c>
      <c r="F335">
        <v>8.8000000000000007</v>
      </c>
      <c r="G335">
        <f t="shared" si="39"/>
        <v>1.1489280000000002</v>
      </c>
      <c r="H335">
        <f t="shared" si="40"/>
        <v>1.1489280000000002</v>
      </c>
      <c r="AG335">
        <v>8.8000000000000007</v>
      </c>
      <c r="AH335">
        <f t="shared" si="38"/>
        <v>59.84</v>
      </c>
    </row>
    <row r="336" spans="1:34" x14ac:dyDescent="0.3">
      <c r="A336" s="1">
        <v>44580</v>
      </c>
      <c r="B336">
        <v>14</v>
      </c>
      <c r="C336" t="s">
        <v>41</v>
      </c>
      <c r="D336">
        <v>10</v>
      </c>
      <c r="E336">
        <v>7</v>
      </c>
      <c r="F336">
        <v>9</v>
      </c>
      <c r="G336">
        <f t="shared" ref="G336:G367" si="41">D336*E336*F336*$J$2/10000</f>
        <v>1.512</v>
      </c>
      <c r="H336">
        <f t="shared" si="40"/>
        <v>1.512</v>
      </c>
      <c r="AG336">
        <v>9</v>
      </c>
      <c r="AH336">
        <f t="shared" si="38"/>
        <v>63</v>
      </c>
    </row>
    <row r="337" spans="1:34" x14ac:dyDescent="0.3">
      <c r="A337" s="1">
        <v>44484</v>
      </c>
      <c r="B337">
        <v>0</v>
      </c>
      <c r="C337" t="s">
        <v>42</v>
      </c>
      <c r="D337">
        <v>4</v>
      </c>
      <c r="E337">
        <v>3.3</v>
      </c>
      <c r="F337">
        <v>4.5</v>
      </c>
      <c r="G337">
        <f t="shared" si="41"/>
        <v>0.14255999999999999</v>
      </c>
      <c r="H337">
        <f t="shared" si="40"/>
        <v>0.14255999999999999</v>
      </c>
      <c r="AG337">
        <v>4.5</v>
      </c>
      <c r="AH337">
        <f t="shared" si="38"/>
        <v>14.85</v>
      </c>
    </row>
    <row r="338" spans="1:34" x14ac:dyDescent="0.3">
      <c r="A338" s="1">
        <v>44491</v>
      </c>
      <c r="B338">
        <v>7</v>
      </c>
      <c r="C338" t="s">
        <v>42</v>
      </c>
      <c r="D338">
        <v>6</v>
      </c>
      <c r="E338">
        <v>6.3</v>
      </c>
      <c r="F338">
        <v>7.8</v>
      </c>
      <c r="G338">
        <f t="shared" si="41"/>
        <v>0.70761600000000002</v>
      </c>
      <c r="H338">
        <f t="shared" si="40"/>
        <v>0.70761600000000002</v>
      </c>
      <c r="AG338">
        <v>7.8</v>
      </c>
      <c r="AH338">
        <f t="shared" si="38"/>
        <v>49.14</v>
      </c>
    </row>
    <row r="339" spans="1:34" x14ac:dyDescent="0.3">
      <c r="A339" s="1">
        <v>44498</v>
      </c>
      <c r="B339">
        <v>14</v>
      </c>
      <c r="C339" t="s">
        <v>42</v>
      </c>
      <c r="D339">
        <v>8</v>
      </c>
      <c r="E339">
        <v>7.7</v>
      </c>
      <c r="F339">
        <v>9.1999999999999993</v>
      </c>
      <c r="G339">
        <f t="shared" si="41"/>
        <v>1.3601279999999998</v>
      </c>
      <c r="H339">
        <f t="shared" si="40"/>
        <v>1.3601279999999998</v>
      </c>
      <c r="AG339">
        <v>9.1999999999999993</v>
      </c>
      <c r="AH339">
        <f t="shared" si="38"/>
        <v>70.839999999999989</v>
      </c>
    </row>
    <row r="340" spans="1:34" x14ac:dyDescent="0.3">
      <c r="A340" s="1">
        <v>44505</v>
      </c>
      <c r="B340">
        <v>21</v>
      </c>
      <c r="C340" t="s">
        <v>42</v>
      </c>
      <c r="D340">
        <v>8</v>
      </c>
      <c r="E340">
        <v>9.8000000000000007</v>
      </c>
      <c r="F340">
        <v>10.3</v>
      </c>
      <c r="G340">
        <f t="shared" si="41"/>
        <v>1.9380480000000002</v>
      </c>
      <c r="H340">
        <f t="shared" si="40"/>
        <v>1.9380480000000002</v>
      </c>
      <c r="AG340">
        <v>10.3</v>
      </c>
      <c r="AH340">
        <f t="shared" si="38"/>
        <v>100.94000000000001</v>
      </c>
    </row>
    <row r="341" spans="1:34" x14ac:dyDescent="0.3">
      <c r="A341" s="1">
        <v>44526</v>
      </c>
      <c r="B341">
        <v>0</v>
      </c>
      <c r="C341" t="s">
        <v>42</v>
      </c>
      <c r="D341">
        <v>3</v>
      </c>
      <c r="E341">
        <v>3.2</v>
      </c>
      <c r="F341">
        <v>4.8</v>
      </c>
      <c r="G341">
        <f t="shared" si="41"/>
        <v>0.11059200000000001</v>
      </c>
      <c r="H341">
        <f t="shared" si="40"/>
        <v>0.11059200000000001</v>
      </c>
      <c r="AG341">
        <v>4.8</v>
      </c>
      <c r="AH341">
        <f t="shared" si="38"/>
        <v>15.36</v>
      </c>
    </row>
    <row r="342" spans="1:34" x14ac:dyDescent="0.3">
      <c r="A342" s="1">
        <v>44533</v>
      </c>
      <c r="B342">
        <v>7</v>
      </c>
      <c r="C342" t="s">
        <v>42</v>
      </c>
      <c r="D342">
        <v>5</v>
      </c>
      <c r="E342">
        <v>4.0999999999999996</v>
      </c>
      <c r="F342">
        <v>6.4</v>
      </c>
      <c r="G342">
        <f t="shared" si="41"/>
        <v>0.31487999999999999</v>
      </c>
      <c r="H342">
        <f t="shared" si="40"/>
        <v>0.31487999999999999</v>
      </c>
      <c r="AG342">
        <v>6.4</v>
      </c>
      <c r="AH342">
        <f t="shared" si="38"/>
        <v>26.24</v>
      </c>
    </row>
    <row r="343" spans="1:34" x14ac:dyDescent="0.3">
      <c r="A343" s="1">
        <v>44540</v>
      </c>
      <c r="B343">
        <v>14</v>
      </c>
      <c r="C343" t="s">
        <v>42</v>
      </c>
      <c r="D343">
        <v>6</v>
      </c>
      <c r="E343">
        <v>4.5999999999999996</v>
      </c>
      <c r="F343">
        <v>6.9</v>
      </c>
      <c r="G343">
        <f t="shared" si="41"/>
        <v>0.45705599999999996</v>
      </c>
      <c r="H343">
        <f t="shared" si="40"/>
        <v>0.45705599999999996</v>
      </c>
      <c r="AG343">
        <v>6.9</v>
      </c>
      <c r="AH343">
        <f t="shared" si="38"/>
        <v>31.74</v>
      </c>
    </row>
    <row r="344" spans="1:34" x14ac:dyDescent="0.3">
      <c r="A344" s="1">
        <v>44547</v>
      </c>
      <c r="B344">
        <v>21</v>
      </c>
      <c r="C344" t="s">
        <v>42</v>
      </c>
      <c r="D344">
        <v>11</v>
      </c>
      <c r="E344">
        <v>10</v>
      </c>
      <c r="F344">
        <v>12.2</v>
      </c>
      <c r="G344">
        <f t="shared" si="41"/>
        <v>3.2208000000000001</v>
      </c>
      <c r="H344">
        <f t="shared" si="40"/>
        <v>3.2208000000000001</v>
      </c>
      <c r="AG344">
        <v>12.2</v>
      </c>
      <c r="AH344">
        <f t="shared" si="38"/>
        <v>122</v>
      </c>
    </row>
    <row r="345" spans="1:34" x14ac:dyDescent="0.3">
      <c r="A345" s="1">
        <v>44550</v>
      </c>
      <c r="B345">
        <v>24</v>
      </c>
      <c r="C345" t="s">
        <v>42</v>
      </c>
      <c r="D345">
        <v>12</v>
      </c>
      <c r="E345">
        <v>10.1</v>
      </c>
      <c r="F345">
        <v>12.3</v>
      </c>
      <c r="G345">
        <f t="shared" si="41"/>
        <v>3.5778239999999997</v>
      </c>
      <c r="H345">
        <f t="shared" si="40"/>
        <v>3.5778239999999997</v>
      </c>
      <c r="AG345">
        <v>12.3</v>
      </c>
      <c r="AH345">
        <f t="shared" si="38"/>
        <v>124.23</v>
      </c>
    </row>
    <row r="346" spans="1:34" x14ac:dyDescent="0.3">
      <c r="A346" s="1">
        <v>44566</v>
      </c>
      <c r="B346">
        <v>0</v>
      </c>
      <c r="C346" t="s">
        <v>42</v>
      </c>
      <c r="D346">
        <v>5</v>
      </c>
      <c r="E346">
        <v>4.9000000000000004</v>
      </c>
      <c r="F346">
        <v>5.5</v>
      </c>
      <c r="G346">
        <f t="shared" si="41"/>
        <v>0.32340000000000002</v>
      </c>
      <c r="H346">
        <f t="shared" si="40"/>
        <v>0.32340000000000002</v>
      </c>
      <c r="AG346">
        <v>5.5</v>
      </c>
      <c r="AH346">
        <f t="shared" ref="AH346:AH370" si="42">E346*F346</f>
        <v>26.950000000000003</v>
      </c>
    </row>
    <row r="347" spans="1:34" x14ac:dyDescent="0.3">
      <c r="A347" s="1">
        <v>44573</v>
      </c>
      <c r="B347">
        <v>7</v>
      </c>
      <c r="C347" t="s">
        <v>42</v>
      </c>
      <c r="D347">
        <v>7</v>
      </c>
      <c r="E347">
        <v>6.9</v>
      </c>
      <c r="F347">
        <v>8.5</v>
      </c>
      <c r="G347">
        <f t="shared" si="41"/>
        <v>0.98532000000000008</v>
      </c>
      <c r="H347">
        <f t="shared" si="40"/>
        <v>0.98532000000000008</v>
      </c>
      <c r="AG347">
        <v>8.5</v>
      </c>
      <c r="AH347">
        <f t="shared" si="42"/>
        <v>58.650000000000006</v>
      </c>
    </row>
    <row r="348" spans="1:34" x14ac:dyDescent="0.3">
      <c r="A348" s="1">
        <v>44580</v>
      </c>
      <c r="B348">
        <v>14</v>
      </c>
      <c r="C348" t="s">
        <v>42</v>
      </c>
      <c r="D348">
        <v>9</v>
      </c>
      <c r="E348">
        <v>8.5</v>
      </c>
      <c r="F348">
        <v>9.9</v>
      </c>
      <c r="G348">
        <f t="shared" si="41"/>
        <v>1.8176400000000001</v>
      </c>
      <c r="H348">
        <f t="shared" si="40"/>
        <v>1.8176400000000001</v>
      </c>
      <c r="AG348">
        <v>9.9</v>
      </c>
      <c r="AH348">
        <f t="shared" si="42"/>
        <v>84.15</v>
      </c>
    </row>
    <row r="349" spans="1:34" x14ac:dyDescent="0.3">
      <c r="A349" s="1">
        <v>44484</v>
      </c>
      <c r="B349">
        <v>0</v>
      </c>
      <c r="C349" t="s">
        <v>43</v>
      </c>
      <c r="D349">
        <v>3</v>
      </c>
      <c r="E349">
        <v>2.8</v>
      </c>
      <c r="F349">
        <v>3.7</v>
      </c>
      <c r="G349">
        <f t="shared" si="41"/>
        <v>7.4591999999999978E-2</v>
      </c>
      <c r="H349">
        <f t="shared" si="40"/>
        <v>7.4591999999999978E-2</v>
      </c>
      <c r="AG349">
        <v>3.7</v>
      </c>
      <c r="AH349">
        <f t="shared" si="42"/>
        <v>10.36</v>
      </c>
    </row>
    <row r="350" spans="1:34" x14ac:dyDescent="0.3">
      <c r="A350" s="1">
        <v>44491</v>
      </c>
      <c r="B350">
        <v>7</v>
      </c>
      <c r="C350" t="s">
        <v>43</v>
      </c>
      <c r="D350">
        <v>6</v>
      </c>
      <c r="E350">
        <v>6.8</v>
      </c>
      <c r="F350">
        <v>7.7</v>
      </c>
      <c r="G350">
        <f t="shared" si="41"/>
        <v>0.75398399999999988</v>
      </c>
      <c r="H350">
        <f t="shared" si="40"/>
        <v>0.75398399999999988</v>
      </c>
      <c r="AG350">
        <v>7.7</v>
      </c>
      <c r="AH350">
        <f t="shared" si="42"/>
        <v>52.36</v>
      </c>
    </row>
    <row r="351" spans="1:34" x14ac:dyDescent="0.3">
      <c r="A351" s="1">
        <v>44498</v>
      </c>
      <c r="B351">
        <v>14</v>
      </c>
      <c r="C351" t="s">
        <v>43</v>
      </c>
      <c r="D351">
        <v>10</v>
      </c>
      <c r="E351">
        <v>8.4</v>
      </c>
      <c r="F351">
        <v>10</v>
      </c>
      <c r="G351">
        <f t="shared" si="41"/>
        <v>2.016</v>
      </c>
      <c r="H351">
        <f t="shared" si="40"/>
        <v>2.016</v>
      </c>
      <c r="AG351">
        <v>10</v>
      </c>
      <c r="AH351">
        <f t="shared" si="42"/>
        <v>84</v>
      </c>
    </row>
    <row r="352" spans="1:34" x14ac:dyDescent="0.3">
      <c r="A352" s="1">
        <v>44526</v>
      </c>
      <c r="B352">
        <v>0</v>
      </c>
      <c r="C352" t="s">
        <v>43</v>
      </c>
      <c r="D352">
        <v>6</v>
      </c>
      <c r="E352">
        <v>3.2</v>
      </c>
      <c r="F352">
        <v>4.8</v>
      </c>
      <c r="G352">
        <f t="shared" si="41"/>
        <v>0.22118400000000002</v>
      </c>
      <c r="H352">
        <f t="shared" si="40"/>
        <v>0.22118400000000002</v>
      </c>
      <c r="AG352">
        <v>4.8</v>
      </c>
      <c r="AH352">
        <f t="shared" si="42"/>
        <v>15.36</v>
      </c>
    </row>
    <row r="353" spans="1:34" x14ac:dyDescent="0.3">
      <c r="A353" s="1">
        <v>44533</v>
      </c>
      <c r="B353">
        <v>7</v>
      </c>
      <c r="C353" t="s">
        <v>43</v>
      </c>
      <c r="D353">
        <v>8</v>
      </c>
      <c r="E353">
        <v>4</v>
      </c>
      <c r="F353">
        <v>5.9</v>
      </c>
      <c r="G353">
        <f t="shared" si="41"/>
        <v>0.45312000000000008</v>
      </c>
      <c r="H353">
        <f t="shared" si="40"/>
        <v>0.45312000000000008</v>
      </c>
      <c r="AG353">
        <v>5.9</v>
      </c>
      <c r="AH353">
        <f t="shared" si="42"/>
        <v>23.6</v>
      </c>
    </row>
    <row r="354" spans="1:34" x14ac:dyDescent="0.3">
      <c r="A354" s="1">
        <v>44540</v>
      </c>
      <c r="B354">
        <v>14</v>
      </c>
      <c r="C354" t="s">
        <v>43</v>
      </c>
      <c r="D354">
        <v>11</v>
      </c>
      <c r="E354">
        <v>4.3</v>
      </c>
      <c r="F354">
        <v>6.6</v>
      </c>
      <c r="G354">
        <f t="shared" si="41"/>
        <v>0.7492319999999999</v>
      </c>
      <c r="H354">
        <f t="shared" si="40"/>
        <v>0.7492319999999999</v>
      </c>
      <c r="AG354">
        <v>6.6</v>
      </c>
      <c r="AH354">
        <f t="shared" si="42"/>
        <v>28.38</v>
      </c>
    </row>
    <row r="355" spans="1:34" x14ac:dyDescent="0.3">
      <c r="A355" s="1">
        <v>44547</v>
      </c>
      <c r="B355">
        <v>21</v>
      </c>
      <c r="C355" t="s">
        <v>43</v>
      </c>
      <c r="D355">
        <v>12</v>
      </c>
      <c r="E355">
        <v>8.4</v>
      </c>
      <c r="F355">
        <v>10.1</v>
      </c>
      <c r="G355">
        <f t="shared" si="41"/>
        <v>2.4433920000000002</v>
      </c>
      <c r="H355">
        <f t="shared" si="40"/>
        <v>2.4433920000000002</v>
      </c>
      <c r="AG355">
        <v>10.1</v>
      </c>
      <c r="AH355">
        <f t="shared" si="42"/>
        <v>84.84</v>
      </c>
    </row>
    <row r="356" spans="1:34" x14ac:dyDescent="0.3">
      <c r="A356" s="1">
        <v>44550</v>
      </c>
      <c r="B356">
        <v>24</v>
      </c>
      <c r="C356" t="s">
        <v>43</v>
      </c>
      <c r="D356">
        <v>12</v>
      </c>
      <c r="E356">
        <v>8.5</v>
      </c>
      <c r="F356">
        <v>10.1</v>
      </c>
      <c r="G356">
        <f t="shared" si="41"/>
        <v>2.4724800000000005</v>
      </c>
      <c r="H356">
        <f t="shared" si="40"/>
        <v>2.4724800000000005</v>
      </c>
      <c r="AG356">
        <v>10.1</v>
      </c>
      <c r="AH356">
        <f t="shared" si="42"/>
        <v>85.85</v>
      </c>
    </row>
    <row r="357" spans="1:34" x14ac:dyDescent="0.3">
      <c r="A357" s="1">
        <v>44566</v>
      </c>
      <c r="B357">
        <v>0</v>
      </c>
      <c r="C357" t="s">
        <v>43</v>
      </c>
      <c r="D357">
        <v>5</v>
      </c>
      <c r="E357">
        <v>4.2</v>
      </c>
      <c r="F357">
        <v>5.5</v>
      </c>
      <c r="G357">
        <f t="shared" si="41"/>
        <v>0.2772</v>
      </c>
      <c r="H357">
        <f t="shared" si="40"/>
        <v>0.2772</v>
      </c>
      <c r="AG357">
        <v>5.5</v>
      </c>
      <c r="AH357">
        <f t="shared" si="42"/>
        <v>23.1</v>
      </c>
    </row>
    <row r="358" spans="1:34" x14ac:dyDescent="0.3">
      <c r="A358" s="1">
        <v>44573</v>
      </c>
      <c r="B358">
        <v>7</v>
      </c>
      <c r="C358" t="s">
        <v>43</v>
      </c>
      <c r="D358">
        <v>7</v>
      </c>
      <c r="E358">
        <v>6.5</v>
      </c>
      <c r="F358">
        <v>8</v>
      </c>
      <c r="G358">
        <f t="shared" si="41"/>
        <v>0.87360000000000004</v>
      </c>
      <c r="H358">
        <f t="shared" si="40"/>
        <v>0.87360000000000004</v>
      </c>
      <c r="AG358">
        <v>8</v>
      </c>
      <c r="AH358">
        <f t="shared" si="42"/>
        <v>52</v>
      </c>
    </row>
    <row r="359" spans="1:34" x14ac:dyDescent="0.3">
      <c r="A359" s="1">
        <v>44580</v>
      </c>
      <c r="B359">
        <v>14</v>
      </c>
      <c r="C359" t="s">
        <v>43</v>
      </c>
      <c r="D359">
        <v>9</v>
      </c>
      <c r="E359">
        <v>7</v>
      </c>
      <c r="F359">
        <v>9.1999999999999993</v>
      </c>
      <c r="G359">
        <f t="shared" si="41"/>
        <v>1.3910399999999998</v>
      </c>
      <c r="H359">
        <f t="shared" si="40"/>
        <v>1.3910399999999998</v>
      </c>
      <c r="AG359">
        <v>9.1999999999999993</v>
      </c>
      <c r="AH359">
        <f t="shared" si="42"/>
        <v>64.399999999999991</v>
      </c>
    </row>
    <row r="360" spans="1:34" x14ac:dyDescent="0.3">
      <c r="A360" s="1">
        <v>44484</v>
      </c>
      <c r="B360">
        <v>0</v>
      </c>
      <c r="C360" t="s">
        <v>44</v>
      </c>
      <c r="D360">
        <v>3</v>
      </c>
      <c r="E360">
        <v>2.6</v>
      </c>
      <c r="F360">
        <v>3.6</v>
      </c>
      <c r="G360">
        <f t="shared" si="41"/>
        <v>6.7392000000000007E-2</v>
      </c>
      <c r="H360">
        <f t="shared" si="40"/>
        <v>6.7392000000000007E-2</v>
      </c>
      <c r="AG360">
        <v>3.6</v>
      </c>
      <c r="AH360">
        <f t="shared" si="42"/>
        <v>9.3600000000000012</v>
      </c>
    </row>
    <row r="361" spans="1:34" x14ac:dyDescent="0.3">
      <c r="A361" s="1">
        <v>44491</v>
      </c>
      <c r="B361">
        <v>7</v>
      </c>
      <c r="C361" t="s">
        <v>44</v>
      </c>
      <c r="D361">
        <v>5</v>
      </c>
      <c r="E361">
        <v>6.9</v>
      </c>
      <c r="F361">
        <v>7.6</v>
      </c>
      <c r="G361">
        <f t="shared" si="41"/>
        <v>0.62927999999999995</v>
      </c>
      <c r="H361">
        <f t="shared" si="40"/>
        <v>0.62927999999999995</v>
      </c>
      <c r="AG361">
        <v>7.6</v>
      </c>
      <c r="AH361">
        <f t="shared" si="42"/>
        <v>52.44</v>
      </c>
    </row>
    <row r="362" spans="1:34" x14ac:dyDescent="0.3">
      <c r="A362" s="1">
        <v>44498</v>
      </c>
      <c r="B362">
        <v>14</v>
      </c>
      <c r="C362" t="s">
        <v>44</v>
      </c>
      <c r="D362">
        <v>8</v>
      </c>
      <c r="E362">
        <v>8.9</v>
      </c>
      <c r="F362">
        <v>9.6999999999999993</v>
      </c>
      <c r="G362">
        <f t="shared" si="41"/>
        <v>1.6575360000000001</v>
      </c>
      <c r="H362">
        <f t="shared" si="40"/>
        <v>1.6575360000000001</v>
      </c>
      <c r="AG362">
        <v>9.6999999999999993</v>
      </c>
      <c r="AH362">
        <f t="shared" si="42"/>
        <v>86.33</v>
      </c>
    </row>
    <row r="363" spans="1:34" x14ac:dyDescent="0.3">
      <c r="A363" s="1">
        <v>44526</v>
      </c>
      <c r="B363">
        <v>0</v>
      </c>
      <c r="C363" t="s">
        <v>44</v>
      </c>
      <c r="D363">
        <v>6</v>
      </c>
      <c r="E363">
        <v>3.6</v>
      </c>
      <c r="F363">
        <v>5</v>
      </c>
      <c r="G363">
        <f t="shared" si="41"/>
        <v>0.25919999999999999</v>
      </c>
      <c r="H363">
        <f t="shared" si="40"/>
        <v>0.25919999999999999</v>
      </c>
      <c r="AG363">
        <v>5</v>
      </c>
      <c r="AH363">
        <f t="shared" si="42"/>
        <v>18</v>
      </c>
    </row>
    <row r="364" spans="1:34" x14ac:dyDescent="0.3">
      <c r="A364" s="1">
        <v>44533</v>
      </c>
      <c r="B364">
        <v>7</v>
      </c>
      <c r="C364" t="s">
        <v>44</v>
      </c>
      <c r="D364">
        <v>8</v>
      </c>
      <c r="E364">
        <v>4.5</v>
      </c>
      <c r="F364">
        <v>6.5</v>
      </c>
      <c r="G364">
        <f t="shared" si="41"/>
        <v>0.56159999999999999</v>
      </c>
      <c r="H364">
        <f t="shared" si="40"/>
        <v>0.56159999999999999</v>
      </c>
      <c r="AG364">
        <v>6.5</v>
      </c>
      <c r="AH364">
        <f t="shared" si="42"/>
        <v>29.25</v>
      </c>
    </row>
    <row r="365" spans="1:34" x14ac:dyDescent="0.3">
      <c r="A365" s="1">
        <v>44540</v>
      </c>
      <c r="B365">
        <v>14</v>
      </c>
      <c r="C365" t="s">
        <v>44</v>
      </c>
      <c r="D365">
        <v>11</v>
      </c>
      <c r="E365">
        <v>4.8</v>
      </c>
      <c r="F365">
        <v>6.7</v>
      </c>
      <c r="G365">
        <f t="shared" si="41"/>
        <v>0.849024</v>
      </c>
      <c r="H365">
        <f t="shared" si="40"/>
        <v>0.849024</v>
      </c>
      <c r="AG365">
        <v>6.7</v>
      </c>
      <c r="AH365">
        <f t="shared" si="42"/>
        <v>32.159999999999997</v>
      </c>
    </row>
    <row r="366" spans="1:34" x14ac:dyDescent="0.3">
      <c r="A366" s="1">
        <v>44547</v>
      </c>
      <c r="B366">
        <v>21</v>
      </c>
      <c r="C366" t="s">
        <v>44</v>
      </c>
      <c r="D366">
        <v>12</v>
      </c>
      <c r="E366">
        <v>9.1999999999999993</v>
      </c>
      <c r="F366">
        <v>10.5</v>
      </c>
      <c r="G366">
        <f t="shared" si="41"/>
        <v>2.7820799999999997</v>
      </c>
      <c r="H366">
        <f t="shared" si="40"/>
        <v>2.7820799999999997</v>
      </c>
      <c r="AG366">
        <v>10.5</v>
      </c>
      <c r="AH366">
        <f t="shared" si="42"/>
        <v>96.6</v>
      </c>
    </row>
    <row r="367" spans="1:34" x14ac:dyDescent="0.3">
      <c r="A367" s="1">
        <v>44550</v>
      </c>
      <c r="B367">
        <v>24</v>
      </c>
      <c r="C367" t="s">
        <v>44</v>
      </c>
      <c r="D367">
        <v>13</v>
      </c>
      <c r="E367">
        <v>10.4</v>
      </c>
      <c r="F367">
        <v>12.5</v>
      </c>
      <c r="G367">
        <f t="shared" si="41"/>
        <v>4.0560000000000009</v>
      </c>
      <c r="H367">
        <f t="shared" si="40"/>
        <v>4.0560000000000009</v>
      </c>
      <c r="AG367">
        <v>12.5</v>
      </c>
      <c r="AH367">
        <f t="shared" si="42"/>
        <v>130</v>
      </c>
    </row>
    <row r="368" spans="1:34" x14ac:dyDescent="0.3">
      <c r="A368" s="1">
        <v>44566</v>
      </c>
      <c r="B368">
        <v>0</v>
      </c>
      <c r="C368" t="s">
        <v>44</v>
      </c>
      <c r="D368">
        <v>5</v>
      </c>
      <c r="E368">
        <v>4.8</v>
      </c>
      <c r="F368">
        <v>6.4</v>
      </c>
      <c r="G368">
        <f t="shared" ref="G368:G399" si="43">D368*E368*F368*$J$2/10000</f>
        <v>0.36864000000000008</v>
      </c>
      <c r="H368">
        <f t="shared" si="40"/>
        <v>0.36864000000000008</v>
      </c>
      <c r="AG368">
        <v>6.4</v>
      </c>
      <c r="AH368">
        <f t="shared" si="42"/>
        <v>30.72</v>
      </c>
    </row>
    <row r="369" spans="1:34" x14ac:dyDescent="0.3">
      <c r="A369" s="1">
        <v>44573</v>
      </c>
      <c r="B369">
        <v>7</v>
      </c>
      <c r="C369" t="s">
        <v>44</v>
      </c>
      <c r="D369">
        <v>8</v>
      </c>
      <c r="E369">
        <v>7</v>
      </c>
      <c r="F369">
        <v>9</v>
      </c>
      <c r="G369">
        <f t="shared" si="43"/>
        <v>1.2096</v>
      </c>
      <c r="H369">
        <f t="shared" si="40"/>
        <v>1.2096</v>
      </c>
      <c r="AG369">
        <v>9</v>
      </c>
      <c r="AH369">
        <f t="shared" si="42"/>
        <v>63</v>
      </c>
    </row>
    <row r="370" spans="1:34" x14ac:dyDescent="0.3">
      <c r="A370" s="1">
        <v>44580</v>
      </c>
      <c r="B370">
        <v>14</v>
      </c>
      <c r="C370" t="s">
        <v>44</v>
      </c>
      <c r="D370">
        <v>10</v>
      </c>
      <c r="E370">
        <v>7.9</v>
      </c>
      <c r="F370">
        <v>10.199999999999999</v>
      </c>
      <c r="G370">
        <f t="shared" si="43"/>
        <v>1.9339199999999996</v>
      </c>
      <c r="H370">
        <f t="shared" si="40"/>
        <v>1.9339199999999996</v>
      </c>
      <c r="AG370">
        <v>10.199999999999999</v>
      </c>
      <c r="AH370">
        <f t="shared" si="42"/>
        <v>80.58</v>
      </c>
    </row>
  </sheetData>
  <autoFilter ref="A1:U370" xr:uid="{3C52D3F6-017B-4CFE-B8FE-DE98EA623CCE}"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6711-FC65-4544-9186-D53AAED5567B}">
  <dimension ref="A1:K370"/>
  <sheetViews>
    <sheetView topLeftCell="E1" zoomScaleNormal="100" workbookViewId="0">
      <selection activeCell="K66" sqref="K66"/>
    </sheetView>
  </sheetViews>
  <sheetFormatPr defaultRowHeight="16.5" x14ac:dyDescent="0.3"/>
  <cols>
    <col min="1" max="1" width="11.125" bestFit="1" customWidth="1"/>
    <col min="3" max="3" width="18.5" bestFit="1" customWidth="1"/>
    <col min="8" max="8" width="14.625" bestFit="1" customWidth="1"/>
    <col min="9" max="9" width="12.5" bestFit="1" customWidth="1"/>
  </cols>
  <sheetData>
    <row r="1" spans="1:10" x14ac:dyDescent="0.3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45</v>
      </c>
      <c r="G1" t="s">
        <v>67</v>
      </c>
      <c r="H1" t="s">
        <v>66</v>
      </c>
      <c r="I1" s="20" t="s">
        <v>78</v>
      </c>
      <c r="J1" t="s">
        <v>79</v>
      </c>
    </row>
    <row r="2" spans="1:10" x14ac:dyDescent="0.3">
      <c r="A2" s="1">
        <v>44446</v>
      </c>
      <c r="B2">
        <v>0</v>
      </c>
      <c r="C2" t="s">
        <v>4</v>
      </c>
      <c r="D2">
        <v>21.818181818181799</v>
      </c>
      <c r="E2">
        <v>3</v>
      </c>
      <c r="F2">
        <f>IF(D2&lt;18,17,IF(D2&lt;19,18,IF(D2&lt;20,19,IF(D2&lt;21,20,IF(D2&lt;22,21,IF(D2&lt;23,22,IF(D2&lt;24,23,IF(D2&lt;25,24,IF(D2&lt;26,25)))))))))</f>
        <v>21</v>
      </c>
      <c r="G2">
        <f>E2</f>
        <v>3</v>
      </c>
      <c r="H2">
        <f>E2-G2</f>
        <v>0</v>
      </c>
      <c r="I2" s="20"/>
      <c r="J2">
        <f t="shared" ref="J2:J12" si="0">IF(I2="",E2,I2)</f>
        <v>3</v>
      </c>
    </row>
    <row r="3" spans="1:10" x14ac:dyDescent="0.3">
      <c r="A3" s="1">
        <v>44453</v>
      </c>
      <c r="B3">
        <v>7</v>
      </c>
      <c r="C3" t="s">
        <v>4</v>
      </c>
      <c r="D3">
        <v>21.551724137931</v>
      </c>
      <c r="E3">
        <v>5</v>
      </c>
      <c r="F3">
        <f t="shared" ref="F3:F66" si="1">IF(D3&lt;18,17,IF(D3&lt;19,18,IF(D3&lt;20,19,IF(D3&lt;21,20,IF(D3&lt;22,21,IF(D3&lt;23,22,IF(D3&lt;24,23,IF(D3&lt;25,24,IF(D3&lt;26,25)))))))))</f>
        <v>21</v>
      </c>
      <c r="G3">
        <f>IF(E3&gt;=E2, G2,E3 )</f>
        <v>3</v>
      </c>
      <c r="H3">
        <f>E3-G3</f>
        <v>2</v>
      </c>
      <c r="I3" s="20"/>
      <c r="J3">
        <f t="shared" si="0"/>
        <v>5</v>
      </c>
    </row>
    <row r="4" spans="1:10" x14ac:dyDescent="0.3">
      <c r="A4" s="1">
        <v>44462</v>
      </c>
      <c r="B4">
        <v>16</v>
      </c>
      <c r="C4" t="s">
        <v>4</v>
      </c>
      <c r="D4">
        <v>21.214285714285701</v>
      </c>
      <c r="E4">
        <v>9</v>
      </c>
      <c r="F4">
        <f t="shared" si="1"/>
        <v>21</v>
      </c>
      <c r="G4">
        <f>IF(E4&gt;=E3, G3,E4 )</f>
        <v>3</v>
      </c>
      <c r="H4">
        <f>E4-G4</f>
        <v>6</v>
      </c>
      <c r="I4" s="20"/>
      <c r="J4">
        <f t="shared" si="0"/>
        <v>9</v>
      </c>
    </row>
    <row r="5" spans="1:10" x14ac:dyDescent="0.3">
      <c r="A5" s="1">
        <v>44488</v>
      </c>
      <c r="B5">
        <v>0</v>
      </c>
      <c r="C5" t="s">
        <v>4</v>
      </c>
      <c r="D5">
        <v>21.1</v>
      </c>
      <c r="E5">
        <v>4</v>
      </c>
      <c r="F5">
        <f t="shared" si="1"/>
        <v>21</v>
      </c>
      <c r="G5">
        <f>IF(E5&gt;=E4, G4,E5 )</f>
        <v>4</v>
      </c>
      <c r="H5">
        <f>E5-G5</f>
        <v>0</v>
      </c>
      <c r="I5" s="20">
        <v>4</v>
      </c>
      <c r="J5">
        <f t="shared" si="0"/>
        <v>4</v>
      </c>
    </row>
    <row r="6" spans="1:10" x14ac:dyDescent="0.3">
      <c r="A6" s="1">
        <v>44495</v>
      </c>
      <c r="B6">
        <v>7</v>
      </c>
      <c r="C6" t="s">
        <v>4</v>
      </c>
      <c r="D6">
        <v>21.7</v>
      </c>
      <c r="E6">
        <v>6</v>
      </c>
      <c r="F6">
        <f t="shared" si="1"/>
        <v>21</v>
      </c>
      <c r="G6">
        <f>IF(E6&gt;=E5, G5,E6 )</f>
        <v>4</v>
      </c>
      <c r="H6">
        <f t="shared" ref="H6:H69" si="2">E6-G6</f>
        <v>2</v>
      </c>
      <c r="I6" s="20">
        <v>5</v>
      </c>
      <c r="J6">
        <v>6</v>
      </c>
    </row>
    <row r="7" spans="1:10" x14ac:dyDescent="0.3">
      <c r="A7" s="1">
        <v>44502</v>
      </c>
      <c r="B7">
        <v>14</v>
      </c>
      <c r="C7" t="s">
        <v>4</v>
      </c>
      <c r="D7">
        <v>21.8888888888888</v>
      </c>
      <c r="E7">
        <v>8</v>
      </c>
      <c r="F7">
        <f t="shared" si="1"/>
        <v>21</v>
      </c>
      <c r="G7">
        <f t="shared" ref="G7:G70" si="3">IF(E7&gt;=E6, G6,E7 )</f>
        <v>4</v>
      </c>
      <c r="H7">
        <f t="shared" si="2"/>
        <v>4</v>
      </c>
      <c r="I7" s="21">
        <v>8</v>
      </c>
      <c r="J7">
        <f t="shared" si="0"/>
        <v>8</v>
      </c>
    </row>
    <row r="8" spans="1:10" x14ac:dyDescent="0.3">
      <c r="A8" s="1">
        <v>44523</v>
      </c>
      <c r="B8">
        <v>0</v>
      </c>
      <c r="C8" t="s">
        <v>4</v>
      </c>
      <c r="D8">
        <v>24</v>
      </c>
      <c r="E8">
        <v>2</v>
      </c>
      <c r="F8">
        <f t="shared" si="1"/>
        <v>24</v>
      </c>
      <c r="G8">
        <f t="shared" si="3"/>
        <v>2</v>
      </c>
      <c r="H8">
        <f t="shared" si="2"/>
        <v>0</v>
      </c>
      <c r="I8" s="20">
        <v>2</v>
      </c>
      <c r="J8">
        <f t="shared" si="0"/>
        <v>2</v>
      </c>
    </row>
    <row r="9" spans="1:10" x14ac:dyDescent="0.3">
      <c r="A9" s="1">
        <v>44530</v>
      </c>
      <c r="B9">
        <v>7</v>
      </c>
      <c r="C9" t="s">
        <v>4</v>
      </c>
      <c r="D9">
        <v>24</v>
      </c>
      <c r="E9">
        <v>4</v>
      </c>
      <c r="F9">
        <f t="shared" si="1"/>
        <v>24</v>
      </c>
      <c r="G9">
        <f t="shared" si="3"/>
        <v>2</v>
      </c>
      <c r="H9">
        <f t="shared" si="2"/>
        <v>2</v>
      </c>
      <c r="I9" s="20">
        <v>4</v>
      </c>
      <c r="J9">
        <f t="shared" si="0"/>
        <v>4</v>
      </c>
    </row>
    <row r="10" spans="1:10" x14ac:dyDescent="0.3">
      <c r="A10" s="1">
        <v>44537</v>
      </c>
      <c r="B10">
        <v>14</v>
      </c>
      <c r="C10" t="s">
        <v>4</v>
      </c>
      <c r="D10">
        <v>24</v>
      </c>
      <c r="E10">
        <v>8</v>
      </c>
      <c r="F10">
        <f t="shared" si="1"/>
        <v>24</v>
      </c>
      <c r="G10">
        <f t="shared" si="3"/>
        <v>2</v>
      </c>
      <c r="H10">
        <f t="shared" si="2"/>
        <v>6</v>
      </c>
      <c r="I10" s="20">
        <v>7</v>
      </c>
      <c r="J10">
        <v>8</v>
      </c>
    </row>
    <row r="11" spans="1:10" x14ac:dyDescent="0.3">
      <c r="A11" s="1">
        <v>44558</v>
      </c>
      <c r="B11">
        <v>0</v>
      </c>
      <c r="C11" t="s">
        <v>4</v>
      </c>
      <c r="D11">
        <v>23.545454545454501</v>
      </c>
      <c r="E11">
        <v>1</v>
      </c>
      <c r="F11">
        <f t="shared" si="1"/>
        <v>23</v>
      </c>
      <c r="G11">
        <f t="shared" si="3"/>
        <v>1</v>
      </c>
      <c r="H11">
        <f t="shared" si="2"/>
        <v>0</v>
      </c>
      <c r="I11" s="20">
        <v>1</v>
      </c>
      <c r="J11">
        <f t="shared" si="0"/>
        <v>1</v>
      </c>
    </row>
    <row r="12" spans="1:10" x14ac:dyDescent="0.3">
      <c r="A12" s="1">
        <v>44572</v>
      </c>
      <c r="B12">
        <v>7</v>
      </c>
      <c r="C12" t="s">
        <v>4</v>
      </c>
      <c r="D12">
        <v>23.818181818181799</v>
      </c>
      <c r="E12">
        <v>5</v>
      </c>
      <c r="F12">
        <f t="shared" si="1"/>
        <v>23</v>
      </c>
      <c r="G12">
        <f t="shared" si="3"/>
        <v>1</v>
      </c>
      <c r="H12">
        <f t="shared" si="2"/>
        <v>4</v>
      </c>
      <c r="I12" s="20">
        <v>5</v>
      </c>
      <c r="J12">
        <f t="shared" si="0"/>
        <v>5</v>
      </c>
    </row>
    <row r="13" spans="1:10" x14ac:dyDescent="0.3">
      <c r="A13" s="1">
        <v>44579</v>
      </c>
      <c r="B13">
        <v>14</v>
      </c>
      <c r="C13" t="s">
        <v>4</v>
      </c>
      <c r="D13">
        <v>24</v>
      </c>
      <c r="E13">
        <v>9</v>
      </c>
      <c r="F13">
        <f t="shared" si="1"/>
        <v>24</v>
      </c>
      <c r="G13">
        <f t="shared" si="3"/>
        <v>1</v>
      </c>
      <c r="H13">
        <f t="shared" si="2"/>
        <v>8</v>
      </c>
      <c r="I13" s="21">
        <v>6</v>
      </c>
      <c r="J13">
        <v>9</v>
      </c>
    </row>
    <row r="14" spans="1:10" x14ac:dyDescent="0.3">
      <c r="A14" s="1">
        <v>44446</v>
      </c>
      <c r="B14">
        <v>0</v>
      </c>
      <c r="C14" t="s">
        <v>5</v>
      </c>
      <c r="D14">
        <v>21.818181818181799</v>
      </c>
      <c r="E14">
        <v>4</v>
      </c>
      <c r="F14">
        <f t="shared" si="1"/>
        <v>21</v>
      </c>
      <c r="G14">
        <f t="shared" si="3"/>
        <v>4</v>
      </c>
      <c r="H14">
        <f t="shared" si="2"/>
        <v>0</v>
      </c>
      <c r="I14" s="20"/>
      <c r="J14">
        <f t="shared" ref="J14:J18" si="4">IF(I14="",E14,I14)</f>
        <v>4</v>
      </c>
    </row>
    <row r="15" spans="1:10" x14ac:dyDescent="0.3">
      <c r="A15" s="1">
        <v>44453</v>
      </c>
      <c r="B15">
        <v>7</v>
      </c>
      <c r="C15" t="s">
        <v>5</v>
      </c>
      <c r="D15">
        <v>21.484848484848399</v>
      </c>
      <c r="E15">
        <v>4</v>
      </c>
      <c r="F15">
        <f t="shared" si="1"/>
        <v>21</v>
      </c>
      <c r="G15">
        <f t="shared" si="3"/>
        <v>4</v>
      </c>
      <c r="H15">
        <f t="shared" si="2"/>
        <v>0</v>
      </c>
      <c r="I15" s="20"/>
      <c r="J15">
        <f t="shared" si="4"/>
        <v>4</v>
      </c>
    </row>
    <row r="16" spans="1:10" x14ac:dyDescent="0.3">
      <c r="A16" s="1">
        <v>44462</v>
      </c>
      <c r="B16">
        <v>16</v>
      </c>
      <c r="C16" t="s">
        <v>5</v>
      </c>
      <c r="D16">
        <v>21.25</v>
      </c>
      <c r="E16">
        <v>8</v>
      </c>
      <c r="F16">
        <f t="shared" si="1"/>
        <v>21</v>
      </c>
      <c r="G16">
        <f t="shared" si="3"/>
        <v>4</v>
      </c>
      <c r="H16">
        <f t="shared" si="2"/>
        <v>4</v>
      </c>
      <c r="I16" s="20"/>
      <c r="J16">
        <f t="shared" si="4"/>
        <v>8</v>
      </c>
    </row>
    <row r="17" spans="1:10" x14ac:dyDescent="0.3">
      <c r="A17" s="1">
        <v>44488</v>
      </c>
      <c r="B17">
        <v>0</v>
      </c>
      <c r="C17" t="s">
        <v>5</v>
      </c>
      <c r="D17">
        <v>20.857142857142801</v>
      </c>
      <c r="E17">
        <v>3</v>
      </c>
      <c r="F17">
        <f t="shared" si="1"/>
        <v>20</v>
      </c>
      <c r="G17">
        <f t="shared" si="3"/>
        <v>3</v>
      </c>
      <c r="H17">
        <f t="shared" si="2"/>
        <v>0</v>
      </c>
      <c r="I17" s="20">
        <v>3</v>
      </c>
      <c r="J17">
        <f t="shared" si="4"/>
        <v>3</v>
      </c>
    </row>
    <row r="18" spans="1:10" x14ac:dyDescent="0.3">
      <c r="A18" s="1">
        <v>44495</v>
      </c>
      <c r="B18">
        <v>7</v>
      </c>
      <c r="C18" t="s">
        <v>5</v>
      </c>
      <c r="D18">
        <v>21.727272727272702</v>
      </c>
      <c r="E18">
        <v>6</v>
      </c>
      <c r="F18">
        <f t="shared" si="1"/>
        <v>21</v>
      </c>
      <c r="G18">
        <f t="shared" si="3"/>
        <v>3</v>
      </c>
      <c r="H18">
        <f t="shared" si="2"/>
        <v>3</v>
      </c>
      <c r="I18" s="20">
        <v>6</v>
      </c>
      <c r="J18">
        <f t="shared" si="4"/>
        <v>6</v>
      </c>
    </row>
    <row r="19" spans="1:10" x14ac:dyDescent="0.3">
      <c r="A19" s="1">
        <v>44502</v>
      </c>
      <c r="B19">
        <v>14</v>
      </c>
      <c r="C19" t="s">
        <v>5</v>
      </c>
      <c r="D19">
        <v>21.8</v>
      </c>
      <c r="E19">
        <v>7</v>
      </c>
      <c r="F19">
        <f t="shared" si="1"/>
        <v>21</v>
      </c>
      <c r="G19">
        <f t="shared" si="3"/>
        <v>3</v>
      </c>
      <c r="H19">
        <f t="shared" si="2"/>
        <v>4</v>
      </c>
      <c r="I19" s="20">
        <v>6</v>
      </c>
      <c r="J19">
        <v>7</v>
      </c>
    </row>
    <row r="20" spans="1:10" x14ac:dyDescent="0.3">
      <c r="A20" s="1">
        <v>44509</v>
      </c>
      <c r="B20">
        <v>21</v>
      </c>
      <c r="C20" t="s">
        <v>5</v>
      </c>
      <c r="D20">
        <v>21.6666666666666</v>
      </c>
      <c r="E20">
        <v>7</v>
      </c>
      <c r="F20">
        <f t="shared" si="1"/>
        <v>21</v>
      </c>
      <c r="G20">
        <f t="shared" si="3"/>
        <v>3</v>
      </c>
      <c r="H20">
        <f t="shared" si="2"/>
        <v>4</v>
      </c>
      <c r="I20" s="22">
        <v>5</v>
      </c>
      <c r="J20">
        <v>7</v>
      </c>
    </row>
    <row r="21" spans="1:10" x14ac:dyDescent="0.3">
      <c r="A21" s="1">
        <v>44516</v>
      </c>
      <c r="B21">
        <v>28</v>
      </c>
      <c r="C21" t="s">
        <v>5</v>
      </c>
      <c r="D21">
        <v>21.6666666666666</v>
      </c>
      <c r="E21">
        <v>11</v>
      </c>
      <c r="F21">
        <f t="shared" si="1"/>
        <v>21</v>
      </c>
      <c r="G21">
        <f t="shared" si="3"/>
        <v>3</v>
      </c>
      <c r="H21">
        <f t="shared" si="2"/>
        <v>8</v>
      </c>
      <c r="I21" s="22"/>
      <c r="J21">
        <f t="shared" ref="J21:J29" si="5">IF(I21="",E21,I21)</f>
        <v>11</v>
      </c>
    </row>
    <row r="22" spans="1:10" x14ac:dyDescent="0.3">
      <c r="A22" s="1">
        <v>44523</v>
      </c>
      <c r="B22">
        <v>0</v>
      </c>
      <c r="C22" t="s">
        <v>5</v>
      </c>
      <c r="D22">
        <v>24</v>
      </c>
      <c r="E22">
        <v>2</v>
      </c>
      <c r="F22">
        <f t="shared" si="1"/>
        <v>24</v>
      </c>
      <c r="G22">
        <f t="shared" si="3"/>
        <v>2</v>
      </c>
      <c r="H22">
        <f t="shared" si="2"/>
        <v>0</v>
      </c>
      <c r="I22" s="20">
        <v>2</v>
      </c>
      <c r="J22">
        <f t="shared" si="5"/>
        <v>2</v>
      </c>
    </row>
    <row r="23" spans="1:10" x14ac:dyDescent="0.3">
      <c r="A23" s="1">
        <v>44530</v>
      </c>
      <c r="B23">
        <v>7</v>
      </c>
      <c r="C23" t="s">
        <v>5</v>
      </c>
      <c r="D23">
        <v>24</v>
      </c>
      <c r="E23">
        <v>4</v>
      </c>
      <c r="F23">
        <f t="shared" si="1"/>
        <v>24</v>
      </c>
      <c r="G23">
        <f t="shared" si="3"/>
        <v>2</v>
      </c>
      <c r="H23">
        <f t="shared" si="2"/>
        <v>2</v>
      </c>
      <c r="I23" s="20">
        <v>4</v>
      </c>
      <c r="J23">
        <f t="shared" si="5"/>
        <v>4</v>
      </c>
    </row>
    <row r="24" spans="1:10" x14ac:dyDescent="0.3">
      <c r="A24" s="1">
        <v>44537</v>
      </c>
      <c r="B24">
        <v>14</v>
      </c>
      <c r="C24" t="s">
        <v>5</v>
      </c>
      <c r="D24">
        <v>24</v>
      </c>
      <c r="E24">
        <v>8</v>
      </c>
      <c r="F24">
        <f t="shared" si="1"/>
        <v>24</v>
      </c>
      <c r="G24">
        <f t="shared" si="3"/>
        <v>2</v>
      </c>
      <c r="H24">
        <f t="shared" si="2"/>
        <v>6</v>
      </c>
      <c r="I24" s="20">
        <v>7</v>
      </c>
      <c r="J24">
        <v>8</v>
      </c>
    </row>
    <row r="25" spans="1:10" x14ac:dyDescent="0.3">
      <c r="A25" s="1">
        <v>44558</v>
      </c>
      <c r="B25">
        <v>0</v>
      </c>
      <c r="C25" t="s">
        <v>5</v>
      </c>
      <c r="D25">
        <v>23.4</v>
      </c>
      <c r="E25">
        <v>1</v>
      </c>
      <c r="F25">
        <f t="shared" si="1"/>
        <v>23</v>
      </c>
      <c r="G25">
        <f t="shared" si="3"/>
        <v>1</v>
      </c>
      <c r="H25">
        <f t="shared" si="2"/>
        <v>0</v>
      </c>
      <c r="I25" s="20">
        <v>1</v>
      </c>
      <c r="J25">
        <f t="shared" si="5"/>
        <v>1</v>
      </c>
    </row>
    <row r="26" spans="1:10" x14ac:dyDescent="0.3">
      <c r="A26" s="1">
        <v>44572</v>
      </c>
      <c r="B26">
        <v>7</v>
      </c>
      <c r="C26" t="s">
        <v>5</v>
      </c>
      <c r="D26">
        <v>23.818181818181799</v>
      </c>
      <c r="E26">
        <v>6</v>
      </c>
      <c r="F26">
        <f t="shared" si="1"/>
        <v>23</v>
      </c>
      <c r="G26">
        <f t="shared" si="3"/>
        <v>1</v>
      </c>
      <c r="H26">
        <f t="shared" si="2"/>
        <v>5</v>
      </c>
      <c r="I26" s="20">
        <v>3</v>
      </c>
      <c r="J26">
        <v>6</v>
      </c>
    </row>
    <row r="27" spans="1:10" x14ac:dyDescent="0.3">
      <c r="A27" s="1">
        <v>44579</v>
      </c>
      <c r="B27">
        <v>14</v>
      </c>
      <c r="C27" t="s">
        <v>5</v>
      </c>
      <c r="D27">
        <v>24</v>
      </c>
      <c r="E27">
        <v>9</v>
      </c>
      <c r="F27">
        <f t="shared" si="1"/>
        <v>24</v>
      </c>
      <c r="G27">
        <f t="shared" si="3"/>
        <v>1</v>
      </c>
      <c r="H27">
        <f t="shared" si="2"/>
        <v>8</v>
      </c>
      <c r="I27" s="20">
        <v>4</v>
      </c>
      <c r="J27">
        <v>9</v>
      </c>
    </row>
    <row r="28" spans="1:10" x14ac:dyDescent="0.3">
      <c r="A28" s="1">
        <v>44446</v>
      </c>
      <c r="B28">
        <v>0</v>
      </c>
      <c r="C28" t="s">
        <v>6</v>
      </c>
      <c r="D28">
        <v>21.8</v>
      </c>
      <c r="E28">
        <v>3</v>
      </c>
      <c r="F28">
        <f t="shared" si="1"/>
        <v>21</v>
      </c>
      <c r="G28">
        <f t="shared" si="3"/>
        <v>3</v>
      </c>
      <c r="H28">
        <f t="shared" si="2"/>
        <v>0</v>
      </c>
      <c r="I28" s="20">
        <v>3</v>
      </c>
      <c r="J28">
        <f t="shared" si="5"/>
        <v>3</v>
      </c>
    </row>
    <row r="29" spans="1:10" x14ac:dyDescent="0.3">
      <c r="A29" s="1">
        <v>44453</v>
      </c>
      <c r="B29">
        <v>7</v>
      </c>
      <c r="C29" t="s">
        <v>6</v>
      </c>
      <c r="D29">
        <v>21.4444444444444</v>
      </c>
      <c r="E29">
        <v>4</v>
      </c>
      <c r="F29">
        <f t="shared" si="1"/>
        <v>21</v>
      </c>
      <c r="G29">
        <f t="shared" si="3"/>
        <v>3</v>
      </c>
      <c r="H29">
        <f t="shared" si="2"/>
        <v>1</v>
      </c>
      <c r="I29" s="20">
        <v>4</v>
      </c>
      <c r="J29">
        <f t="shared" si="5"/>
        <v>4</v>
      </c>
    </row>
    <row r="30" spans="1:10" x14ac:dyDescent="0.3">
      <c r="A30" s="1">
        <v>44462</v>
      </c>
      <c r="B30">
        <v>16</v>
      </c>
      <c r="C30" t="s">
        <v>6</v>
      </c>
      <c r="D30">
        <v>21.636363636363601</v>
      </c>
      <c r="E30">
        <v>8</v>
      </c>
      <c r="F30">
        <f t="shared" si="1"/>
        <v>21</v>
      </c>
      <c r="G30">
        <f t="shared" si="3"/>
        <v>3</v>
      </c>
      <c r="H30">
        <f t="shared" si="2"/>
        <v>5</v>
      </c>
      <c r="I30" s="21">
        <v>5</v>
      </c>
      <c r="J30">
        <v>8</v>
      </c>
    </row>
    <row r="31" spans="1:10" x14ac:dyDescent="0.3">
      <c r="A31" s="1">
        <v>44488</v>
      </c>
      <c r="B31">
        <v>0</v>
      </c>
      <c r="C31" t="s">
        <v>6</v>
      </c>
      <c r="D31">
        <v>21.3</v>
      </c>
      <c r="E31">
        <v>3</v>
      </c>
      <c r="F31">
        <f t="shared" si="1"/>
        <v>21</v>
      </c>
      <c r="G31">
        <f t="shared" si="3"/>
        <v>3</v>
      </c>
      <c r="H31">
        <f t="shared" si="2"/>
        <v>0</v>
      </c>
      <c r="I31" s="20">
        <v>4</v>
      </c>
      <c r="J31">
        <f t="shared" ref="J31:J45" si="6">IF(I31="",E31,I31)</f>
        <v>4</v>
      </c>
    </row>
    <row r="32" spans="1:10" x14ac:dyDescent="0.3">
      <c r="A32" s="1">
        <v>44495</v>
      </c>
      <c r="B32">
        <v>7</v>
      </c>
      <c r="C32" t="s">
        <v>6</v>
      </c>
      <c r="D32">
        <v>21.6666666666666</v>
      </c>
      <c r="E32">
        <v>6</v>
      </c>
      <c r="F32">
        <f t="shared" si="1"/>
        <v>21</v>
      </c>
      <c r="G32">
        <f t="shared" si="3"/>
        <v>3</v>
      </c>
      <c r="H32">
        <f t="shared" si="2"/>
        <v>3</v>
      </c>
      <c r="I32" s="20">
        <v>6</v>
      </c>
      <c r="J32">
        <f t="shared" si="6"/>
        <v>6</v>
      </c>
    </row>
    <row r="33" spans="1:10" x14ac:dyDescent="0.3">
      <c r="A33" s="1">
        <v>44502</v>
      </c>
      <c r="B33">
        <v>14</v>
      </c>
      <c r="C33" t="s">
        <v>6</v>
      </c>
      <c r="D33">
        <v>21.75</v>
      </c>
      <c r="E33">
        <v>7</v>
      </c>
      <c r="F33">
        <f t="shared" si="1"/>
        <v>21</v>
      </c>
      <c r="G33">
        <f t="shared" si="3"/>
        <v>3</v>
      </c>
      <c r="H33">
        <f t="shared" si="2"/>
        <v>4</v>
      </c>
      <c r="I33" s="20">
        <v>8</v>
      </c>
      <c r="J33">
        <v>7</v>
      </c>
    </row>
    <row r="34" spans="1:10" x14ac:dyDescent="0.3">
      <c r="A34" s="1">
        <v>44523</v>
      </c>
      <c r="B34">
        <v>0</v>
      </c>
      <c r="C34" t="s">
        <v>6</v>
      </c>
      <c r="D34">
        <v>24</v>
      </c>
      <c r="E34">
        <v>2</v>
      </c>
      <c r="F34">
        <f t="shared" si="1"/>
        <v>24</v>
      </c>
      <c r="G34">
        <f t="shared" si="3"/>
        <v>2</v>
      </c>
      <c r="H34">
        <f t="shared" si="2"/>
        <v>0</v>
      </c>
      <c r="I34" s="20">
        <v>2</v>
      </c>
      <c r="J34">
        <f t="shared" si="6"/>
        <v>2</v>
      </c>
    </row>
    <row r="35" spans="1:10" x14ac:dyDescent="0.3">
      <c r="A35" s="1">
        <v>44530</v>
      </c>
      <c r="B35">
        <v>7</v>
      </c>
      <c r="C35" t="s">
        <v>6</v>
      </c>
      <c r="D35">
        <v>24</v>
      </c>
      <c r="E35">
        <v>4</v>
      </c>
      <c r="F35">
        <f t="shared" si="1"/>
        <v>24</v>
      </c>
      <c r="G35">
        <f t="shared" si="3"/>
        <v>2</v>
      </c>
      <c r="H35">
        <f t="shared" si="2"/>
        <v>2</v>
      </c>
      <c r="I35" s="20">
        <v>4</v>
      </c>
      <c r="J35">
        <f t="shared" si="6"/>
        <v>4</v>
      </c>
    </row>
    <row r="36" spans="1:10" x14ac:dyDescent="0.3">
      <c r="A36" s="1">
        <v>44537</v>
      </c>
      <c r="B36">
        <v>14</v>
      </c>
      <c r="C36" t="s">
        <v>6</v>
      </c>
      <c r="D36">
        <v>24</v>
      </c>
      <c r="E36">
        <v>8</v>
      </c>
      <c r="F36">
        <f t="shared" si="1"/>
        <v>24</v>
      </c>
      <c r="G36">
        <f t="shared" si="3"/>
        <v>2</v>
      </c>
      <c r="H36">
        <f t="shared" si="2"/>
        <v>6</v>
      </c>
      <c r="I36" s="20">
        <v>6</v>
      </c>
      <c r="J36">
        <v>8</v>
      </c>
    </row>
    <row r="37" spans="1:10" x14ac:dyDescent="0.3">
      <c r="A37" s="1">
        <v>44558</v>
      </c>
      <c r="B37">
        <v>0</v>
      </c>
      <c r="C37" t="s">
        <v>6</v>
      </c>
      <c r="D37">
        <v>23.5</v>
      </c>
      <c r="E37">
        <v>1</v>
      </c>
      <c r="F37">
        <f t="shared" si="1"/>
        <v>23</v>
      </c>
      <c r="G37">
        <f t="shared" si="3"/>
        <v>1</v>
      </c>
      <c r="H37">
        <f t="shared" si="2"/>
        <v>0</v>
      </c>
      <c r="I37" s="20">
        <v>1</v>
      </c>
      <c r="J37">
        <f t="shared" si="6"/>
        <v>1</v>
      </c>
    </row>
    <row r="38" spans="1:10" x14ac:dyDescent="0.3">
      <c r="A38" s="1">
        <v>44572</v>
      </c>
      <c r="B38">
        <v>7</v>
      </c>
      <c r="C38" t="s">
        <v>6</v>
      </c>
      <c r="D38">
        <v>23.8</v>
      </c>
      <c r="E38">
        <v>5</v>
      </c>
      <c r="F38">
        <f t="shared" si="1"/>
        <v>23</v>
      </c>
      <c r="G38">
        <f t="shared" si="3"/>
        <v>1</v>
      </c>
      <c r="H38">
        <f t="shared" si="2"/>
        <v>4</v>
      </c>
      <c r="I38" s="20">
        <v>5</v>
      </c>
      <c r="J38">
        <f t="shared" si="6"/>
        <v>5</v>
      </c>
    </row>
    <row r="39" spans="1:10" x14ac:dyDescent="0.3">
      <c r="A39" s="1">
        <v>44446</v>
      </c>
      <c r="B39">
        <v>0</v>
      </c>
      <c r="C39" t="s">
        <v>7</v>
      </c>
      <c r="D39">
        <v>22</v>
      </c>
      <c r="E39">
        <v>4</v>
      </c>
      <c r="F39">
        <f t="shared" si="1"/>
        <v>22</v>
      </c>
      <c r="G39">
        <f t="shared" si="3"/>
        <v>4</v>
      </c>
      <c r="H39">
        <f t="shared" si="2"/>
        <v>0</v>
      </c>
      <c r="I39" s="20">
        <v>3</v>
      </c>
      <c r="J39">
        <v>4</v>
      </c>
    </row>
    <row r="40" spans="1:10" x14ac:dyDescent="0.3">
      <c r="A40" s="1">
        <v>44453</v>
      </c>
      <c r="B40">
        <v>7</v>
      </c>
      <c r="C40" t="s">
        <v>7</v>
      </c>
      <c r="D40">
        <v>21.533333333333299</v>
      </c>
      <c r="E40">
        <v>4</v>
      </c>
      <c r="F40">
        <f t="shared" si="1"/>
        <v>21</v>
      </c>
      <c r="G40">
        <f t="shared" si="3"/>
        <v>4</v>
      </c>
      <c r="H40">
        <f t="shared" si="2"/>
        <v>0</v>
      </c>
      <c r="I40" s="20">
        <v>5</v>
      </c>
      <c r="J40">
        <f t="shared" si="6"/>
        <v>5</v>
      </c>
    </row>
    <row r="41" spans="1:10" x14ac:dyDescent="0.3">
      <c r="A41" s="1">
        <v>44462</v>
      </c>
      <c r="B41">
        <v>16</v>
      </c>
      <c r="C41" t="s">
        <v>7</v>
      </c>
      <c r="D41">
        <v>21.230769230769202</v>
      </c>
      <c r="E41">
        <v>8</v>
      </c>
      <c r="F41">
        <f t="shared" si="1"/>
        <v>21</v>
      </c>
      <c r="G41">
        <f t="shared" si="3"/>
        <v>4</v>
      </c>
      <c r="H41">
        <f t="shared" si="2"/>
        <v>4</v>
      </c>
      <c r="I41" s="20">
        <v>5</v>
      </c>
      <c r="J41">
        <f t="shared" si="6"/>
        <v>5</v>
      </c>
    </row>
    <row r="42" spans="1:10" x14ac:dyDescent="0.3">
      <c r="A42" s="1">
        <v>44488</v>
      </c>
      <c r="B42">
        <v>0</v>
      </c>
      <c r="C42" t="s">
        <v>7</v>
      </c>
      <c r="D42">
        <v>21.1</v>
      </c>
      <c r="E42">
        <v>3</v>
      </c>
      <c r="F42">
        <f t="shared" si="1"/>
        <v>21</v>
      </c>
      <c r="G42">
        <f t="shared" si="3"/>
        <v>3</v>
      </c>
      <c r="H42">
        <f t="shared" si="2"/>
        <v>0</v>
      </c>
      <c r="I42" s="20">
        <v>3</v>
      </c>
      <c r="J42">
        <f t="shared" si="6"/>
        <v>3</v>
      </c>
    </row>
    <row r="43" spans="1:10" x14ac:dyDescent="0.3">
      <c r="A43" s="1">
        <v>44495</v>
      </c>
      <c r="B43">
        <v>7</v>
      </c>
      <c r="C43" t="s">
        <v>7</v>
      </c>
      <c r="D43">
        <v>21.7</v>
      </c>
      <c r="E43">
        <v>6</v>
      </c>
      <c r="F43">
        <f t="shared" si="1"/>
        <v>21</v>
      </c>
      <c r="G43">
        <f t="shared" si="3"/>
        <v>3</v>
      </c>
      <c r="H43">
        <f t="shared" si="2"/>
        <v>3</v>
      </c>
      <c r="I43" s="20">
        <v>4</v>
      </c>
      <c r="J43">
        <v>6</v>
      </c>
    </row>
    <row r="44" spans="1:10" x14ac:dyDescent="0.3">
      <c r="A44" s="1">
        <v>44523</v>
      </c>
      <c r="B44">
        <v>0</v>
      </c>
      <c r="C44" t="s">
        <v>7</v>
      </c>
      <c r="D44">
        <v>24</v>
      </c>
      <c r="E44">
        <v>1</v>
      </c>
      <c r="F44">
        <f t="shared" si="1"/>
        <v>24</v>
      </c>
      <c r="G44">
        <f t="shared" si="3"/>
        <v>1</v>
      </c>
      <c r="H44">
        <f t="shared" si="2"/>
        <v>0</v>
      </c>
      <c r="I44" s="20">
        <v>1</v>
      </c>
      <c r="J44">
        <f t="shared" si="6"/>
        <v>1</v>
      </c>
    </row>
    <row r="45" spans="1:10" x14ac:dyDescent="0.3">
      <c r="A45" s="1">
        <v>44530</v>
      </c>
      <c r="B45">
        <v>7</v>
      </c>
      <c r="C45" t="s">
        <v>7</v>
      </c>
      <c r="D45">
        <v>24</v>
      </c>
      <c r="E45">
        <v>3</v>
      </c>
      <c r="F45">
        <f t="shared" si="1"/>
        <v>24</v>
      </c>
      <c r="G45">
        <f t="shared" si="3"/>
        <v>1</v>
      </c>
      <c r="H45">
        <f t="shared" si="2"/>
        <v>2</v>
      </c>
      <c r="I45" s="20">
        <v>3</v>
      </c>
      <c r="J45">
        <f t="shared" si="6"/>
        <v>3</v>
      </c>
    </row>
    <row r="46" spans="1:10" x14ac:dyDescent="0.3">
      <c r="A46" s="1">
        <v>44537</v>
      </c>
      <c r="B46">
        <v>14</v>
      </c>
      <c r="C46" t="s">
        <v>7</v>
      </c>
      <c r="D46">
        <v>24</v>
      </c>
      <c r="E46">
        <v>6</v>
      </c>
      <c r="F46">
        <f t="shared" si="1"/>
        <v>24</v>
      </c>
      <c r="G46">
        <f t="shared" si="3"/>
        <v>1</v>
      </c>
      <c r="H46">
        <f t="shared" si="2"/>
        <v>5</v>
      </c>
      <c r="I46" s="20">
        <v>5</v>
      </c>
      <c r="J46">
        <v>6</v>
      </c>
    </row>
    <row r="47" spans="1:10" x14ac:dyDescent="0.3">
      <c r="A47" s="1">
        <v>44544</v>
      </c>
      <c r="B47">
        <v>21</v>
      </c>
      <c r="C47" t="s">
        <v>7</v>
      </c>
      <c r="D47">
        <v>24.125</v>
      </c>
      <c r="E47">
        <v>9</v>
      </c>
      <c r="F47">
        <f t="shared" si="1"/>
        <v>24</v>
      </c>
      <c r="G47">
        <f t="shared" si="3"/>
        <v>1</v>
      </c>
      <c r="H47">
        <f t="shared" si="2"/>
        <v>8</v>
      </c>
      <c r="I47" s="20">
        <v>7</v>
      </c>
      <c r="J47">
        <v>9</v>
      </c>
    </row>
    <row r="48" spans="1:10" x14ac:dyDescent="0.3">
      <c r="A48" s="1">
        <v>44551</v>
      </c>
      <c r="B48">
        <v>28</v>
      </c>
      <c r="C48" t="s">
        <v>7</v>
      </c>
      <c r="D48">
        <v>23.8888888888888</v>
      </c>
      <c r="E48">
        <v>10</v>
      </c>
      <c r="F48">
        <f t="shared" si="1"/>
        <v>23</v>
      </c>
      <c r="G48">
        <f t="shared" si="3"/>
        <v>1</v>
      </c>
      <c r="H48">
        <f t="shared" si="2"/>
        <v>9</v>
      </c>
      <c r="I48" s="22"/>
      <c r="J48">
        <v>10</v>
      </c>
    </row>
    <row r="49" spans="1:10" x14ac:dyDescent="0.3">
      <c r="A49" s="1">
        <v>44558</v>
      </c>
      <c r="B49">
        <v>0</v>
      </c>
      <c r="C49" t="s">
        <v>7</v>
      </c>
      <c r="D49">
        <v>23.5</v>
      </c>
      <c r="E49">
        <v>1</v>
      </c>
      <c r="F49">
        <f t="shared" si="1"/>
        <v>23</v>
      </c>
      <c r="G49">
        <f t="shared" si="3"/>
        <v>1</v>
      </c>
      <c r="H49">
        <f t="shared" si="2"/>
        <v>0</v>
      </c>
      <c r="I49" s="20">
        <v>1</v>
      </c>
      <c r="J49">
        <f t="shared" ref="J49:J69" si="7">IF(I49="",E49,I49)</f>
        <v>1</v>
      </c>
    </row>
    <row r="50" spans="1:10" x14ac:dyDescent="0.3">
      <c r="A50" s="1">
        <v>44572</v>
      </c>
      <c r="B50">
        <v>7</v>
      </c>
      <c r="C50" t="s">
        <v>7</v>
      </c>
      <c r="D50">
        <v>23.818181818181799</v>
      </c>
      <c r="E50">
        <v>5</v>
      </c>
      <c r="F50">
        <f t="shared" si="1"/>
        <v>23</v>
      </c>
      <c r="G50">
        <f t="shared" si="3"/>
        <v>1</v>
      </c>
      <c r="H50">
        <f t="shared" si="2"/>
        <v>4</v>
      </c>
      <c r="I50" s="20">
        <v>5</v>
      </c>
      <c r="J50">
        <f t="shared" si="7"/>
        <v>5</v>
      </c>
    </row>
    <row r="51" spans="1:10" x14ac:dyDescent="0.3">
      <c r="A51" s="1">
        <v>44579</v>
      </c>
      <c r="B51">
        <v>14</v>
      </c>
      <c r="C51" t="s">
        <v>7</v>
      </c>
      <c r="D51">
        <v>24</v>
      </c>
      <c r="E51">
        <v>8</v>
      </c>
      <c r="F51">
        <f t="shared" si="1"/>
        <v>24</v>
      </c>
      <c r="G51">
        <f t="shared" si="3"/>
        <v>1</v>
      </c>
      <c r="H51">
        <f t="shared" si="2"/>
        <v>7</v>
      </c>
      <c r="I51" s="20">
        <v>8</v>
      </c>
      <c r="J51">
        <f t="shared" si="7"/>
        <v>8</v>
      </c>
    </row>
    <row r="52" spans="1:10" x14ac:dyDescent="0.3">
      <c r="A52" s="1">
        <v>44446</v>
      </c>
      <c r="B52">
        <v>0</v>
      </c>
      <c r="C52" t="s">
        <v>8</v>
      </c>
      <c r="D52">
        <v>21.75</v>
      </c>
      <c r="E52">
        <v>4</v>
      </c>
      <c r="F52">
        <f t="shared" si="1"/>
        <v>21</v>
      </c>
      <c r="G52">
        <f t="shared" si="3"/>
        <v>4</v>
      </c>
      <c r="H52">
        <f t="shared" si="2"/>
        <v>0</v>
      </c>
      <c r="I52" s="20">
        <v>4</v>
      </c>
      <c r="J52">
        <f t="shared" si="7"/>
        <v>4</v>
      </c>
    </row>
    <row r="53" spans="1:10" x14ac:dyDescent="0.3">
      <c r="A53" s="1">
        <v>44453</v>
      </c>
      <c r="B53">
        <v>7</v>
      </c>
      <c r="C53" t="s">
        <v>8</v>
      </c>
      <c r="D53">
        <v>21.466666666666601</v>
      </c>
      <c r="E53">
        <v>5</v>
      </c>
      <c r="F53">
        <f t="shared" si="1"/>
        <v>21</v>
      </c>
      <c r="G53">
        <f t="shared" si="3"/>
        <v>4</v>
      </c>
      <c r="H53">
        <f t="shared" si="2"/>
        <v>1</v>
      </c>
      <c r="I53" s="20">
        <v>5</v>
      </c>
      <c r="J53">
        <f t="shared" si="7"/>
        <v>5</v>
      </c>
    </row>
    <row r="54" spans="1:10" x14ac:dyDescent="0.3">
      <c r="A54" s="1">
        <v>44488</v>
      </c>
      <c r="B54">
        <v>0</v>
      </c>
      <c r="C54" t="s">
        <v>8</v>
      </c>
      <c r="D54">
        <v>21.181818181818102</v>
      </c>
      <c r="E54">
        <v>4</v>
      </c>
      <c r="F54">
        <f t="shared" si="1"/>
        <v>21</v>
      </c>
      <c r="G54">
        <f t="shared" si="3"/>
        <v>4</v>
      </c>
      <c r="H54">
        <f t="shared" si="2"/>
        <v>0</v>
      </c>
      <c r="I54" s="20">
        <v>4</v>
      </c>
      <c r="J54">
        <f t="shared" si="7"/>
        <v>4</v>
      </c>
    </row>
    <row r="55" spans="1:10" x14ac:dyDescent="0.3">
      <c r="A55" s="1">
        <v>44495</v>
      </c>
      <c r="B55">
        <v>7</v>
      </c>
      <c r="C55" t="s">
        <v>8</v>
      </c>
      <c r="D55">
        <v>21.7</v>
      </c>
      <c r="E55">
        <v>6</v>
      </c>
      <c r="F55">
        <f t="shared" si="1"/>
        <v>21</v>
      </c>
      <c r="G55">
        <f t="shared" si="3"/>
        <v>4</v>
      </c>
      <c r="H55">
        <f t="shared" si="2"/>
        <v>2</v>
      </c>
      <c r="I55" s="20">
        <v>6</v>
      </c>
      <c r="J55">
        <f t="shared" si="7"/>
        <v>6</v>
      </c>
    </row>
    <row r="56" spans="1:10" x14ac:dyDescent="0.3">
      <c r="A56" s="1">
        <v>44523</v>
      </c>
      <c r="B56">
        <v>0</v>
      </c>
      <c r="C56" t="s">
        <v>8</v>
      </c>
      <c r="D56">
        <v>24</v>
      </c>
      <c r="E56">
        <v>1</v>
      </c>
      <c r="F56">
        <f t="shared" si="1"/>
        <v>24</v>
      </c>
      <c r="G56">
        <f t="shared" si="3"/>
        <v>1</v>
      </c>
      <c r="H56">
        <f t="shared" si="2"/>
        <v>0</v>
      </c>
      <c r="I56" s="20">
        <v>1</v>
      </c>
      <c r="J56">
        <f t="shared" si="7"/>
        <v>1</v>
      </c>
    </row>
    <row r="57" spans="1:10" x14ac:dyDescent="0.3">
      <c r="A57" s="1">
        <v>44530</v>
      </c>
      <c r="B57">
        <v>7</v>
      </c>
      <c r="C57" t="s">
        <v>8</v>
      </c>
      <c r="D57">
        <v>24</v>
      </c>
      <c r="E57">
        <v>3</v>
      </c>
      <c r="F57">
        <f t="shared" si="1"/>
        <v>24</v>
      </c>
      <c r="G57">
        <f t="shared" si="3"/>
        <v>1</v>
      </c>
      <c r="H57">
        <f t="shared" si="2"/>
        <v>2</v>
      </c>
      <c r="I57" s="20">
        <v>3</v>
      </c>
      <c r="J57">
        <f t="shared" si="7"/>
        <v>3</v>
      </c>
    </row>
    <row r="58" spans="1:10" x14ac:dyDescent="0.3">
      <c r="A58" s="1">
        <v>44537</v>
      </c>
      <c r="B58">
        <v>14</v>
      </c>
      <c r="C58" t="s">
        <v>8</v>
      </c>
      <c r="D58">
        <v>24</v>
      </c>
      <c r="E58">
        <v>6</v>
      </c>
      <c r="F58">
        <f t="shared" si="1"/>
        <v>24</v>
      </c>
      <c r="G58">
        <f t="shared" si="3"/>
        <v>1</v>
      </c>
      <c r="H58">
        <f t="shared" si="2"/>
        <v>5</v>
      </c>
      <c r="I58" s="20">
        <v>5</v>
      </c>
      <c r="J58">
        <v>6</v>
      </c>
    </row>
    <row r="59" spans="1:10" x14ac:dyDescent="0.3">
      <c r="A59" s="1">
        <v>44544</v>
      </c>
      <c r="B59">
        <v>21</v>
      </c>
      <c r="C59" t="s">
        <v>8</v>
      </c>
      <c r="D59">
        <v>24.125</v>
      </c>
      <c r="E59">
        <v>9</v>
      </c>
      <c r="F59">
        <f t="shared" si="1"/>
        <v>24</v>
      </c>
      <c r="G59">
        <f t="shared" si="3"/>
        <v>1</v>
      </c>
      <c r="H59">
        <f t="shared" si="2"/>
        <v>8</v>
      </c>
      <c r="I59" s="22"/>
      <c r="J59">
        <f t="shared" si="7"/>
        <v>9</v>
      </c>
    </row>
    <row r="60" spans="1:10" x14ac:dyDescent="0.3">
      <c r="A60" s="1">
        <v>44558</v>
      </c>
      <c r="B60">
        <v>0</v>
      </c>
      <c r="C60" t="s">
        <v>8</v>
      </c>
      <c r="D60">
        <v>23.4545454545454</v>
      </c>
      <c r="E60">
        <v>1</v>
      </c>
      <c r="F60">
        <f t="shared" si="1"/>
        <v>23</v>
      </c>
      <c r="G60">
        <f t="shared" si="3"/>
        <v>1</v>
      </c>
      <c r="H60">
        <f t="shared" si="2"/>
        <v>0</v>
      </c>
      <c r="I60" s="20">
        <v>1</v>
      </c>
      <c r="J60">
        <f t="shared" si="7"/>
        <v>1</v>
      </c>
    </row>
    <row r="61" spans="1:10" x14ac:dyDescent="0.3">
      <c r="A61" s="1">
        <v>44572</v>
      </c>
      <c r="B61">
        <v>7</v>
      </c>
      <c r="C61" t="s">
        <v>8</v>
      </c>
      <c r="D61">
        <v>23.818181818181799</v>
      </c>
      <c r="E61">
        <v>5</v>
      </c>
      <c r="F61">
        <f t="shared" si="1"/>
        <v>23</v>
      </c>
      <c r="G61">
        <f t="shared" si="3"/>
        <v>1</v>
      </c>
      <c r="H61">
        <f t="shared" si="2"/>
        <v>4</v>
      </c>
      <c r="I61" s="20">
        <v>5</v>
      </c>
      <c r="J61">
        <f t="shared" si="7"/>
        <v>5</v>
      </c>
    </row>
    <row r="62" spans="1:10" x14ac:dyDescent="0.3">
      <c r="A62" s="1">
        <v>44579</v>
      </c>
      <c r="B62">
        <v>14</v>
      </c>
      <c r="C62" t="s">
        <v>8</v>
      </c>
      <c r="D62">
        <v>24</v>
      </c>
      <c r="E62">
        <v>8</v>
      </c>
      <c r="F62">
        <f t="shared" si="1"/>
        <v>24</v>
      </c>
      <c r="G62">
        <f t="shared" si="3"/>
        <v>1</v>
      </c>
      <c r="H62">
        <f t="shared" si="2"/>
        <v>7</v>
      </c>
      <c r="I62" s="20">
        <v>7</v>
      </c>
      <c r="J62">
        <v>8</v>
      </c>
    </row>
    <row r="63" spans="1:10" x14ac:dyDescent="0.3">
      <c r="A63" s="1">
        <v>44446</v>
      </c>
      <c r="B63">
        <v>0</v>
      </c>
      <c r="C63" t="s">
        <v>9</v>
      </c>
      <c r="D63">
        <v>21.846153846153801</v>
      </c>
      <c r="E63">
        <v>4</v>
      </c>
      <c r="F63">
        <f t="shared" si="1"/>
        <v>21</v>
      </c>
      <c r="G63">
        <f t="shared" si="3"/>
        <v>4</v>
      </c>
      <c r="H63">
        <f t="shared" si="2"/>
        <v>0</v>
      </c>
      <c r="I63" s="20">
        <v>3</v>
      </c>
      <c r="J63">
        <v>4</v>
      </c>
    </row>
    <row r="64" spans="1:10" x14ac:dyDescent="0.3">
      <c r="A64" s="1">
        <v>44453</v>
      </c>
      <c r="B64">
        <v>7</v>
      </c>
      <c r="C64" t="s">
        <v>9</v>
      </c>
      <c r="D64">
        <v>21.4838709677419</v>
      </c>
      <c r="E64">
        <v>5</v>
      </c>
      <c r="F64">
        <f t="shared" si="1"/>
        <v>21</v>
      </c>
      <c r="G64">
        <f t="shared" si="3"/>
        <v>4</v>
      </c>
      <c r="H64">
        <f t="shared" si="2"/>
        <v>1</v>
      </c>
      <c r="I64" s="20">
        <v>5</v>
      </c>
      <c r="J64">
        <f t="shared" si="7"/>
        <v>5</v>
      </c>
    </row>
    <row r="65" spans="1:10" x14ac:dyDescent="0.3">
      <c r="A65" s="1">
        <v>44488</v>
      </c>
      <c r="B65">
        <v>0</v>
      </c>
      <c r="C65" t="s">
        <v>9</v>
      </c>
      <c r="D65">
        <v>21.1</v>
      </c>
      <c r="E65">
        <v>4</v>
      </c>
      <c r="F65">
        <f t="shared" si="1"/>
        <v>21</v>
      </c>
      <c r="G65">
        <f t="shared" si="3"/>
        <v>4</v>
      </c>
      <c r="H65">
        <f t="shared" si="2"/>
        <v>0</v>
      </c>
      <c r="I65" s="20">
        <v>4</v>
      </c>
      <c r="J65">
        <f t="shared" si="7"/>
        <v>4</v>
      </c>
    </row>
    <row r="66" spans="1:10" x14ac:dyDescent="0.3">
      <c r="A66" s="1">
        <v>44495</v>
      </c>
      <c r="B66">
        <v>7</v>
      </c>
      <c r="C66" t="s">
        <v>9</v>
      </c>
      <c r="D66">
        <v>21.7777777777777</v>
      </c>
      <c r="E66">
        <v>6</v>
      </c>
      <c r="F66">
        <f t="shared" si="1"/>
        <v>21</v>
      </c>
      <c r="G66">
        <f t="shared" si="3"/>
        <v>4</v>
      </c>
      <c r="H66">
        <f t="shared" si="2"/>
        <v>2</v>
      </c>
      <c r="I66" s="20">
        <v>5</v>
      </c>
      <c r="J66">
        <v>6</v>
      </c>
    </row>
    <row r="67" spans="1:10" x14ac:dyDescent="0.3">
      <c r="A67" s="1">
        <v>44523</v>
      </c>
      <c r="B67">
        <v>0</v>
      </c>
      <c r="C67" t="s">
        <v>9</v>
      </c>
      <c r="D67">
        <v>24</v>
      </c>
      <c r="E67">
        <v>2</v>
      </c>
      <c r="F67">
        <f t="shared" ref="F67:F130" si="8">IF(D67&lt;18,17,IF(D67&lt;19,18,IF(D67&lt;20,19,IF(D67&lt;21,20,IF(D67&lt;22,21,IF(D67&lt;23,22,IF(D67&lt;24,23,IF(D67&lt;25,24,IF(D67&lt;26,25)))))))))</f>
        <v>24</v>
      </c>
      <c r="G67">
        <f t="shared" si="3"/>
        <v>2</v>
      </c>
      <c r="H67">
        <f t="shared" si="2"/>
        <v>0</v>
      </c>
      <c r="I67" s="20">
        <v>2</v>
      </c>
      <c r="J67">
        <f t="shared" si="7"/>
        <v>2</v>
      </c>
    </row>
    <row r="68" spans="1:10" x14ac:dyDescent="0.3">
      <c r="A68" s="1">
        <v>44530</v>
      </c>
      <c r="B68">
        <v>7</v>
      </c>
      <c r="C68" t="s">
        <v>9</v>
      </c>
      <c r="D68">
        <v>24</v>
      </c>
      <c r="E68">
        <v>4</v>
      </c>
      <c r="F68">
        <f t="shared" si="8"/>
        <v>24</v>
      </c>
      <c r="G68">
        <f t="shared" si="3"/>
        <v>2</v>
      </c>
      <c r="H68">
        <f t="shared" si="2"/>
        <v>2</v>
      </c>
      <c r="I68" s="20">
        <v>4</v>
      </c>
      <c r="J68">
        <f t="shared" si="7"/>
        <v>4</v>
      </c>
    </row>
    <row r="69" spans="1:10" x14ac:dyDescent="0.3">
      <c r="A69" s="1">
        <v>44537</v>
      </c>
      <c r="B69">
        <v>14</v>
      </c>
      <c r="C69" t="s">
        <v>9</v>
      </c>
      <c r="D69">
        <v>24</v>
      </c>
      <c r="E69">
        <v>7</v>
      </c>
      <c r="F69">
        <f t="shared" si="8"/>
        <v>24</v>
      </c>
      <c r="G69">
        <f t="shared" si="3"/>
        <v>2</v>
      </c>
      <c r="H69">
        <f t="shared" si="2"/>
        <v>5</v>
      </c>
      <c r="I69" s="20">
        <v>6</v>
      </c>
      <c r="J69">
        <f t="shared" si="7"/>
        <v>6</v>
      </c>
    </row>
    <row r="70" spans="1:10" x14ac:dyDescent="0.3">
      <c r="A70" s="1">
        <v>44544</v>
      </c>
      <c r="B70">
        <v>21</v>
      </c>
      <c r="C70" t="s">
        <v>9</v>
      </c>
      <c r="D70">
        <v>24.125</v>
      </c>
      <c r="E70">
        <v>9</v>
      </c>
      <c r="F70">
        <f t="shared" si="8"/>
        <v>24</v>
      </c>
      <c r="G70">
        <f t="shared" si="3"/>
        <v>2</v>
      </c>
      <c r="H70">
        <f t="shared" ref="H70:H133" si="9">E70-G70</f>
        <v>7</v>
      </c>
      <c r="I70" s="20">
        <v>7</v>
      </c>
      <c r="J70">
        <v>9</v>
      </c>
    </row>
    <row r="71" spans="1:10" x14ac:dyDescent="0.3">
      <c r="A71" s="1">
        <v>44551</v>
      </c>
      <c r="B71">
        <v>28</v>
      </c>
      <c r="C71" t="s">
        <v>9</v>
      </c>
      <c r="D71">
        <v>23.857142857142801</v>
      </c>
      <c r="E71">
        <v>11</v>
      </c>
      <c r="F71">
        <f t="shared" si="8"/>
        <v>23</v>
      </c>
      <c r="G71">
        <f t="shared" ref="G71:G134" si="10">IF(E71&gt;=E70, G70,E71 )</f>
        <v>2</v>
      </c>
      <c r="H71">
        <f t="shared" si="9"/>
        <v>9</v>
      </c>
      <c r="I71" s="21">
        <v>7</v>
      </c>
      <c r="J71">
        <v>11</v>
      </c>
    </row>
    <row r="72" spans="1:10" x14ac:dyDescent="0.3">
      <c r="A72" s="1">
        <v>44558</v>
      </c>
      <c r="B72">
        <v>0</v>
      </c>
      <c r="C72" t="s">
        <v>9</v>
      </c>
      <c r="D72">
        <v>23.5</v>
      </c>
      <c r="E72">
        <v>1</v>
      </c>
      <c r="F72">
        <f t="shared" si="8"/>
        <v>23</v>
      </c>
      <c r="G72">
        <f t="shared" si="10"/>
        <v>1</v>
      </c>
      <c r="H72">
        <f t="shared" si="9"/>
        <v>0</v>
      </c>
      <c r="I72" s="20">
        <v>1</v>
      </c>
      <c r="J72">
        <f t="shared" ref="J72:J78" si="11">IF(I72="",E72,I72)</f>
        <v>1</v>
      </c>
    </row>
    <row r="73" spans="1:10" x14ac:dyDescent="0.3">
      <c r="A73" s="1">
        <v>44572</v>
      </c>
      <c r="B73">
        <v>7</v>
      </c>
      <c r="C73" t="s">
        <v>9</v>
      </c>
      <c r="D73">
        <v>23.8</v>
      </c>
      <c r="E73">
        <v>5</v>
      </c>
      <c r="F73">
        <f t="shared" si="8"/>
        <v>23</v>
      </c>
      <c r="G73">
        <f t="shared" si="10"/>
        <v>1</v>
      </c>
      <c r="H73">
        <f t="shared" si="9"/>
        <v>4</v>
      </c>
      <c r="I73" s="20">
        <v>5</v>
      </c>
      <c r="J73">
        <f t="shared" si="11"/>
        <v>5</v>
      </c>
    </row>
    <row r="74" spans="1:10" x14ac:dyDescent="0.3">
      <c r="A74" s="1">
        <v>44579</v>
      </c>
      <c r="B74">
        <v>14</v>
      </c>
      <c r="C74" t="s">
        <v>9</v>
      </c>
      <c r="D74">
        <v>24</v>
      </c>
      <c r="E74">
        <v>9</v>
      </c>
      <c r="F74">
        <f t="shared" si="8"/>
        <v>24</v>
      </c>
      <c r="G74">
        <f t="shared" si="10"/>
        <v>1</v>
      </c>
      <c r="H74">
        <f t="shared" si="9"/>
        <v>8</v>
      </c>
      <c r="I74" s="20">
        <v>6</v>
      </c>
      <c r="J74">
        <v>9</v>
      </c>
    </row>
    <row r="75" spans="1:10" x14ac:dyDescent="0.3">
      <c r="A75" s="1">
        <v>44446</v>
      </c>
      <c r="B75">
        <v>0</v>
      </c>
      <c r="C75" t="s">
        <v>10</v>
      </c>
      <c r="D75">
        <v>21.75</v>
      </c>
      <c r="E75">
        <v>4</v>
      </c>
      <c r="F75">
        <f t="shared" si="8"/>
        <v>21</v>
      </c>
      <c r="G75">
        <f t="shared" si="10"/>
        <v>4</v>
      </c>
      <c r="H75">
        <f t="shared" si="9"/>
        <v>0</v>
      </c>
      <c r="I75" s="20">
        <v>3</v>
      </c>
      <c r="J75">
        <v>4</v>
      </c>
    </row>
    <row r="76" spans="1:10" x14ac:dyDescent="0.3">
      <c r="A76" s="1">
        <v>44453</v>
      </c>
      <c r="B76">
        <v>7</v>
      </c>
      <c r="C76" t="s">
        <v>10</v>
      </c>
      <c r="D76">
        <v>21.484848484848399</v>
      </c>
      <c r="E76">
        <v>5</v>
      </c>
      <c r="F76">
        <f t="shared" si="8"/>
        <v>21</v>
      </c>
      <c r="G76">
        <f t="shared" si="10"/>
        <v>4</v>
      </c>
      <c r="H76">
        <f t="shared" si="9"/>
        <v>1</v>
      </c>
      <c r="I76" s="20">
        <v>6</v>
      </c>
      <c r="J76">
        <f t="shared" si="11"/>
        <v>6</v>
      </c>
    </row>
    <row r="77" spans="1:10" x14ac:dyDescent="0.3">
      <c r="A77" s="1">
        <v>44446</v>
      </c>
      <c r="B77">
        <v>0</v>
      </c>
      <c r="C77" t="s">
        <v>11</v>
      </c>
      <c r="D77">
        <v>21.909090909090899</v>
      </c>
      <c r="E77">
        <v>3</v>
      </c>
      <c r="F77">
        <f t="shared" si="8"/>
        <v>21</v>
      </c>
      <c r="G77">
        <f t="shared" si="10"/>
        <v>3</v>
      </c>
      <c r="H77">
        <f t="shared" si="9"/>
        <v>0</v>
      </c>
      <c r="I77" s="20">
        <v>4</v>
      </c>
      <c r="J77">
        <v>3</v>
      </c>
    </row>
    <row r="78" spans="1:10" x14ac:dyDescent="0.3">
      <c r="A78" s="1">
        <v>44453</v>
      </c>
      <c r="B78">
        <v>7</v>
      </c>
      <c r="C78" t="s">
        <v>11</v>
      </c>
      <c r="D78">
        <v>21.451612903225801</v>
      </c>
      <c r="E78">
        <v>4</v>
      </c>
      <c r="F78">
        <f t="shared" si="8"/>
        <v>21</v>
      </c>
      <c r="G78">
        <f t="shared" si="10"/>
        <v>3</v>
      </c>
      <c r="H78">
        <f t="shared" si="9"/>
        <v>1</v>
      </c>
      <c r="I78" s="20">
        <v>5</v>
      </c>
      <c r="J78">
        <f t="shared" si="11"/>
        <v>5</v>
      </c>
    </row>
    <row r="79" spans="1:10" x14ac:dyDescent="0.3">
      <c r="A79" s="1">
        <v>44462</v>
      </c>
      <c r="B79">
        <v>16</v>
      </c>
      <c r="C79" t="s">
        <v>11</v>
      </c>
      <c r="D79">
        <v>20.3333333333333</v>
      </c>
      <c r="E79">
        <v>9</v>
      </c>
      <c r="F79">
        <f t="shared" si="8"/>
        <v>20</v>
      </c>
      <c r="G79">
        <f t="shared" si="10"/>
        <v>3</v>
      </c>
      <c r="H79">
        <f t="shared" si="9"/>
        <v>6</v>
      </c>
      <c r="I79" s="21">
        <v>6</v>
      </c>
      <c r="J79">
        <v>9</v>
      </c>
    </row>
    <row r="80" spans="1:10" x14ac:dyDescent="0.3">
      <c r="A80" s="1">
        <v>44446</v>
      </c>
      <c r="B80">
        <v>0</v>
      </c>
      <c r="C80" t="s">
        <v>12</v>
      </c>
      <c r="D80">
        <v>21.9</v>
      </c>
      <c r="E80">
        <v>4</v>
      </c>
      <c r="F80">
        <f t="shared" si="8"/>
        <v>21</v>
      </c>
      <c r="G80">
        <f t="shared" si="10"/>
        <v>4</v>
      </c>
      <c r="H80">
        <f t="shared" si="9"/>
        <v>0</v>
      </c>
      <c r="I80" s="20">
        <v>4</v>
      </c>
      <c r="J80">
        <f t="shared" ref="J80:J85" si="12">IF(I80="",E80,I80)</f>
        <v>4</v>
      </c>
    </row>
    <row r="81" spans="1:10" x14ac:dyDescent="0.3">
      <c r="A81" s="1">
        <v>44453</v>
      </c>
      <c r="B81">
        <v>7</v>
      </c>
      <c r="C81" t="s">
        <v>12</v>
      </c>
      <c r="D81">
        <v>21.5</v>
      </c>
      <c r="E81">
        <v>4</v>
      </c>
      <c r="F81">
        <f t="shared" si="8"/>
        <v>21</v>
      </c>
      <c r="G81">
        <f t="shared" si="10"/>
        <v>4</v>
      </c>
      <c r="H81">
        <f t="shared" si="9"/>
        <v>0</v>
      </c>
      <c r="I81" s="20">
        <v>6</v>
      </c>
      <c r="J81">
        <f t="shared" si="12"/>
        <v>6</v>
      </c>
    </row>
    <row r="82" spans="1:10" x14ac:dyDescent="0.3">
      <c r="A82" s="1">
        <v>44462</v>
      </c>
      <c r="B82">
        <v>16</v>
      </c>
      <c r="C82" t="s">
        <v>12</v>
      </c>
      <c r="D82">
        <v>21.214285714285701</v>
      </c>
      <c r="E82">
        <v>9</v>
      </c>
      <c r="F82">
        <f t="shared" si="8"/>
        <v>21</v>
      </c>
      <c r="G82">
        <f t="shared" si="10"/>
        <v>4</v>
      </c>
      <c r="H82">
        <f t="shared" si="9"/>
        <v>5</v>
      </c>
      <c r="I82" s="20">
        <v>6</v>
      </c>
      <c r="J82">
        <f t="shared" si="12"/>
        <v>6</v>
      </c>
    </row>
    <row r="83" spans="1:10" x14ac:dyDescent="0.3">
      <c r="A83" s="2">
        <v>44488</v>
      </c>
      <c r="B83" s="3">
        <v>0</v>
      </c>
      <c r="C83" s="3" t="s">
        <v>13</v>
      </c>
      <c r="D83" s="3">
        <v>22</v>
      </c>
      <c r="E83" s="3">
        <v>3</v>
      </c>
      <c r="F83" s="3">
        <f t="shared" si="8"/>
        <v>22</v>
      </c>
      <c r="G83">
        <f t="shared" si="10"/>
        <v>3</v>
      </c>
      <c r="H83">
        <f t="shared" si="9"/>
        <v>0</v>
      </c>
      <c r="I83" s="20">
        <v>3</v>
      </c>
      <c r="J83">
        <f t="shared" si="12"/>
        <v>3</v>
      </c>
    </row>
    <row r="84" spans="1:10" x14ac:dyDescent="0.3">
      <c r="A84" s="2">
        <v>44495</v>
      </c>
      <c r="B84" s="3">
        <v>7</v>
      </c>
      <c r="C84" s="3" t="s">
        <v>13</v>
      </c>
      <c r="D84" s="3">
        <v>22</v>
      </c>
      <c r="E84" s="3">
        <v>5</v>
      </c>
      <c r="F84" s="3">
        <f t="shared" si="8"/>
        <v>22</v>
      </c>
      <c r="G84">
        <f t="shared" si="10"/>
        <v>3</v>
      </c>
      <c r="H84">
        <f t="shared" si="9"/>
        <v>2</v>
      </c>
      <c r="I84" s="20">
        <v>6</v>
      </c>
      <c r="J84">
        <f t="shared" si="12"/>
        <v>6</v>
      </c>
    </row>
    <row r="85" spans="1:10" x14ac:dyDescent="0.3">
      <c r="A85" s="2">
        <v>44502</v>
      </c>
      <c r="B85" s="3">
        <v>14</v>
      </c>
      <c r="C85" s="3" t="s">
        <v>13</v>
      </c>
      <c r="D85" s="3">
        <v>22</v>
      </c>
      <c r="E85" s="3">
        <v>5</v>
      </c>
      <c r="F85" s="3">
        <f t="shared" si="8"/>
        <v>22</v>
      </c>
      <c r="G85">
        <f t="shared" si="10"/>
        <v>3</v>
      </c>
      <c r="H85">
        <f t="shared" si="9"/>
        <v>2</v>
      </c>
      <c r="I85" s="21">
        <v>6</v>
      </c>
      <c r="J85">
        <f t="shared" si="12"/>
        <v>6</v>
      </c>
    </row>
    <row r="86" spans="1:10" x14ac:dyDescent="0.3">
      <c r="A86" s="2">
        <v>44509</v>
      </c>
      <c r="B86" s="3">
        <v>21</v>
      </c>
      <c r="C86" s="3" t="s">
        <v>13</v>
      </c>
      <c r="D86" s="3">
        <v>22</v>
      </c>
      <c r="E86" s="3">
        <v>7</v>
      </c>
      <c r="F86" s="3">
        <f t="shared" si="8"/>
        <v>22</v>
      </c>
      <c r="G86">
        <f t="shared" si="10"/>
        <v>3</v>
      </c>
      <c r="H86">
        <f t="shared" si="9"/>
        <v>4</v>
      </c>
      <c r="I86" s="21">
        <v>6</v>
      </c>
      <c r="J86" s="3">
        <v>7</v>
      </c>
    </row>
    <row r="87" spans="1:10" x14ac:dyDescent="0.3">
      <c r="A87" s="1">
        <v>44515</v>
      </c>
      <c r="B87">
        <v>27</v>
      </c>
      <c r="C87" t="s">
        <v>13</v>
      </c>
      <c r="D87">
        <v>22</v>
      </c>
      <c r="E87">
        <v>9</v>
      </c>
      <c r="F87">
        <f t="shared" si="8"/>
        <v>22</v>
      </c>
      <c r="G87">
        <f t="shared" si="10"/>
        <v>3</v>
      </c>
      <c r="H87">
        <f t="shared" si="9"/>
        <v>6</v>
      </c>
      <c r="I87" s="22">
        <v>7</v>
      </c>
      <c r="J87">
        <v>9</v>
      </c>
    </row>
    <row r="88" spans="1:10" x14ac:dyDescent="0.3">
      <c r="A88" s="1">
        <v>44523</v>
      </c>
      <c r="B88">
        <v>0</v>
      </c>
      <c r="C88" t="s">
        <v>13</v>
      </c>
      <c r="D88">
        <v>24.25</v>
      </c>
      <c r="E88">
        <v>2</v>
      </c>
      <c r="F88">
        <f t="shared" si="8"/>
        <v>24</v>
      </c>
      <c r="G88">
        <f t="shared" si="10"/>
        <v>2</v>
      </c>
      <c r="H88">
        <f t="shared" si="9"/>
        <v>0</v>
      </c>
      <c r="I88" s="20"/>
      <c r="J88">
        <f t="shared" ref="J88:J119" si="13">IF(I88="",E88,I88)</f>
        <v>2</v>
      </c>
    </row>
    <row r="89" spans="1:10" x14ac:dyDescent="0.3">
      <c r="A89" s="1">
        <v>44530</v>
      </c>
      <c r="B89">
        <v>7</v>
      </c>
      <c r="C89" t="s">
        <v>13</v>
      </c>
      <c r="D89">
        <v>23.8</v>
      </c>
      <c r="E89">
        <v>4</v>
      </c>
      <c r="F89">
        <f t="shared" si="8"/>
        <v>23</v>
      </c>
      <c r="G89">
        <f t="shared" si="10"/>
        <v>2</v>
      </c>
      <c r="H89">
        <f t="shared" si="9"/>
        <v>2</v>
      </c>
      <c r="I89" s="20"/>
      <c r="J89">
        <f t="shared" si="13"/>
        <v>4</v>
      </c>
    </row>
    <row r="90" spans="1:10" x14ac:dyDescent="0.3">
      <c r="A90" s="1">
        <v>44558</v>
      </c>
      <c r="B90">
        <v>0</v>
      </c>
      <c r="C90" t="s">
        <v>13</v>
      </c>
      <c r="D90">
        <v>24.4</v>
      </c>
      <c r="E90">
        <v>1</v>
      </c>
      <c r="F90">
        <f t="shared" si="8"/>
        <v>24</v>
      </c>
      <c r="G90">
        <f t="shared" si="10"/>
        <v>1</v>
      </c>
      <c r="H90">
        <f t="shared" si="9"/>
        <v>0</v>
      </c>
      <c r="I90" s="20"/>
      <c r="J90">
        <f t="shared" si="13"/>
        <v>1</v>
      </c>
    </row>
    <row r="91" spans="1:10" x14ac:dyDescent="0.3">
      <c r="A91" s="1">
        <v>44572</v>
      </c>
      <c r="B91">
        <v>7</v>
      </c>
      <c r="C91" t="s">
        <v>13</v>
      </c>
      <c r="D91">
        <v>24</v>
      </c>
      <c r="E91">
        <v>6</v>
      </c>
      <c r="F91">
        <f t="shared" si="8"/>
        <v>24</v>
      </c>
      <c r="G91">
        <f t="shared" si="10"/>
        <v>1</v>
      </c>
      <c r="H91">
        <f t="shared" si="9"/>
        <v>5</v>
      </c>
      <c r="I91" s="20"/>
      <c r="J91">
        <f t="shared" si="13"/>
        <v>6</v>
      </c>
    </row>
    <row r="92" spans="1:10" x14ac:dyDescent="0.3">
      <c r="A92" s="1">
        <v>44579</v>
      </c>
      <c r="B92">
        <v>14</v>
      </c>
      <c r="C92" t="s">
        <v>13</v>
      </c>
      <c r="D92">
        <v>23</v>
      </c>
      <c r="E92">
        <v>9</v>
      </c>
      <c r="F92">
        <f t="shared" si="8"/>
        <v>23</v>
      </c>
      <c r="G92">
        <f t="shared" si="10"/>
        <v>1</v>
      </c>
      <c r="H92">
        <f t="shared" si="9"/>
        <v>8</v>
      </c>
      <c r="I92" s="20"/>
      <c r="J92">
        <f t="shared" si="13"/>
        <v>9</v>
      </c>
    </row>
    <row r="93" spans="1:10" x14ac:dyDescent="0.3">
      <c r="A93" s="2">
        <v>44488</v>
      </c>
      <c r="B93" s="3">
        <v>0</v>
      </c>
      <c r="C93" s="3" t="s">
        <v>14</v>
      </c>
      <c r="D93" s="3">
        <v>22</v>
      </c>
      <c r="E93" s="3">
        <v>4</v>
      </c>
      <c r="F93" s="3">
        <f t="shared" si="8"/>
        <v>22</v>
      </c>
      <c r="G93">
        <f t="shared" si="10"/>
        <v>4</v>
      </c>
      <c r="H93">
        <f t="shared" si="9"/>
        <v>0</v>
      </c>
      <c r="I93" s="20">
        <v>3</v>
      </c>
      <c r="J93" s="3">
        <v>4</v>
      </c>
    </row>
    <row r="94" spans="1:10" x14ac:dyDescent="0.3">
      <c r="A94" s="2">
        <v>44495</v>
      </c>
      <c r="B94" s="3">
        <v>7</v>
      </c>
      <c r="C94" s="3" t="s">
        <v>14</v>
      </c>
      <c r="D94" s="3">
        <v>22</v>
      </c>
      <c r="E94" s="3">
        <v>5</v>
      </c>
      <c r="F94" s="3">
        <f t="shared" si="8"/>
        <v>22</v>
      </c>
      <c r="G94">
        <f t="shared" si="10"/>
        <v>4</v>
      </c>
      <c r="H94">
        <f t="shared" si="9"/>
        <v>1</v>
      </c>
      <c r="I94" s="20">
        <v>5</v>
      </c>
      <c r="J94">
        <f t="shared" si="13"/>
        <v>5</v>
      </c>
    </row>
    <row r="95" spans="1:10" x14ac:dyDescent="0.3">
      <c r="A95" s="2">
        <v>44502</v>
      </c>
      <c r="B95" s="3">
        <v>14</v>
      </c>
      <c r="C95" s="3" t="s">
        <v>14</v>
      </c>
      <c r="D95" s="3">
        <v>22.4444444444444</v>
      </c>
      <c r="E95" s="3">
        <v>6</v>
      </c>
      <c r="F95" s="3">
        <f t="shared" si="8"/>
        <v>22</v>
      </c>
      <c r="G95">
        <f t="shared" si="10"/>
        <v>4</v>
      </c>
      <c r="H95">
        <f t="shared" si="9"/>
        <v>2</v>
      </c>
      <c r="I95" s="20">
        <v>6</v>
      </c>
      <c r="J95">
        <f t="shared" si="13"/>
        <v>6</v>
      </c>
    </row>
    <row r="96" spans="1:10" x14ac:dyDescent="0.3">
      <c r="A96" s="2">
        <v>44509</v>
      </c>
      <c r="B96" s="3">
        <v>21</v>
      </c>
      <c r="C96" s="3" t="s">
        <v>14</v>
      </c>
      <c r="D96" s="3">
        <v>22</v>
      </c>
      <c r="E96" s="3">
        <v>9</v>
      </c>
      <c r="F96" s="3">
        <f t="shared" si="8"/>
        <v>22</v>
      </c>
      <c r="G96">
        <f t="shared" si="10"/>
        <v>4</v>
      </c>
      <c r="H96">
        <f t="shared" si="9"/>
        <v>5</v>
      </c>
      <c r="I96" s="21">
        <v>8</v>
      </c>
      <c r="J96" s="3">
        <v>9</v>
      </c>
    </row>
    <row r="97" spans="1:10" x14ac:dyDescent="0.3">
      <c r="A97" s="2">
        <v>44515</v>
      </c>
      <c r="B97" s="3">
        <v>27</v>
      </c>
      <c r="C97" s="3" t="s">
        <v>14</v>
      </c>
      <c r="D97" s="3">
        <v>22</v>
      </c>
      <c r="E97" s="3">
        <v>9</v>
      </c>
      <c r="F97" s="3">
        <f t="shared" si="8"/>
        <v>22</v>
      </c>
      <c r="G97">
        <f t="shared" si="10"/>
        <v>4</v>
      </c>
      <c r="H97">
        <f t="shared" si="9"/>
        <v>5</v>
      </c>
      <c r="I97" s="21">
        <v>8</v>
      </c>
      <c r="J97" s="3">
        <v>9</v>
      </c>
    </row>
    <row r="98" spans="1:10" x14ac:dyDescent="0.3">
      <c r="A98" s="1">
        <v>44523</v>
      </c>
      <c r="B98">
        <v>0</v>
      </c>
      <c r="C98" t="s">
        <v>14</v>
      </c>
      <c r="D98">
        <v>24</v>
      </c>
      <c r="E98">
        <v>2</v>
      </c>
      <c r="F98">
        <f t="shared" si="8"/>
        <v>24</v>
      </c>
      <c r="G98">
        <f t="shared" si="10"/>
        <v>2</v>
      </c>
      <c r="H98">
        <f t="shared" si="9"/>
        <v>0</v>
      </c>
      <c r="I98" s="20"/>
      <c r="J98">
        <f t="shared" si="13"/>
        <v>2</v>
      </c>
    </row>
    <row r="99" spans="1:10" x14ac:dyDescent="0.3">
      <c r="A99" s="1">
        <v>44530</v>
      </c>
      <c r="B99">
        <v>7</v>
      </c>
      <c r="C99" t="s">
        <v>14</v>
      </c>
      <c r="D99">
        <v>23.8</v>
      </c>
      <c r="E99">
        <v>4</v>
      </c>
      <c r="F99">
        <f t="shared" si="8"/>
        <v>23</v>
      </c>
      <c r="G99">
        <f t="shared" si="10"/>
        <v>2</v>
      </c>
      <c r="H99">
        <f t="shared" si="9"/>
        <v>2</v>
      </c>
      <c r="I99" s="20"/>
      <c r="J99">
        <f t="shared" si="13"/>
        <v>4</v>
      </c>
    </row>
    <row r="100" spans="1:10" x14ac:dyDescent="0.3">
      <c r="A100" s="1">
        <v>44558</v>
      </c>
      <c r="B100">
        <v>0</v>
      </c>
      <c r="C100" t="s">
        <v>14</v>
      </c>
      <c r="D100">
        <v>24.3</v>
      </c>
      <c r="E100">
        <v>1</v>
      </c>
      <c r="F100">
        <f t="shared" si="8"/>
        <v>24</v>
      </c>
      <c r="G100">
        <f t="shared" si="10"/>
        <v>1</v>
      </c>
      <c r="H100">
        <f t="shared" si="9"/>
        <v>0</v>
      </c>
      <c r="I100" s="20"/>
      <c r="J100">
        <f t="shared" si="13"/>
        <v>1</v>
      </c>
    </row>
    <row r="101" spans="1:10" x14ac:dyDescent="0.3">
      <c r="A101" s="1">
        <v>44572</v>
      </c>
      <c r="B101">
        <v>7</v>
      </c>
      <c r="C101" t="s">
        <v>14</v>
      </c>
      <c r="D101">
        <v>24</v>
      </c>
      <c r="E101">
        <v>5</v>
      </c>
      <c r="F101">
        <f t="shared" si="8"/>
        <v>24</v>
      </c>
      <c r="G101">
        <f t="shared" si="10"/>
        <v>1</v>
      </c>
      <c r="H101">
        <f t="shared" si="9"/>
        <v>4</v>
      </c>
      <c r="I101" s="20"/>
      <c r="J101">
        <f t="shared" si="13"/>
        <v>5</v>
      </c>
    </row>
    <row r="102" spans="1:10" x14ac:dyDescent="0.3">
      <c r="A102" s="1">
        <v>44579</v>
      </c>
      <c r="B102">
        <v>14</v>
      </c>
      <c r="C102" t="s">
        <v>14</v>
      </c>
      <c r="D102">
        <v>23.3333333333333</v>
      </c>
      <c r="E102">
        <v>8</v>
      </c>
      <c r="F102">
        <f t="shared" si="8"/>
        <v>23</v>
      </c>
      <c r="G102">
        <f t="shared" si="10"/>
        <v>1</v>
      </c>
      <c r="H102">
        <f t="shared" si="9"/>
        <v>7</v>
      </c>
      <c r="I102" s="20"/>
      <c r="J102">
        <f t="shared" si="13"/>
        <v>8</v>
      </c>
    </row>
    <row r="103" spans="1:10" x14ac:dyDescent="0.3">
      <c r="A103" s="1">
        <v>44488</v>
      </c>
      <c r="B103">
        <v>0</v>
      </c>
      <c r="C103" t="s">
        <v>15</v>
      </c>
      <c r="D103">
        <v>21.7</v>
      </c>
      <c r="E103">
        <v>4</v>
      </c>
      <c r="F103">
        <f t="shared" si="8"/>
        <v>21</v>
      </c>
      <c r="G103">
        <f t="shared" si="10"/>
        <v>4</v>
      </c>
      <c r="H103">
        <f t="shared" si="9"/>
        <v>0</v>
      </c>
      <c r="I103" s="20"/>
      <c r="J103">
        <f t="shared" si="13"/>
        <v>4</v>
      </c>
    </row>
    <row r="104" spans="1:10" x14ac:dyDescent="0.3">
      <c r="A104" s="1">
        <v>44495</v>
      </c>
      <c r="B104">
        <v>7</v>
      </c>
      <c r="C104" t="s">
        <v>15</v>
      </c>
      <c r="D104">
        <v>22</v>
      </c>
      <c r="E104">
        <v>6</v>
      </c>
      <c r="F104">
        <f t="shared" si="8"/>
        <v>22</v>
      </c>
      <c r="G104">
        <f t="shared" si="10"/>
        <v>4</v>
      </c>
      <c r="H104">
        <f t="shared" si="9"/>
        <v>2</v>
      </c>
      <c r="I104" s="20"/>
      <c r="J104">
        <f t="shared" si="13"/>
        <v>6</v>
      </c>
    </row>
    <row r="105" spans="1:10" x14ac:dyDescent="0.3">
      <c r="A105" s="2">
        <v>44502</v>
      </c>
      <c r="B105" s="3">
        <v>0</v>
      </c>
      <c r="C105" s="3" t="s">
        <v>15</v>
      </c>
      <c r="D105" s="3">
        <v>22.363636363636299</v>
      </c>
      <c r="E105" s="3">
        <v>5</v>
      </c>
      <c r="F105" s="3">
        <f t="shared" si="8"/>
        <v>22</v>
      </c>
      <c r="G105">
        <f t="shared" si="10"/>
        <v>5</v>
      </c>
      <c r="H105">
        <f t="shared" si="9"/>
        <v>0</v>
      </c>
      <c r="I105" s="20"/>
      <c r="J105">
        <f t="shared" si="13"/>
        <v>5</v>
      </c>
    </row>
    <row r="106" spans="1:10" x14ac:dyDescent="0.3">
      <c r="A106" s="2">
        <v>44509</v>
      </c>
      <c r="B106" s="3">
        <v>7</v>
      </c>
      <c r="C106" s="3" t="s">
        <v>15</v>
      </c>
      <c r="D106" s="3">
        <v>22</v>
      </c>
      <c r="E106" s="3">
        <v>10</v>
      </c>
      <c r="F106" s="3">
        <f t="shared" si="8"/>
        <v>22</v>
      </c>
      <c r="G106">
        <f t="shared" si="10"/>
        <v>5</v>
      </c>
      <c r="H106">
        <f t="shared" si="9"/>
        <v>5</v>
      </c>
      <c r="I106" s="20"/>
      <c r="J106">
        <f t="shared" si="13"/>
        <v>10</v>
      </c>
    </row>
    <row r="107" spans="1:10" x14ac:dyDescent="0.3">
      <c r="A107" s="2">
        <v>44515</v>
      </c>
      <c r="B107" s="3">
        <v>13</v>
      </c>
      <c r="C107" s="3" t="s">
        <v>15</v>
      </c>
      <c r="D107" s="3">
        <v>22</v>
      </c>
      <c r="E107" s="3">
        <v>10</v>
      </c>
      <c r="F107" s="3">
        <f t="shared" si="8"/>
        <v>22</v>
      </c>
      <c r="G107">
        <f t="shared" si="10"/>
        <v>5</v>
      </c>
      <c r="H107">
        <f t="shared" si="9"/>
        <v>5</v>
      </c>
      <c r="I107" s="20"/>
      <c r="J107">
        <f t="shared" si="13"/>
        <v>10</v>
      </c>
    </row>
    <row r="108" spans="1:10" x14ac:dyDescent="0.3">
      <c r="A108" s="1">
        <v>44523</v>
      </c>
      <c r="B108">
        <v>0</v>
      </c>
      <c r="C108" t="s">
        <v>15</v>
      </c>
      <c r="D108">
        <v>24</v>
      </c>
      <c r="E108">
        <v>2</v>
      </c>
      <c r="F108">
        <f t="shared" si="8"/>
        <v>24</v>
      </c>
      <c r="G108">
        <f t="shared" si="10"/>
        <v>2</v>
      </c>
      <c r="H108">
        <f t="shared" si="9"/>
        <v>0</v>
      </c>
      <c r="I108" s="20"/>
      <c r="J108">
        <f t="shared" si="13"/>
        <v>2</v>
      </c>
    </row>
    <row r="109" spans="1:10" x14ac:dyDescent="0.3">
      <c r="A109" s="1">
        <v>44530</v>
      </c>
      <c r="B109">
        <v>7</v>
      </c>
      <c r="C109" t="s">
        <v>15</v>
      </c>
      <c r="D109">
        <v>23.8</v>
      </c>
      <c r="E109">
        <v>4</v>
      </c>
      <c r="F109">
        <f t="shared" si="8"/>
        <v>23</v>
      </c>
      <c r="G109">
        <f t="shared" si="10"/>
        <v>2</v>
      </c>
      <c r="H109">
        <f t="shared" si="9"/>
        <v>2</v>
      </c>
      <c r="I109" s="20"/>
      <c r="J109">
        <f t="shared" si="13"/>
        <v>4</v>
      </c>
    </row>
    <row r="110" spans="1:10" x14ac:dyDescent="0.3">
      <c r="A110" s="1">
        <v>44537</v>
      </c>
      <c r="B110">
        <v>14</v>
      </c>
      <c r="C110" t="s">
        <v>15</v>
      </c>
      <c r="D110">
        <v>24</v>
      </c>
      <c r="E110">
        <v>6</v>
      </c>
      <c r="F110">
        <f t="shared" si="8"/>
        <v>24</v>
      </c>
      <c r="G110">
        <f t="shared" si="10"/>
        <v>2</v>
      </c>
      <c r="H110">
        <f t="shared" si="9"/>
        <v>4</v>
      </c>
      <c r="I110" s="20"/>
      <c r="J110">
        <f t="shared" si="13"/>
        <v>6</v>
      </c>
    </row>
    <row r="111" spans="1:10" x14ac:dyDescent="0.3">
      <c r="A111" s="1">
        <v>44558</v>
      </c>
      <c r="B111">
        <v>0</v>
      </c>
      <c r="C111" t="s">
        <v>15</v>
      </c>
      <c r="D111">
        <v>24.363636363636299</v>
      </c>
      <c r="E111">
        <v>2</v>
      </c>
      <c r="F111">
        <f t="shared" si="8"/>
        <v>24</v>
      </c>
      <c r="G111">
        <f t="shared" si="10"/>
        <v>2</v>
      </c>
      <c r="H111">
        <f t="shared" si="9"/>
        <v>0</v>
      </c>
      <c r="I111" s="20"/>
      <c r="J111">
        <f t="shared" si="13"/>
        <v>2</v>
      </c>
    </row>
    <row r="112" spans="1:10" x14ac:dyDescent="0.3">
      <c r="A112" s="1">
        <v>44572</v>
      </c>
      <c r="B112">
        <v>7</v>
      </c>
      <c r="C112" t="s">
        <v>15</v>
      </c>
      <c r="D112">
        <v>24</v>
      </c>
      <c r="E112">
        <v>6</v>
      </c>
      <c r="F112">
        <f t="shared" si="8"/>
        <v>24</v>
      </c>
      <c r="G112">
        <f t="shared" si="10"/>
        <v>2</v>
      </c>
      <c r="H112">
        <f t="shared" si="9"/>
        <v>4</v>
      </c>
      <c r="I112" s="20"/>
      <c r="J112">
        <f t="shared" si="13"/>
        <v>6</v>
      </c>
    </row>
    <row r="113" spans="1:10" x14ac:dyDescent="0.3">
      <c r="A113" s="1">
        <v>44579</v>
      </c>
      <c r="B113">
        <v>14</v>
      </c>
      <c r="C113" t="s">
        <v>15</v>
      </c>
      <c r="D113">
        <v>23</v>
      </c>
      <c r="E113">
        <v>8</v>
      </c>
      <c r="F113">
        <f t="shared" si="8"/>
        <v>23</v>
      </c>
      <c r="G113">
        <f t="shared" si="10"/>
        <v>2</v>
      </c>
      <c r="H113">
        <f t="shared" si="9"/>
        <v>6</v>
      </c>
      <c r="I113" s="20"/>
      <c r="J113">
        <f t="shared" si="13"/>
        <v>8</v>
      </c>
    </row>
    <row r="114" spans="1:10" x14ac:dyDescent="0.3">
      <c r="A114" s="1">
        <v>44439</v>
      </c>
      <c r="B114">
        <v>0</v>
      </c>
      <c r="C114" t="s">
        <v>16</v>
      </c>
      <c r="D114">
        <v>22.3333333333333</v>
      </c>
      <c r="E114">
        <v>2</v>
      </c>
      <c r="F114">
        <f t="shared" si="8"/>
        <v>22</v>
      </c>
      <c r="G114">
        <f t="shared" si="10"/>
        <v>2</v>
      </c>
      <c r="H114">
        <f t="shared" si="9"/>
        <v>0</v>
      </c>
      <c r="I114" s="20">
        <v>2</v>
      </c>
      <c r="J114">
        <f t="shared" si="13"/>
        <v>2</v>
      </c>
    </row>
    <row r="115" spans="1:10" x14ac:dyDescent="0.3">
      <c r="A115" s="1">
        <v>44446</v>
      </c>
      <c r="B115">
        <v>7</v>
      </c>
      <c r="C115" t="s">
        <v>16</v>
      </c>
      <c r="D115">
        <v>22</v>
      </c>
      <c r="E115">
        <v>4</v>
      </c>
      <c r="F115">
        <f t="shared" si="8"/>
        <v>22</v>
      </c>
      <c r="G115">
        <f t="shared" si="10"/>
        <v>2</v>
      </c>
      <c r="H115">
        <f t="shared" si="9"/>
        <v>2</v>
      </c>
      <c r="I115" s="20">
        <v>4</v>
      </c>
      <c r="J115">
        <f t="shared" si="13"/>
        <v>4</v>
      </c>
    </row>
    <row r="116" spans="1:10" x14ac:dyDescent="0.3">
      <c r="A116" s="1">
        <v>44453</v>
      </c>
      <c r="B116">
        <v>14</v>
      </c>
      <c r="C116" t="s">
        <v>16</v>
      </c>
      <c r="D116">
        <v>21.419354838709602</v>
      </c>
      <c r="E116">
        <v>7</v>
      </c>
      <c r="F116">
        <f t="shared" si="8"/>
        <v>21</v>
      </c>
      <c r="G116">
        <f t="shared" si="10"/>
        <v>2</v>
      </c>
      <c r="H116">
        <f t="shared" si="9"/>
        <v>5</v>
      </c>
      <c r="I116" s="20">
        <v>5</v>
      </c>
      <c r="J116">
        <v>7</v>
      </c>
    </row>
    <row r="117" spans="1:10" x14ac:dyDescent="0.3">
      <c r="A117" s="1">
        <v>44488</v>
      </c>
      <c r="B117">
        <v>0</v>
      </c>
      <c r="C117" t="s">
        <v>16</v>
      </c>
      <c r="D117">
        <v>21.818181818181799</v>
      </c>
      <c r="E117">
        <v>4</v>
      </c>
      <c r="F117">
        <f t="shared" si="8"/>
        <v>21</v>
      </c>
      <c r="G117">
        <f t="shared" si="10"/>
        <v>4</v>
      </c>
      <c r="H117">
        <f t="shared" si="9"/>
        <v>0</v>
      </c>
      <c r="I117" s="20"/>
      <c r="J117">
        <f t="shared" si="13"/>
        <v>4</v>
      </c>
    </row>
    <row r="118" spans="1:10" x14ac:dyDescent="0.3">
      <c r="A118" s="1">
        <v>44495</v>
      </c>
      <c r="B118">
        <v>7</v>
      </c>
      <c r="C118" t="s">
        <v>16</v>
      </c>
      <c r="D118">
        <v>22</v>
      </c>
      <c r="E118">
        <v>6</v>
      </c>
      <c r="F118">
        <f t="shared" si="8"/>
        <v>22</v>
      </c>
      <c r="G118">
        <f t="shared" si="10"/>
        <v>4</v>
      </c>
      <c r="H118">
        <f t="shared" si="9"/>
        <v>2</v>
      </c>
      <c r="I118" s="20"/>
      <c r="J118">
        <f t="shared" si="13"/>
        <v>6</v>
      </c>
    </row>
    <row r="119" spans="1:10" x14ac:dyDescent="0.3">
      <c r="A119" s="1">
        <v>44502</v>
      </c>
      <c r="B119">
        <v>14</v>
      </c>
      <c r="C119" t="s">
        <v>16</v>
      </c>
      <c r="D119">
        <v>22</v>
      </c>
      <c r="E119">
        <v>7</v>
      </c>
      <c r="F119">
        <f t="shared" si="8"/>
        <v>22</v>
      </c>
      <c r="G119">
        <f t="shared" si="10"/>
        <v>4</v>
      </c>
      <c r="H119">
        <f t="shared" si="9"/>
        <v>3</v>
      </c>
      <c r="I119" s="20"/>
      <c r="J119">
        <f t="shared" si="13"/>
        <v>7</v>
      </c>
    </row>
    <row r="120" spans="1:10" x14ac:dyDescent="0.3">
      <c r="A120" s="1">
        <v>44523</v>
      </c>
      <c r="B120">
        <v>0</v>
      </c>
      <c r="C120" t="s">
        <v>16</v>
      </c>
      <c r="D120">
        <v>24.2</v>
      </c>
      <c r="E120">
        <v>2</v>
      </c>
      <c r="F120">
        <f t="shared" si="8"/>
        <v>24</v>
      </c>
      <c r="G120">
        <f t="shared" si="10"/>
        <v>2</v>
      </c>
      <c r="H120">
        <f t="shared" si="9"/>
        <v>0</v>
      </c>
      <c r="I120" s="20"/>
      <c r="J120">
        <f t="shared" ref="J120:J151" si="14">IF(I120="",E120,I120)</f>
        <v>2</v>
      </c>
    </row>
    <row r="121" spans="1:10" x14ac:dyDescent="0.3">
      <c r="A121" s="1">
        <v>44530</v>
      </c>
      <c r="B121">
        <v>7</v>
      </c>
      <c r="C121" t="s">
        <v>16</v>
      </c>
      <c r="D121">
        <v>24.181818181818102</v>
      </c>
      <c r="E121">
        <v>5</v>
      </c>
      <c r="F121">
        <f t="shared" si="8"/>
        <v>24</v>
      </c>
      <c r="G121">
        <f t="shared" si="10"/>
        <v>2</v>
      </c>
      <c r="H121">
        <f t="shared" si="9"/>
        <v>3</v>
      </c>
      <c r="I121" s="20"/>
      <c r="J121">
        <f t="shared" si="14"/>
        <v>5</v>
      </c>
    </row>
    <row r="122" spans="1:10" x14ac:dyDescent="0.3">
      <c r="A122" s="1">
        <v>44537</v>
      </c>
      <c r="B122">
        <v>14</v>
      </c>
      <c r="C122" t="s">
        <v>16</v>
      </c>
      <c r="D122">
        <v>24</v>
      </c>
      <c r="E122">
        <v>8</v>
      </c>
      <c r="F122">
        <f t="shared" si="8"/>
        <v>24</v>
      </c>
      <c r="G122">
        <f t="shared" si="10"/>
        <v>2</v>
      </c>
      <c r="H122">
        <f t="shared" si="9"/>
        <v>6</v>
      </c>
      <c r="I122" s="20"/>
      <c r="J122">
        <f t="shared" si="14"/>
        <v>8</v>
      </c>
    </row>
    <row r="123" spans="1:10" x14ac:dyDescent="0.3">
      <c r="A123" s="1">
        <v>44558</v>
      </c>
      <c r="B123">
        <v>0</v>
      </c>
      <c r="C123" t="s">
        <v>16</v>
      </c>
      <c r="D123">
        <v>24.363636363636299</v>
      </c>
      <c r="E123">
        <v>2</v>
      </c>
      <c r="F123">
        <f t="shared" si="8"/>
        <v>24</v>
      </c>
      <c r="G123">
        <f t="shared" si="10"/>
        <v>2</v>
      </c>
      <c r="H123">
        <f t="shared" si="9"/>
        <v>0</v>
      </c>
      <c r="I123" s="20"/>
      <c r="J123">
        <f t="shared" si="14"/>
        <v>2</v>
      </c>
    </row>
    <row r="124" spans="1:10" x14ac:dyDescent="0.3">
      <c r="A124" s="1">
        <v>44572</v>
      </c>
      <c r="B124">
        <v>7</v>
      </c>
      <c r="C124" t="s">
        <v>16</v>
      </c>
      <c r="D124">
        <v>24</v>
      </c>
      <c r="E124">
        <v>6</v>
      </c>
      <c r="F124">
        <f t="shared" si="8"/>
        <v>24</v>
      </c>
      <c r="G124">
        <f t="shared" si="10"/>
        <v>2</v>
      </c>
      <c r="H124">
        <f t="shared" si="9"/>
        <v>4</v>
      </c>
      <c r="I124" s="20"/>
      <c r="J124">
        <f t="shared" si="14"/>
        <v>6</v>
      </c>
    </row>
    <row r="125" spans="1:10" x14ac:dyDescent="0.3">
      <c r="A125" s="1">
        <v>44579</v>
      </c>
      <c r="B125">
        <v>14</v>
      </c>
      <c r="C125" t="s">
        <v>16</v>
      </c>
      <c r="D125">
        <v>23.3333333333333</v>
      </c>
      <c r="E125">
        <v>8</v>
      </c>
      <c r="F125">
        <f t="shared" si="8"/>
        <v>23</v>
      </c>
      <c r="G125">
        <f t="shared" si="10"/>
        <v>2</v>
      </c>
      <c r="H125">
        <f t="shared" si="9"/>
        <v>6</v>
      </c>
      <c r="I125" s="20"/>
      <c r="J125">
        <f t="shared" si="14"/>
        <v>8</v>
      </c>
    </row>
    <row r="126" spans="1:10" x14ac:dyDescent="0.3">
      <c r="A126" s="1">
        <v>44439</v>
      </c>
      <c r="B126">
        <v>0</v>
      </c>
      <c r="C126" t="s">
        <v>17</v>
      </c>
      <c r="D126">
        <v>22.25</v>
      </c>
      <c r="E126">
        <v>2</v>
      </c>
      <c r="F126">
        <f t="shared" si="8"/>
        <v>22</v>
      </c>
      <c r="G126">
        <f t="shared" si="10"/>
        <v>2</v>
      </c>
      <c r="H126">
        <f t="shared" si="9"/>
        <v>0</v>
      </c>
      <c r="I126" s="20">
        <v>2</v>
      </c>
      <c r="J126">
        <f t="shared" si="14"/>
        <v>2</v>
      </c>
    </row>
    <row r="127" spans="1:10" x14ac:dyDescent="0.3">
      <c r="A127" s="1">
        <v>44446</v>
      </c>
      <c r="B127">
        <v>7</v>
      </c>
      <c r="C127" t="s">
        <v>17</v>
      </c>
      <c r="D127">
        <v>22</v>
      </c>
      <c r="E127">
        <v>4</v>
      </c>
      <c r="F127">
        <f t="shared" si="8"/>
        <v>22</v>
      </c>
      <c r="G127">
        <f t="shared" si="10"/>
        <v>2</v>
      </c>
      <c r="H127">
        <f t="shared" si="9"/>
        <v>2</v>
      </c>
      <c r="I127" s="20">
        <v>4</v>
      </c>
      <c r="J127">
        <f t="shared" si="14"/>
        <v>4</v>
      </c>
    </row>
    <row r="128" spans="1:10" x14ac:dyDescent="0.3">
      <c r="A128" s="1">
        <v>44453</v>
      </c>
      <c r="B128">
        <v>14</v>
      </c>
      <c r="C128" t="s">
        <v>17</v>
      </c>
      <c r="D128">
        <v>21.375</v>
      </c>
      <c r="E128">
        <v>6</v>
      </c>
      <c r="F128">
        <f t="shared" si="8"/>
        <v>21</v>
      </c>
      <c r="G128">
        <f t="shared" si="10"/>
        <v>2</v>
      </c>
      <c r="H128">
        <f t="shared" si="9"/>
        <v>4</v>
      </c>
      <c r="I128" s="20">
        <v>6</v>
      </c>
      <c r="J128">
        <f t="shared" si="14"/>
        <v>6</v>
      </c>
    </row>
    <row r="129" spans="1:10" x14ac:dyDescent="0.3">
      <c r="A129" s="1">
        <v>44488</v>
      </c>
      <c r="B129">
        <v>0</v>
      </c>
      <c r="C129" t="s">
        <v>17</v>
      </c>
      <c r="D129">
        <v>21.8333333333333</v>
      </c>
      <c r="E129">
        <v>4</v>
      </c>
      <c r="F129">
        <f t="shared" si="8"/>
        <v>21</v>
      </c>
      <c r="G129">
        <f t="shared" si="10"/>
        <v>4</v>
      </c>
      <c r="H129">
        <f t="shared" si="9"/>
        <v>0</v>
      </c>
      <c r="I129" s="20"/>
      <c r="J129">
        <f t="shared" si="14"/>
        <v>4</v>
      </c>
    </row>
    <row r="130" spans="1:10" x14ac:dyDescent="0.3">
      <c r="A130" s="1">
        <v>44495</v>
      </c>
      <c r="B130">
        <v>7</v>
      </c>
      <c r="C130" t="s">
        <v>17</v>
      </c>
      <c r="D130">
        <v>22</v>
      </c>
      <c r="E130">
        <v>6</v>
      </c>
      <c r="F130">
        <f t="shared" si="8"/>
        <v>22</v>
      </c>
      <c r="G130">
        <f t="shared" si="10"/>
        <v>4</v>
      </c>
      <c r="H130">
        <f t="shared" si="9"/>
        <v>2</v>
      </c>
      <c r="I130" s="20"/>
      <c r="J130">
        <f t="shared" si="14"/>
        <v>6</v>
      </c>
    </row>
    <row r="131" spans="1:10" x14ac:dyDescent="0.3">
      <c r="A131" s="1">
        <v>44502</v>
      </c>
      <c r="B131">
        <v>14</v>
      </c>
      <c r="C131" t="s">
        <v>17</v>
      </c>
      <c r="D131">
        <v>22.571428571428498</v>
      </c>
      <c r="E131">
        <v>7</v>
      </c>
      <c r="F131">
        <f t="shared" ref="F131:F194" si="15">IF(D131&lt;18,17,IF(D131&lt;19,18,IF(D131&lt;20,19,IF(D131&lt;21,20,IF(D131&lt;22,21,IF(D131&lt;23,22,IF(D131&lt;24,23,IF(D131&lt;25,24,IF(D131&lt;26,25)))))))))</f>
        <v>22</v>
      </c>
      <c r="G131">
        <f t="shared" si="10"/>
        <v>4</v>
      </c>
      <c r="H131">
        <f t="shared" si="9"/>
        <v>3</v>
      </c>
      <c r="I131" s="20"/>
      <c r="J131">
        <f t="shared" si="14"/>
        <v>7</v>
      </c>
    </row>
    <row r="132" spans="1:10" x14ac:dyDescent="0.3">
      <c r="A132" s="1">
        <v>44523</v>
      </c>
      <c r="B132">
        <v>0</v>
      </c>
      <c r="C132" t="s">
        <v>17</v>
      </c>
      <c r="D132">
        <v>24.2</v>
      </c>
      <c r="E132">
        <v>2</v>
      </c>
      <c r="F132">
        <f t="shared" si="15"/>
        <v>24</v>
      </c>
      <c r="G132">
        <f t="shared" si="10"/>
        <v>2</v>
      </c>
      <c r="H132">
        <f t="shared" si="9"/>
        <v>0</v>
      </c>
      <c r="I132" s="20"/>
      <c r="J132">
        <f t="shared" si="14"/>
        <v>2</v>
      </c>
    </row>
    <row r="133" spans="1:10" x14ac:dyDescent="0.3">
      <c r="A133" s="1">
        <v>44530</v>
      </c>
      <c r="B133">
        <v>7</v>
      </c>
      <c r="C133" t="s">
        <v>17</v>
      </c>
      <c r="D133">
        <v>24</v>
      </c>
      <c r="E133">
        <v>4</v>
      </c>
      <c r="F133">
        <f t="shared" si="15"/>
        <v>24</v>
      </c>
      <c r="G133">
        <f t="shared" si="10"/>
        <v>2</v>
      </c>
      <c r="H133">
        <f t="shared" si="9"/>
        <v>2</v>
      </c>
      <c r="I133" s="20"/>
      <c r="J133">
        <f t="shared" si="14"/>
        <v>4</v>
      </c>
    </row>
    <row r="134" spans="1:10" x14ac:dyDescent="0.3">
      <c r="A134" s="1">
        <v>44537</v>
      </c>
      <c r="B134">
        <v>14</v>
      </c>
      <c r="C134" t="s">
        <v>17</v>
      </c>
      <c r="D134">
        <v>23.9166666666666</v>
      </c>
      <c r="E134">
        <v>7</v>
      </c>
      <c r="F134">
        <f t="shared" si="15"/>
        <v>23</v>
      </c>
      <c r="G134">
        <f t="shared" si="10"/>
        <v>2</v>
      </c>
      <c r="H134">
        <f t="shared" ref="H134:H197" si="16">E134-G134</f>
        <v>5</v>
      </c>
      <c r="I134" s="20"/>
      <c r="J134">
        <f t="shared" si="14"/>
        <v>7</v>
      </c>
    </row>
    <row r="135" spans="1:10" x14ac:dyDescent="0.3">
      <c r="A135" s="1">
        <v>44558</v>
      </c>
      <c r="B135">
        <v>0</v>
      </c>
      <c r="C135" t="s">
        <v>17</v>
      </c>
      <c r="D135">
        <v>24.363636363636299</v>
      </c>
      <c r="E135">
        <v>1</v>
      </c>
      <c r="F135">
        <f t="shared" si="15"/>
        <v>24</v>
      </c>
      <c r="G135">
        <f t="shared" ref="G135:G198" si="17">IF(E135&gt;=E134, G134,E135 )</f>
        <v>1</v>
      </c>
      <c r="H135">
        <f t="shared" si="16"/>
        <v>0</v>
      </c>
      <c r="I135" s="20"/>
      <c r="J135">
        <f t="shared" si="14"/>
        <v>1</v>
      </c>
    </row>
    <row r="136" spans="1:10" x14ac:dyDescent="0.3">
      <c r="A136" s="1">
        <v>44572</v>
      </c>
      <c r="B136">
        <v>7</v>
      </c>
      <c r="C136" t="s">
        <v>17</v>
      </c>
      <c r="D136">
        <v>24</v>
      </c>
      <c r="E136">
        <v>5</v>
      </c>
      <c r="F136">
        <f t="shared" si="15"/>
        <v>24</v>
      </c>
      <c r="G136">
        <f t="shared" si="17"/>
        <v>1</v>
      </c>
      <c r="H136">
        <f t="shared" si="16"/>
        <v>4</v>
      </c>
      <c r="I136" s="20"/>
      <c r="J136">
        <f t="shared" si="14"/>
        <v>5</v>
      </c>
    </row>
    <row r="137" spans="1:10" x14ac:dyDescent="0.3">
      <c r="A137" s="1">
        <v>44579</v>
      </c>
      <c r="B137">
        <v>14</v>
      </c>
      <c r="C137" t="s">
        <v>17</v>
      </c>
      <c r="D137">
        <v>23.5</v>
      </c>
      <c r="E137">
        <v>7</v>
      </c>
      <c r="F137">
        <f t="shared" si="15"/>
        <v>23</v>
      </c>
      <c r="G137">
        <f t="shared" si="17"/>
        <v>1</v>
      </c>
      <c r="H137">
        <f t="shared" si="16"/>
        <v>6</v>
      </c>
      <c r="I137" s="20"/>
      <c r="J137">
        <f t="shared" si="14"/>
        <v>7</v>
      </c>
    </row>
    <row r="138" spans="1:10" x14ac:dyDescent="0.3">
      <c r="A138" s="1">
        <v>44446</v>
      </c>
      <c r="B138">
        <v>0</v>
      </c>
      <c r="C138" t="s">
        <v>18</v>
      </c>
      <c r="D138">
        <v>22</v>
      </c>
      <c r="E138">
        <v>4</v>
      </c>
      <c r="F138">
        <f t="shared" si="15"/>
        <v>22</v>
      </c>
      <c r="G138">
        <f t="shared" si="17"/>
        <v>4</v>
      </c>
      <c r="H138">
        <f t="shared" si="16"/>
        <v>0</v>
      </c>
      <c r="I138" s="20"/>
      <c r="J138">
        <f t="shared" si="14"/>
        <v>4</v>
      </c>
    </row>
    <row r="139" spans="1:10" x14ac:dyDescent="0.3">
      <c r="A139" s="1">
        <v>44453</v>
      </c>
      <c r="B139">
        <v>7</v>
      </c>
      <c r="C139" t="s">
        <v>18</v>
      </c>
      <c r="D139">
        <v>21.3333333333333</v>
      </c>
      <c r="E139">
        <v>6</v>
      </c>
      <c r="F139">
        <f t="shared" si="15"/>
        <v>21</v>
      </c>
      <c r="G139">
        <f t="shared" si="17"/>
        <v>4</v>
      </c>
      <c r="H139">
        <f t="shared" si="16"/>
        <v>2</v>
      </c>
      <c r="I139" s="20"/>
      <c r="J139">
        <f t="shared" si="14"/>
        <v>6</v>
      </c>
    </row>
    <row r="140" spans="1:10" x14ac:dyDescent="0.3">
      <c r="A140" s="1">
        <v>44488</v>
      </c>
      <c r="B140">
        <v>0</v>
      </c>
      <c r="C140" t="s">
        <v>18</v>
      </c>
      <c r="D140">
        <v>21.8333333333333</v>
      </c>
      <c r="E140">
        <v>4</v>
      </c>
      <c r="F140">
        <f t="shared" si="15"/>
        <v>21</v>
      </c>
      <c r="G140">
        <f t="shared" si="17"/>
        <v>4</v>
      </c>
      <c r="H140">
        <f t="shared" si="16"/>
        <v>0</v>
      </c>
      <c r="I140" s="20"/>
      <c r="J140">
        <f t="shared" si="14"/>
        <v>4</v>
      </c>
    </row>
    <row r="141" spans="1:10" x14ac:dyDescent="0.3">
      <c r="A141" s="1">
        <v>44495</v>
      </c>
      <c r="B141">
        <v>7</v>
      </c>
      <c r="C141" t="s">
        <v>18</v>
      </c>
      <c r="D141">
        <v>22</v>
      </c>
      <c r="E141">
        <v>6</v>
      </c>
      <c r="F141">
        <f t="shared" si="15"/>
        <v>22</v>
      </c>
      <c r="G141">
        <f t="shared" si="17"/>
        <v>4</v>
      </c>
      <c r="H141">
        <f t="shared" si="16"/>
        <v>2</v>
      </c>
      <c r="I141" s="20"/>
      <c r="J141">
        <f t="shared" si="14"/>
        <v>6</v>
      </c>
    </row>
    <row r="142" spans="1:10" x14ac:dyDescent="0.3">
      <c r="A142" s="1">
        <v>44502</v>
      </c>
      <c r="B142">
        <v>14</v>
      </c>
      <c r="C142" t="s">
        <v>18</v>
      </c>
      <c r="D142">
        <v>22.4444444444444</v>
      </c>
      <c r="E142">
        <v>7</v>
      </c>
      <c r="F142">
        <f t="shared" si="15"/>
        <v>22</v>
      </c>
      <c r="G142">
        <f t="shared" si="17"/>
        <v>4</v>
      </c>
      <c r="H142">
        <f t="shared" si="16"/>
        <v>3</v>
      </c>
      <c r="I142" s="20"/>
      <c r="J142">
        <f t="shared" si="14"/>
        <v>7</v>
      </c>
    </row>
    <row r="143" spans="1:10" x14ac:dyDescent="0.3">
      <c r="A143" s="1">
        <v>44523</v>
      </c>
      <c r="B143">
        <v>0</v>
      </c>
      <c r="C143" t="s">
        <v>18</v>
      </c>
      <c r="D143">
        <v>24.3</v>
      </c>
      <c r="E143">
        <v>2</v>
      </c>
      <c r="F143">
        <f t="shared" si="15"/>
        <v>24</v>
      </c>
      <c r="G143">
        <f t="shared" si="17"/>
        <v>2</v>
      </c>
      <c r="H143">
        <f t="shared" si="16"/>
        <v>0</v>
      </c>
      <c r="I143" s="20"/>
      <c r="J143">
        <f t="shared" si="14"/>
        <v>2</v>
      </c>
    </row>
    <row r="144" spans="1:10" x14ac:dyDescent="0.3">
      <c r="A144" s="1">
        <v>44530</v>
      </c>
      <c r="B144">
        <v>7</v>
      </c>
      <c r="C144" t="s">
        <v>18</v>
      </c>
      <c r="D144">
        <v>24.2</v>
      </c>
      <c r="E144">
        <v>4</v>
      </c>
      <c r="F144">
        <f t="shared" si="15"/>
        <v>24</v>
      </c>
      <c r="G144">
        <f t="shared" si="17"/>
        <v>2</v>
      </c>
      <c r="H144">
        <f t="shared" si="16"/>
        <v>2</v>
      </c>
      <c r="I144" s="20"/>
      <c r="J144">
        <f t="shared" si="14"/>
        <v>4</v>
      </c>
    </row>
    <row r="145" spans="1:10" x14ac:dyDescent="0.3">
      <c r="A145" s="1">
        <v>44537</v>
      </c>
      <c r="B145">
        <v>14</v>
      </c>
      <c r="C145" t="s">
        <v>18</v>
      </c>
      <c r="D145">
        <v>23.909090909090899</v>
      </c>
      <c r="E145">
        <v>6</v>
      </c>
      <c r="F145">
        <f t="shared" si="15"/>
        <v>23</v>
      </c>
      <c r="G145">
        <f t="shared" si="17"/>
        <v>2</v>
      </c>
      <c r="H145">
        <f t="shared" si="16"/>
        <v>4</v>
      </c>
      <c r="I145" s="20"/>
      <c r="J145">
        <f t="shared" si="14"/>
        <v>6</v>
      </c>
    </row>
    <row r="146" spans="1:10" x14ac:dyDescent="0.3">
      <c r="A146" s="1">
        <v>44558</v>
      </c>
      <c r="B146">
        <v>0</v>
      </c>
      <c r="C146" t="s">
        <v>18</v>
      </c>
      <c r="D146">
        <v>24.3333333333333</v>
      </c>
      <c r="E146">
        <v>1</v>
      </c>
      <c r="F146">
        <f t="shared" si="15"/>
        <v>24</v>
      </c>
      <c r="G146">
        <f t="shared" si="17"/>
        <v>1</v>
      </c>
      <c r="H146">
        <f t="shared" si="16"/>
        <v>0</v>
      </c>
      <c r="I146" s="20"/>
      <c r="J146">
        <f t="shared" si="14"/>
        <v>1</v>
      </c>
    </row>
    <row r="147" spans="1:10" x14ac:dyDescent="0.3">
      <c r="A147" s="1">
        <v>44572</v>
      </c>
      <c r="B147">
        <v>7</v>
      </c>
      <c r="C147" t="s">
        <v>18</v>
      </c>
      <c r="D147">
        <v>24</v>
      </c>
      <c r="E147">
        <v>5</v>
      </c>
      <c r="F147">
        <f t="shared" si="15"/>
        <v>24</v>
      </c>
      <c r="G147">
        <f t="shared" si="17"/>
        <v>1</v>
      </c>
      <c r="H147">
        <f t="shared" si="16"/>
        <v>4</v>
      </c>
      <c r="I147" s="20"/>
      <c r="J147">
        <f t="shared" si="14"/>
        <v>5</v>
      </c>
    </row>
    <row r="148" spans="1:10" x14ac:dyDescent="0.3">
      <c r="A148" s="1">
        <v>44579</v>
      </c>
      <c r="B148">
        <v>14</v>
      </c>
      <c r="C148" t="s">
        <v>18</v>
      </c>
      <c r="D148">
        <v>23.6</v>
      </c>
      <c r="E148">
        <v>9</v>
      </c>
      <c r="F148">
        <f t="shared" si="15"/>
        <v>23</v>
      </c>
      <c r="G148">
        <f t="shared" si="17"/>
        <v>1</v>
      </c>
      <c r="H148">
        <f t="shared" si="16"/>
        <v>8</v>
      </c>
      <c r="I148" s="20"/>
      <c r="J148">
        <f t="shared" si="14"/>
        <v>9</v>
      </c>
    </row>
    <row r="149" spans="1:10" x14ac:dyDescent="0.3">
      <c r="A149" s="1">
        <v>44446</v>
      </c>
      <c r="B149">
        <v>0</v>
      </c>
      <c r="C149" t="s">
        <v>19</v>
      </c>
      <c r="D149">
        <v>22</v>
      </c>
      <c r="E149">
        <v>4</v>
      </c>
      <c r="F149">
        <f t="shared" si="15"/>
        <v>22</v>
      </c>
      <c r="G149">
        <f t="shared" si="17"/>
        <v>4</v>
      </c>
      <c r="H149">
        <f t="shared" si="16"/>
        <v>0</v>
      </c>
      <c r="I149" s="20"/>
      <c r="J149">
        <f t="shared" si="14"/>
        <v>4</v>
      </c>
    </row>
    <row r="150" spans="1:10" x14ac:dyDescent="0.3">
      <c r="A150" s="1">
        <v>44453</v>
      </c>
      <c r="B150">
        <v>7</v>
      </c>
      <c r="C150" t="s">
        <v>19</v>
      </c>
      <c r="D150">
        <v>21.3333333333333</v>
      </c>
      <c r="E150">
        <v>7</v>
      </c>
      <c r="F150">
        <f t="shared" si="15"/>
        <v>21</v>
      </c>
      <c r="G150">
        <f t="shared" si="17"/>
        <v>4</v>
      </c>
      <c r="H150">
        <f t="shared" si="16"/>
        <v>3</v>
      </c>
      <c r="I150" s="20"/>
      <c r="J150">
        <f t="shared" si="14"/>
        <v>7</v>
      </c>
    </row>
    <row r="151" spans="1:10" x14ac:dyDescent="0.3">
      <c r="A151" s="1">
        <v>44446</v>
      </c>
      <c r="B151">
        <v>0</v>
      </c>
      <c r="C151" t="s">
        <v>20</v>
      </c>
      <c r="D151">
        <v>22</v>
      </c>
      <c r="E151">
        <v>4</v>
      </c>
      <c r="F151">
        <f t="shared" si="15"/>
        <v>22</v>
      </c>
      <c r="G151">
        <f t="shared" si="17"/>
        <v>4</v>
      </c>
      <c r="H151">
        <f t="shared" si="16"/>
        <v>0</v>
      </c>
      <c r="I151" s="20"/>
      <c r="J151">
        <f t="shared" si="14"/>
        <v>4</v>
      </c>
    </row>
    <row r="152" spans="1:10" x14ac:dyDescent="0.3">
      <c r="A152" s="1">
        <v>44453</v>
      </c>
      <c r="B152">
        <v>7</v>
      </c>
      <c r="C152" t="s">
        <v>20</v>
      </c>
      <c r="D152">
        <v>21.352941176470502</v>
      </c>
      <c r="E152">
        <v>7</v>
      </c>
      <c r="F152">
        <f t="shared" si="15"/>
        <v>21</v>
      </c>
      <c r="G152">
        <f t="shared" si="17"/>
        <v>4</v>
      </c>
      <c r="H152">
        <f t="shared" si="16"/>
        <v>3</v>
      </c>
      <c r="I152" s="20"/>
      <c r="J152">
        <f t="shared" ref="J152:J183" si="18">IF(I152="",E152,I152)</f>
        <v>7</v>
      </c>
    </row>
    <row r="153" spans="1:10" x14ac:dyDescent="0.3">
      <c r="A153" s="2">
        <v>44439</v>
      </c>
      <c r="B153" s="3">
        <v>0</v>
      </c>
      <c r="C153" s="3" t="s">
        <v>21</v>
      </c>
      <c r="D153" s="3">
        <v>20.0833333333333</v>
      </c>
      <c r="E153" s="3">
        <v>2</v>
      </c>
      <c r="F153" s="3">
        <f t="shared" si="15"/>
        <v>20</v>
      </c>
      <c r="G153">
        <f t="shared" si="17"/>
        <v>2</v>
      </c>
      <c r="H153">
        <f t="shared" si="16"/>
        <v>0</v>
      </c>
      <c r="I153" s="20"/>
      <c r="J153">
        <f t="shared" si="18"/>
        <v>2</v>
      </c>
    </row>
    <row r="154" spans="1:10" x14ac:dyDescent="0.3">
      <c r="A154" s="2">
        <v>44446</v>
      </c>
      <c r="B154" s="3">
        <v>7</v>
      </c>
      <c r="C154" s="3" t="s">
        <v>21</v>
      </c>
      <c r="D154" s="3">
        <v>19.75</v>
      </c>
      <c r="E154" s="3">
        <v>3</v>
      </c>
      <c r="F154" s="3">
        <f t="shared" si="15"/>
        <v>19</v>
      </c>
      <c r="G154">
        <f t="shared" si="17"/>
        <v>2</v>
      </c>
      <c r="H154">
        <f t="shared" si="16"/>
        <v>1</v>
      </c>
      <c r="I154" s="20"/>
      <c r="J154">
        <f t="shared" si="18"/>
        <v>3</v>
      </c>
    </row>
    <row r="155" spans="1:10" x14ac:dyDescent="0.3">
      <c r="A155" s="2">
        <v>44453</v>
      </c>
      <c r="B155" s="3">
        <v>14</v>
      </c>
      <c r="C155" s="3" t="s">
        <v>21</v>
      </c>
      <c r="D155" s="3">
        <v>18.911764705882302</v>
      </c>
      <c r="E155" s="3">
        <v>3</v>
      </c>
      <c r="F155" s="3">
        <f t="shared" si="15"/>
        <v>18</v>
      </c>
      <c r="G155">
        <f t="shared" si="17"/>
        <v>2</v>
      </c>
      <c r="H155">
        <f t="shared" si="16"/>
        <v>1</v>
      </c>
      <c r="I155" s="20"/>
      <c r="J155">
        <f t="shared" si="18"/>
        <v>3</v>
      </c>
    </row>
    <row r="156" spans="1:10" x14ac:dyDescent="0.3">
      <c r="A156" s="2">
        <v>44462</v>
      </c>
      <c r="B156" s="3">
        <v>23</v>
      </c>
      <c r="C156" s="3" t="s">
        <v>21</v>
      </c>
      <c r="D156" s="3">
        <v>19.5</v>
      </c>
      <c r="E156" s="3">
        <v>8</v>
      </c>
      <c r="F156" s="3">
        <f t="shared" si="15"/>
        <v>19</v>
      </c>
      <c r="G156">
        <f t="shared" si="17"/>
        <v>2</v>
      </c>
      <c r="H156">
        <f t="shared" si="16"/>
        <v>6</v>
      </c>
      <c r="I156" s="20"/>
      <c r="J156">
        <f t="shared" si="18"/>
        <v>8</v>
      </c>
    </row>
    <row r="157" spans="1:10" x14ac:dyDescent="0.3">
      <c r="A157" s="1">
        <v>44465</v>
      </c>
      <c r="B157">
        <v>0</v>
      </c>
      <c r="C157" t="s">
        <v>21</v>
      </c>
      <c r="D157">
        <v>19.230769230769202</v>
      </c>
      <c r="E157">
        <v>6</v>
      </c>
      <c r="F157">
        <f t="shared" si="15"/>
        <v>19</v>
      </c>
      <c r="G157">
        <f t="shared" si="17"/>
        <v>6</v>
      </c>
      <c r="H157">
        <f t="shared" si="16"/>
        <v>0</v>
      </c>
      <c r="I157" s="20"/>
      <c r="J157">
        <f t="shared" si="18"/>
        <v>6</v>
      </c>
    </row>
    <row r="158" spans="1:10" x14ac:dyDescent="0.3">
      <c r="A158" s="1">
        <v>44488</v>
      </c>
      <c r="B158">
        <v>0</v>
      </c>
      <c r="C158" t="s">
        <v>21</v>
      </c>
      <c r="D158">
        <v>21.8</v>
      </c>
      <c r="E158">
        <v>3</v>
      </c>
      <c r="F158">
        <f t="shared" si="15"/>
        <v>21</v>
      </c>
      <c r="G158">
        <f t="shared" si="17"/>
        <v>3</v>
      </c>
      <c r="H158">
        <f t="shared" si="16"/>
        <v>0</v>
      </c>
      <c r="I158" s="20">
        <v>3</v>
      </c>
      <c r="J158">
        <f t="shared" si="18"/>
        <v>3</v>
      </c>
    </row>
    <row r="159" spans="1:10" x14ac:dyDescent="0.3">
      <c r="A159" s="1">
        <v>44495</v>
      </c>
      <c r="B159">
        <v>7</v>
      </c>
      <c r="C159" t="s">
        <v>21</v>
      </c>
      <c r="D159">
        <v>22.2</v>
      </c>
      <c r="E159">
        <v>5</v>
      </c>
      <c r="F159">
        <f t="shared" si="15"/>
        <v>22</v>
      </c>
      <c r="G159">
        <f t="shared" si="17"/>
        <v>3</v>
      </c>
      <c r="H159">
        <f t="shared" si="16"/>
        <v>2</v>
      </c>
      <c r="I159" s="20">
        <v>5</v>
      </c>
      <c r="J159">
        <f t="shared" si="18"/>
        <v>5</v>
      </c>
    </row>
    <row r="160" spans="1:10" x14ac:dyDescent="0.3">
      <c r="A160" s="1">
        <v>44502</v>
      </c>
      <c r="B160">
        <v>14</v>
      </c>
      <c r="C160" t="s">
        <v>21</v>
      </c>
      <c r="D160">
        <v>22.4166666666666</v>
      </c>
      <c r="E160">
        <v>7</v>
      </c>
      <c r="F160">
        <f t="shared" si="15"/>
        <v>22</v>
      </c>
      <c r="G160">
        <f t="shared" si="17"/>
        <v>3</v>
      </c>
      <c r="H160">
        <f t="shared" si="16"/>
        <v>4</v>
      </c>
      <c r="I160" s="20">
        <v>7</v>
      </c>
      <c r="J160">
        <f t="shared" si="18"/>
        <v>7</v>
      </c>
    </row>
    <row r="161" spans="1:10" x14ac:dyDescent="0.3">
      <c r="A161" s="2">
        <v>44516</v>
      </c>
      <c r="B161" s="3">
        <v>28</v>
      </c>
      <c r="C161" s="3" t="s">
        <v>21</v>
      </c>
      <c r="D161" s="3">
        <v>21.875</v>
      </c>
      <c r="E161" s="3">
        <v>10</v>
      </c>
      <c r="F161" s="3">
        <f t="shared" si="15"/>
        <v>21</v>
      </c>
      <c r="G161">
        <f t="shared" si="17"/>
        <v>3</v>
      </c>
      <c r="H161">
        <f t="shared" si="16"/>
        <v>7</v>
      </c>
      <c r="I161" s="20">
        <v>9</v>
      </c>
      <c r="J161" s="3">
        <v>10</v>
      </c>
    </row>
    <row r="162" spans="1:10" x14ac:dyDescent="0.3">
      <c r="A162" s="1">
        <v>44523</v>
      </c>
      <c r="B162">
        <v>0</v>
      </c>
      <c r="C162" t="s">
        <v>21</v>
      </c>
      <c r="D162">
        <v>22.1</v>
      </c>
      <c r="E162">
        <v>2</v>
      </c>
      <c r="F162">
        <f t="shared" si="15"/>
        <v>22</v>
      </c>
      <c r="G162">
        <f t="shared" si="17"/>
        <v>2</v>
      </c>
      <c r="H162">
        <f t="shared" si="16"/>
        <v>0</v>
      </c>
      <c r="I162" s="20">
        <v>1</v>
      </c>
      <c r="J162">
        <v>2</v>
      </c>
    </row>
    <row r="163" spans="1:10" x14ac:dyDescent="0.3">
      <c r="A163" s="1">
        <v>44530</v>
      </c>
      <c r="B163">
        <v>7</v>
      </c>
      <c r="C163" t="s">
        <v>21</v>
      </c>
      <c r="D163">
        <v>22.1</v>
      </c>
      <c r="E163">
        <v>4</v>
      </c>
      <c r="F163">
        <f t="shared" si="15"/>
        <v>22</v>
      </c>
      <c r="G163">
        <f t="shared" si="17"/>
        <v>2</v>
      </c>
      <c r="H163">
        <f t="shared" si="16"/>
        <v>2</v>
      </c>
      <c r="I163" s="20">
        <v>3</v>
      </c>
      <c r="J163">
        <v>4</v>
      </c>
    </row>
    <row r="164" spans="1:10" x14ac:dyDescent="0.3">
      <c r="A164" s="1">
        <v>44537</v>
      </c>
      <c r="B164">
        <v>14</v>
      </c>
      <c r="C164" t="s">
        <v>21</v>
      </c>
      <c r="D164">
        <v>22.272727272727199</v>
      </c>
      <c r="E164">
        <v>6</v>
      </c>
      <c r="F164">
        <f t="shared" si="15"/>
        <v>22</v>
      </c>
      <c r="G164">
        <f t="shared" si="17"/>
        <v>2</v>
      </c>
      <c r="H164">
        <f t="shared" si="16"/>
        <v>4</v>
      </c>
      <c r="I164" s="20">
        <v>4</v>
      </c>
      <c r="J164">
        <v>6</v>
      </c>
    </row>
    <row r="165" spans="1:10" x14ac:dyDescent="0.3">
      <c r="A165" s="2">
        <v>44439</v>
      </c>
      <c r="B165" s="3">
        <v>0</v>
      </c>
      <c r="C165" s="3" t="s">
        <v>22</v>
      </c>
      <c r="D165" s="3">
        <v>20</v>
      </c>
      <c r="E165" s="3">
        <v>2</v>
      </c>
      <c r="F165" s="3">
        <f t="shared" si="15"/>
        <v>20</v>
      </c>
      <c r="G165">
        <f t="shared" si="17"/>
        <v>2</v>
      </c>
      <c r="H165">
        <f t="shared" si="16"/>
        <v>0</v>
      </c>
      <c r="I165" s="20"/>
      <c r="J165">
        <f t="shared" si="18"/>
        <v>2</v>
      </c>
    </row>
    <row r="166" spans="1:10" x14ac:dyDescent="0.3">
      <c r="A166" s="2">
        <v>44446</v>
      </c>
      <c r="B166" s="3">
        <v>7</v>
      </c>
      <c r="C166" s="3" t="s">
        <v>22</v>
      </c>
      <c r="D166" s="3">
        <v>19.8333333333333</v>
      </c>
      <c r="E166" s="3">
        <v>4</v>
      </c>
      <c r="F166" s="3">
        <f t="shared" si="15"/>
        <v>19</v>
      </c>
      <c r="G166">
        <f t="shared" si="17"/>
        <v>2</v>
      </c>
      <c r="H166">
        <f t="shared" si="16"/>
        <v>2</v>
      </c>
      <c r="I166" s="20">
        <v>4</v>
      </c>
      <c r="J166">
        <f t="shared" si="18"/>
        <v>4</v>
      </c>
    </row>
    <row r="167" spans="1:10" x14ac:dyDescent="0.3">
      <c r="A167" s="2">
        <v>44453</v>
      </c>
      <c r="B167" s="3">
        <v>14</v>
      </c>
      <c r="C167" s="3" t="s">
        <v>22</v>
      </c>
      <c r="D167" s="3">
        <v>18.9714285714285</v>
      </c>
      <c r="E167" s="3">
        <v>4</v>
      </c>
      <c r="F167" s="3">
        <f t="shared" si="15"/>
        <v>18</v>
      </c>
      <c r="G167">
        <f t="shared" si="17"/>
        <v>2</v>
      </c>
      <c r="H167">
        <f t="shared" si="16"/>
        <v>2</v>
      </c>
      <c r="I167" s="20"/>
      <c r="J167">
        <f t="shared" si="18"/>
        <v>4</v>
      </c>
    </row>
    <row r="168" spans="1:10" x14ac:dyDescent="0.3">
      <c r="A168" s="2">
        <v>44462</v>
      </c>
      <c r="B168" s="3">
        <v>23</v>
      </c>
      <c r="C168" s="3" t="s">
        <v>22</v>
      </c>
      <c r="D168" s="3">
        <v>19.5</v>
      </c>
      <c r="E168" s="3">
        <v>9</v>
      </c>
      <c r="F168" s="3">
        <f t="shared" si="15"/>
        <v>19</v>
      </c>
      <c r="G168">
        <f t="shared" si="17"/>
        <v>2</v>
      </c>
      <c r="H168">
        <f t="shared" si="16"/>
        <v>7</v>
      </c>
      <c r="I168" s="20">
        <v>7</v>
      </c>
      <c r="J168" s="3">
        <v>9</v>
      </c>
    </row>
    <row r="169" spans="1:10" x14ac:dyDescent="0.3">
      <c r="A169" s="1">
        <v>44488</v>
      </c>
      <c r="B169">
        <v>0</v>
      </c>
      <c r="C169" t="s">
        <v>22</v>
      </c>
      <c r="D169">
        <v>21.8333333333333</v>
      </c>
      <c r="E169">
        <v>3</v>
      </c>
      <c r="F169">
        <f t="shared" si="15"/>
        <v>21</v>
      </c>
      <c r="G169">
        <f t="shared" si="17"/>
        <v>3</v>
      </c>
      <c r="H169">
        <f t="shared" si="16"/>
        <v>0</v>
      </c>
      <c r="I169" s="20">
        <v>2</v>
      </c>
      <c r="J169">
        <v>3</v>
      </c>
    </row>
    <row r="170" spans="1:10" x14ac:dyDescent="0.3">
      <c r="A170" s="1">
        <v>44495</v>
      </c>
      <c r="B170">
        <v>7</v>
      </c>
      <c r="C170" t="s">
        <v>22</v>
      </c>
      <c r="D170">
        <v>22.2</v>
      </c>
      <c r="E170">
        <v>5</v>
      </c>
      <c r="F170">
        <f t="shared" si="15"/>
        <v>22</v>
      </c>
      <c r="G170">
        <f t="shared" si="17"/>
        <v>3</v>
      </c>
      <c r="H170">
        <f t="shared" si="16"/>
        <v>2</v>
      </c>
      <c r="I170" s="20">
        <v>5</v>
      </c>
      <c r="J170">
        <v>5</v>
      </c>
    </row>
    <row r="171" spans="1:10" x14ac:dyDescent="0.3">
      <c r="A171" s="1">
        <v>44502</v>
      </c>
      <c r="B171">
        <v>14</v>
      </c>
      <c r="C171" t="s">
        <v>22</v>
      </c>
      <c r="D171">
        <v>22.4166666666666</v>
      </c>
      <c r="E171">
        <v>6</v>
      </c>
      <c r="F171">
        <f t="shared" si="15"/>
        <v>22</v>
      </c>
      <c r="G171">
        <f t="shared" si="17"/>
        <v>3</v>
      </c>
      <c r="H171">
        <f t="shared" si="16"/>
        <v>3</v>
      </c>
      <c r="I171" s="20">
        <v>7</v>
      </c>
      <c r="J171">
        <v>6</v>
      </c>
    </row>
    <row r="172" spans="1:10" x14ac:dyDescent="0.3">
      <c r="A172" s="1">
        <v>44509</v>
      </c>
      <c r="B172">
        <v>21</v>
      </c>
      <c r="C172" t="s">
        <v>22</v>
      </c>
      <c r="D172">
        <v>22.6666666666666</v>
      </c>
      <c r="E172">
        <v>8</v>
      </c>
      <c r="F172">
        <f t="shared" si="15"/>
        <v>22</v>
      </c>
      <c r="G172">
        <f t="shared" si="17"/>
        <v>3</v>
      </c>
      <c r="H172">
        <f t="shared" si="16"/>
        <v>5</v>
      </c>
      <c r="I172" s="20">
        <v>7</v>
      </c>
      <c r="J172">
        <v>8</v>
      </c>
    </row>
    <row r="173" spans="1:10" x14ac:dyDescent="0.3">
      <c r="A173" s="1">
        <v>44516</v>
      </c>
      <c r="B173">
        <v>28</v>
      </c>
      <c r="C173" t="s">
        <v>22</v>
      </c>
      <c r="D173">
        <v>21.8888888888888</v>
      </c>
      <c r="E173">
        <v>9</v>
      </c>
      <c r="F173">
        <f t="shared" si="15"/>
        <v>21</v>
      </c>
      <c r="G173">
        <f t="shared" si="17"/>
        <v>3</v>
      </c>
      <c r="H173">
        <f t="shared" si="16"/>
        <v>6</v>
      </c>
      <c r="I173" s="21">
        <v>8</v>
      </c>
      <c r="J173">
        <v>9</v>
      </c>
    </row>
    <row r="174" spans="1:10" x14ac:dyDescent="0.3">
      <c r="A174" s="1">
        <v>44523</v>
      </c>
      <c r="B174">
        <v>0</v>
      </c>
      <c r="C174" t="s">
        <v>22</v>
      </c>
      <c r="D174">
        <v>22.2</v>
      </c>
      <c r="E174">
        <v>2</v>
      </c>
      <c r="F174">
        <f t="shared" si="15"/>
        <v>22</v>
      </c>
      <c r="G174">
        <f t="shared" si="17"/>
        <v>2</v>
      </c>
      <c r="H174">
        <f t="shared" si="16"/>
        <v>0</v>
      </c>
      <c r="I174" s="20">
        <v>2</v>
      </c>
      <c r="J174">
        <v>2</v>
      </c>
    </row>
    <row r="175" spans="1:10" x14ac:dyDescent="0.3">
      <c r="A175" s="1">
        <v>44530</v>
      </c>
      <c r="B175">
        <v>7</v>
      </c>
      <c r="C175" t="s">
        <v>22</v>
      </c>
      <c r="D175">
        <v>22.1</v>
      </c>
      <c r="E175">
        <v>5</v>
      </c>
      <c r="F175">
        <f t="shared" si="15"/>
        <v>22</v>
      </c>
      <c r="G175">
        <f t="shared" si="17"/>
        <v>2</v>
      </c>
      <c r="H175">
        <f t="shared" si="16"/>
        <v>3</v>
      </c>
      <c r="I175" s="20">
        <v>4</v>
      </c>
      <c r="J175">
        <v>5</v>
      </c>
    </row>
    <row r="176" spans="1:10" x14ac:dyDescent="0.3">
      <c r="A176" s="1">
        <v>44537</v>
      </c>
      <c r="B176">
        <v>14</v>
      </c>
      <c r="C176" t="s">
        <v>22</v>
      </c>
      <c r="D176">
        <v>22.3</v>
      </c>
      <c r="E176">
        <v>7</v>
      </c>
      <c r="F176">
        <f t="shared" si="15"/>
        <v>22</v>
      </c>
      <c r="G176">
        <f t="shared" si="17"/>
        <v>2</v>
      </c>
      <c r="H176">
        <f t="shared" si="16"/>
        <v>5</v>
      </c>
      <c r="I176" s="20">
        <v>5</v>
      </c>
      <c r="J176">
        <v>7</v>
      </c>
    </row>
    <row r="177" spans="1:10" x14ac:dyDescent="0.3">
      <c r="A177" s="1">
        <v>44544</v>
      </c>
      <c r="B177">
        <v>21</v>
      </c>
      <c r="C177" t="s">
        <v>22</v>
      </c>
      <c r="D177">
        <v>22.1</v>
      </c>
      <c r="E177">
        <v>10</v>
      </c>
      <c r="F177">
        <f t="shared" si="15"/>
        <v>22</v>
      </c>
      <c r="G177">
        <f t="shared" si="17"/>
        <v>2</v>
      </c>
      <c r="H177">
        <f t="shared" si="16"/>
        <v>8</v>
      </c>
      <c r="I177" s="20">
        <v>7</v>
      </c>
      <c r="J177">
        <v>10</v>
      </c>
    </row>
    <row r="178" spans="1:10" x14ac:dyDescent="0.3">
      <c r="A178" s="2">
        <v>44439</v>
      </c>
      <c r="B178" s="3">
        <v>0</v>
      </c>
      <c r="C178" s="3" t="s">
        <v>23</v>
      </c>
      <c r="D178" s="3">
        <v>20</v>
      </c>
      <c r="E178" s="3">
        <v>2</v>
      </c>
      <c r="F178" s="3">
        <f t="shared" si="15"/>
        <v>20</v>
      </c>
      <c r="G178">
        <f t="shared" si="17"/>
        <v>2</v>
      </c>
      <c r="H178">
        <f t="shared" si="16"/>
        <v>0</v>
      </c>
      <c r="I178" s="20">
        <v>1</v>
      </c>
      <c r="J178">
        <f t="shared" si="18"/>
        <v>1</v>
      </c>
    </row>
    <row r="179" spans="1:10" x14ac:dyDescent="0.3">
      <c r="A179" s="2">
        <v>44446</v>
      </c>
      <c r="B179" s="3">
        <v>7</v>
      </c>
      <c r="C179" s="3" t="s">
        <v>23</v>
      </c>
      <c r="D179" s="3">
        <v>19.75</v>
      </c>
      <c r="E179" s="3">
        <v>4</v>
      </c>
      <c r="F179" s="3">
        <f t="shared" si="15"/>
        <v>19</v>
      </c>
      <c r="G179">
        <f t="shared" si="17"/>
        <v>2</v>
      </c>
      <c r="H179">
        <f t="shared" si="16"/>
        <v>2</v>
      </c>
      <c r="I179" s="20">
        <v>4</v>
      </c>
      <c r="J179">
        <f t="shared" si="18"/>
        <v>4</v>
      </c>
    </row>
    <row r="180" spans="1:10" x14ac:dyDescent="0.3">
      <c r="A180" s="2">
        <v>44453</v>
      </c>
      <c r="B180" s="3">
        <v>14</v>
      </c>
      <c r="C180" s="3" t="s">
        <v>23</v>
      </c>
      <c r="D180" s="3">
        <v>18.9142857142857</v>
      </c>
      <c r="E180" s="3">
        <v>4</v>
      </c>
      <c r="F180" s="3">
        <f t="shared" si="15"/>
        <v>18</v>
      </c>
      <c r="G180">
        <f t="shared" si="17"/>
        <v>2</v>
      </c>
      <c r="H180">
        <f t="shared" si="16"/>
        <v>2</v>
      </c>
      <c r="I180" s="20">
        <v>5</v>
      </c>
      <c r="J180">
        <f t="shared" si="18"/>
        <v>5</v>
      </c>
    </row>
    <row r="181" spans="1:10" x14ac:dyDescent="0.3">
      <c r="A181" s="2">
        <v>44462</v>
      </c>
      <c r="B181" s="3">
        <v>23</v>
      </c>
      <c r="C181" s="3" t="s">
        <v>23</v>
      </c>
      <c r="D181" s="3">
        <v>19.5833333333333</v>
      </c>
      <c r="E181" s="3">
        <v>9</v>
      </c>
      <c r="F181" s="3">
        <f t="shared" si="15"/>
        <v>19</v>
      </c>
      <c r="G181">
        <f t="shared" si="17"/>
        <v>2</v>
      </c>
      <c r="H181">
        <f t="shared" si="16"/>
        <v>7</v>
      </c>
      <c r="I181" s="20">
        <v>8</v>
      </c>
      <c r="J181">
        <f t="shared" si="18"/>
        <v>8</v>
      </c>
    </row>
    <row r="182" spans="1:10" s="25" customFormat="1" x14ac:dyDescent="0.3">
      <c r="A182" s="24">
        <v>44465</v>
      </c>
      <c r="B182" s="25">
        <v>0</v>
      </c>
      <c r="C182" s="25" t="s">
        <v>23</v>
      </c>
      <c r="D182" s="25">
        <v>19.1666666666666</v>
      </c>
      <c r="E182" s="25">
        <v>7</v>
      </c>
      <c r="F182" s="25">
        <f t="shared" si="15"/>
        <v>19</v>
      </c>
      <c r="G182" s="25">
        <f t="shared" si="17"/>
        <v>7</v>
      </c>
      <c r="H182" s="25">
        <f t="shared" si="16"/>
        <v>0</v>
      </c>
      <c r="I182" s="26">
        <v>5</v>
      </c>
      <c r="J182" s="25">
        <f t="shared" si="18"/>
        <v>5</v>
      </c>
    </row>
    <row r="183" spans="1:10" x14ac:dyDescent="0.3">
      <c r="A183" s="2">
        <v>44488</v>
      </c>
      <c r="B183" s="3">
        <v>0</v>
      </c>
      <c r="C183" s="3" t="s">
        <v>23</v>
      </c>
      <c r="D183" s="3">
        <v>21.8</v>
      </c>
      <c r="E183" s="3">
        <v>2</v>
      </c>
      <c r="F183" s="3">
        <f t="shared" si="15"/>
        <v>21</v>
      </c>
      <c r="G183">
        <f t="shared" si="17"/>
        <v>2</v>
      </c>
      <c r="H183">
        <f t="shared" si="16"/>
        <v>0</v>
      </c>
      <c r="I183" s="20">
        <v>2</v>
      </c>
      <c r="J183">
        <f t="shared" si="18"/>
        <v>2</v>
      </c>
    </row>
    <row r="184" spans="1:10" x14ac:dyDescent="0.3">
      <c r="A184" s="2">
        <v>44495</v>
      </c>
      <c r="B184" s="3">
        <v>7</v>
      </c>
      <c r="C184" s="3" t="s">
        <v>23</v>
      </c>
      <c r="D184" s="3">
        <v>22.2222222222222</v>
      </c>
      <c r="E184" s="3">
        <v>4</v>
      </c>
      <c r="F184" s="3">
        <f t="shared" si="15"/>
        <v>22</v>
      </c>
      <c r="G184">
        <f t="shared" si="17"/>
        <v>2</v>
      </c>
      <c r="H184">
        <f t="shared" si="16"/>
        <v>2</v>
      </c>
      <c r="I184" s="20">
        <v>4</v>
      </c>
      <c r="J184">
        <f t="shared" ref="J184:J210" si="19">IF(I184="",E184,I184)</f>
        <v>4</v>
      </c>
    </row>
    <row r="185" spans="1:10" x14ac:dyDescent="0.3">
      <c r="A185" s="2">
        <v>44502</v>
      </c>
      <c r="B185" s="3">
        <v>14</v>
      </c>
      <c r="C185" s="3" t="s">
        <v>23</v>
      </c>
      <c r="D185" s="3">
        <v>22.363636363636299</v>
      </c>
      <c r="E185" s="3">
        <v>6</v>
      </c>
      <c r="F185" s="3">
        <f t="shared" si="15"/>
        <v>22</v>
      </c>
      <c r="G185">
        <f t="shared" si="17"/>
        <v>2</v>
      </c>
      <c r="H185">
        <f t="shared" si="16"/>
        <v>4</v>
      </c>
      <c r="I185" s="20">
        <v>6</v>
      </c>
      <c r="J185">
        <f t="shared" si="19"/>
        <v>6</v>
      </c>
    </row>
    <row r="186" spans="1:10" x14ac:dyDescent="0.3">
      <c r="A186" s="2">
        <v>44509</v>
      </c>
      <c r="B186" s="3">
        <v>21</v>
      </c>
      <c r="C186" s="3" t="s">
        <v>23</v>
      </c>
      <c r="D186" s="3">
        <v>22.5</v>
      </c>
      <c r="E186" s="3">
        <v>6</v>
      </c>
      <c r="F186" s="3">
        <f t="shared" si="15"/>
        <v>22</v>
      </c>
      <c r="G186">
        <f t="shared" si="17"/>
        <v>2</v>
      </c>
      <c r="H186">
        <f t="shared" si="16"/>
        <v>4</v>
      </c>
      <c r="I186" s="20">
        <v>8</v>
      </c>
      <c r="J186">
        <f t="shared" si="19"/>
        <v>8</v>
      </c>
    </row>
    <row r="187" spans="1:10" x14ac:dyDescent="0.3">
      <c r="A187" s="1">
        <v>44523</v>
      </c>
      <c r="B187">
        <v>0</v>
      </c>
      <c r="C187" t="s">
        <v>23</v>
      </c>
      <c r="D187">
        <v>22</v>
      </c>
      <c r="E187">
        <v>2</v>
      </c>
      <c r="F187">
        <f t="shared" si="15"/>
        <v>22</v>
      </c>
      <c r="G187">
        <f t="shared" si="17"/>
        <v>2</v>
      </c>
      <c r="H187">
        <f t="shared" si="16"/>
        <v>0</v>
      </c>
      <c r="I187" s="20">
        <v>2</v>
      </c>
      <c r="J187">
        <f t="shared" si="19"/>
        <v>2</v>
      </c>
    </row>
    <row r="188" spans="1:10" x14ac:dyDescent="0.3">
      <c r="A188" s="1">
        <v>44530</v>
      </c>
      <c r="B188">
        <v>7</v>
      </c>
      <c r="C188" t="s">
        <v>23</v>
      </c>
      <c r="D188">
        <v>22.1111111111111</v>
      </c>
      <c r="E188">
        <v>5</v>
      </c>
      <c r="F188">
        <f t="shared" si="15"/>
        <v>22</v>
      </c>
      <c r="G188">
        <f t="shared" si="17"/>
        <v>2</v>
      </c>
      <c r="H188">
        <f t="shared" si="16"/>
        <v>3</v>
      </c>
      <c r="I188" s="20">
        <v>4</v>
      </c>
      <c r="J188">
        <f t="shared" si="19"/>
        <v>4</v>
      </c>
    </row>
    <row r="189" spans="1:10" x14ac:dyDescent="0.3">
      <c r="A189" s="1">
        <v>44537</v>
      </c>
      <c r="B189">
        <v>14</v>
      </c>
      <c r="C189" t="s">
        <v>23</v>
      </c>
      <c r="D189">
        <v>22.2</v>
      </c>
      <c r="E189">
        <v>7</v>
      </c>
      <c r="F189">
        <f t="shared" si="15"/>
        <v>22</v>
      </c>
      <c r="G189">
        <f t="shared" si="17"/>
        <v>2</v>
      </c>
      <c r="H189">
        <f t="shared" si="16"/>
        <v>5</v>
      </c>
      <c r="I189" s="20">
        <v>6</v>
      </c>
      <c r="J189">
        <f t="shared" si="19"/>
        <v>6</v>
      </c>
    </row>
    <row r="190" spans="1:10" x14ac:dyDescent="0.3">
      <c r="A190" s="1">
        <v>44544</v>
      </c>
      <c r="B190">
        <v>21</v>
      </c>
      <c r="C190" t="s">
        <v>23</v>
      </c>
      <c r="D190">
        <v>22.090909090909001</v>
      </c>
      <c r="E190">
        <v>10</v>
      </c>
      <c r="F190">
        <f t="shared" si="15"/>
        <v>22</v>
      </c>
      <c r="G190">
        <f t="shared" si="17"/>
        <v>2</v>
      </c>
      <c r="H190">
        <f t="shared" si="16"/>
        <v>8</v>
      </c>
      <c r="I190" s="20">
        <v>7</v>
      </c>
      <c r="J190">
        <f t="shared" si="19"/>
        <v>7</v>
      </c>
    </row>
    <row r="191" spans="1:10" x14ac:dyDescent="0.3">
      <c r="A191" s="2">
        <v>44439</v>
      </c>
      <c r="B191" s="3">
        <v>0</v>
      </c>
      <c r="C191" s="3" t="s">
        <v>24</v>
      </c>
      <c r="D191" s="3">
        <v>20</v>
      </c>
      <c r="E191" s="3">
        <v>2</v>
      </c>
      <c r="F191" s="3">
        <f t="shared" si="15"/>
        <v>20</v>
      </c>
      <c r="G191">
        <f t="shared" si="17"/>
        <v>2</v>
      </c>
      <c r="H191">
        <f t="shared" si="16"/>
        <v>0</v>
      </c>
      <c r="I191" s="20">
        <v>1</v>
      </c>
      <c r="J191">
        <v>2</v>
      </c>
    </row>
    <row r="192" spans="1:10" x14ac:dyDescent="0.3">
      <c r="A192" s="2">
        <v>44446</v>
      </c>
      <c r="B192" s="3">
        <v>7</v>
      </c>
      <c r="C192" s="3" t="s">
        <v>24</v>
      </c>
      <c r="D192" s="3">
        <v>19.6666666666666</v>
      </c>
      <c r="E192" s="3">
        <v>4</v>
      </c>
      <c r="F192" s="3">
        <f t="shared" si="15"/>
        <v>19</v>
      </c>
      <c r="G192">
        <f t="shared" si="17"/>
        <v>2</v>
      </c>
      <c r="H192">
        <f t="shared" si="16"/>
        <v>2</v>
      </c>
      <c r="I192" s="20">
        <v>4</v>
      </c>
      <c r="J192">
        <f t="shared" si="19"/>
        <v>4</v>
      </c>
    </row>
    <row r="193" spans="1:10" x14ac:dyDescent="0.3">
      <c r="A193" s="2">
        <v>44453</v>
      </c>
      <c r="B193" s="3">
        <v>14</v>
      </c>
      <c r="C193" s="3" t="s">
        <v>24</v>
      </c>
      <c r="D193" s="3">
        <v>18.857142857142801</v>
      </c>
      <c r="E193" s="3">
        <v>4</v>
      </c>
      <c r="F193" s="3">
        <f t="shared" si="15"/>
        <v>18</v>
      </c>
      <c r="G193">
        <f t="shared" si="17"/>
        <v>2</v>
      </c>
      <c r="H193">
        <f t="shared" si="16"/>
        <v>2</v>
      </c>
      <c r="I193" s="20">
        <v>5</v>
      </c>
      <c r="J193">
        <f t="shared" si="19"/>
        <v>5</v>
      </c>
    </row>
    <row r="194" spans="1:10" x14ac:dyDescent="0.3">
      <c r="A194" s="2">
        <v>44462</v>
      </c>
      <c r="B194" s="3">
        <v>23</v>
      </c>
      <c r="C194" s="3" t="s">
        <v>24</v>
      </c>
      <c r="D194" s="3">
        <v>19.4545454545454</v>
      </c>
      <c r="E194" s="3">
        <v>8</v>
      </c>
      <c r="F194" s="3">
        <f t="shared" si="15"/>
        <v>19</v>
      </c>
      <c r="G194">
        <f t="shared" si="17"/>
        <v>2</v>
      </c>
      <c r="H194">
        <f t="shared" si="16"/>
        <v>6</v>
      </c>
      <c r="I194" s="20">
        <v>7</v>
      </c>
      <c r="J194">
        <v>8</v>
      </c>
    </row>
    <row r="195" spans="1:10" s="25" customFormat="1" x14ac:dyDescent="0.3">
      <c r="A195" s="24">
        <v>44465</v>
      </c>
      <c r="B195" s="25">
        <v>0</v>
      </c>
      <c r="C195" s="25" t="s">
        <v>24</v>
      </c>
      <c r="D195" s="25">
        <v>19.230769230769202</v>
      </c>
      <c r="E195" s="25">
        <v>7</v>
      </c>
      <c r="F195" s="25">
        <f t="shared" ref="F195:F258" si="20">IF(D195&lt;18,17,IF(D195&lt;19,18,IF(D195&lt;20,19,IF(D195&lt;21,20,IF(D195&lt;22,21,IF(D195&lt;23,22,IF(D195&lt;24,23,IF(D195&lt;25,24,IF(D195&lt;26,25)))))))))</f>
        <v>19</v>
      </c>
      <c r="G195" s="25">
        <f t="shared" si="17"/>
        <v>7</v>
      </c>
      <c r="H195" s="25">
        <f t="shared" si="16"/>
        <v>0</v>
      </c>
      <c r="I195" s="26">
        <v>7</v>
      </c>
      <c r="J195" s="25">
        <f t="shared" si="19"/>
        <v>7</v>
      </c>
    </row>
    <row r="196" spans="1:10" x14ac:dyDescent="0.3">
      <c r="A196" s="1">
        <v>44488</v>
      </c>
      <c r="B196">
        <v>0</v>
      </c>
      <c r="C196" t="s">
        <v>24</v>
      </c>
      <c r="D196">
        <v>21.7777777777777</v>
      </c>
      <c r="E196">
        <v>3</v>
      </c>
      <c r="F196">
        <f t="shared" si="20"/>
        <v>21</v>
      </c>
      <c r="G196">
        <f t="shared" si="17"/>
        <v>3</v>
      </c>
      <c r="H196">
        <f t="shared" si="16"/>
        <v>0</v>
      </c>
      <c r="I196" s="20">
        <v>3</v>
      </c>
      <c r="J196">
        <f t="shared" si="19"/>
        <v>3</v>
      </c>
    </row>
    <row r="197" spans="1:10" x14ac:dyDescent="0.3">
      <c r="A197" s="1">
        <v>44495</v>
      </c>
      <c r="B197">
        <v>7</v>
      </c>
      <c r="C197" t="s">
        <v>24</v>
      </c>
      <c r="D197">
        <v>22.2</v>
      </c>
      <c r="E197">
        <v>6</v>
      </c>
      <c r="F197">
        <f t="shared" si="20"/>
        <v>22</v>
      </c>
      <c r="G197">
        <f t="shared" si="17"/>
        <v>3</v>
      </c>
      <c r="H197">
        <f t="shared" si="16"/>
        <v>3</v>
      </c>
      <c r="I197" s="20">
        <v>4</v>
      </c>
      <c r="J197">
        <v>6</v>
      </c>
    </row>
    <row r="198" spans="1:10" x14ac:dyDescent="0.3">
      <c r="A198" s="1">
        <v>44502</v>
      </c>
      <c r="B198">
        <v>14</v>
      </c>
      <c r="C198" t="s">
        <v>24</v>
      </c>
      <c r="D198">
        <v>22.4</v>
      </c>
      <c r="E198">
        <v>7</v>
      </c>
      <c r="F198">
        <f t="shared" si="20"/>
        <v>22</v>
      </c>
      <c r="G198">
        <f t="shared" si="17"/>
        <v>3</v>
      </c>
      <c r="H198">
        <f t="shared" ref="H198:H261" si="21">E198-G198</f>
        <v>4</v>
      </c>
      <c r="I198" s="20">
        <v>6</v>
      </c>
      <c r="J198">
        <v>7</v>
      </c>
    </row>
    <row r="199" spans="1:10" x14ac:dyDescent="0.3">
      <c r="A199" s="1">
        <v>44523</v>
      </c>
      <c r="B199">
        <v>0</v>
      </c>
      <c r="C199" t="s">
        <v>24</v>
      </c>
      <c r="D199">
        <v>22.090909090909001</v>
      </c>
      <c r="E199">
        <v>2</v>
      </c>
      <c r="F199">
        <f t="shared" si="20"/>
        <v>22</v>
      </c>
      <c r="G199">
        <f t="shared" ref="G199:G262" si="22">IF(E199&gt;=E198, G198,E199 )</f>
        <v>2</v>
      </c>
      <c r="H199">
        <f t="shared" si="21"/>
        <v>0</v>
      </c>
      <c r="I199" s="20">
        <v>2</v>
      </c>
      <c r="J199">
        <f t="shared" si="19"/>
        <v>2</v>
      </c>
    </row>
    <row r="200" spans="1:10" x14ac:dyDescent="0.3">
      <c r="A200" s="1">
        <v>44530</v>
      </c>
      <c r="B200">
        <v>7</v>
      </c>
      <c r="C200" t="s">
        <v>24</v>
      </c>
      <c r="D200">
        <v>22.1</v>
      </c>
      <c r="E200">
        <v>4</v>
      </c>
      <c r="F200">
        <f t="shared" si="20"/>
        <v>22</v>
      </c>
      <c r="G200">
        <f t="shared" si="22"/>
        <v>2</v>
      </c>
      <c r="H200">
        <f t="shared" si="21"/>
        <v>2</v>
      </c>
      <c r="I200" s="20">
        <v>4</v>
      </c>
      <c r="J200">
        <f t="shared" si="19"/>
        <v>4</v>
      </c>
    </row>
    <row r="201" spans="1:10" x14ac:dyDescent="0.3">
      <c r="A201" s="1">
        <v>44537</v>
      </c>
      <c r="B201">
        <v>14</v>
      </c>
      <c r="C201" t="s">
        <v>24</v>
      </c>
      <c r="D201">
        <v>22.2222222222222</v>
      </c>
      <c r="E201">
        <v>6</v>
      </c>
      <c r="F201">
        <f t="shared" si="20"/>
        <v>22</v>
      </c>
      <c r="G201">
        <f t="shared" si="22"/>
        <v>2</v>
      </c>
      <c r="H201">
        <f t="shared" si="21"/>
        <v>4</v>
      </c>
      <c r="I201" s="20">
        <v>6</v>
      </c>
      <c r="J201">
        <f t="shared" si="19"/>
        <v>6</v>
      </c>
    </row>
    <row r="202" spans="1:10" x14ac:dyDescent="0.3">
      <c r="A202" s="1">
        <v>44544</v>
      </c>
      <c r="B202">
        <v>21</v>
      </c>
      <c r="C202" t="s">
        <v>24</v>
      </c>
      <c r="D202">
        <v>22</v>
      </c>
      <c r="E202">
        <v>9</v>
      </c>
      <c r="F202">
        <f t="shared" si="20"/>
        <v>22</v>
      </c>
      <c r="G202">
        <f t="shared" si="22"/>
        <v>2</v>
      </c>
      <c r="H202">
        <f t="shared" si="21"/>
        <v>7</v>
      </c>
      <c r="I202" s="20">
        <v>6</v>
      </c>
      <c r="J202">
        <v>9</v>
      </c>
    </row>
    <row r="203" spans="1:10" x14ac:dyDescent="0.3">
      <c r="A203" s="1">
        <v>44551</v>
      </c>
      <c r="B203">
        <v>28</v>
      </c>
      <c r="C203" t="s">
        <v>24</v>
      </c>
      <c r="D203">
        <v>21.5</v>
      </c>
      <c r="E203">
        <v>10</v>
      </c>
      <c r="F203">
        <f t="shared" si="20"/>
        <v>21</v>
      </c>
      <c r="G203">
        <f t="shared" si="22"/>
        <v>2</v>
      </c>
      <c r="H203">
        <f t="shared" si="21"/>
        <v>8</v>
      </c>
      <c r="I203" s="20">
        <v>6</v>
      </c>
      <c r="J203">
        <v>10</v>
      </c>
    </row>
    <row r="204" spans="1:10" x14ac:dyDescent="0.3">
      <c r="A204" s="1">
        <v>44439</v>
      </c>
      <c r="B204">
        <v>0</v>
      </c>
      <c r="C204" t="s">
        <v>25</v>
      </c>
      <c r="D204">
        <v>19.9166666666666</v>
      </c>
      <c r="E204">
        <v>2</v>
      </c>
      <c r="F204">
        <f t="shared" si="20"/>
        <v>19</v>
      </c>
      <c r="G204">
        <f t="shared" si="22"/>
        <v>2</v>
      </c>
      <c r="H204">
        <f t="shared" si="21"/>
        <v>0</v>
      </c>
      <c r="I204" s="20">
        <v>1</v>
      </c>
      <c r="J204">
        <v>2</v>
      </c>
    </row>
    <row r="205" spans="1:10" x14ac:dyDescent="0.3">
      <c r="A205" s="1">
        <v>44446</v>
      </c>
      <c r="B205">
        <v>7</v>
      </c>
      <c r="C205" t="s">
        <v>25</v>
      </c>
      <c r="D205">
        <v>19.899999999999999</v>
      </c>
      <c r="E205">
        <v>3</v>
      </c>
      <c r="F205">
        <f t="shared" si="20"/>
        <v>19</v>
      </c>
      <c r="G205">
        <f t="shared" si="22"/>
        <v>2</v>
      </c>
      <c r="H205">
        <f t="shared" si="21"/>
        <v>1</v>
      </c>
      <c r="I205" s="20">
        <v>3</v>
      </c>
      <c r="J205">
        <f t="shared" si="19"/>
        <v>3</v>
      </c>
    </row>
    <row r="206" spans="1:10" x14ac:dyDescent="0.3">
      <c r="A206" s="1">
        <v>44453</v>
      </c>
      <c r="B206">
        <v>14</v>
      </c>
      <c r="C206" t="s">
        <v>25</v>
      </c>
      <c r="D206">
        <v>18.931034482758601</v>
      </c>
      <c r="E206">
        <v>4</v>
      </c>
      <c r="F206">
        <f t="shared" si="20"/>
        <v>18</v>
      </c>
      <c r="G206">
        <f t="shared" si="22"/>
        <v>2</v>
      </c>
      <c r="H206">
        <f t="shared" si="21"/>
        <v>2</v>
      </c>
      <c r="I206" s="20">
        <v>5</v>
      </c>
      <c r="J206">
        <v>3</v>
      </c>
    </row>
    <row r="207" spans="1:10" x14ac:dyDescent="0.3">
      <c r="A207" s="1">
        <v>44462</v>
      </c>
      <c r="B207">
        <v>23</v>
      </c>
      <c r="C207" t="s">
        <v>25</v>
      </c>
      <c r="D207">
        <v>19.4615384615384</v>
      </c>
      <c r="E207">
        <v>9</v>
      </c>
      <c r="F207">
        <f t="shared" si="20"/>
        <v>19</v>
      </c>
      <c r="G207">
        <f t="shared" si="22"/>
        <v>2</v>
      </c>
      <c r="H207">
        <f t="shared" si="21"/>
        <v>7</v>
      </c>
      <c r="I207" s="20">
        <v>5</v>
      </c>
      <c r="J207">
        <v>9</v>
      </c>
    </row>
    <row r="208" spans="1:10" x14ac:dyDescent="0.3">
      <c r="A208" s="1">
        <v>44488</v>
      </c>
      <c r="B208">
        <v>0</v>
      </c>
      <c r="C208" t="s">
        <v>25</v>
      </c>
      <c r="D208">
        <v>22</v>
      </c>
      <c r="E208">
        <v>3</v>
      </c>
      <c r="F208">
        <f t="shared" si="20"/>
        <v>22</v>
      </c>
      <c r="G208">
        <f t="shared" si="22"/>
        <v>3</v>
      </c>
      <c r="H208">
        <f t="shared" si="21"/>
        <v>0</v>
      </c>
      <c r="I208" s="20">
        <v>3</v>
      </c>
      <c r="J208">
        <f t="shared" si="19"/>
        <v>3</v>
      </c>
    </row>
    <row r="209" spans="1:10" x14ac:dyDescent="0.3">
      <c r="A209" s="1">
        <v>44495</v>
      </c>
      <c r="B209">
        <v>7</v>
      </c>
      <c r="C209" t="s">
        <v>25</v>
      </c>
      <c r="D209">
        <v>22.3</v>
      </c>
      <c r="E209">
        <v>5</v>
      </c>
      <c r="F209">
        <f t="shared" si="20"/>
        <v>22</v>
      </c>
      <c r="G209">
        <f t="shared" si="22"/>
        <v>3</v>
      </c>
      <c r="H209">
        <f t="shared" si="21"/>
        <v>2</v>
      </c>
      <c r="I209" s="20">
        <v>5</v>
      </c>
      <c r="J209">
        <f t="shared" si="19"/>
        <v>5</v>
      </c>
    </row>
    <row r="210" spans="1:10" x14ac:dyDescent="0.3">
      <c r="A210" s="1">
        <v>44502</v>
      </c>
      <c r="B210">
        <v>14</v>
      </c>
      <c r="C210" t="s">
        <v>25</v>
      </c>
      <c r="D210">
        <v>22.5</v>
      </c>
      <c r="E210">
        <v>7</v>
      </c>
      <c r="F210">
        <f t="shared" si="20"/>
        <v>22</v>
      </c>
      <c r="G210">
        <f t="shared" si="22"/>
        <v>3</v>
      </c>
      <c r="H210">
        <f t="shared" si="21"/>
        <v>4</v>
      </c>
      <c r="I210" s="20">
        <v>7</v>
      </c>
      <c r="J210">
        <f t="shared" si="19"/>
        <v>7</v>
      </c>
    </row>
    <row r="211" spans="1:10" x14ac:dyDescent="0.3">
      <c r="A211" s="1">
        <v>44523</v>
      </c>
      <c r="B211">
        <v>0</v>
      </c>
      <c r="C211" t="s">
        <v>25</v>
      </c>
      <c r="D211">
        <v>22.125</v>
      </c>
      <c r="E211">
        <v>2</v>
      </c>
      <c r="F211">
        <f t="shared" si="20"/>
        <v>22</v>
      </c>
      <c r="G211">
        <f t="shared" si="22"/>
        <v>2</v>
      </c>
      <c r="H211">
        <f t="shared" si="21"/>
        <v>0</v>
      </c>
      <c r="I211" s="20">
        <v>1</v>
      </c>
      <c r="J211">
        <v>2</v>
      </c>
    </row>
    <row r="212" spans="1:10" x14ac:dyDescent="0.3">
      <c r="A212" s="1">
        <v>44530</v>
      </c>
      <c r="B212">
        <v>7</v>
      </c>
      <c r="C212" t="s">
        <v>25</v>
      </c>
      <c r="D212">
        <v>22.0833333333333</v>
      </c>
      <c r="E212">
        <v>4</v>
      </c>
      <c r="F212">
        <f t="shared" si="20"/>
        <v>22</v>
      </c>
      <c r="G212">
        <f t="shared" si="22"/>
        <v>2</v>
      </c>
      <c r="H212">
        <f t="shared" si="21"/>
        <v>2</v>
      </c>
      <c r="I212" s="20">
        <v>3</v>
      </c>
      <c r="J212">
        <v>4</v>
      </c>
    </row>
    <row r="213" spans="1:10" x14ac:dyDescent="0.3">
      <c r="A213" s="1">
        <v>44537</v>
      </c>
      <c r="B213">
        <v>14</v>
      </c>
      <c r="C213" t="s">
        <v>25</v>
      </c>
      <c r="D213">
        <v>22.272727272727199</v>
      </c>
      <c r="E213">
        <v>6</v>
      </c>
      <c r="F213">
        <f t="shared" si="20"/>
        <v>22</v>
      </c>
      <c r="G213">
        <f t="shared" si="22"/>
        <v>2</v>
      </c>
      <c r="H213">
        <f t="shared" si="21"/>
        <v>4</v>
      </c>
      <c r="I213" s="20">
        <v>5</v>
      </c>
      <c r="J213">
        <v>6</v>
      </c>
    </row>
    <row r="214" spans="1:10" x14ac:dyDescent="0.3">
      <c r="A214" s="1">
        <v>44544</v>
      </c>
      <c r="B214">
        <v>21</v>
      </c>
      <c r="C214" t="s">
        <v>25</v>
      </c>
      <c r="D214">
        <v>22.090909090909001</v>
      </c>
      <c r="E214">
        <v>9</v>
      </c>
      <c r="F214">
        <f t="shared" si="20"/>
        <v>22</v>
      </c>
      <c r="G214">
        <f t="shared" si="22"/>
        <v>2</v>
      </c>
      <c r="H214">
        <f t="shared" si="21"/>
        <v>7</v>
      </c>
      <c r="I214" s="20">
        <v>7</v>
      </c>
      <c r="J214">
        <v>9</v>
      </c>
    </row>
    <row r="215" spans="1:10" x14ac:dyDescent="0.3">
      <c r="A215" s="1">
        <v>44551</v>
      </c>
      <c r="B215">
        <v>28</v>
      </c>
      <c r="C215" t="s">
        <v>25</v>
      </c>
      <c r="D215">
        <v>21</v>
      </c>
      <c r="E215">
        <v>9</v>
      </c>
      <c r="F215">
        <f t="shared" si="20"/>
        <v>21</v>
      </c>
      <c r="G215">
        <f t="shared" si="22"/>
        <v>2</v>
      </c>
      <c r="H215">
        <f t="shared" si="21"/>
        <v>7</v>
      </c>
      <c r="I215" s="21">
        <v>7</v>
      </c>
      <c r="J215">
        <v>9</v>
      </c>
    </row>
    <row r="216" spans="1:10" x14ac:dyDescent="0.3">
      <c r="A216" s="2">
        <v>44439</v>
      </c>
      <c r="B216" s="3">
        <v>0</v>
      </c>
      <c r="C216" s="3" t="s">
        <v>26</v>
      </c>
      <c r="D216" s="3">
        <v>20</v>
      </c>
      <c r="E216" s="3">
        <v>2</v>
      </c>
      <c r="F216" s="3">
        <f t="shared" si="20"/>
        <v>20</v>
      </c>
      <c r="G216">
        <f t="shared" si="22"/>
        <v>2</v>
      </c>
      <c r="H216">
        <f t="shared" si="21"/>
        <v>0</v>
      </c>
      <c r="I216" s="20">
        <v>1</v>
      </c>
      <c r="J216">
        <v>2</v>
      </c>
    </row>
    <row r="217" spans="1:10" x14ac:dyDescent="0.3">
      <c r="A217" s="2">
        <v>44446</v>
      </c>
      <c r="B217" s="3">
        <v>7</v>
      </c>
      <c r="C217" s="3" t="s">
        <v>26</v>
      </c>
      <c r="D217" s="3">
        <v>19.769230769230699</v>
      </c>
      <c r="E217" s="3">
        <v>4</v>
      </c>
      <c r="F217" s="3">
        <f t="shared" si="20"/>
        <v>19</v>
      </c>
      <c r="G217">
        <f t="shared" si="22"/>
        <v>2</v>
      </c>
      <c r="H217">
        <f t="shared" si="21"/>
        <v>2</v>
      </c>
      <c r="I217" s="20">
        <v>3</v>
      </c>
      <c r="J217">
        <v>4</v>
      </c>
    </row>
    <row r="218" spans="1:10" x14ac:dyDescent="0.3">
      <c r="A218" s="2">
        <v>44453</v>
      </c>
      <c r="B218" s="3">
        <v>14</v>
      </c>
      <c r="C218" s="3" t="s">
        <v>26</v>
      </c>
      <c r="D218" s="3">
        <v>18.911764705882302</v>
      </c>
      <c r="E218" s="3">
        <v>4</v>
      </c>
      <c r="F218" s="3">
        <f t="shared" si="20"/>
        <v>18</v>
      </c>
      <c r="G218">
        <f t="shared" si="22"/>
        <v>2</v>
      </c>
      <c r="H218">
        <f t="shared" si="21"/>
        <v>2</v>
      </c>
      <c r="I218" s="20">
        <v>5</v>
      </c>
      <c r="J218">
        <f t="shared" ref="J218:J247" si="23">IF(I218="",E218,I218)</f>
        <v>5</v>
      </c>
    </row>
    <row r="219" spans="1:10" x14ac:dyDescent="0.3">
      <c r="A219" s="2">
        <v>44462</v>
      </c>
      <c r="B219" s="3">
        <v>23</v>
      </c>
      <c r="C219" s="3" t="s">
        <v>26</v>
      </c>
      <c r="D219" s="3">
        <v>19</v>
      </c>
      <c r="E219" s="3">
        <v>8</v>
      </c>
      <c r="F219" s="3">
        <f t="shared" si="20"/>
        <v>19</v>
      </c>
      <c r="G219">
        <f t="shared" si="22"/>
        <v>2</v>
      </c>
      <c r="H219">
        <f t="shared" si="21"/>
        <v>6</v>
      </c>
      <c r="I219" s="20">
        <v>6</v>
      </c>
      <c r="J219">
        <v>8</v>
      </c>
    </row>
    <row r="220" spans="1:10" x14ac:dyDescent="0.3">
      <c r="A220" s="1">
        <v>44488</v>
      </c>
      <c r="B220">
        <v>0</v>
      </c>
      <c r="C220" t="s">
        <v>26</v>
      </c>
      <c r="D220">
        <v>21.818181818181799</v>
      </c>
      <c r="E220">
        <v>3</v>
      </c>
      <c r="F220">
        <f t="shared" si="20"/>
        <v>21</v>
      </c>
      <c r="G220">
        <f t="shared" si="22"/>
        <v>3</v>
      </c>
      <c r="H220">
        <f t="shared" si="21"/>
        <v>0</v>
      </c>
      <c r="I220" s="20">
        <v>3</v>
      </c>
      <c r="J220">
        <f t="shared" si="23"/>
        <v>3</v>
      </c>
    </row>
    <row r="221" spans="1:10" x14ac:dyDescent="0.3">
      <c r="A221" s="1">
        <v>44495</v>
      </c>
      <c r="B221">
        <v>7</v>
      </c>
      <c r="C221" t="s">
        <v>26</v>
      </c>
      <c r="D221">
        <v>22.375</v>
      </c>
      <c r="E221">
        <v>5</v>
      </c>
      <c r="F221">
        <f t="shared" si="20"/>
        <v>22</v>
      </c>
      <c r="G221">
        <f t="shared" si="22"/>
        <v>3</v>
      </c>
      <c r="H221">
        <f t="shared" si="21"/>
        <v>2</v>
      </c>
      <c r="I221" s="20">
        <v>5</v>
      </c>
      <c r="J221">
        <f t="shared" si="23"/>
        <v>5</v>
      </c>
    </row>
    <row r="222" spans="1:10" x14ac:dyDescent="0.3">
      <c r="A222" s="1">
        <v>44502</v>
      </c>
      <c r="B222">
        <v>14</v>
      </c>
      <c r="C222" t="s">
        <v>26</v>
      </c>
      <c r="D222">
        <v>22.2222222222222</v>
      </c>
      <c r="E222">
        <v>7</v>
      </c>
      <c r="F222">
        <f t="shared" si="20"/>
        <v>22</v>
      </c>
      <c r="G222">
        <f t="shared" si="22"/>
        <v>3</v>
      </c>
      <c r="H222">
        <f t="shared" si="21"/>
        <v>4</v>
      </c>
      <c r="I222" s="20">
        <v>7</v>
      </c>
      <c r="J222">
        <f t="shared" si="23"/>
        <v>7</v>
      </c>
    </row>
    <row r="223" spans="1:10" x14ac:dyDescent="0.3">
      <c r="A223" s="1">
        <v>44523</v>
      </c>
      <c r="B223">
        <v>0</v>
      </c>
      <c r="C223" t="s">
        <v>26</v>
      </c>
      <c r="D223">
        <v>22.25</v>
      </c>
      <c r="E223">
        <v>2</v>
      </c>
      <c r="F223">
        <f t="shared" si="20"/>
        <v>22</v>
      </c>
      <c r="G223">
        <f t="shared" si="22"/>
        <v>2</v>
      </c>
      <c r="H223">
        <f t="shared" si="21"/>
        <v>0</v>
      </c>
      <c r="I223" s="20">
        <v>2</v>
      </c>
      <c r="J223">
        <f t="shared" si="23"/>
        <v>2</v>
      </c>
    </row>
    <row r="224" spans="1:10" x14ac:dyDescent="0.3">
      <c r="A224" s="1">
        <v>44530</v>
      </c>
      <c r="B224">
        <v>7</v>
      </c>
      <c r="C224" t="s">
        <v>26</v>
      </c>
      <c r="D224">
        <v>22.090909090909001</v>
      </c>
      <c r="E224">
        <v>4</v>
      </c>
      <c r="F224">
        <f t="shared" si="20"/>
        <v>22</v>
      </c>
      <c r="G224">
        <f t="shared" si="22"/>
        <v>2</v>
      </c>
      <c r="H224">
        <f t="shared" si="21"/>
        <v>2</v>
      </c>
      <c r="I224" s="20">
        <v>4</v>
      </c>
      <c r="J224">
        <f t="shared" si="23"/>
        <v>4</v>
      </c>
    </row>
    <row r="225" spans="1:10" x14ac:dyDescent="0.3">
      <c r="A225" s="1">
        <v>44537</v>
      </c>
      <c r="B225">
        <v>14</v>
      </c>
      <c r="C225" t="s">
        <v>26</v>
      </c>
      <c r="D225">
        <v>22.3</v>
      </c>
      <c r="E225">
        <v>7</v>
      </c>
      <c r="F225">
        <f t="shared" si="20"/>
        <v>22</v>
      </c>
      <c r="G225">
        <f t="shared" si="22"/>
        <v>2</v>
      </c>
      <c r="H225">
        <f t="shared" si="21"/>
        <v>5</v>
      </c>
      <c r="I225" s="20">
        <v>6</v>
      </c>
      <c r="J225">
        <f t="shared" si="23"/>
        <v>6</v>
      </c>
    </row>
    <row r="226" spans="1:10" x14ac:dyDescent="0.3">
      <c r="A226" s="1">
        <v>44544</v>
      </c>
      <c r="B226">
        <v>21</v>
      </c>
      <c r="C226" t="s">
        <v>26</v>
      </c>
      <c r="D226">
        <v>22.1</v>
      </c>
      <c r="E226">
        <v>10</v>
      </c>
      <c r="F226">
        <f t="shared" si="20"/>
        <v>22</v>
      </c>
      <c r="G226">
        <f t="shared" si="22"/>
        <v>2</v>
      </c>
      <c r="H226">
        <f t="shared" si="21"/>
        <v>8</v>
      </c>
      <c r="I226" s="20">
        <v>6</v>
      </c>
      <c r="J226">
        <f t="shared" si="23"/>
        <v>6</v>
      </c>
    </row>
    <row r="227" spans="1:10" x14ac:dyDescent="0.3">
      <c r="A227" s="1">
        <v>44551</v>
      </c>
      <c r="B227">
        <v>28</v>
      </c>
      <c r="C227" t="s">
        <v>26</v>
      </c>
      <c r="D227">
        <v>21.5</v>
      </c>
      <c r="E227">
        <v>11</v>
      </c>
      <c r="F227">
        <f t="shared" si="20"/>
        <v>21</v>
      </c>
      <c r="G227">
        <f t="shared" si="22"/>
        <v>2</v>
      </c>
      <c r="H227">
        <f t="shared" si="21"/>
        <v>9</v>
      </c>
      <c r="I227" s="20">
        <v>6</v>
      </c>
      <c r="J227">
        <v>11</v>
      </c>
    </row>
    <row r="228" spans="1:10" x14ac:dyDescent="0.3">
      <c r="A228" s="2">
        <v>44439</v>
      </c>
      <c r="B228" s="3">
        <v>0</v>
      </c>
      <c r="C228" s="3" t="s">
        <v>27</v>
      </c>
      <c r="D228" s="3">
        <v>19.9166666666666</v>
      </c>
      <c r="E228" s="3">
        <v>2</v>
      </c>
      <c r="F228" s="3">
        <f t="shared" si="20"/>
        <v>19</v>
      </c>
      <c r="G228">
        <f t="shared" si="22"/>
        <v>2</v>
      </c>
      <c r="H228">
        <f t="shared" si="21"/>
        <v>0</v>
      </c>
      <c r="I228" s="20">
        <v>1</v>
      </c>
      <c r="J228">
        <v>2</v>
      </c>
    </row>
    <row r="229" spans="1:10" x14ac:dyDescent="0.3">
      <c r="A229" s="2">
        <v>44446</v>
      </c>
      <c r="B229" s="3">
        <v>7</v>
      </c>
      <c r="C229" s="3" t="s">
        <v>27</v>
      </c>
      <c r="D229" s="3">
        <v>19.909090909090899</v>
      </c>
      <c r="E229" s="3">
        <v>4</v>
      </c>
      <c r="F229" s="3">
        <f t="shared" si="20"/>
        <v>19</v>
      </c>
      <c r="G229">
        <f t="shared" si="22"/>
        <v>2</v>
      </c>
      <c r="H229">
        <f t="shared" si="21"/>
        <v>2</v>
      </c>
      <c r="I229" s="20">
        <v>3</v>
      </c>
      <c r="J229">
        <v>4</v>
      </c>
    </row>
    <row r="230" spans="1:10" x14ac:dyDescent="0.3">
      <c r="A230" s="2">
        <v>44453</v>
      </c>
      <c r="B230" s="3">
        <v>14</v>
      </c>
      <c r="C230" s="3" t="s">
        <v>27</v>
      </c>
      <c r="D230" s="3">
        <v>18.9428571428571</v>
      </c>
      <c r="E230" s="3">
        <v>4</v>
      </c>
      <c r="F230" s="3">
        <f t="shared" si="20"/>
        <v>18</v>
      </c>
      <c r="G230">
        <f t="shared" si="22"/>
        <v>2</v>
      </c>
      <c r="H230">
        <f t="shared" si="21"/>
        <v>2</v>
      </c>
      <c r="I230" s="20">
        <v>4</v>
      </c>
      <c r="J230">
        <f t="shared" si="23"/>
        <v>4</v>
      </c>
    </row>
    <row r="231" spans="1:10" x14ac:dyDescent="0.3">
      <c r="A231" s="2">
        <v>44462</v>
      </c>
      <c r="B231" s="3">
        <v>23</v>
      </c>
      <c r="C231" s="3" t="s">
        <v>27</v>
      </c>
      <c r="D231" s="3">
        <v>19.5</v>
      </c>
      <c r="E231" s="3">
        <v>9</v>
      </c>
      <c r="F231" s="3">
        <f t="shared" si="20"/>
        <v>19</v>
      </c>
      <c r="G231">
        <f t="shared" si="22"/>
        <v>2</v>
      </c>
      <c r="H231">
        <f t="shared" si="21"/>
        <v>7</v>
      </c>
      <c r="I231" s="20">
        <v>6</v>
      </c>
      <c r="J231">
        <v>9</v>
      </c>
    </row>
    <row r="232" spans="1:10" x14ac:dyDescent="0.3">
      <c r="A232" s="2">
        <v>44439</v>
      </c>
      <c r="B232" s="3">
        <v>0</v>
      </c>
      <c r="C232" s="3" t="s">
        <v>28</v>
      </c>
      <c r="D232" s="3">
        <v>20</v>
      </c>
      <c r="E232" s="3">
        <v>2</v>
      </c>
      <c r="F232" s="3">
        <f t="shared" si="20"/>
        <v>20</v>
      </c>
      <c r="G232">
        <f t="shared" si="22"/>
        <v>2</v>
      </c>
      <c r="H232">
        <f t="shared" si="21"/>
        <v>0</v>
      </c>
      <c r="I232" s="20">
        <v>2</v>
      </c>
      <c r="J232">
        <f t="shared" si="23"/>
        <v>2</v>
      </c>
    </row>
    <row r="233" spans="1:10" x14ac:dyDescent="0.3">
      <c r="A233" s="2">
        <v>44446</v>
      </c>
      <c r="B233" s="3">
        <v>7</v>
      </c>
      <c r="C233" s="3" t="s">
        <v>28</v>
      </c>
      <c r="D233" s="3">
        <v>19.7</v>
      </c>
      <c r="E233" s="3">
        <v>4</v>
      </c>
      <c r="F233" s="3">
        <f t="shared" si="20"/>
        <v>19</v>
      </c>
      <c r="G233">
        <f t="shared" si="22"/>
        <v>2</v>
      </c>
      <c r="H233">
        <f t="shared" si="21"/>
        <v>2</v>
      </c>
      <c r="I233" s="20">
        <v>4</v>
      </c>
      <c r="J233">
        <f t="shared" si="23"/>
        <v>4</v>
      </c>
    </row>
    <row r="234" spans="1:10" x14ac:dyDescent="0.3">
      <c r="A234" s="2">
        <v>44453</v>
      </c>
      <c r="B234" s="3">
        <v>14</v>
      </c>
      <c r="C234" s="3" t="s">
        <v>28</v>
      </c>
      <c r="D234" s="3">
        <v>18.885714285714201</v>
      </c>
      <c r="E234" s="3">
        <v>4</v>
      </c>
      <c r="F234" s="3">
        <f t="shared" si="20"/>
        <v>18</v>
      </c>
      <c r="G234">
        <f t="shared" si="22"/>
        <v>2</v>
      </c>
      <c r="H234">
        <f t="shared" si="21"/>
        <v>2</v>
      </c>
      <c r="I234" s="20">
        <v>6</v>
      </c>
      <c r="J234">
        <v>4</v>
      </c>
    </row>
    <row r="235" spans="1:10" x14ac:dyDescent="0.3">
      <c r="A235" s="2">
        <v>44462</v>
      </c>
      <c r="B235" s="3">
        <v>23</v>
      </c>
      <c r="C235" s="3" t="s">
        <v>28</v>
      </c>
      <c r="D235" s="3">
        <v>19.5</v>
      </c>
      <c r="E235" s="3">
        <v>9</v>
      </c>
      <c r="F235" s="3">
        <f t="shared" si="20"/>
        <v>19</v>
      </c>
      <c r="G235">
        <f t="shared" si="22"/>
        <v>2</v>
      </c>
      <c r="H235">
        <f t="shared" si="21"/>
        <v>7</v>
      </c>
      <c r="I235" s="20">
        <v>6</v>
      </c>
      <c r="J235">
        <v>9</v>
      </c>
    </row>
    <row r="236" spans="1:10" x14ac:dyDescent="0.3">
      <c r="A236" s="2">
        <v>44439</v>
      </c>
      <c r="B236" s="3">
        <v>0</v>
      </c>
      <c r="C236" s="3" t="s">
        <v>29</v>
      </c>
      <c r="D236" s="3">
        <v>20.076923076922998</v>
      </c>
      <c r="E236" s="3">
        <v>2</v>
      </c>
      <c r="F236" s="3">
        <f t="shared" si="20"/>
        <v>20</v>
      </c>
      <c r="G236">
        <f t="shared" si="22"/>
        <v>2</v>
      </c>
      <c r="H236">
        <f t="shared" si="21"/>
        <v>0</v>
      </c>
      <c r="I236" s="20">
        <v>2</v>
      </c>
      <c r="J236">
        <f t="shared" si="23"/>
        <v>2</v>
      </c>
    </row>
    <row r="237" spans="1:10" x14ac:dyDescent="0.3">
      <c r="A237" s="2">
        <v>44446</v>
      </c>
      <c r="B237" s="3">
        <v>7</v>
      </c>
      <c r="C237" s="3" t="s">
        <v>29</v>
      </c>
      <c r="D237" s="3">
        <v>19.8</v>
      </c>
      <c r="E237" s="3">
        <v>4</v>
      </c>
      <c r="F237" s="3">
        <f t="shared" si="20"/>
        <v>19</v>
      </c>
      <c r="G237">
        <f t="shared" si="22"/>
        <v>2</v>
      </c>
      <c r="H237">
        <f t="shared" si="21"/>
        <v>2</v>
      </c>
      <c r="I237" s="20">
        <v>4</v>
      </c>
      <c r="J237">
        <f t="shared" si="23"/>
        <v>4</v>
      </c>
    </row>
    <row r="238" spans="1:10" x14ac:dyDescent="0.3">
      <c r="A238" s="2">
        <v>44453</v>
      </c>
      <c r="B238" s="3">
        <v>14</v>
      </c>
      <c r="C238" s="3" t="s">
        <v>29</v>
      </c>
      <c r="D238" s="3">
        <v>19</v>
      </c>
      <c r="E238" s="3">
        <v>4</v>
      </c>
      <c r="F238" s="3">
        <f t="shared" si="20"/>
        <v>19</v>
      </c>
      <c r="G238">
        <f t="shared" si="22"/>
        <v>2</v>
      </c>
      <c r="H238">
        <f t="shared" si="21"/>
        <v>2</v>
      </c>
      <c r="I238" s="20">
        <v>5</v>
      </c>
      <c r="J238">
        <v>4</v>
      </c>
    </row>
    <row r="239" spans="1:10" x14ac:dyDescent="0.3">
      <c r="A239" s="2">
        <v>44462</v>
      </c>
      <c r="B239" s="3">
        <v>23</v>
      </c>
      <c r="C239" s="3" t="s">
        <v>29</v>
      </c>
      <c r="D239" s="3">
        <v>19.3333333333333</v>
      </c>
      <c r="E239" s="3">
        <v>10</v>
      </c>
      <c r="F239" s="3">
        <f t="shared" si="20"/>
        <v>19</v>
      </c>
      <c r="G239">
        <f t="shared" si="22"/>
        <v>2</v>
      </c>
      <c r="H239">
        <f t="shared" si="21"/>
        <v>8</v>
      </c>
      <c r="I239" s="20">
        <v>8</v>
      </c>
      <c r="J239">
        <v>10</v>
      </c>
    </row>
    <row r="240" spans="1:10" x14ac:dyDescent="0.3">
      <c r="A240" s="2">
        <v>44439</v>
      </c>
      <c r="B240" s="3">
        <v>0</v>
      </c>
      <c r="C240" s="3" t="s">
        <v>30</v>
      </c>
      <c r="D240" s="3">
        <v>20</v>
      </c>
      <c r="E240" s="3">
        <v>2</v>
      </c>
      <c r="F240" s="3">
        <f t="shared" si="20"/>
        <v>20</v>
      </c>
      <c r="G240">
        <f t="shared" si="22"/>
        <v>2</v>
      </c>
      <c r="H240">
        <f t="shared" si="21"/>
        <v>0</v>
      </c>
      <c r="I240" s="20">
        <v>1</v>
      </c>
      <c r="J240">
        <v>2</v>
      </c>
    </row>
    <row r="241" spans="1:10" x14ac:dyDescent="0.3">
      <c r="A241" s="2">
        <v>44446</v>
      </c>
      <c r="B241" s="3">
        <v>7</v>
      </c>
      <c r="C241" s="3" t="s">
        <v>30</v>
      </c>
      <c r="D241" s="3">
        <v>19.818181818181799</v>
      </c>
      <c r="E241" s="3">
        <v>4</v>
      </c>
      <c r="F241" s="3">
        <f t="shared" si="20"/>
        <v>19</v>
      </c>
      <c r="G241">
        <f t="shared" si="22"/>
        <v>2</v>
      </c>
      <c r="H241">
        <f t="shared" si="21"/>
        <v>2</v>
      </c>
      <c r="I241" s="20">
        <v>4</v>
      </c>
      <c r="J241">
        <f t="shared" si="23"/>
        <v>4</v>
      </c>
    </row>
    <row r="242" spans="1:10" x14ac:dyDescent="0.3">
      <c r="A242" s="2">
        <v>44453</v>
      </c>
      <c r="B242" s="3">
        <v>14</v>
      </c>
      <c r="C242" s="3" t="s">
        <v>30</v>
      </c>
      <c r="D242" s="3">
        <v>18.9714285714285</v>
      </c>
      <c r="E242" s="3">
        <v>4</v>
      </c>
      <c r="F242" s="3">
        <f t="shared" si="20"/>
        <v>18</v>
      </c>
      <c r="G242">
        <f t="shared" si="22"/>
        <v>2</v>
      </c>
      <c r="H242">
        <f t="shared" si="21"/>
        <v>2</v>
      </c>
      <c r="I242" s="20">
        <v>4</v>
      </c>
      <c r="J242">
        <f t="shared" si="23"/>
        <v>4</v>
      </c>
    </row>
    <row r="243" spans="1:10" x14ac:dyDescent="0.3">
      <c r="A243" s="2">
        <v>44462</v>
      </c>
      <c r="B243" s="3">
        <v>23</v>
      </c>
      <c r="C243" s="3" t="s">
        <v>30</v>
      </c>
      <c r="D243" s="3">
        <v>19</v>
      </c>
      <c r="E243" s="3">
        <v>9</v>
      </c>
      <c r="F243" s="3">
        <f t="shared" si="20"/>
        <v>19</v>
      </c>
      <c r="G243">
        <f t="shared" si="22"/>
        <v>2</v>
      </c>
      <c r="H243">
        <f t="shared" si="21"/>
        <v>7</v>
      </c>
      <c r="I243" s="20">
        <v>7</v>
      </c>
      <c r="J243">
        <v>9</v>
      </c>
    </row>
    <row r="244" spans="1:10" x14ac:dyDescent="0.3">
      <c r="A244" s="1">
        <v>44439</v>
      </c>
      <c r="B244">
        <v>0</v>
      </c>
      <c r="C244" t="s">
        <v>31</v>
      </c>
      <c r="D244">
        <v>20.0833333333333</v>
      </c>
      <c r="E244">
        <v>2</v>
      </c>
      <c r="F244">
        <f t="shared" si="20"/>
        <v>20</v>
      </c>
      <c r="G244">
        <f t="shared" si="22"/>
        <v>2</v>
      </c>
      <c r="H244">
        <f t="shared" si="21"/>
        <v>0</v>
      </c>
      <c r="I244" s="20">
        <v>2</v>
      </c>
      <c r="J244">
        <f t="shared" si="23"/>
        <v>2</v>
      </c>
    </row>
    <row r="245" spans="1:10" x14ac:dyDescent="0.3">
      <c r="A245" s="1">
        <v>44446</v>
      </c>
      <c r="B245">
        <v>7</v>
      </c>
      <c r="C245" t="s">
        <v>31</v>
      </c>
      <c r="D245">
        <v>19.8333333333333</v>
      </c>
      <c r="E245">
        <v>4</v>
      </c>
      <c r="F245">
        <f t="shared" si="20"/>
        <v>19</v>
      </c>
      <c r="G245">
        <f t="shared" si="22"/>
        <v>2</v>
      </c>
      <c r="H245">
        <f t="shared" si="21"/>
        <v>2</v>
      </c>
      <c r="I245" s="20">
        <v>4</v>
      </c>
      <c r="J245">
        <f t="shared" si="23"/>
        <v>4</v>
      </c>
    </row>
    <row r="246" spans="1:10" x14ac:dyDescent="0.3">
      <c r="A246" s="1">
        <v>44453</v>
      </c>
      <c r="B246">
        <v>14</v>
      </c>
      <c r="C246" t="s">
        <v>31</v>
      </c>
      <c r="D246">
        <v>18.885714285714201</v>
      </c>
      <c r="E246">
        <v>5</v>
      </c>
      <c r="F246">
        <f t="shared" si="20"/>
        <v>18</v>
      </c>
      <c r="G246">
        <f t="shared" si="22"/>
        <v>2</v>
      </c>
      <c r="H246">
        <f t="shared" si="21"/>
        <v>3</v>
      </c>
      <c r="I246" s="20">
        <v>6</v>
      </c>
      <c r="J246">
        <f t="shared" si="23"/>
        <v>6</v>
      </c>
    </row>
    <row r="247" spans="1:10" x14ac:dyDescent="0.3">
      <c r="A247" s="1">
        <v>44439</v>
      </c>
      <c r="B247">
        <v>0</v>
      </c>
      <c r="C247" t="s">
        <v>32</v>
      </c>
      <c r="D247">
        <v>20</v>
      </c>
      <c r="E247">
        <v>2</v>
      </c>
      <c r="F247">
        <f t="shared" si="20"/>
        <v>20</v>
      </c>
      <c r="G247">
        <f t="shared" si="22"/>
        <v>2</v>
      </c>
      <c r="H247">
        <f t="shared" si="21"/>
        <v>0</v>
      </c>
      <c r="I247" s="20">
        <v>2</v>
      </c>
      <c r="J247">
        <f t="shared" si="23"/>
        <v>2</v>
      </c>
    </row>
    <row r="248" spans="1:10" x14ac:dyDescent="0.3">
      <c r="A248" s="1">
        <v>44446</v>
      </c>
      <c r="B248">
        <v>7</v>
      </c>
      <c r="C248" t="s">
        <v>32</v>
      </c>
      <c r="D248">
        <v>19.8</v>
      </c>
      <c r="E248">
        <v>3</v>
      </c>
      <c r="F248">
        <f t="shared" si="20"/>
        <v>19</v>
      </c>
      <c r="G248">
        <f t="shared" si="22"/>
        <v>2</v>
      </c>
      <c r="H248">
        <f t="shared" si="21"/>
        <v>1</v>
      </c>
      <c r="I248" s="20">
        <v>4</v>
      </c>
      <c r="J248">
        <f t="shared" ref="J248:J268" si="24">IF(I248="",E248,I248)</f>
        <v>4</v>
      </c>
    </row>
    <row r="249" spans="1:10" x14ac:dyDescent="0.3">
      <c r="A249" s="1">
        <v>44453</v>
      </c>
      <c r="B249">
        <v>14</v>
      </c>
      <c r="C249" t="s">
        <v>32</v>
      </c>
      <c r="D249">
        <v>18.945945945945901</v>
      </c>
      <c r="E249">
        <v>4</v>
      </c>
      <c r="F249">
        <f t="shared" si="20"/>
        <v>18</v>
      </c>
      <c r="G249">
        <f t="shared" si="22"/>
        <v>2</v>
      </c>
      <c r="H249">
        <f t="shared" si="21"/>
        <v>2</v>
      </c>
      <c r="I249" s="20">
        <v>6</v>
      </c>
      <c r="J249">
        <f t="shared" si="24"/>
        <v>6</v>
      </c>
    </row>
    <row r="250" spans="1:10" x14ac:dyDescent="0.3">
      <c r="A250" s="1">
        <v>44439</v>
      </c>
      <c r="B250">
        <v>0</v>
      </c>
      <c r="C250" t="s">
        <v>33</v>
      </c>
      <c r="D250">
        <v>20.076923076922998</v>
      </c>
      <c r="E250">
        <v>2</v>
      </c>
      <c r="F250">
        <f t="shared" si="20"/>
        <v>20</v>
      </c>
      <c r="G250">
        <f t="shared" si="22"/>
        <v>2</v>
      </c>
      <c r="H250">
        <f t="shared" si="21"/>
        <v>0</v>
      </c>
      <c r="I250" s="20">
        <v>2</v>
      </c>
      <c r="J250">
        <f t="shared" si="24"/>
        <v>2</v>
      </c>
    </row>
    <row r="251" spans="1:10" x14ac:dyDescent="0.3">
      <c r="A251" s="1">
        <v>44446</v>
      </c>
      <c r="B251">
        <v>7</v>
      </c>
      <c r="C251" t="s">
        <v>33</v>
      </c>
      <c r="D251">
        <v>19.6666666666666</v>
      </c>
      <c r="E251">
        <v>3</v>
      </c>
      <c r="F251">
        <f t="shared" si="20"/>
        <v>19</v>
      </c>
      <c r="G251">
        <f t="shared" si="22"/>
        <v>2</v>
      </c>
      <c r="H251">
        <f t="shared" si="21"/>
        <v>1</v>
      </c>
      <c r="I251" s="20">
        <v>4</v>
      </c>
      <c r="J251">
        <f t="shared" si="24"/>
        <v>4</v>
      </c>
    </row>
    <row r="252" spans="1:10" x14ac:dyDescent="0.3">
      <c r="A252" s="1">
        <v>44453</v>
      </c>
      <c r="B252">
        <v>14</v>
      </c>
      <c r="C252" t="s">
        <v>33</v>
      </c>
      <c r="D252">
        <v>19</v>
      </c>
      <c r="E252">
        <v>4</v>
      </c>
      <c r="F252">
        <f t="shared" si="20"/>
        <v>19</v>
      </c>
      <c r="G252">
        <f t="shared" si="22"/>
        <v>2</v>
      </c>
      <c r="H252">
        <f t="shared" si="21"/>
        <v>2</v>
      </c>
      <c r="I252" s="20">
        <v>6</v>
      </c>
      <c r="J252">
        <f t="shared" si="24"/>
        <v>6</v>
      </c>
    </row>
    <row r="253" spans="1:10" x14ac:dyDescent="0.3">
      <c r="A253" s="1">
        <v>44439</v>
      </c>
      <c r="B253">
        <v>0</v>
      </c>
      <c r="C253" t="s">
        <v>34</v>
      </c>
      <c r="D253">
        <v>19.846153846153801</v>
      </c>
      <c r="E253">
        <v>2</v>
      </c>
      <c r="F253">
        <f t="shared" si="20"/>
        <v>19</v>
      </c>
      <c r="G253">
        <f t="shared" si="22"/>
        <v>2</v>
      </c>
      <c r="H253">
        <f t="shared" si="21"/>
        <v>0</v>
      </c>
      <c r="I253" s="20">
        <v>2</v>
      </c>
      <c r="J253">
        <f t="shared" si="24"/>
        <v>2</v>
      </c>
    </row>
    <row r="254" spans="1:10" x14ac:dyDescent="0.3">
      <c r="A254" s="1">
        <v>44446</v>
      </c>
      <c r="B254">
        <v>7</v>
      </c>
      <c r="C254" t="s">
        <v>34</v>
      </c>
      <c r="D254">
        <v>19.769230769230699</v>
      </c>
      <c r="E254">
        <v>3</v>
      </c>
      <c r="F254">
        <f t="shared" si="20"/>
        <v>19</v>
      </c>
      <c r="G254">
        <f t="shared" si="22"/>
        <v>2</v>
      </c>
      <c r="H254">
        <f t="shared" si="21"/>
        <v>1</v>
      </c>
      <c r="I254" s="20">
        <v>4</v>
      </c>
      <c r="J254">
        <f t="shared" si="24"/>
        <v>4</v>
      </c>
    </row>
    <row r="255" spans="1:10" x14ac:dyDescent="0.3">
      <c r="A255" s="1">
        <v>44453</v>
      </c>
      <c r="B255">
        <v>14</v>
      </c>
      <c r="C255" t="s">
        <v>34</v>
      </c>
      <c r="D255">
        <v>18.9142857142857</v>
      </c>
      <c r="E255">
        <v>4</v>
      </c>
      <c r="F255">
        <f t="shared" si="20"/>
        <v>18</v>
      </c>
      <c r="G255">
        <f t="shared" si="22"/>
        <v>2</v>
      </c>
      <c r="H255">
        <f t="shared" si="21"/>
        <v>2</v>
      </c>
      <c r="I255" s="20">
        <v>6</v>
      </c>
      <c r="J255">
        <f t="shared" si="24"/>
        <v>6</v>
      </c>
    </row>
    <row r="256" spans="1:10" x14ac:dyDescent="0.3">
      <c r="A256" s="1">
        <v>44439</v>
      </c>
      <c r="B256">
        <v>0</v>
      </c>
      <c r="C256" t="s">
        <v>35</v>
      </c>
      <c r="D256">
        <v>19.9166666666666</v>
      </c>
      <c r="E256">
        <v>2</v>
      </c>
      <c r="F256">
        <f t="shared" si="20"/>
        <v>19</v>
      </c>
      <c r="G256">
        <f t="shared" si="22"/>
        <v>2</v>
      </c>
      <c r="H256">
        <f t="shared" si="21"/>
        <v>0</v>
      </c>
      <c r="I256" s="20">
        <v>2</v>
      </c>
      <c r="J256">
        <f t="shared" si="24"/>
        <v>2</v>
      </c>
    </row>
    <row r="257" spans="1:11" x14ac:dyDescent="0.3">
      <c r="A257" s="1">
        <v>44446</v>
      </c>
      <c r="B257">
        <v>7</v>
      </c>
      <c r="C257" t="s">
        <v>35</v>
      </c>
      <c r="D257">
        <v>19.769230769230699</v>
      </c>
      <c r="E257">
        <v>4</v>
      </c>
      <c r="F257">
        <f t="shared" si="20"/>
        <v>19</v>
      </c>
      <c r="G257">
        <f t="shared" si="22"/>
        <v>2</v>
      </c>
      <c r="H257">
        <f t="shared" si="21"/>
        <v>2</v>
      </c>
      <c r="I257" s="20">
        <v>4</v>
      </c>
      <c r="J257">
        <f t="shared" si="24"/>
        <v>4</v>
      </c>
    </row>
    <row r="258" spans="1:11" x14ac:dyDescent="0.3">
      <c r="A258" s="1">
        <v>44453</v>
      </c>
      <c r="B258">
        <v>14</v>
      </c>
      <c r="C258" t="s">
        <v>35</v>
      </c>
      <c r="D258">
        <v>18.939393939393899</v>
      </c>
      <c r="E258">
        <v>4</v>
      </c>
      <c r="F258">
        <f t="shared" si="20"/>
        <v>18</v>
      </c>
      <c r="G258">
        <f t="shared" si="22"/>
        <v>2</v>
      </c>
      <c r="H258">
        <f t="shared" si="21"/>
        <v>2</v>
      </c>
      <c r="I258" s="20">
        <v>5</v>
      </c>
      <c r="J258">
        <f t="shared" si="24"/>
        <v>5</v>
      </c>
    </row>
    <row r="259" spans="1:11" x14ac:dyDescent="0.3">
      <c r="A259" s="2">
        <v>44463</v>
      </c>
      <c r="B259" s="3">
        <v>10</v>
      </c>
      <c r="C259" s="3" t="s">
        <v>36</v>
      </c>
      <c r="D259" s="3">
        <v>23.736842105263101</v>
      </c>
      <c r="E259" s="3">
        <v>7</v>
      </c>
      <c r="F259" s="3">
        <f t="shared" ref="F259:F322" si="25">IF(D259&lt;18,17,IF(D259&lt;19,18,IF(D259&lt;20,19,IF(D259&lt;21,20,IF(D259&lt;22,21,IF(D259&lt;23,22,IF(D259&lt;24,23,IF(D259&lt;25,24,IF(D259&lt;26,25)))))))))</f>
        <v>23</v>
      </c>
      <c r="G259">
        <f t="shared" si="22"/>
        <v>2</v>
      </c>
      <c r="H259">
        <f t="shared" si="21"/>
        <v>5</v>
      </c>
      <c r="I259" s="20">
        <v>6</v>
      </c>
      <c r="J259">
        <f t="shared" si="24"/>
        <v>6</v>
      </c>
    </row>
    <row r="260" spans="1:11" x14ac:dyDescent="0.3">
      <c r="A260" s="2">
        <v>44470</v>
      </c>
      <c r="B260" s="3">
        <v>17</v>
      </c>
      <c r="C260" s="3" t="s">
        <v>36</v>
      </c>
      <c r="D260" s="3">
        <v>23.227272727272702</v>
      </c>
      <c r="E260" s="3">
        <v>9</v>
      </c>
      <c r="F260" s="3">
        <f t="shared" si="25"/>
        <v>23</v>
      </c>
      <c r="G260">
        <f t="shared" si="22"/>
        <v>2</v>
      </c>
      <c r="H260">
        <f t="shared" si="21"/>
        <v>7</v>
      </c>
      <c r="I260" s="20">
        <v>7</v>
      </c>
      <c r="J260">
        <f t="shared" si="24"/>
        <v>7</v>
      </c>
    </row>
    <row r="261" spans="1:11" x14ac:dyDescent="0.3">
      <c r="A261" s="2">
        <v>44477</v>
      </c>
      <c r="B261" s="3">
        <v>24</v>
      </c>
      <c r="C261" s="3" t="s">
        <v>36</v>
      </c>
      <c r="D261" s="3">
        <v>25.090909090909001</v>
      </c>
      <c r="E261" s="3">
        <v>9</v>
      </c>
      <c r="F261" s="3">
        <f t="shared" si="25"/>
        <v>25</v>
      </c>
      <c r="G261">
        <f t="shared" si="22"/>
        <v>2</v>
      </c>
      <c r="H261">
        <f t="shared" si="21"/>
        <v>7</v>
      </c>
      <c r="I261" s="20">
        <v>9</v>
      </c>
      <c r="J261">
        <f t="shared" si="24"/>
        <v>9</v>
      </c>
    </row>
    <row r="262" spans="1:11" x14ac:dyDescent="0.3">
      <c r="A262" s="2">
        <v>44484</v>
      </c>
      <c r="B262" s="3">
        <v>31</v>
      </c>
      <c r="C262" s="3" t="s">
        <v>36</v>
      </c>
      <c r="D262" s="3">
        <v>24</v>
      </c>
      <c r="E262" s="3">
        <v>13</v>
      </c>
      <c r="F262" s="3">
        <f t="shared" si="25"/>
        <v>24</v>
      </c>
      <c r="G262">
        <f t="shared" si="22"/>
        <v>2</v>
      </c>
      <c r="H262">
        <f t="shared" ref="H262:H325" si="26">E262-G262</f>
        <v>11</v>
      </c>
      <c r="I262" s="20">
        <v>10</v>
      </c>
      <c r="J262">
        <f t="shared" si="24"/>
        <v>10</v>
      </c>
    </row>
    <row r="263" spans="1:11" x14ac:dyDescent="0.3">
      <c r="A263" s="2">
        <v>44491</v>
      </c>
      <c r="B263" s="3">
        <v>38</v>
      </c>
      <c r="C263" s="3" t="s">
        <v>36</v>
      </c>
      <c r="D263" s="3">
        <v>23.6</v>
      </c>
      <c r="E263" s="3">
        <v>15</v>
      </c>
      <c r="F263" s="3">
        <f t="shared" si="25"/>
        <v>23</v>
      </c>
      <c r="G263">
        <f t="shared" ref="G263:G326" si="27">IF(E263&gt;=E262, G262,E263 )</f>
        <v>2</v>
      </c>
      <c r="H263">
        <f t="shared" si="26"/>
        <v>13</v>
      </c>
      <c r="I263" s="20">
        <v>13</v>
      </c>
      <c r="J263">
        <f t="shared" si="24"/>
        <v>13</v>
      </c>
    </row>
    <row r="264" spans="1:11" x14ac:dyDescent="0.3">
      <c r="A264" s="2">
        <v>44498</v>
      </c>
      <c r="B264" s="3">
        <v>45</v>
      </c>
      <c r="C264" s="3" t="s">
        <v>36</v>
      </c>
      <c r="D264" s="3">
        <v>22.6666666666666</v>
      </c>
      <c r="E264" s="3">
        <v>16</v>
      </c>
      <c r="F264" s="3">
        <f t="shared" si="25"/>
        <v>22</v>
      </c>
      <c r="G264">
        <f t="shared" si="27"/>
        <v>2</v>
      </c>
      <c r="H264">
        <f t="shared" si="26"/>
        <v>14</v>
      </c>
      <c r="I264" s="20">
        <v>12</v>
      </c>
      <c r="J264">
        <v>16</v>
      </c>
    </row>
    <row r="265" spans="1:11" x14ac:dyDescent="0.3">
      <c r="A265" s="2">
        <v>44505</v>
      </c>
      <c r="B265" s="3">
        <v>0</v>
      </c>
      <c r="C265" s="3" t="s">
        <v>36</v>
      </c>
      <c r="D265" s="3">
        <v>22.6</v>
      </c>
      <c r="E265" s="3">
        <v>8</v>
      </c>
      <c r="F265" s="3">
        <f t="shared" si="25"/>
        <v>22</v>
      </c>
      <c r="G265">
        <f t="shared" si="27"/>
        <v>8</v>
      </c>
      <c r="H265">
        <f t="shared" si="26"/>
        <v>0</v>
      </c>
      <c r="I265" s="20">
        <v>7</v>
      </c>
      <c r="J265">
        <f t="shared" si="24"/>
        <v>7</v>
      </c>
    </row>
    <row r="266" spans="1:11" x14ac:dyDescent="0.3">
      <c r="A266" s="2">
        <v>44512</v>
      </c>
      <c r="B266" s="3">
        <v>7</v>
      </c>
      <c r="C266" s="3" t="s">
        <v>36</v>
      </c>
      <c r="D266" s="3">
        <v>22.473684210526301</v>
      </c>
      <c r="E266" s="3">
        <v>8</v>
      </c>
      <c r="F266" s="3">
        <f t="shared" si="25"/>
        <v>22</v>
      </c>
      <c r="G266">
        <f t="shared" si="27"/>
        <v>8</v>
      </c>
      <c r="H266">
        <f t="shared" si="26"/>
        <v>0</v>
      </c>
      <c r="I266" s="20">
        <v>5</v>
      </c>
      <c r="J266">
        <f t="shared" si="24"/>
        <v>5</v>
      </c>
    </row>
    <row r="267" spans="1:11" x14ac:dyDescent="0.3">
      <c r="A267" s="2">
        <v>44519</v>
      </c>
      <c r="B267" s="3">
        <v>14</v>
      </c>
      <c r="C267" s="3" t="s">
        <v>36</v>
      </c>
      <c r="D267" s="3">
        <v>22.588235294117599</v>
      </c>
      <c r="E267" s="3">
        <v>9</v>
      </c>
      <c r="F267" s="3">
        <f t="shared" si="25"/>
        <v>22</v>
      </c>
      <c r="G267">
        <f t="shared" si="27"/>
        <v>8</v>
      </c>
      <c r="H267">
        <f t="shared" si="26"/>
        <v>1</v>
      </c>
      <c r="I267" s="20">
        <v>9</v>
      </c>
      <c r="J267">
        <f t="shared" si="24"/>
        <v>9</v>
      </c>
    </row>
    <row r="268" spans="1:11" x14ac:dyDescent="0.3">
      <c r="A268" s="2">
        <v>44526</v>
      </c>
      <c r="B268" s="3">
        <v>21</v>
      </c>
      <c r="C268" s="3" t="s">
        <v>36</v>
      </c>
      <c r="D268" s="3">
        <v>21.928571428571399</v>
      </c>
      <c r="E268" s="3">
        <v>12</v>
      </c>
      <c r="F268" s="3">
        <f t="shared" si="25"/>
        <v>21</v>
      </c>
      <c r="G268">
        <f t="shared" si="27"/>
        <v>8</v>
      </c>
      <c r="H268">
        <f t="shared" si="26"/>
        <v>4</v>
      </c>
      <c r="I268" s="20">
        <v>9</v>
      </c>
      <c r="J268">
        <f t="shared" si="24"/>
        <v>9</v>
      </c>
    </row>
    <row r="269" spans="1:11" x14ac:dyDescent="0.3">
      <c r="A269" s="2">
        <v>44536</v>
      </c>
      <c r="B269" s="3">
        <v>31</v>
      </c>
      <c r="C269" s="3" t="s">
        <v>36</v>
      </c>
      <c r="D269" s="3">
        <v>21.2222222222222</v>
      </c>
      <c r="E269" s="3">
        <v>14</v>
      </c>
      <c r="F269" s="3">
        <f t="shared" si="25"/>
        <v>21</v>
      </c>
      <c r="G269">
        <f t="shared" si="27"/>
        <v>8</v>
      </c>
      <c r="H269">
        <f t="shared" si="26"/>
        <v>6</v>
      </c>
      <c r="I269" s="22">
        <v>11</v>
      </c>
      <c r="J269" s="3">
        <v>14</v>
      </c>
      <c r="K269" s="3"/>
    </row>
    <row r="270" spans="1:11" x14ac:dyDescent="0.3">
      <c r="A270" s="2">
        <v>44543</v>
      </c>
      <c r="B270" s="3">
        <v>38</v>
      </c>
      <c r="C270" s="3" t="s">
        <v>36</v>
      </c>
      <c r="D270" s="3">
        <v>21.076923076922998</v>
      </c>
      <c r="E270" s="3">
        <v>14</v>
      </c>
      <c r="F270" s="3">
        <f t="shared" si="25"/>
        <v>21</v>
      </c>
      <c r="G270">
        <f t="shared" si="27"/>
        <v>8</v>
      </c>
      <c r="H270">
        <f t="shared" si="26"/>
        <v>6</v>
      </c>
      <c r="I270" s="22">
        <v>11</v>
      </c>
      <c r="J270" s="3">
        <v>14</v>
      </c>
      <c r="K270" s="3"/>
    </row>
    <row r="271" spans="1:11" x14ac:dyDescent="0.3">
      <c r="A271" s="2">
        <v>44571</v>
      </c>
      <c r="B271" s="3">
        <v>0</v>
      </c>
      <c r="C271" s="3" t="s">
        <v>36</v>
      </c>
      <c r="D271" s="3">
        <v>19.5263157894736</v>
      </c>
      <c r="E271" s="3">
        <v>5</v>
      </c>
      <c r="F271" s="3">
        <f t="shared" si="25"/>
        <v>19</v>
      </c>
      <c r="G271">
        <f t="shared" si="27"/>
        <v>5</v>
      </c>
      <c r="H271">
        <f t="shared" si="26"/>
        <v>0</v>
      </c>
      <c r="I271" s="20">
        <v>5</v>
      </c>
      <c r="J271">
        <f t="shared" ref="J271:J277" si="28">IF(I271="",E271,I271)</f>
        <v>5</v>
      </c>
    </row>
    <row r="272" spans="1:11" x14ac:dyDescent="0.3">
      <c r="A272" s="2">
        <v>44578</v>
      </c>
      <c r="B272" s="3">
        <v>7</v>
      </c>
      <c r="C272" s="3" t="s">
        <v>36</v>
      </c>
      <c r="D272" s="3">
        <v>19.714285714285701</v>
      </c>
      <c r="E272" s="3">
        <v>5</v>
      </c>
      <c r="F272" s="3">
        <f t="shared" si="25"/>
        <v>19</v>
      </c>
      <c r="G272">
        <f t="shared" si="27"/>
        <v>5</v>
      </c>
      <c r="H272">
        <f t="shared" si="26"/>
        <v>0</v>
      </c>
      <c r="I272" s="20">
        <v>5</v>
      </c>
      <c r="J272">
        <f t="shared" si="28"/>
        <v>5</v>
      </c>
    </row>
    <row r="273" spans="1:11" x14ac:dyDescent="0.3">
      <c r="A273" s="2">
        <v>44463</v>
      </c>
      <c r="B273" s="3">
        <v>0</v>
      </c>
      <c r="C273" s="3" t="s">
        <v>37</v>
      </c>
      <c r="D273" s="3">
        <v>23.6666666666666</v>
      </c>
      <c r="E273" s="3">
        <v>7</v>
      </c>
      <c r="F273" s="3">
        <f t="shared" si="25"/>
        <v>23</v>
      </c>
      <c r="G273">
        <f t="shared" si="27"/>
        <v>5</v>
      </c>
      <c r="H273">
        <f t="shared" si="26"/>
        <v>2</v>
      </c>
      <c r="I273" s="20">
        <v>6</v>
      </c>
      <c r="J273">
        <f t="shared" si="28"/>
        <v>6</v>
      </c>
    </row>
    <row r="274" spans="1:11" x14ac:dyDescent="0.3">
      <c r="A274" s="2">
        <v>44470</v>
      </c>
      <c r="B274" s="3">
        <v>7</v>
      </c>
      <c r="C274" s="3" t="s">
        <v>37</v>
      </c>
      <c r="D274" s="3">
        <v>23.210526315789402</v>
      </c>
      <c r="E274" s="3">
        <v>8</v>
      </c>
      <c r="F274" s="3">
        <f t="shared" si="25"/>
        <v>23</v>
      </c>
      <c r="G274">
        <f t="shared" si="27"/>
        <v>5</v>
      </c>
      <c r="H274">
        <f t="shared" si="26"/>
        <v>3</v>
      </c>
      <c r="I274" s="20">
        <v>8</v>
      </c>
      <c r="J274">
        <f t="shared" si="28"/>
        <v>8</v>
      </c>
    </row>
    <row r="275" spans="1:11" x14ac:dyDescent="0.3">
      <c r="A275" s="2">
        <v>44477</v>
      </c>
      <c r="B275" s="3">
        <v>14</v>
      </c>
      <c r="C275" s="3" t="s">
        <v>37</v>
      </c>
      <c r="D275" s="3">
        <v>25.307692307692299</v>
      </c>
      <c r="E275" s="3">
        <v>10</v>
      </c>
      <c r="F275" s="3">
        <f t="shared" si="25"/>
        <v>25</v>
      </c>
      <c r="G275">
        <f t="shared" si="27"/>
        <v>5</v>
      </c>
      <c r="H275">
        <f t="shared" si="26"/>
        <v>5</v>
      </c>
      <c r="I275" s="20">
        <v>11</v>
      </c>
      <c r="J275">
        <f t="shared" si="28"/>
        <v>11</v>
      </c>
    </row>
    <row r="276" spans="1:11" x14ac:dyDescent="0.3">
      <c r="A276" s="2">
        <v>44484</v>
      </c>
      <c r="B276" s="3">
        <v>21</v>
      </c>
      <c r="C276" s="3" t="s">
        <v>37</v>
      </c>
      <c r="D276" s="3">
        <v>23.5</v>
      </c>
      <c r="E276" s="3">
        <v>14</v>
      </c>
      <c r="F276" s="3">
        <f t="shared" si="25"/>
        <v>23</v>
      </c>
      <c r="G276">
        <f t="shared" si="27"/>
        <v>5</v>
      </c>
      <c r="H276">
        <f t="shared" si="26"/>
        <v>9</v>
      </c>
      <c r="I276" s="20">
        <v>13</v>
      </c>
      <c r="J276">
        <f t="shared" si="28"/>
        <v>13</v>
      </c>
    </row>
    <row r="277" spans="1:11" x14ac:dyDescent="0.3">
      <c r="A277" s="2">
        <v>44491</v>
      </c>
      <c r="B277" s="3">
        <v>28</v>
      </c>
      <c r="C277" s="3" t="s">
        <v>37</v>
      </c>
      <c r="D277" s="3">
        <v>23.5</v>
      </c>
      <c r="E277" s="3">
        <v>14</v>
      </c>
      <c r="F277" s="3">
        <f t="shared" si="25"/>
        <v>23</v>
      </c>
      <c r="G277">
        <f t="shared" si="27"/>
        <v>5</v>
      </c>
      <c r="H277">
        <f t="shared" si="26"/>
        <v>9</v>
      </c>
      <c r="I277" s="20">
        <v>12</v>
      </c>
      <c r="J277">
        <f t="shared" si="28"/>
        <v>12</v>
      </c>
    </row>
    <row r="278" spans="1:11" x14ac:dyDescent="0.3">
      <c r="A278" s="2">
        <v>44498</v>
      </c>
      <c r="B278" s="3">
        <v>35</v>
      </c>
      <c r="C278" s="3" t="s">
        <v>37</v>
      </c>
      <c r="D278" s="3">
        <v>22.5555555555555</v>
      </c>
      <c r="E278" s="3">
        <v>16</v>
      </c>
      <c r="F278" s="3">
        <f t="shared" si="25"/>
        <v>22</v>
      </c>
      <c r="G278">
        <f t="shared" si="27"/>
        <v>5</v>
      </c>
      <c r="H278">
        <f t="shared" si="26"/>
        <v>11</v>
      </c>
      <c r="I278" s="22">
        <v>10</v>
      </c>
      <c r="J278" s="3">
        <v>16</v>
      </c>
      <c r="K278" s="3"/>
    </row>
    <row r="279" spans="1:11" x14ac:dyDescent="0.3">
      <c r="A279" s="1">
        <v>44505</v>
      </c>
      <c r="B279">
        <v>0</v>
      </c>
      <c r="C279" t="s">
        <v>37</v>
      </c>
      <c r="D279">
        <v>22.571428571428498</v>
      </c>
      <c r="E279">
        <v>6</v>
      </c>
      <c r="F279">
        <f t="shared" si="25"/>
        <v>22</v>
      </c>
      <c r="G279">
        <f t="shared" si="27"/>
        <v>6</v>
      </c>
      <c r="H279">
        <f t="shared" si="26"/>
        <v>0</v>
      </c>
      <c r="I279" s="20">
        <v>6</v>
      </c>
      <c r="J279">
        <f>IF(I279="",E279,I279)</f>
        <v>6</v>
      </c>
    </row>
    <row r="280" spans="1:11" x14ac:dyDescent="0.3">
      <c r="A280" s="1">
        <v>44512</v>
      </c>
      <c r="B280">
        <v>7</v>
      </c>
      <c r="C280" t="s">
        <v>37</v>
      </c>
      <c r="D280">
        <v>22.5263157894736</v>
      </c>
      <c r="E280">
        <v>7</v>
      </c>
      <c r="F280">
        <f t="shared" si="25"/>
        <v>22</v>
      </c>
      <c r="G280">
        <f t="shared" si="27"/>
        <v>6</v>
      </c>
      <c r="H280">
        <f t="shared" si="26"/>
        <v>1</v>
      </c>
      <c r="I280" s="20">
        <v>7</v>
      </c>
      <c r="J280">
        <f>IF(I280="",E280,I280)</f>
        <v>7</v>
      </c>
    </row>
    <row r="281" spans="1:11" x14ac:dyDescent="0.3">
      <c r="A281" s="1">
        <v>44519</v>
      </c>
      <c r="B281">
        <v>14</v>
      </c>
      <c r="C281" t="s">
        <v>37</v>
      </c>
      <c r="D281">
        <v>22.705882352941099</v>
      </c>
      <c r="E281">
        <v>8</v>
      </c>
      <c r="F281">
        <f t="shared" si="25"/>
        <v>22</v>
      </c>
      <c r="G281">
        <f t="shared" si="27"/>
        <v>6</v>
      </c>
      <c r="H281">
        <f t="shared" si="26"/>
        <v>2</v>
      </c>
      <c r="I281" s="20">
        <v>7</v>
      </c>
      <c r="J281">
        <f>IF(I281="",E281,I281)</f>
        <v>7</v>
      </c>
    </row>
    <row r="282" spans="1:11" x14ac:dyDescent="0.3">
      <c r="A282" s="1">
        <v>44526</v>
      </c>
      <c r="B282">
        <v>21</v>
      </c>
      <c r="C282" t="s">
        <v>37</v>
      </c>
      <c r="D282">
        <v>21.9166666666666</v>
      </c>
      <c r="E282">
        <v>9</v>
      </c>
      <c r="F282">
        <f t="shared" si="25"/>
        <v>21</v>
      </c>
      <c r="G282">
        <f t="shared" si="27"/>
        <v>6</v>
      </c>
      <c r="H282">
        <f t="shared" si="26"/>
        <v>3</v>
      </c>
      <c r="I282" s="20">
        <v>8</v>
      </c>
      <c r="J282">
        <f>IF(I282="",E282,I282)</f>
        <v>8</v>
      </c>
    </row>
    <row r="283" spans="1:11" x14ac:dyDescent="0.3">
      <c r="A283" s="1">
        <v>44536</v>
      </c>
      <c r="B283">
        <v>31</v>
      </c>
      <c r="C283" t="s">
        <v>37</v>
      </c>
      <c r="D283">
        <v>21.1111111111111</v>
      </c>
      <c r="E283">
        <v>14</v>
      </c>
      <c r="F283">
        <f t="shared" si="25"/>
        <v>21</v>
      </c>
      <c r="G283">
        <f t="shared" si="27"/>
        <v>6</v>
      </c>
      <c r="H283">
        <f t="shared" si="26"/>
        <v>8</v>
      </c>
      <c r="I283" s="20">
        <v>10</v>
      </c>
      <c r="J283">
        <f>IF(I283="",E283,I283)</f>
        <v>10</v>
      </c>
    </row>
    <row r="284" spans="1:11" x14ac:dyDescent="0.3">
      <c r="A284" s="1">
        <v>44543</v>
      </c>
      <c r="B284">
        <v>38</v>
      </c>
      <c r="C284" t="s">
        <v>37</v>
      </c>
      <c r="D284">
        <v>21.636363636363601</v>
      </c>
      <c r="E284">
        <v>15</v>
      </c>
      <c r="F284">
        <f t="shared" si="25"/>
        <v>21</v>
      </c>
      <c r="G284">
        <f t="shared" si="27"/>
        <v>6</v>
      </c>
      <c r="H284">
        <f t="shared" si="26"/>
        <v>9</v>
      </c>
      <c r="I284" s="21">
        <v>9</v>
      </c>
      <c r="J284">
        <v>15</v>
      </c>
    </row>
    <row r="285" spans="1:11" x14ac:dyDescent="0.3">
      <c r="A285" s="1">
        <v>44550</v>
      </c>
      <c r="B285">
        <v>45</v>
      </c>
      <c r="C285" t="s">
        <v>37</v>
      </c>
      <c r="D285">
        <v>20</v>
      </c>
      <c r="E285">
        <v>14</v>
      </c>
      <c r="F285">
        <f t="shared" si="25"/>
        <v>20</v>
      </c>
      <c r="G285">
        <f t="shared" si="27"/>
        <v>14</v>
      </c>
      <c r="H285">
        <f t="shared" si="26"/>
        <v>0</v>
      </c>
      <c r="I285" s="21">
        <v>7</v>
      </c>
      <c r="J285">
        <v>14</v>
      </c>
    </row>
    <row r="286" spans="1:11" x14ac:dyDescent="0.3">
      <c r="A286" s="1">
        <v>44560</v>
      </c>
      <c r="B286">
        <v>55</v>
      </c>
      <c r="C286" t="s">
        <v>37</v>
      </c>
      <c r="D286">
        <v>18.823529411764699</v>
      </c>
      <c r="E286">
        <v>17</v>
      </c>
      <c r="F286">
        <f t="shared" si="25"/>
        <v>18</v>
      </c>
      <c r="G286">
        <f t="shared" si="27"/>
        <v>14</v>
      </c>
      <c r="H286">
        <f t="shared" si="26"/>
        <v>3</v>
      </c>
      <c r="I286" s="22"/>
      <c r="J286">
        <f t="shared" ref="J286:J301" si="29">IF(I286="",E286,I286)</f>
        <v>17</v>
      </c>
    </row>
    <row r="287" spans="1:11" x14ac:dyDescent="0.3">
      <c r="A287" s="2">
        <v>44566</v>
      </c>
      <c r="B287" s="3">
        <v>0</v>
      </c>
      <c r="C287" s="3" t="s">
        <v>37</v>
      </c>
      <c r="D287" s="3">
        <v>19.649999999999999</v>
      </c>
      <c r="E287" s="3">
        <v>5</v>
      </c>
      <c r="F287" s="3">
        <f t="shared" si="25"/>
        <v>19</v>
      </c>
      <c r="G287">
        <f t="shared" si="27"/>
        <v>5</v>
      </c>
      <c r="H287">
        <f t="shared" si="26"/>
        <v>0</v>
      </c>
      <c r="I287" s="20">
        <v>3</v>
      </c>
      <c r="J287">
        <f t="shared" si="29"/>
        <v>3</v>
      </c>
    </row>
    <row r="288" spans="1:11" x14ac:dyDescent="0.3">
      <c r="A288" s="2">
        <v>44571</v>
      </c>
      <c r="B288" s="3">
        <v>5</v>
      </c>
      <c r="C288" s="3" t="s">
        <v>37</v>
      </c>
      <c r="D288" s="3">
        <v>19.590909090909001</v>
      </c>
      <c r="E288" s="3">
        <v>5</v>
      </c>
      <c r="F288" s="3">
        <f t="shared" si="25"/>
        <v>19</v>
      </c>
      <c r="G288">
        <f t="shared" si="27"/>
        <v>5</v>
      </c>
      <c r="H288">
        <f t="shared" si="26"/>
        <v>0</v>
      </c>
      <c r="I288" s="20">
        <v>4</v>
      </c>
      <c r="J288">
        <f t="shared" si="29"/>
        <v>4</v>
      </c>
    </row>
    <row r="289" spans="1:10" x14ac:dyDescent="0.3">
      <c r="A289" s="2">
        <v>44578</v>
      </c>
      <c r="B289" s="3">
        <v>7</v>
      </c>
      <c r="C289" s="3" t="s">
        <v>37</v>
      </c>
      <c r="D289" s="3">
        <v>19.769230769230699</v>
      </c>
      <c r="E289" s="3">
        <v>5</v>
      </c>
      <c r="F289" s="3">
        <f t="shared" si="25"/>
        <v>19</v>
      </c>
      <c r="G289">
        <f t="shared" si="27"/>
        <v>5</v>
      </c>
      <c r="H289">
        <f t="shared" si="26"/>
        <v>0</v>
      </c>
      <c r="I289" s="20">
        <v>5</v>
      </c>
      <c r="J289">
        <f t="shared" si="29"/>
        <v>5</v>
      </c>
    </row>
    <row r="290" spans="1:10" x14ac:dyDescent="0.3">
      <c r="A290" s="1">
        <v>44463</v>
      </c>
      <c r="B290">
        <v>0</v>
      </c>
      <c r="C290" t="s">
        <v>38</v>
      </c>
      <c r="D290">
        <v>23.6</v>
      </c>
      <c r="E290">
        <v>7</v>
      </c>
      <c r="F290">
        <f t="shared" si="25"/>
        <v>23</v>
      </c>
      <c r="G290">
        <f t="shared" si="27"/>
        <v>5</v>
      </c>
      <c r="H290">
        <f t="shared" si="26"/>
        <v>2</v>
      </c>
      <c r="I290" s="20">
        <v>6</v>
      </c>
      <c r="J290">
        <f t="shared" si="29"/>
        <v>6</v>
      </c>
    </row>
    <row r="291" spans="1:10" x14ac:dyDescent="0.3">
      <c r="A291" s="1">
        <v>44470</v>
      </c>
      <c r="B291">
        <v>7</v>
      </c>
      <c r="C291" t="s">
        <v>38</v>
      </c>
      <c r="D291">
        <v>23.35</v>
      </c>
      <c r="E291">
        <v>8</v>
      </c>
      <c r="F291">
        <f t="shared" si="25"/>
        <v>23</v>
      </c>
      <c r="G291">
        <f t="shared" si="27"/>
        <v>5</v>
      </c>
      <c r="H291">
        <f t="shared" si="26"/>
        <v>3</v>
      </c>
      <c r="I291" s="20">
        <v>8</v>
      </c>
      <c r="J291">
        <f t="shared" si="29"/>
        <v>8</v>
      </c>
    </row>
    <row r="292" spans="1:10" x14ac:dyDescent="0.3">
      <c r="A292" s="1">
        <v>44477</v>
      </c>
      <c r="B292">
        <v>14</v>
      </c>
      <c r="C292" t="s">
        <v>38</v>
      </c>
      <c r="D292">
        <v>25.25</v>
      </c>
      <c r="E292">
        <v>10</v>
      </c>
      <c r="F292">
        <f t="shared" si="25"/>
        <v>25</v>
      </c>
      <c r="G292">
        <f t="shared" si="27"/>
        <v>5</v>
      </c>
      <c r="H292">
        <f t="shared" si="26"/>
        <v>5</v>
      </c>
      <c r="I292" s="20">
        <v>8</v>
      </c>
      <c r="J292">
        <f t="shared" si="29"/>
        <v>8</v>
      </c>
    </row>
    <row r="293" spans="1:10" x14ac:dyDescent="0.3">
      <c r="A293" s="1">
        <v>44484</v>
      </c>
      <c r="B293">
        <v>21</v>
      </c>
      <c r="C293" t="s">
        <v>38</v>
      </c>
      <c r="D293">
        <v>24</v>
      </c>
      <c r="E293">
        <v>11</v>
      </c>
      <c r="F293">
        <f t="shared" si="25"/>
        <v>24</v>
      </c>
      <c r="G293">
        <f t="shared" si="27"/>
        <v>5</v>
      </c>
      <c r="H293">
        <f t="shared" si="26"/>
        <v>6</v>
      </c>
      <c r="I293" s="20">
        <v>11</v>
      </c>
      <c r="J293">
        <f t="shared" si="29"/>
        <v>11</v>
      </c>
    </row>
    <row r="294" spans="1:10" x14ac:dyDescent="0.3">
      <c r="A294" s="1">
        <v>44491</v>
      </c>
      <c r="B294">
        <v>28</v>
      </c>
      <c r="C294" t="s">
        <v>38</v>
      </c>
      <c r="D294">
        <v>23.625</v>
      </c>
      <c r="E294">
        <v>14</v>
      </c>
      <c r="F294">
        <f t="shared" si="25"/>
        <v>23</v>
      </c>
      <c r="G294">
        <f t="shared" si="27"/>
        <v>5</v>
      </c>
      <c r="H294">
        <f t="shared" si="26"/>
        <v>9</v>
      </c>
      <c r="I294" s="20">
        <v>10</v>
      </c>
      <c r="J294">
        <f t="shared" si="29"/>
        <v>10</v>
      </c>
    </row>
    <row r="295" spans="1:10" x14ac:dyDescent="0.3">
      <c r="A295" s="1">
        <v>44498</v>
      </c>
      <c r="B295">
        <v>35</v>
      </c>
      <c r="C295" t="s">
        <v>38</v>
      </c>
      <c r="D295">
        <v>22.636363636363601</v>
      </c>
      <c r="E295">
        <v>15</v>
      </c>
      <c r="F295">
        <f t="shared" si="25"/>
        <v>22</v>
      </c>
      <c r="G295">
        <f t="shared" si="27"/>
        <v>5</v>
      </c>
      <c r="H295">
        <f t="shared" si="26"/>
        <v>10</v>
      </c>
      <c r="I295" s="20">
        <v>13</v>
      </c>
      <c r="J295">
        <v>15</v>
      </c>
    </row>
    <row r="296" spans="1:10" x14ac:dyDescent="0.3">
      <c r="A296" s="1">
        <v>44505</v>
      </c>
      <c r="B296">
        <v>0</v>
      </c>
      <c r="C296" t="s">
        <v>38</v>
      </c>
      <c r="D296">
        <v>22.55</v>
      </c>
      <c r="E296">
        <v>6</v>
      </c>
      <c r="F296">
        <f t="shared" si="25"/>
        <v>22</v>
      </c>
      <c r="G296">
        <f t="shared" si="27"/>
        <v>6</v>
      </c>
      <c r="H296">
        <f t="shared" si="26"/>
        <v>0</v>
      </c>
      <c r="I296" s="20">
        <v>6</v>
      </c>
      <c r="J296">
        <f t="shared" si="29"/>
        <v>6</v>
      </c>
    </row>
    <row r="297" spans="1:10" x14ac:dyDescent="0.3">
      <c r="A297" s="1">
        <v>44512</v>
      </c>
      <c r="B297">
        <v>7</v>
      </c>
      <c r="C297" t="s">
        <v>38</v>
      </c>
      <c r="D297">
        <v>22.421052631578899</v>
      </c>
      <c r="E297">
        <v>6</v>
      </c>
      <c r="F297">
        <f t="shared" si="25"/>
        <v>22</v>
      </c>
      <c r="G297">
        <f t="shared" si="27"/>
        <v>6</v>
      </c>
      <c r="H297">
        <f t="shared" si="26"/>
        <v>0</v>
      </c>
      <c r="I297" s="20">
        <v>6</v>
      </c>
      <c r="J297">
        <f t="shared" si="29"/>
        <v>6</v>
      </c>
    </row>
    <row r="298" spans="1:10" x14ac:dyDescent="0.3">
      <c r="A298" s="1">
        <v>44519</v>
      </c>
      <c r="B298">
        <v>14</v>
      </c>
      <c r="C298" t="s">
        <v>38</v>
      </c>
      <c r="D298">
        <v>22.625</v>
      </c>
      <c r="E298">
        <v>7</v>
      </c>
      <c r="F298">
        <f t="shared" si="25"/>
        <v>22</v>
      </c>
      <c r="G298">
        <f t="shared" si="27"/>
        <v>6</v>
      </c>
      <c r="H298">
        <f t="shared" si="26"/>
        <v>1</v>
      </c>
      <c r="I298" s="20">
        <v>7</v>
      </c>
      <c r="J298">
        <f t="shared" si="29"/>
        <v>7</v>
      </c>
    </row>
    <row r="299" spans="1:10" x14ac:dyDescent="0.3">
      <c r="A299" s="1">
        <v>44526</v>
      </c>
      <c r="B299">
        <v>21</v>
      </c>
      <c r="C299" t="s">
        <v>38</v>
      </c>
      <c r="D299">
        <v>22</v>
      </c>
      <c r="E299">
        <v>10</v>
      </c>
      <c r="F299">
        <f t="shared" si="25"/>
        <v>22</v>
      </c>
      <c r="G299">
        <f t="shared" si="27"/>
        <v>6</v>
      </c>
      <c r="H299">
        <f t="shared" si="26"/>
        <v>4</v>
      </c>
      <c r="I299" s="20">
        <v>9</v>
      </c>
      <c r="J299">
        <f t="shared" si="29"/>
        <v>9</v>
      </c>
    </row>
    <row r="300" spans="1:10" x14ac:dyDescent="0.3">
      <c r="A300" s="1">
        <v>44536</v>
      </c>
      <c r="B300">
        <v>31</v>
      </c>
      <c r="C300" t="s">
        <v>38</v>
      </c>
      <c r="D300">
        <v>20.875</v>
      </c>
      <c r="E300">
        <v>12</v>
      </c>
      <c r="F300">
        <f t="shared" si="25"/>
        <v>20</v>
      </c>
      <c r="G300">
        <f t="shared" si="27"/>
        <v>6</v>
      </c>
      <c r="H300">
        <f t="shared" si="26"/>
        <v>6</v>
      </c>
      <c r="I300" s="20">
        <v>12</v>
      </c>
      <c r="J300">
        <f t="shared" si="29"/>
        <v>12</v>
      </c>
    </row>
    <row r="301" spans="1:10" x14ac:dyDescent="0.3">
      <c r="A301" s="1">
        <v>44543</v>
      </c>
      <c r="B301">
        <v>38</v>
      </c>
      <c r="C301" t="s">
        <v>38</v>
      </c>
      <c r="D301">
        <v>21.05</v>
      </c>
      <c r="E301">
        <v>12</v>
      </c>
      <c r="F301">
        <f t="shared" si="25"/>
        <v>21</v>
      </c>
      <c r="G301">
        <f t="shared" si="27"/>
        <v>6</v>
      </c>
      <c r="H301">
        <f t="shared" si="26"/>
        <v>6</v>
      </c>
      <c r="I301" s="20">
        <v>13</v>
      </c>
      <c r="J301">
        <f t="shared" si="29"/>
        <v>13</v>
      </c>
    </row>
    <row r="302" spans="1:10" x14ac:dyDescent="0.3">
      <c r="A302" s="1">
        <v>44550</v>
      </c>
      <c r="B302">
        <v>45</v>
      </c>
      <c r="C302" t="s">
        <v>38</v>
      </c>
      <c r="D302">
        <v>19.4615384615384</v>
      </c>
      <c r="E302">
        <v>13</v>
      </c>
      <c r="F302">
        <f t="shared" si="25"/>
        <v>19</v>
      </c>
      <c r="G302">
        <f t="shared" si="27"/>
        <v>6</v>
      </c>
      <c r="H302">
        <f t="shared" si="26"/>
        <v>7</v>
      </c>
      <c r="I302" s="22"/>
      <c r="J302">
        <v>13</v>
      </c>
    </row>
    <row r="303" spans="1:10" x14ac:dyDescent="0.3">
      <c r="A303" s="1">
        <v>44560</v>
      </c>
      <c r="B303">
        <v>55</v>
      </c>
      <c r="C303" t="s">
        <v>38</v>
      </c>
      <c r="D303">
        <v>18.7777777777777</v>
      </c>
      <c r="E303">
        <v>15</v>
      </c>
      <c r="F303">
        <f t="shared" si="25"/>
        <v>18</v>
      </c>
      <c r="G303">
        <f t="shared" si="27"/>
        <v>6</v>
      </c>
      <c r="H303">
        <f t="shared" si="26"/>
        <v>9</v>
      </c>
      <c r="I303" s="20">
        <v>14</v>
      </c>
      <c r="J303">
        <v>15</v>
      </c>
    </row>
    <row r="304" spans="1:10" x14ac:dyDescent="0.3">
      <c r="A304" s="2">
        <v>44571</v>
      </c>
      <c r="B304" s="3">
        <v>0</v>
      </c>
      <c r="C304" s="3" t="s">
        <v>38</v>
      </c>
      <c r="D304" s="3">
        <v>19.5217391304347</v>
      </c>
      <c r="E304" s="3">
        <v>4</v>
      </c>
      <c r="F304" s="3">
        <f t="shared" si="25"/>
        <v>19</v>
      </c>
      <c r="G304">
        <f t="shared" si="27"/>
        <v>4</v>
      </c>
      <c r="H304">
        <f t="shared" si="26"/>
        <v>0</v>
      </c>
      <c r="I304" s="20">
        <v>4</v>
      </c>
      <c r="J304">
        <f t="shared" ref="J304:J312" si="30">IF(I304="",E304,I304)</f>
        <v>4</v>
      </c>
    </row>
    <row r="305" spans="1:10" x14ac:dyDescent="0.3">
      <c r="A305" s="2">
        <v>44578</v>
      </c>
      <c r="B305" s="3">
        <v>7</v>
      </c>
      <c r="C305" s="3" t="s">
        <v>38</v>
      </c>
      <c r="D305" s="3">
        <v>19.8</v>
      </c>
      <c r="E305" s="3">
        <v>4</v>
      </c>
      <c r="F305" s="3">
        <f t="shared" si="25"/>
        <v>19</v>
      </c>
      <c r="G305">
        <f t="shared" si="27"/>
        <v>4</v>
      </c>
      <c r="H305">
        <f t="shared" si="26"/>
        <v>0</v>
      </c>
      <c r="I305" s="20">
        <v>6</v>
      </c>
      <c r="J305">
        <f t="shared" si="30"/>
        <v>6</v>
      </c>
    </row>
    <row r="306" spans="1:10" x14ac:dyDescent="0.3">
      <c r="A306" s="1">
        <v>44484</v>
      </c>
      <c r="B306">
        <v>0</v>
      </c>
      <c r="C306" t="s">
        <v>39</v>
      </c>
      <c r="D306">
        <v>25</v>
      </c>
      <c r="E306">
        <v>4</v>
      </c>
      <c r="F306">
        <f t="shared" si="25"/>
        <v>25</v>
      </c>
      <c r="G306">
        <f t="shared" si="27"/>
        <v>4</v>
      </c>
      <c r="H306">
        <f t="shared" si="26"/>
        <v>0</v>
      </c>
      <c r="I306" s="20"/>
      <c r="J306">
        <f t="shared" si="30"/>
        <v>4</v>
      </c>
    </row>
    <row r="307" spans="1:10" x14ac:dyDescent="0.3">
      <c r="A307" s="1">
        <v>44491</v>
      </c>
      <c r="B307">
        <v>7</v>
      </c>
      <c r="C307" t="s">
        <v>39</v>
      </c>
      <c r="D307">
        <v>19</v>
      </c>
      <c r="E307">
        <v>7</v>
      </c>
      <c r="F307">
        <f t="shared" si="25"/>
        <v>19</v>
      </c>
      <c r="G307">
        <f t="shared" si="27"/>
        <v>4</v>
      </c>
      <c r="H307">
        <f t="shared" si="26"/>
        <v>3</v>
      </c>
      <c r="I307" s="20"/>
      <c r="J307">
        <f t="shared" si="30"/>
        <v>7</v>
      </c>
    </row>
    <row r="308" spans="1:10" x14ac:dyDescent="0.3">
      <c r="A308" s="1">
        <v>44505</v>
      </c>
      <c r="B308">
        <v>14</v>
      </c>
      <c r="C308" t="s">
        <v>39</v>
      </c>
      <c r="D308">
        <v>17</v>
      </c>
      <c r="E308">
        <v>11</v>
      </c>
      <c r="F308">
        <f t="shared" si="25"/>
        <v>17</v>
      </c>
      <c r="G308">
        <f t="shared" si="27"/>
        <v>4</v>
      </c>
      <c r="H308">
        <f t="shared" si="26"/>
        <v>7</v>
      </c>
      <c r="I308" s="20"/>
      <c r="J308">
        <f t="shared" si="30"/>
        <v>11</v>
      </c>
    </row>
    <row r="309" spans="1:10" x14ac:dyDescent="0.3">
      <c r="A309" s="1">
        <v>44526</v>
      </c>
      <c r="B309">
        <v>0</v>
      </c>
      <c r="C309" t="s">
        <v>39</v>
      </c>
      <c r="D309">
        <v>19.571428571428498</v>
      </c>
      <c r="E309">
        <v>6</v>
      </c>
      <c r="F309">
        <f t="shared" si="25"/>
        <v>19</v>
      </c>
      <c r="G309">
        <f t="shared" si="27"/>
        <v>6</v>
      </c>
      <c r="H309">
        <f t="shared" si="26"/>
        <v>0</v>
      </c>
      <c r="I309" s="20">
        <v>3</v>
      </c>
      <c r="J309">
        <f t="shared" si="30"/>
        <v>3</v>
      </c>
    </row>
    <row r="310" spans="1:10" x14ac:dyDescent="0.3">
      <c r="A310" s="1">
        <v>44533</v>
      </c>
      <c r="B310">
        <v>7</v>
      </c>
      <c r="C310" t="s">
        <v>39</v>
      </c>
      <c r="D310">
        <v>20.214285714285701</v>
      </c>
      <c r="E310">
        <v>8</v>
      </c>
      <c r="F310">
        <f t="shared" si="25"/>
        <v>20</v>
      </c>
      <c r="G310">
        <f t="shared" si="27"/>
        <v>6</v>
      </c>
      <c r="H310">
        <f t="shared" si="26"/>
        <v>2</v>
      </c>
      <c r="I310" s="20">
        <v>5</v>
      </c>
      <c r="J310">
        <f t="shared" si="30"/>
        <v>5</v>
      </c>
    </row>
    <row r="311" spans="1:10" x14ac:dyDescent="0.3">
      <c r="A311" s="1">
        <v>44540</v>
      </c>
      <c r="B311">
        <v>14</v>
      </c>
      <c r="C311" t="s">
        <v>39</v>
      </c>
      <c r="D311">
        <v>19.75</v>
      </c>
      <c r="E311">
        <v>11</v>
      </c>
      <c r="F311">
        <f t="shared" si="25"/>
        <v>19</v>
      </c>
      <c r="G311">
        <f t="shared" si="27"/>
        <v>6</v>
      </c>
      <c r="H311">
        <f t="shared" si="26"/>
        <v>5</v>
      </c>
      <c r="I311" s="20">
        <v>7</v>
      </c>
      <c r="J311">
        <f t="shared" si="30"/>
        <v>7</v>
      </c>
    </row>
    <row r="312" spans="1:10" x14ac:dyDescent="0.3">
      <c r="A312" s="1">
        <v>44547</v>
      </c>
      <c r="B312">
        <v>21</v>
      </c>
      <c r="C312" t="s">
        <v>39</v>
      </c>
      <c r="D312">
        <v>20.5</v>
      </c>
      <c r="E312">
        <v>12</v>
      </c>
      <c r="F312">
        <f t="shared" si="25"/>
        <v>20</v>
      </c>
      <c r="G312">
        <f t="shared" si="27"/>
        <v>6</v>
      </c>
      <c r="H312">
        <f t="shared" si="26"/>
        <v>6</v>
      </c>
      <c r="I312" s="20">
        <v>7</v>
      </c>
      <c r="J312">
        <f t="shared" si="30"/>
        <v>7</v>
      </c>
    </row>
    <row r="313" spans="1:10" x14ac:dyDescent="0.3">
      <c r="A313" s="1">
        <v>44550</v>
      </c>
      <c r="B313">
        <v>24</v>
      </c>
      <c r="C313" t="s">
        <v>39</v>
      </c>
      <c r="D313">
        <v>19.6666666666666</v>
      </c>
      <c r="E313">
        <v>13</v>
      </c>
      <c r="F313">
        <f t="shared" si="25"/>
        <v>19</v>
      </c>
      <c r="G313">
        <f t="shared" si="27"/>
        <v>6</v>
      </c>
      <c r="H313">
        <f t="shared" si="26"/>
        <v>7</v>
      </c>
      <c r="I313" s="21">
        <v>6</v>
      </c>
      <c r="J313">
        <v>13</v>
      </c>
    </row>
    <row r="314" spans="1:10" x14ac:dyDescent="0.3">
      <c r="A314" s="1">
        <v>44566</v>
      </c>
      <c r="B314">
        <v>0</v>
      </c>
      <c r="C314" t="s">
        <v>39</v>
      </c>
      <c r="D314">
        <v>21</v>
      </c>
      <c r="E314">
        <v>5</v>
      </c>
      <c r="F314">
        <f t="shared" si="25"/>
        <v>21</v>
      </c>
      <c r="G314">
        <f t="shared" si="27"/>
        <v>5</v>
      </c>
      <c r="H314">
        <f t="shared" si="26"/>
        <v>0</v>
      </c>
      <c r="I314" s="20"/>
      <c r="J314">
        <f t="shared" ref="J314:J327" si="31">IF(I314="",E314,I314)</f>
        <v>5</v>
      </c>
    </row>
    <row r="315" spans="1:10" x14ac:dyDescent="0.3">
      <c r="A315" s="1">
        <v>44573</v>
      </c>
      <c r="B315">
        <v>7</v>
      </c>
      <c r="C315" t="s">
        <v>39</v>
      </c>
      <c r="D315">
        <v>18.45</v>
      </c>
      <c r="E315">
        <v>8</v>
      </c>
      <c r="F315">
        <f t="shared" si="25"/>
        <v>18</v>
      </c>
      <c r="G315">
        <f t="shared" si="27"/>
        <v>5</v>
      </c>
      <c r="H315">
        <f t="shared" si="26"/>
        <v>3</v>
      </c>
      <c r="I315" s="20">
        <v>4</v>
      </c>
      <c r="J315">
        <f t="shared" si="31"/>
        <v>4</v>
      </c>
    </row>
    <row r="316" spans="1:10" x14ac:dyDescent="0.3">
      <c r="A316" s="1">
        <v>44580</v>
      </c>
      <c r="B316">
        <v>14</v>
      </c>
      <c r="C316" t="s">
        <v>39</v>
      </c>
      <c r="D316">
        <v>18.692307692307601</v>
      </c>
      <c r="E316">
        <v>9</v>
      </c>
      <c r="F316">
        <f t="shared" si="25"/>
        <v>18</v>
      </c>
      <c r="G316">
        <f t="shared" si="27"/>
        <v>5</v>
      </c>
      <c r="H316">
        <f t="shared" si="26"/>
        <v>4</v>
      </c>
      <c r="I316" s="20"/>
      <c r="J316">
        <f t="shared" si="31"/>
        <v>9</v>
      </c>
    </row>
    <row r="317" spans="1:10" x14ac:dyDescent="0.3">
      <c r="A317" s="1">
        <v>44526</v>
      </c>
      <c r="B317">
        <v>0</v>
      </c>
      <c r="C317" t="s">
        <v>40</v>
      </c>
      <c r="D317">
        <v>19.545454545454501</v>
      </c>
      <c r="E317">
        <v>6</v>
      </c>
      <c r="F317">
        <f t="shared" si="25"/>
        <v>19</v>
      </c>
      <c r="G317">
        <f t="shared" si="27"/>
        <v>6</v>
      </c>
      <c r="H317">
        <f t="shared" si="26"/>
        <v>0</v>
      </c>
      <c r="I317" s="20">
        <v>3</v>
      </c>
      <c r="J317">
        <f t="shared" si="31"/>
        <v>3</v>
      </c>
    </row>
    <row r="318" spans="1:10" x14ac:dyDescent="0.3">
      <c r="A318" s="1">
        <v>44533</v>
      </c>
      <c r="B318">
        <v>7</v>
      </c>
      <c r="C318" t="s">
        <v>40</v>
      </c>
      <c r="D318">
        <v>20.1666666666666</v>
      </c>
      <c r="E318">
        <v>8</v>
      </c>
      <c r="F318">
        <f t="shared" si="25"/>
        <v>20</v>
      </c>
      <c r="G318">
        <f t="shared" si="27"/>
        <v>6</v>
      </c>
      <c r="H318">
        <f t="shared" si="26"/>
        <v>2</v>
      </c>
      <c r="I318" s="20">
        <v>5</v>
      </c>
      <c r="J318">
        <f t="shared" si="31"/>
        <v>5</v>
      </c>
    </row>
    <row r="319" spans="1:10" x14ac:dyDescent="0.3">
      <c r="A319" s="1">
        <v>44540</v>
      </c>
      <c r="B319">
        <v>14</v>
      </c>
      <c r="C319" t="s">
        <v>40</v>
      </c>
      <c r="D319">
        <v>19.6428571428571</v>
      </c>
      <c r="E319">
        <v>11</v>
      </c>
      <c r="F319">
        <f t="shared" si="25"/>
        <v>19</v>
      </c>
      <c r="G319">
        <f t="shared" si="27"/>
        <v>6</v>
      </c>
      <c r="H319">
        <f t="shared" si="26"/>
        <v>5</v>
      </c>
      <c r="I319" s="20">
        <v>7</v>
      </c>
      <c r="J319">
        <f t="shared" si="31"/>
        <v>7</v>
      </c>
    </row>
    <row r="320" spans="1:10" x14ac:dyDescent="0.3">
      <c r="A320" s="1">
        <v>44547</v>
      </c>
      <c r="B320">
        <v>21</v>
      </c>
      <c r="C320" t="s">
        <v>40</v>
      </c>
      <c r="D320">
        <v>20.5</v>
      </c>
      <c r="E320">
        <v>12</v>
      </c>
      <c r="F320">
        <f t="shared" si="25"/>
        <v>20</v>
      </c>
      <c r="G320">
        <f t="shared" si="27"/>
        <v>6</v>
      </c>
      <c r="H320">
        <f t="shared" si="26"/>
        <v>6</v>
      </c>
      <c r="I320" s="20">
        <v>7</v>
      </c>
      <c r="J320">
        <f t="shared" si="31"/>
        <v>7</v>
      </c>
    </row>
    <row r="321" spans="1:10" x14ac:dyDescent="0.3">
      <c r="A321" s="1">
        <v>44550</v>
      </c>
      <c r="B321">
        <v>24</v>
      </c>
      <c r="C321" t="s">
        <v>40</v>
      </c>
      <c r="D321">
        <v>19.5555555555555</v>
      </c>
      <c r="E321">
        <v>12</v>
      </c>
      <c r="F321">
        <f t="shared" si="25"/>
        <v>19</v>
      </c>
      <c r="G321">
        <f t="shared" si="27"/>
        <v>6</v>
      </c>
      <c r="H321">
        <f t="shared" si="26"/>
        <v>6</v>
      </c>
      <c r="I321" s="20">
        <v>7</v>
      </c>
      <c r="J321">
        <f t="shared" si="31"/>
        <v>7</v>
      </c>
    </row>
    <row r="322" spans="1:10" x14ac:dyDescent="0.3">
      <c r="A322" s="1">
        <v>44566</v>
      </c>
      <c r="B322">
        <v>0</v>
      </c>
      <c r="C322" t="s">
        <v>40</v>
      </c>
      <c r="D322">
        <v>21.3333333333333</v>
      </c>
      <c r="E322">
        <v>5</v>
      </c>
      <c r="F322">
        <f t="shared" si="25"/>
        <v>21</v>
      </c>
      <c r="G322">
        <f t="shared" si="27"/>
        <v>5</v>
      </c>
      <c r="H322">
        <f t="shared" si="26"/>
        <v>0</v>
      </c>
      <c r="I322" s="20">
        <v>4</v>
      </c>
      <c r="J322">
        <f t="shared" si="31"/>
        <v>4</v>
      </c>
    </row>
    <row r="323" spans="1:10" x14ac:dyDescent="0.3">
      <c r="A323" s="1">
        <v>44573</v>
      </c>
      <c r="B323">
        <v>7</v>
      </c>
      <c r="C323" t="s">
        <v>40</v>
      </c>
      <c r="D323">
        <v>18.5</v>
      </c>
      <c r="E323">
        <v>7</v>
      </c>
      <c r="F323">
        <f t="shared" ref="F323:F370" si="32">IF(D323&lt;18,17,IF(D323&lt;19,18,IF(D323&lt;20,19,IF(D323&lt;21,20,IF(D323&lt;22,21,IF(D323&lt;23,22,IF(D323&lt;24,23,IF(D323&lt;25,24,IF(D323&lt;26,25)))))))))</f>
        <v>18</v>
      </c>
      <c r="G323">
        <f t="shared" si="27"/>
        <v>5</v>
      </c>
      <c r="H323">
        <f t="shared" si="26"/>
        <v>2</v>
      </c>
      <c r="I323" s="20">
        <v>5</v>
      </c>
      <c r="J323">
        <f t="shared" si="31"/>
        <v>5</v>
      </c>
    </row>
    <row r="324" spans="1:10" x14ac:dyDescent="0.3">
      <c r="A324" s="1">
        <v>44580</v>
      </c>
      <c r="B324">
        <v>14</v>
      </c>
      <c r="C324" t="s">
        <v>40</v>
      </c>
      <c r="D324">
        <v>19.076923076922998</v>
      </c>
      <c r="E324">
        <v>8</v>
      </c>
      <c r="F324">
        <f t="shared" si="32"/>
        <v>19</v>
      </c>
      <c r="G324">
        <f t="shared" si="27"/>
        <v>5</v>
      </c>
      <c r="H324">
        <f t="shared" si="26"/>
        <v>3</v>
      </c>
      <c r="I324" s="20">
        <v>7</v>
      </c>
      <c r="J324">
        <f t="shared" si="31"/>
        <v>7</v>
      </c>
    </row>
    <row r="325" spans="1:10" x14ac:dyDescent="0.3">
      <c r="A325" s="1">
        <v>44484</v>
      </c>
      <c r="B325">
        <v>0</v>
      </c>
      <c r="C325" t="s">
        <v>41</v>
      </c>
      <c r="D325">
        <v>24.307692307692299</v>
      </c>
      <c r="E325">
        <v>4</v>
      </c>
      <c r="F325">
        <f t="shared" si="32"/>
        <v>24</v>
      </c>
      <c r="G325">
        <f t="shared" si="27"/>
        <v>4</v>
      </c>
      <c r="H325">
        <f t="shared" si="26"/>
        <v>0</v>
      </c>
      <c r="I325" s="20">
        <v>3</v>
      </c>
      <c r="J325">
        <f t="shared" si="31"/>
        <v>3</v>
      </c>
    </row>
    <row r="326" spans="1:10" x14ac:dyDescent="0.3">
      <c r="A326" s="1">
        <v>44491</v>
      </c>
      <c r="B326">
        <v>7</v>
      </c>
      <c r="C326" t="s">
        <v>41</v>
      </c>
      <c r="D326">
        <v>19.3333333333333</v>
      </c>
      <c r="E326">
        <v>6</v>
      </c>
      <c r="F326">
        <f t="shared" si="32"/>
        <v>19</v>
      </c>
      <c r="G326">
        <f t="shared" si="27"/>
        <v>4</v>
      </c>
      <c r="H326">
        <f t="shared" ref="H326:H370" si="33">E326-G326</f>
        <v>2</v>
      </c>
      <c r="I326" s="20">
        <v>5</v>
      </c>
      <c r="J326">
        <f t="shared" si="31"/>
        <v>5</v>
      </c>
    </row>
    <row r="327" spans="1:10" x14ac:dyDescent="0.3">
      <c r="A327" s="1">
        <v>44498</v>
      </c>
      <c r="B327">
        <v>14</v>
      </c>
      <c r="C327" t="s">
        <v>41</v>
      </c>
      <c r="D327">
        <v>18</v>
      </c>
      <c r="E327">
        <v>8</v>
      </c>
      <c r="F327">
        <f t="shared" si="32"/>
        <v>18</v>
      </c>
      <c r="G327">
        <f t="shared" ref="G327:G370" si="34">IF(E327&gt;=E326, G326,E327 )</f>
        <v>4</v>
      </c>
      <c r="H327">
        <f t="shared" si="33"/>
        <v>4</v>
      </c>
      <c r="I327" s="20">
        <v>6</v>
      </c>
      <c r="J327">
        <f t="shared" si="31"/>
        <v>6</v>
      </c>
    </row>
    <row r="328" spans="1:10" x14ac:dyDescent="0.3">
      <c r="A328" s="1">
        <v>44505</v>
      </c>
      <c r="B328">
        <v>21</v>
      </c>
      <c r="C328" t="s">
        <v>41</v>
      </c>
      <c r="D328">
        <v>17</v>
      </c>
      <c r="E328">
        <v>11</v>
      </c>
      <c r="F328">
        <f t="shared" si="32"/>
        <v>17</v>
      </c>
      <c r="G328">
        <f t="shared" si="34"/>
        <v>4</v>
      </c>
      <c r="H328">
        <f t="shared" si="33"/>
        <v>7</v>
      </c>
      <c r="I328" s="21">
        <v>7</v>
      </c>
      <c r="J328">
        <v>11</v>
      </c>
    </row>
    <row r="329" spans="1:10" x14ac:dyDescent="0.3">
      <c r="A329" s="1">
        <v>44526</v>
      </c>
      <c r="B329">
        <v>0</v>
      </c>
      <c r="C329" t="s">
        <v>41</v>
      </c>
      <c r="D329">
        <v>19.545454545454501</v>
      </c>
      <c r="E329">
        <v>5</v>
      </c>
      <c r="F329">
        <f t="shared" si="32"/>
        <v>19</v>
      </c>
      <c r="G329">
        <f t="shared" si="34"/>
        <v>5</v>
      </c>
      <c r="H329">
        <f t="shared" si="33"/>
        <v>0</v>
      </c>
      <c r="I329" s="20">
        <v>3</v>
      </c>
      <c r="J329">
        <f>IF(I329="",E329,I329)</f>
        <v>3</v>
      </c>
    </row>
    <row r="330" spans="1:10" x14ac:dyDescent="0.3">
      <c r="A330" s="1">
        <v>44533</v>
      </c>
      <c r="B330">
        <v>7</v>
      </c>
      <c r="C330" t="s">
        <v>41</v>
      </c>
      <c r="D330">
        <v>20.1666666666666</v>
      </c>
      <c r="E330">
        <v>8</v>
      </c>
      <c r="F330">
        <f t="shared" si="32"/>
        <v>20</v>
      </c>
      <c r="G330">
        <f t="shared" si="34"/>
        <v>5</v>
      </c>
      <c r="H330">
        <f t="shared" si="33"/>
        <v>3</v>
      </c>
      <c r="I330" s="20">
        <v>5</v>
      </c>
      <c r="J330">
        <f>IF(I330="",E330,I330)</f>
        <v>5</v>
      </c>
    </row>
    <row r="331" spans="1:10" x14ac:dyDescent="0.3">
      <c r="A331" s="1">
        <v>44540</v>
      </c>
      <c r="B331">
        <v>14</v>
      </c>
      <c r="C331" t="s">
        <v>41</v>
      </c>
      <c r="D331">
        <v>19.692307692307601</v>
      </c>
      <c r="E331">
        <v>10</v>
      </c>
      <c r="F331">
        <f t="shared" si="32"/>
        <v>19</v>
      </c>
      <c r="G331">
        <f t="shared" si="34"/>
        <v>5</v>
      </c>
      <c r="H331">
        <f t="shared" si="33"/>
        <v>5</v>
      </c>
      <c r="I331" s="20">
        <v>7</v>
      </c>
      <c r="J331">
        <f>IF(I331="",E331,I331)</f>
        <v>7</v>
      </c>
    </row>
    <row r="332" spans="1:10" x14ac:dyDescent="0.3">
      <c r="A332" s="1">
        <v>44547</v>
      </c>
      <c r="B332">
        <v>21</v>
      </c>
      <c r="C332" t="s">
        <v>41</v>
      </c>
      <c r="D332">
        <v>20.538461538461501</v>
      </c>
      <c r="E332">
        <v>11</v>
      </c>
      <c r="F332">
        <f t="shared" si="32"/>
        <v>20</v>
      </c>
      <c r="G332">
        <f t="shared" si="34"/>
        <v>5</v>
      </c>
      <c r="H332">
        <f t="shared" si="33"/>
        <v>6</v>
      </c>
      <c r="I332" s="20">
        <v>7</v>
      </c>
      <c r="J332">
        <f>IF(I332="",E332,I332)</f>
        <v>7</v>
      </c>
    </row>
    <row r="333" spans="1:10" x14ac:dyDescent="0.3">
      <c r="A333" s="1">
        <v>44550</v>
      </c>
      <c r="B333">
        <v>24</v>
      </c>
      <c r="C333" t="s">
        <v>41</v>
      </c>
      <c r="D333">
        <v>19.600000000000001</v>
      </c>
      <c r="E333">
        <v>12</v>
      </c>
      <c r="F333">
        <f t="shared" si="32"/>
        <v>19</v>
      </c>
      <c r="G333">
        <f t="shared" si="34"/>
        <v>5</v>
      </c>
      <c r="H333">
        <f t="shared" si="33"/>
        <v>7</v>
      </c>
      <c r="I333" s="21">
        <v>6</v>
      </c>
      <c r="J333">
        <v>12</v>
      </c>
    </row>
    <row r="334" spans="1:10" x14ac:dyDescent="0.3">
      <c r="A334" s="1">
        <v>44566</v>
      </c>
      <c r="B334">
        <v>0</v>
      </c>
      <c r="C334" t="s">
        <v>41</v>
      </c>
      <c r="D334">
        <v>21.3333333333333</v>
      </c>
      <c r="E334">
        <v>5</v>
      </c>
      <c r="F334">
        <f t="shared" si="32"/>
        <v>21</v>
      </c>
      <c r="G334">
        <f t="shared" si="34"/>
        <v>5</v>
      </c>
      <c r="H334">
        <f t="shared" si="33"/>
        <v>0</v>
      </c>
      <c r="I334" s="20"/>
      <c r="J334">
        <f t="shared" ref="J334:J370" si="35">IF(I334="",E334,I334)</f>
        <v>5</v>
      </c>
    </row>
    <row r="335" spans="1:10" x14ac:dyDescent="0.3">
      <c r="A335" s="1">
        <v>44573</v>
      </c>
      <c r="B335">
        <v>7</v>
      </c>
      <c r="C335" t="s">
        <v>41</v>
      </c>
      <c r="D335">
        <v>18.590909090909001</v>
      </c>
      <c r="E335">
        <v>8</v>
      </c>
      <c r="F335">
        <f t="shared" si="32"/>
        <v>18</v>
      </c>
      <c r="G335">
        <f t="shared" si="34"/>
        <v>5</v>
      </c>
      <c r="H335">
        <f t="shared" si="33"/>
        <v>3</v>
      </c>
      <c r="I335" s="20"/>
      <c r="J335">
        <f t="shared" si="35"/>
        <v>8</v>
      </c>
    </row>
    <row r="336" spans="1:10" x14ac:dyDescent="0.3">
      <c r="A336" s="1">
        <v>44580</v>
      </c>
      <c r="B336">
        <v>14</v>
      </c>
      <c r="C336" t="s">
        <v>41</v>
      </c>
      <c r="D336">
        <v>19.230769230769202</v>
      </c>
      <c r="E336">
        <v>10</v>
      </c>
      <c r="F336">
        <f t="shared" si="32"/>
        <v>19</v>
      </c>
      <c r="G336">
        <f t="shared" si="34"/>
        <v>5</v>
      </c>
      <c r="H336">
        <f t="shared" si="33"/>
        <v>5</v>
      </c>
      <c r="I336" s="20"/>
      <c r="J336">
        <f t="shared" si="35"/>
        <v>10</v>
      </c>
    </row>
    <row r="337" spans="1:10" x14ac:dyDescent="0.3">
      <c r="A337" s="1">
        <v>44484</v>
      </c>
      <c r="B337">
        <v>0</v>
      </c>
      <c r="C337" t="s">
        <v>42</v>
      </c>
      <c r="D337">
        <v>24.1538461538461</v>
      </c>
      <c r="E337">
        <v>5</v>
      </c>
      <c r="F337">
        <f t="shared" si="32"/>
        <v>24</v>
      </c>
      <c r="G337">
        <f t="shared" si="34"/>
        <v>5</v>
      </c>
      <c r="H337">
        <f t="shared" si="33"/>
        <v>0</v>
      </c>
      <c r="I337" s="20">
        <v>4</v>
      </c>
      <c r="J337">
        <f t="shared" si="35"/>
        <v>4</v>
      </c>
    </row>
    <row r="338" spans="1:10" x14ac:dyDescent="0.3">
      <c r="A338" s="1">
        <v>44491</v>
      </c>
      <c r="B338">
        <v>7</v>
      </c>
      <c r="C338" t="s">
        <v>42</v>
      </c>
      <c r="D338">
        <v>19.3333333333333</v>
      </c>
      <c r="E338">
        <v>7</v>
      </c>
      <c r="F338">
        <f t="shared" si="32"/>
        <v>19</v>
      </c>
      <c r="G338">
        <f t="shared" si="34"/>
        <v>5</v>
      </c>
      <c r="H338">
        <f t="shared" si="33"/>
        <v>2</v>
      </c>
      <c r="I338" s="20">
        <v>6</v>
      </c>
      <c r="J338">
        <f t="shared" si="35"/>
        <v>6</v>
      </c>
    </row>
    <row r="339" spans="1:10" x14ac:dyDescent="0.3">
      <c r="A339" s="1">
        <v>44498</v>
      </c>
      <c r="B339">
        <v>14</v>
      </c>
      <c r="C339" t="s">
        <v>42</v>
      </c>
      <c r="D339">
        <v>20.75</v>
      </c>
      <c r="E339">
        <v>10</v>
      </c>
      <c r="F339">
        <f t="shared" si="32"/>
        <v>20</v>
      </c>
      <c r="G339">
        <f t="shared" si="34"/>
        <v>5</v>
      </c>
      <c r="H339">
        <f t="shared" si="33"/>
        <v>5</v>
      </c>
      <c r="I339" s="20">
        <v>8</v>
      </c>
      <c r="J339">
        <f t="shared" si="35"/>
        <v>8</v>
      </c>
    </row>
    <row r="340" spans="1:10" x14ac:dyDescent="0.3">
      <c r="A340" s="1">
        <v>44505</v>
      </c>
      <c r="B340">
        <v>21</v>
      </c>
      <c r="C340" t="s">
        <v>42</v>
      </c>
      <c r="D340">
        <v>19</v>
      </c>
      <c r="E340">
        <v>12</v>
      </c>
      <c r="F340">
        <f t="shared" si="32"/>
        <v>19</v>
      </c>
      <c r="G340">
        <f t="shared" si="34"/>
        <v>5</v>
      </c>
      <c r="H340">
        <f t="shared" si="33"/>
        <v>7</v>
      </c>
      <c r="I340" s="20">
        <v>8</v>
      </c>
      <c r="J340">
        <f t="shared" si="35"/>
        <v>8</v>
      </c>
    </row>
    <row r="341" spans="1:10" x14ac:dyDescent="0.3">
      <c r="A341" s="1">
        <v>44526</v>
      </c>
      <c r="B341">
        <v>0</v>
      </c>
      <c r="C341" t="s">
        <v>42</v>
      </c>
      <c r="D341">
        <v>19.571428571428498</v>
      </c>
      <c r="E341">
        <v>6</v>
      </c>
      <c r="F341">
        <f t="shared" si="32"/>
        <v>19</v>
      </c>
      <c r="G341">
        <f t="shared" si="34"/>
        <v>6</v>
      </c>
      <c r="H341">
        <f t="shared" si="33"/>
        <v>0</v>
      </c>
      <c r="I341" s="20">
        <v>3</v>
      </c>
      <c r="J341">
        <f t="shared" si="35"/>
        <v>3</v>
      </c>
    </row>
    <row r="342" spans="1:10" x14ac:dyDescent="0.3">
      <c r="A342" s="1">
        <v>44533</v>
      </c>
      <c r="B342">
        <v>7</v>
      </c>
      <c r="C342" t="s">
        <v>42</v>
      </c>
      <c r="D342">
        <v>20.545454545454501</v>
      </c>
      <c r="E342">
        <v>8</v>
      </c>
      <c r="F342">
        <f t="shared" si="32"/>
        <v>20</v>
      </c>
      <c r="G342">
        <f t="shared" si="34"/>
        <v>6</v>
      </c>
      <c r="H342">
        <f t="shared" si="33"/>
        <v>2</v>
      </c>
      <c r="I342" s="20">
        <v>5</v>
      </c>
      <c r="J342">
        <f t="shared" si="35"/>
        <v>5</v>
      </c>
    </row>
    <row r="343" spans="1:10" x14ac:dyDescent="0.3">
      <c r="A343" s="1">
        <v>44540</v>
      </c>
      <c r="B343">
        <v>14</v>
      </c>
      <c r="C343" t="s">
        <v>42</v>
      </c>
      <c r="D343">
        <v>19.692307692307601</v>
      </c>
      <c r="E343">
        <v>11</v>
      </c>
      <c r="F343">
        <f t="shared" si="32"/>
        <v>19</v>
      </c>
      <c r="G343">
        <f t="shared" si="34"/>
        <v>6</v>
      </c>
      <c r="H343">
        <f t="shared" si="33"/>
        <v>5</v>
      </c>
      <c r="I343" s="20">
        <v>6</v>
      </c>
      <c r="J343">
        <f t="shared" si="35"/>
        <v>6</v>
      </c>
    </row>
    <row r="344" spans="1:10" x14ac:dyDescent="0.3">
      <c r="A344" s="1">
        <v>44547</v>
      </c>
      <c r="B344">
        <v>21</v>
      </c>
      <c r="C344" t="s">
        <v>42</v>
      </c>
      <c r="D344">
        <v>21.125</v>
      </c>
      <c r="E344">
        <v>11</v>
      </c>
      <c r="F344">
        <f t="shared" si="32"/>
        <v>21</v>
      </c>
      <c r="G344">
        <f t="shared" si="34"/>
        <v>6</v>
      </c>
      <c r="H344">
        <f t="shared" si="33"/>
        <v>5</v>
      </c>
      <c r="I344" s="20"/>
      <c r="J344">
        <f t="shared" si="35"/>
        <v>11</v>
      </c>
    </row>
    <row r="345" spans="1:10" x14ac:dyDescent="0.3">
      <c r="A345" s="1">
        <v>44550</v>
      </c>
      <c r="B345">
        <v>24</v>
      </c>
      <c r="C345" t="s">
        <v>42</v>
      </c>
      <c r="D345">
        <v>19.600000000000001</v>
      </c>
      <c r="E345">
        <v>12</v>
      </c>
      <c r="F345">
        <f t="shared" si="32"/>
        <v>19</v>
      </c>
      <c r="G345">
        <f t="shared" si="34"/>
        <v>6</v>
      </c>
      <c r="H345">
        <f t="shared" si="33"/>
        <v>6</v>
      </c>
      <c r="I345" s="20"/>
      <c r="J345">
        <f t="shared" si="35"/>
        <v>12</v>
      </c>
    </row>
    <row r="346" spans="1:10" x14ac:dyDescent="0.3">
      <c r="A346" s="1">
        <v>44566</v>
      </c>
      <c r="B346">
        <v>0</v>
      </c>
      <c r="C346" t="s">
        <v>42</v>
      </c>
      <c r="D346">
        <v>21.3333333333333</v>
      </c>
      <c r="E346">
        <v>5</v>
      </c>
      <c r="F346">
        <f t="shared" si="32"/>
        <v>21</v>
      </c>
      <c r="G346">
        <f t="shared" si="34"/>
        <v>5</v>
      </c>
      <c r="H346">
        <f t="shared" si="33"/>
        <v>0</v>
      </c>
      <c r="I346" s="20"/>
      <c r="J346">
        <f t="shared" si="35"/>
        <v>5</v>
      </c>
    </row>
    <row r="347" spans="1:10" x14ac:dyDescent="0.3">
      <c r="A347" s="1">
        <v>44573</v>
      </c>
      <c r="B347">
        <v>7</v>
      </c>
      <c r="C347" t="s">
        <v>42</v>
      </c>
      <c r="D347">
        <v>18.8333333333333</v>
      </c>
      <c r="E347">
        <v>7</v>
      </c>
      <c r="F347">
        <f t="shared" si="32"/>
        <v>18</v>
      </c>
      <c r="G347">
        <f t="shared" si="34"/>
        <v>5</v>
      </c>
      <c r="H347">
        <f t="shared" si="33"/>
        <v>2</v>
      </c>
      <c r="I347" s="20"/>
      <c r="J347">
        <f t="shared" si="35"/>
        <v>7</v>
      </c>
    </row>
    <row r="348" spans="1:10" x14ac:dyDescent="0.3">
      <c r="A348" s="1">
        <v>44580</v>
      </c>
      <c r="B348">
        <v>14</v>
      </c>
      <c r="C348" t="s">
        <v>42</v>
      </c>
      <c r="D348">
        <v>18.727272727272702</v>
      </c>
      <c r="E348">
        <v>9</v>
      </c>
      <c r="F348">
        <f t="shared" si="32"/>
        <v>18</v>
      </c>
      <c r="G348">
        <f t="shared" si="34"/>
        <v>5</v>
      </c>
      <c r="H348">
        <f t="shared" si="33"/>
        <v>4</v>
      </c>
      <c r="I348" s="20"/>
      <c r="J348">
        <f t="shared" si="35"/>
        <v>9</v>
      </c>
    </row>
    <row r="349" spans="1:10" x14ac:dyDescent="0.3">
      <c r="A349" s="1">
        <v>44484</v>
      </c>
      <c r="B349">
        <v>0</v>
      </c>
      <c r="C349" t="s">
        <v>43</v>
      </c>
      <c r="D349">
        <v>24.181818181818102</v>
      </c>
      <c r="E349">
        <v>4</v>
      </c>
      <c r="F349">
        <f t="shared" si="32"/>
        <v>24</v>
      </c>
      <c r="G349">
        <f t="shared" si="34"/>
        <v>4</v>
      </c>
      <c r="H349">
        <f t="shared" si="33"/>
        <v>0</v>
      </c>
      <c r="I349" s="20">
        <v>3</v>
      </c>
      <c r="J349">
        <f t="shared" si="35"/>
        <v>3</v>
      </c>
    </row>
    <row r="350" spans="1:10" x14ac:dyDescent="0.3">
      <c r="A350" s="1">
        <v>44491</v>
      </c>
      <c r="B350">
        <v>7</v>
      </c>
      <c r="C350" t="s">
        <v>43</v>
      </c>
      <c r="D350">
        <v>19.2222222222222</v>
      </c>
      <c r="E350">
        <v>7</v>
      </c>
      <c r="F350">
        <f t="shared" si="32"/>
        <v>19</v>
      </c>
      <c r="G350">
        <f t="shared" si="34"/>
        <v>4</v>
      </c>
      <c r="H350">
        <f t="shared" si="33"/>
        <v>3</v>
      </c>
      <c r="I350" s="20">
        <v>6</v>
      </c>
      <c r="J350">
        <f t="shared" si="35"/>
        <v>6</v>
      </c>
    </row>
    <row r="351" spans="1:10" x14ac:dyDescent="0.3">
      <c r="A351" s="1">
        <v>44498</v>
      </c>
      <c r="B351">
        <v>14</v>
      </c>
      <c r="C351" t="s">
        <v>43</v>
      </c>
      <c r="D351">
        <v>18</v>
      </c>
      <c r="E351">
        <v>10</v>
      </c>
      <c r="F351">
        <f t="shared" si="32"/>
        <v>18</v>
      </c>
      <c r="G351">
        <f t="shared" si="34"/>
        <v>4</v>
      </c>
      <c r="H351">
        <f t="shared" si="33"/>
        <v>6</v>
      </c>
      <c r="I351" s="20"/>
      <c r="J351">
        <f t="shared" si="35"/>
        <v>10</v>
      </c>
    </row>
    <row r="352" spans="1:10" x14ac:dyDescent="0.3">
      <c r="A352" s="1">
        <v>44526</v>
      </c>
      <c r="B352">
        <v>0</v>
      </c>
      <c r="C352" t="s">
        <v>43</v>
      </c>
      <c r="D352">
        <v>19.571428571428498</v>
      </c>
      <c r="E352">
        <v>6</v>
      </c>
      <c r="F352">
        <f t="shared" si="32"/>
        <v>19</v>
      </c>
      <c r="G352">
        <f t="shared" si="34"/>
        <v>6</v>
      </c>
      <c r="H352">
        <f t="shared" si="33"/>
        <v>0</v>
      </c>
      <c r="I352" s="20"/>
      <c r="J352">
        <f t="shared" si="35"/>
        <v>6</v>
      </c>
    </row>
    <row r="353" spans="1:10" x14ac:dyDescent="0.3">
      <c r="A353" s="1">
        <v>44533</v>
      </c>
      <c r="B353">
        <v>7</v>
      </c>
      <c r="C353" t="s">
        <v>43</v>
      </c>
      <c r="D353">
        <v>20.4166666666666</v>
      </c>
      <c r="E353">
        <v>8</v>
      </c>
      <c r="F353">
        <f t="shared" si="32"/>
        <v>20</v>
      </c>
      <c r="G353">
        <f t="shared" si="34"/>
        <v>6</v>
      </c>
      <c r="H353">
        <f t="shared" si="33"/>
        <v>2</v>
      </c>
      <c r="I353" s="20"/>
      <c r="J353">
        <f t="shared" si="35"/>
        <v>8</v>
      </c>
    </row>
    <row r="354" spans="1:10" x14ac:dyDescent="0.3">
      <c r="A354" s="1">
        <v>44540</v>
      </c>
      <c r="B354">
        <v>14</v>
      </c>
      <c r="C354" t="s">
        <v>43</v>
      </c>
      <c r="D354">
        <v>19.6666666666666</v>
      </c>
      <c r="E354">
        <v>11</v>
      </c>
      <c r="F354">
        <f t="shared" si="32"/>
        <v>19</v>
      </c>
      <c r="G354">
        <f t="shared" si="34"/>
        <v>6</v>
      </c>
      <c r="H354">
        <f t="shared" si="33"/>
        <v>5</v>
      </c>
      <c r="I354" s="20"/>
      <c r="J354">
        <f t="shared" si="35"/>
        <v>11</v>
      </c>
    </row>
    <row r="355" spans="1:10" x14ac:dyDescent="0.3">
      <c r="A355" s="1">
        <v>44547</v>
      </c>
      <c r="B355">
        <v>21</v>
      </c>
      <c r="C355" t="s">
        <v>43</v>
      </c>
      <c r="D355">
        <v>20.615384615384599</v>
      </c>
      <c r="E355">
        <v>12</v>
      </c>
      <c r="F355">
        <f t="shared" si="32"/>
        <v>20</v>
      </c>
      <c r="G355">
        <f t="shared" si="34"/>
        <v>6</v>
      </c>
      <c r="H355">
        <f t="shared" si="33"/>
        <v>6</v>
      </c>
      <c r="I355" s="20"/>
      <c r="J355">
        <f t="shared" si="35"/>
        <v>12</v>
      </c>
    </row>
    <row r="356" spans="1:10" x14ac:dyDescent="0.3">
      <c r="A356" s="1">
        <v>44550</v>
      </c>
      <c r="B356">
        <v>24</v>
      </c>
      <c r="C356" t="s">
        <v>43</v>
      </c>
      <c r="D356">
        <v>19.428571428571399</v>
      </c>
      <c r="E356">
        <v>12</v>
      </c>
      <c r="F356">
        <f t="shared" si="32"/>
        <v>19</v>
      </c>
      <c r="G356">
        <f t="shared" si="34"/>
        <v>6</v>
      </c>
      <c r="H356">
        <f t="shared" si="33"/>
        <v>6</v>
      </c>
      <c r="I356" s="20"/>
      <c r="J356">
        <f t="shared" si="35"/>
        <v>12</v>
      </c>
    </row>
    <row r="357" spans="1:10" x14ac:dyDescent="0.3">
      <c r="A357" s="1">
        <v>44566</v>
      </c>
      <c r="B357">
        <v>0</v>
      </c>
      <c r="C357" t="s">
        <v>43</v>
      </c>
      <c r="D357">
        <v>22</v>
      </c>
      <c r="E357">
        <v>5</v>
      </c>
      <c r="F357">
        <f t="shared" si="32"/>
        <v>22</v>
      </c>
      <c r="G357">
        <f t="shared" si="34"/>
        <v>5</v>
      </c>
      <c r="H357">
        <f t="shared" si="33"/>
        <v>0</v>
      </c>
      <c r="I357" s="20"/>
      <c r="J357">
        <f t="shared" si="35"/>
        <v>5</v>
      </c>
    </row>
    <row r="358" spans="1:10" x14ac:dyDescent="0.3">
      <c r="A358" s="1">
        <v>44573</v>
      </c>
      <c r="B358">
        <v>7</v>
      </c>
      <c r="C358" t="s">
        <v>43</v>
      </c>
      <c r="D358">
        <v>18.764705882352899</v>
      </c>
      <c r="E358">
        <v>7</v>
      </c>
      <c r="F358">
        <f t="shared" si="32"/>
        <v>18</v>
      </c>
      <c r="G358">
        <f t="shared" si="34"/>
        <v>5</v>
      </c>
      <c r="H358">
        <f t="shared" si="33"/>
        <v>2</v>
      </c>
      <c r="I358" s="20"/>
      <c r="J358">
        <f t="shared" si="35"/>
        <v>7</v>
      </c>
    </row>
    <row r="359" spans="1:10" x14ac:dyDescent="0.3">
      <c r="A359" s="1">
        <v>44580</v>
      </c>
      <c r="B359">
        <v>14</v>
      </c>
      <c r="C359" t="s">
        <v>43</v>
      </c>
      <c r="D359">
        <v>19.076923076922998</v>
      </c>
      <c r="E359">
        <v>9</v>
      </c>
      <c r="F359">
        <f t="shared" si="32"/>
        <v>19</v>
      </c>
      <c r="G359">
        <f t="shared" si="34"/>
        <v>5</v>
      </c>
      <c r="H359">
        <f t="shared" si="33"/>
        <v>4</v>
      </c>
      <c r="I359" s="20"/>
      <c r="J359">
        <f t="shared" si="35"/>
        <v>9</v>
      </c>
    </row>
    <row r="360" spans="1:10" x14ac:dyDescent="0.3">
      <c r="A360" s="1">
        <v>44484</v>
      </c>
      <c r="B360">
        <v>0</v>
      </c>
      <c r="C360" t="s">
        <v>44</v>
      </c>
      <c r="D360">
        <v>24.0833333333333</v>
      </c>
      <c r="E360">
        <v>4</v>
      </c>
      <c r="F360">
        <f t="shared" si="32"/>
        <v>24</v>
      </c>
      <c r="G360">
        <f t="shared" si="34"/>
        <v>4</v>
      </c>
      <c r="H360">
        <f t="shared" si="33"/>
        <v>0</v>
      </c>
      <c r="I360" s="20">
        <v>3</v>
      </c>
      <c r="J360">
        <f t="shared" si="35"/>
        <v>3</v>
      </c>
    </row>
    <row r="361" spans="1:10" x14ac:dyDescent="0.3">
      <c r="A361" s="1">
        <v>44491</v>
      </c>
      <c r="B361">
        <v>7</v>
      </c>
      <c r="C361" t="s">
        <v>44</v>
      </c>
      <c r="D361">
        <v>18.5</v>
      </c>
      <c r="E361">
        <v>6</v>
      </c>
      <c r="F361">
        <f t="shared" si="32"/>
        <v>18</v>
      </c>
      <c r="G361">
        <f t="shared" si="34"/>
        <v>4</v>
      </c>
      <c r="H361">
        <f t="shared" si="33"/>
        <v>2</v>
      </c>
      <c r="I361" s="20">
        <v>5</v>
      </c>
      <c r="J361">
        <f t="shared" si="35"/>
        <v>5</v>
      </c>
    </row>
    <row r="362" spans="1:10" x14ac:dyDescent="0.3">
      <c r="A362" s="1">
        <v>44498</v>
      </c>
      <c r="B362">
        <v>14</v>
      </c>
      <c r="C362" t="s">
        <v>44</v>
      </c>
      <c r="D362">
        <v>21</v>
      </c>
      <c r="E362">
        <v>9</v>
      </c>
      <c r="F362">
        <f t="shared" si="32"/>
        <v>21</v>
      </c>
      <c r="G362">
        <f t="shared" si="34"/>
        <v>4</v>
      </c>
      <c r="H362">
        <f t="shared" si="33"/>
        <v>5</v>
      </c>
      <c r="I362" s="20">
        <v>8</v>
      </c>
      <c r="J362">
        <f t="shared" si="35"/>
        <v>8</v>
      </c>
    </row>
    <row r="363" spans="1:10" x14ac:dyDescent="0.3">
      <c r="A363" s="1">
        <v>44526</v>
      </c>
      <c r="B363">
        <v>0</v>
      </c>
      <c r="C363" t="s">
        <v>44</v>
      </c>
      <c r="D363">
        <v>19.5</v>
      </c>
      <c r="E363">
        <v>6</v>
      </c>
      <c r="F363">
        <f t="shared" si="32"/>
        <v>19</v>
      </c>
      <c r="G363">
        <f t="shared" si="34"/>
        <v>6</v>
      </c>
      <c r="H363">
        <f t="shared" si="33"/>
        <v>0</v>
      </c>
      <c r="I363" s="20"/>
      <c r="J363">
        <f t="shared" si="35"/>
        <v>6</v>
      </c>
    </row>
    <row r="364" spans="1:10" x14ac:dyDescent="0.3">
      <c r="A364" s="1">
        <v>44533</v>
      </c>
      <c r="B364">
        <v>7</v>
      </c>
      <c r="C364" t="s">
        <v>44</v>
      </c>
      <c r="D364">
        <v>20.307692307692299</v>
      </c>
      <c r="E364">
        <v>8</v>
      </c>
      <c r="F364">
        <f t="shared" si="32"/>
        <v>20</v>
      </c>
      <c r="G364">
        <f t="shared" si="34"/>
        <v>6</v>
      </c>
      <c r="H364">
        <f t="shared" si="33"/>
        <v>2</v>
      </c>
      <c r="I364" s="20"/>
      <c r="J364">
        <f t="shared" si="35"/>
        <v>8</v>
      </c>
    </row>
    <row r="365" spans="1:10" x14ac:dyDescent="0.3">
      <c r="A365" s="1">
        <v>44540</v>
      </c>
      <c r="B365">
        <v>14</v>
      </c>
      <c r="C365" t="s">
        <v>44</v>
      </c>
      <c r="D365">
        <v>19.6428571428571</v>
      </c>
      <c r="E365">
        <v>11</v>
      </c>
      <c r="F365">
        <f t="shared" si="32"/>
        <v>19</v>
      </c>
      <c r="G365">
        <f t="shared" si="34"/>
        <v>6</v>
      </c>
      <c r="H365">
        <f t="shared" si="33"/>
        <v>5</v>
      </c>
      <c r="I365" s="20"/>
      <c r="J365">
        <f t="shared" si="35"/>
        <v>11</v>
      </c>
    </row>
    <row r="366" spans="1:10" x14ac:dyDescent="0.3">
      <c r="A366" s="1">
        <v>44547</v>
      </c>
      <c r="B366">
        <v>21</v>
      </c>
      <c r="C366" t="s">
        <v>44</v>
      </c>
      <c r="D366">
        <v>20.5555555555555</v>
      </c>
      <c r="E366">
        <v>12</v>
      </c>
      <c r="F366">
        <f t="shared" si="32"/>
        <v>20</v>
      </c>
      <c r="G366">
        <f t="shared" si="34"/>
        <v>6</v>
      </c>
      <c r="H366">
        <f t="shared" si="33"/>
        <v>6</v>
      </c>
      <c r="I366" s="20"/>
      <c r="J366">
        <f t="shared" si="35"/>
        <v>12</v>
      </c>
    </row>
    <row r="367" spans="1:10" x14ac:dyDescent="0.3">
      <c r="A367" s="1">
        <v>44550</v>
      </c>
      <c r="B367">
        <v>24</v>
      </c>
      <c r="C367" t="s">
        <v>44</v>
      </c>
      <c r="D367">
        <v>19</v>
      </c>
      <c r="E367">
        <v>13</v>
      </c>
      <c r="F367">
        <f t="shared" si="32"/>
        <v>19</v>
      </c>
      <c r="G367">
        <f t="shared" si="34"/>
        <v>6</v>
      </c>
      <c r="H367">
        <f t="shared" si="33"/>
        <v>7</v>
      </c>
      <c r="I367" s="20"/>
      <c r="J367">
        <f t="shared" si="35"/>
        <v>13</v>
      </c>
    </row>
    <row r="368" spans="1:10" x14ac:dyDescent="0.3">
      <c r="A368" s="1">
        <v>44566</v>
      </c>
      <c r="B368">
        <v>0</v>
      </c>
      <c r="C368" t="s">
        <v>44</v>
      </c>
      <c r="D368">
        <v>21</v>
      </c>
      <c r="E368">
        <v>5</v>
      </c>
      <c r="F368">
        <f t="shared" si="32"/>
        <v>21</v>
      </c>
      <c r="G368">
        <f t="shared" si="34"/>
        <v>5</v>
      </c>
      <c r="H368">
        <f t="shared" si="33"/>
        <v>0</v>
      </c>
      <c r="I368" s="20"/>
      <c r="J368">
        <f t="shared" si="35"/>
        <v>5</v>
      </c>
    </row>
    <row r="369" spans="1:10" x14ac:dyDescent="0.3">
      <c r="A369" s="1">
        <v>44573</v>
      </c>
      <c r="B369">
        <v>7</v>
      </c>
      <c r="C369" t="s">
        <v>44</v>
      </c>
      <c r="D369">
        <v>18.6875</v>
      </c>
      <c r="E369">
        <v>8</v>
      </c>
      <c r="F369">
        <f t="shared" si="32"/>
        <v>18</v>
      </c>
      <c r="G369">
        <f t="shared" si="34"/>
        <v>5</v>
      </c>
      <c r="H369">
        <f t="shared" si="33"/>
        <v>3</v>
      </c>
      <c r="I369" s="20"/>
      <c r="J369">
        <f t="shared" si="35"/>
        <v>8</v>
      </c>
    </row>
    <row r="370" spans="1:10" x14ac:dyDescent="0.3">
      <c r="A370" s="1">
        <v>44580</v>
      </c>
      <c r="B370">
        <v>14</v>
      </c>
      <c r="C370" t="s">
        <v>44</v>
      </c>
      <c r="D370">
        <v>18.846153846153801</v>
      </c>
      <c r="E370">
        <v>10</v>
      </c>
      <c r="F370">
        <f t="shared" si="32"/>
        <v>18</v>
      </c>
      <c r="G370">
        <f t="shared" si="34"/>
        <v>5</v>
      </c>
      <c r="H370">
        <f t="shared" si="33"/>
        <v>5</v>
      </c>
      <c r="I370" s="23"/>
      <c r="J370">
        <f t="shared" si="35"/>
        <v>10</v>
      </c>
    </row>
  </sheetData>
  <autoFilter ref="A1:J370" xr:uid="{F5776711-FC65-4544-9186-D53AAED5567B}"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분석</vt:lpstr>
      <vt:lpstr>수식</vt:lpstr>
      <vt:lpstr>계산</vt:lpstr>
      <vt:lpstr>LAI 추정</vt:lpstr>
      <vt:lpstr>new_Leaf_cnt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2023-03-08T09:08:50Z</dcterms:created>
  <dcterms:modified xsi:type="dcterms:W3CDTF">2023-03-16T05:37:46Z</dcterms:modified>
</cp:coreProperties>
</file>