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user\PycharmProjects\pythonProject\"/>
    </mc:Choice>
  </mc:AlternateContent>
  <bookViews>
    <workbookView xWindow="0" yWindow="0" windowWidth="28800" windowHeight="12300"/>
  </bookViews>
  <sheets>
    <sheet name="Pump 1 Calibr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C6" i="1"/>
  <c r="D6" i="1" s="1"/>
  <c r="A6" i="1"/>
  <c r="C5" i="1"/>
  <c r="D5" i="1"/>
  <c r="A5" i="1"/>
  <c r="C4" i="1"/>
  <c r="D4" i="1" s="1"/>
  <c r="A4" i="1"/>
  <c r="C3" i="1"/>
  <c r="D3" i="1"/>
  <c r="A3" i="1"/>
  <c r="D2" i="1"/>
  <c r="C2" i="1"/>
  <c r="A2" i="1"/>
</calcChain>
</file>

<file path=xl/sharedStrings.xml><?xml version="1.0" encoding="utf-8"?>
<sst xmlns="http://schemas.openxmlformats.org/spreadsheetml/2006/main" count="7" uniqueCount="7">
  <si>
    <t>Time (s)</t>
  </si>
  <si>
    <t>Accumulated Mass (mL)</t>
  </si>
  <si>
    <t>Rate (mL/s)</t>
  </si>
  <si>
    <t>Rate (mL/min)</t>
  </si>
  <si>
    <t>Pump Voltage Input (V)</t>
  </si>
  <si>
    <t>Desired Flowrate (mL)</t>
  </si>
  <si>
    <t>Input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</si>
</sst>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00"/>
    <numFmt numFmtId="167" formatCode="0.0000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0" borderId="0" xfId="0" applyFont="1"/>
    <xf numFmtId="165" fontId="0" fillId="0" borderId="0" xfId="0" applyNumberFormat="1"/>
    <xf numFmtId="167" fontId="0" fillId="0" borderId="0" xfId="0" applyNumberFormat="1"/>
    <xf numFmtId="169" fontId="0" fillId="0" borderId="0" xfId="0" applyNumberFormat="1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Pump Flowrate</a:t>
            </a:r>
            <a:r>
              <a:rPr lang="en-US" baseline="0"/>
              <a:t> Calibration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5045995464159"/>
                  <c:y val="1.0352674362306653E-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1 Calibration'!$D$2:$D$6</c:f>
              <c:numCache>
                <c:formatCode>0.0</c:formatCode>
                <c:ptCount val="5"/>
                <c:pt idx="0">
                  <c:v>2.595212714410311</c:v>
                </c:pt>
                <c:pt idx="1">
                  <c:v>11.583297552597681</c:v>
                </c:pt>
                <c:pt idx="2">
                  <c:v>21.756980351602891</c:v>
                </c:pt>
                <c:pt idx="3">
                  <c:v>52.494967890347937</c:v>
                </c:pt>
                <c:pt idx="4">
                  <c:v>93.329028687390462</c:v>
                </c:pt>
              </c:numCache>
            </c:numRef>
          </c:xVal>
          <c:yVal>
            <c:numRef>
              <c:f>'Pump 1 Calibration'!$E$2:$E$6</c:f>
              <c:numCache>
                <c:formatCode>General</c:formatCode>
                <c:ptCount val="5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5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0-46CF-88AF-8AA4CD787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81168"/>
        <c:axId val="408381824"/>
      </c:scatterChart>
      <c:valAx>
        <c:axId val="4083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Flowrate (mL/min)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81824"/>
        <c:crosses val="autoZero"/>
        <c:crossBetween val="midCat"/>
      </c:valAx>
      <c:valAx>
        <c:axId val="4083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10</xdr:row>
      <xdr:rowOff>142875</xdr:rowOff>
    </xdr:from>
    <xdr:to>
      <xdr:col>13</xdr:col>
      <xdr:colOff>219075</xdr:colOff>
      <xdr:row>31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K10" sqref="K10"/>
    </sheetView>
  </sheetViews>
  <sheetFormatPr defaultRowHeight="15" x14ac:dyDescent="0.25"/>
  <cols>
    <col min="1" max="1" width="8.140625" bestFit="1" customWidth="1"/>
    <col min="2" max="2" width="22.28515625" bestFit="1" customWidth="1"/>
    <col min="3" max="3" width="12" bestFit="1" customWidth="1"/>
    <col min="4" max="4" width="13.85546875" bestFit="1" customWidth="1"/>
    <col min="5" max="5" width="22.140625" bestFit="1" customWidth="1"/>
    <col min="7" max="7" width="20.85546875" bestFit="1" customWidth="1"/>
    <col min="8" max="8" width="16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</row>
    <row r="2" spans="1:8" x14ac:dyDescent="0.25">
      <c r="A2">
        <f>5 * 60 + 9.57</f>
        <v>309.57</v>
      </c>
      <c r="B2">
        <v>13.39</v>
      </c>
      <c r="C2" s="3">
        <f>B2/A2</f>
        <v>4.3253545240171852E-2</v>
      </c>
      <c r="D2" s="4">
        <f>C2*60</f>
        <v>2.595212714410311</v>
      </c>
      <c r="E2">
        <v>2.5</v>
      </c>
      <c r="G2" s="5">
        <v>146</v>
      </c>
      <c r="H2" s="2">
        <f>0.0492921*G2 + 2.4081398</f>
        <v>9.6047863999999983</v>
      </c>
    </row>
    <row r="3" spans="1:8" x14ac:dyDescent="0.25">
      <c r="A3">
        <f>3 * 60 + 6.32</f>
        <v>186.32</v>
      </c>
      <c r="B3">
        <v>35.97</v>
      </c>
      <c r="C3" s="3">
        <f>B3/A3</f>
        <v>0.19305495920996135</v>
      </c>
      <c r="D3" s="4">
        <f>C3*60</f>
        <v>11.583297552597681</v>
      </c>
      <c r="E3">
        <v>3</v>
      </c>
    </row>
    <row r="4" spans="1:8" x14ac:dyDescent="0.25">
      <c r="A4">
        <f>3 * 60 + 13.4</f>
        <v>193.4</v>
      </c>
      <c r="B4">
        <v>70.13</v>
      </c>
      <c r="C4" s="3">
        <f>B4/A4</f>
        <v>0.36261633919338154</v>
      </c>
      <c r="D4" s="4">
        <f>C4*60</f>
        <v>21.756980351602891</v>
      </c>
      <c r="E4">
        <v>3.5</v>
      </c>
    </row>
    <row r="5" spans="1:8" x14ac:dyDescent="0.25">
      <c r="A5">
        <f>60 + 44.33</f>
        <v>104.33</v>
      </c>
      <c r="B5">
        <v>91.28</v>
      </c>
      <c r="C5" s="3">
        <f>B5/A5</f>
        <v>0.87491613150579894</v>
      </c>
      <c r="D5" s="4">
        <f>C5*60</f>
        <v>52.494967890347937</v>
      </c>
      <c r="E5">
        <v>5</v>
      </c>
    </row>
    <row r="6" spans="1:8" x14ac:dyDescent="0.25">
      <c r="A6">
        <f>60 + 48.41</f>
        <v>108.41</v>
      </c>
      <c r="B6">
        <v>168.63</v>
      </c>
      <c r="C6" s="3">
        <f>B6/A6</f>
        <v>1.5554838114565077</v>
      </c>
      <c r="D6" s="4">
        <f>C6*60</f>
        <v>93.329028687390462</v>
      </c>
      <c r="E6">
        <v>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Pump 1 Calibration</vt:lpstr>
    </vt:vector>
  </TitlesOfParts>
  <Company>Dept Chem Eng 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2022-04-18T19:37:04Z</dcterms:created>
  <dcterms:modified xsi:type="dcterms:W3CDTF">2022-04-18T20:43:20Z</dcterms:modified>
</cp:coreProperties>
</file>