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thanvosburg/Documents/git/ENGR-220-MatLab/Assignments/Assignment 3/"/>
    </mc:Choice>
  </mc:AlternateContent>
  <xr:revisionPtr revIDLastSave="0" documentId="13_ncr:1_{A7C9EB70-8B65-AA43-B2D2-68E97C770B5B}" xr6:coauthVersionLast="47" xr6:coauthVersionMax="47" xr10:uidLastSave="{00000000-0000-0000-0000-000000000000}"/>
  <bookViews>
    <workbookView xWindow="1920" yWindow="500" windowWidth="34560" windowHeight="21100" xr2:uid="{8E03375C-2DFC-0E46-8F6B-AE30B8C74293}"/>
  </bookViews>
  <sheets>
    <sheet name="Sheet1" sheetId="1" r:id="rId1"/>
  </sheets>
  <definedNames>
    <definedName name="_xlnm.Print_Area" localSheetId="0">Sheet1!$A$29:$K$63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0" i="1" l="1"/>
  <c r="D44" i="1"/>
  <c r="D45" i="1"/>
  <c r="D46" i="1"/>
  <c r="D47" i="1"/>
  <c r="D48" i="1"/>
  <c r="D49" i="1"/>
  <c r="D50" i="1"/>
  <c r="D51" i="1"/>
  <c r="D52" i="1"/>
  <c r="D43" i="1"/>
  <c r="C44" i="1"/>
  <c r="C45" i="1"/>
  <c r="C46" i="1"/>
  <c r="C47" i="1"/>
  <c r="C48" i="1"/>
  <c r="C49" i="1"/>
  <c r="C50" i="1"/>
  <c r="C51" i="1"/>
  <c r="C52" i="1"/>
  <c r="C43" i="1"/>
  <c r="G60" i="1" s="1"/>
  <c r="E16" i="1"/>
  <c r="E15" i="1"/>
  <c r="C16" i="1"/>
  <c r="C15" i="1"/>
  <c r="B16" i="1"/>
  <c r="B15" i="1"/>
  <c r="C23" i="1" l="1" a="1"/>
  <c r="C2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<sst xmlns="http://schemas.openxmlformats.org/spreadsheetml/2006/main" count="26" uniqueCount="21">
  <si>
    <r>
      <t>T</t>
    </r>
    <r>
      <rPr>
        <vertAlign val="subscript"/>
        <sz val="12"/>
        <color theme="1"/>
        <rFont val="Calibri (Body)"/>
      </rPr>
      <t>BC</t>
    </r>
  </si>
  <si>
    <r>
      <t>T</t>
    </r>
    <r>
      <rPr>
        <vertAlign val="subscript"/>
        <sz val="12"/>
        <color theme="1"/>
        <rFont val="Calibri (Body)"/>
      </rPr>
      <t>AB</t>
    </r>
  </si>
  <si>
    <t>P</t>
  </si>
  <si>
    <t>In the support system shown in the diagram, assume load P = 800 N and mass m = 70 kg. Use equations in Excel to determine the tensions in cables AB &amp; BC.  Of course, you should solve this equation by hand before trying to input and solve in Excel.  In what units will your answer be expressed?</t>
  </si>
  <si>
    <t>Problem 1</t>
  </si>
  <si>
    <t>M1</t>
  </si>
  <si>
    <t>M2</t>
  </si>
  <si>
    <t>Solve by taking the inverse of M1 then multiplying it by M2.</t>
  </si>
  <si>
    <r>
      <t>[M1]</t>
    </r>
    <r>
      <rPr>
        <vertAlign val="superscript"/>
        <sz val="12"/>
        <color theme="1"/>
        <rFont val="Calibri (Body)"/>
      </rPr>
      <t>-1</t>
    </r>
    <r>
      <rPr>
        <sz val="12"/>
        <color theme="1"/>
        <rFont val="Calibri"/>
        <family val="2"/>
        <scheme val="minor"/>
      </rPr>
      <t xml:space="preserve"> *[M2]</t>
    </r>
  </si>
  <si>
    <t>N</t>
  </si>
  <si>
    <t>Problem 2</t>
  </si>
  <si>
    <t>In the support system shown in the diagram, assume again load P = 800 N.  If the maximum allowable force in either cable AB or BC is 500N, what is the maximum mass of the cylinder?  Solve this problem by plotting the tension in the cables as the mass of the cylinder increases.  The ordinate axis (y-axis) should show cable tension, and the abscissa (x-axis) should show the cylinder mass.  Create a legend to label the two different cable tensions, and be sure your plot is labeled correctly with a chart title and axes titles with correct units.</t>
  </si>
  <si>
    <t>Units should be expressed in newtons of force.</t>
  </si>
  <si>
    <t>m</t>
  </si>
  <si>
    <r>
      <t>Max M</t>
    </r>
    <r>
      <rPr>
        <vertAlign val="subscript"/>
        <sz val="12"/>
        <color theme="1"/>
        <rFont val="Calibri (Body)"/>
      </rPr>
      <t>AB</t>
    </r>
  </si>
  <si>
    <r>
      <t>Max M</t>
    </r>
    <r>
      <rPr>
        <vertAlign val="subscript"/>
        <sz val="12"/>
        <color theme="1"/>
        <rFont val="Calibri (Body)"/>
      </rPr>
      <t>BC</t>
    </r>
  </si>
  <si>
    <t>Max Load</t>
  </si>
  <si>
    <t>The chosen cables cannot support the current load placed on the system with cable BC breaking at 58.9N before cable AB breaking at 61.2N.</t>
  </si>
  <si>
    <t>Mass(Kg)</t>
  </si>
  <si>
    <r>
      <t>T</t>
    </r>
    <r>
      <rPr>
        <vertAlign val="subscript"/>
        <sz val="12"/>
        <color theme="1"/>
        <rFont val="Calibri (Body)"/>
      </rPr>
      <t>BC</t>
    </r>
    <r>
      <rPr>
        <sz val="12"/>
        <color theme="1"/>
        <rFont val="Calibri"/>
        <family val="2"/>
        <scheme val="minor"/>
      </rPr>
      <t>(N)</t>
    </r>
  </si>
  <si>
    <r>
      <t>T</t>
    </r>
    <r>
      <rPr>
        <vertAlign val="subscript"/>
        <sz val="12"/>
        <color theme="1"/>
        <rFont val="Calibri (Body)"/>
      </rPr>
      <t>AB</t>
    </r>
    <r>
      <rPr>
        <sz val="12"/>
        <color theme="1"/>
        <rFont val="Calibri"/>
        <family val="2"/>
        <scheme val="minor"/>
      </rPr>
      <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</si>
</sst>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0"/>
      <name val="Calibri"/>
      <family val="2"/>
      <scheme val="minor"/>
    </font>
    <font>
      <vertAlign val="subscript"/>
      <sz val="12"/>
      <color theme="1"/>
      <name val="Calibri (Body)"/>
    </font>
    <font>
      <b/>
      <sz val="22"/>
      <color theme="1"/>
      <name val="Calibri"/>
      <family val="2"/>
      <scheme val="minor"/>
    </font>
    <font>
      <vertAlign val="superscript"/>
      <sz val="12"/>
      <color theme="1"/>
      <name val="Calibri (Body)"/>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0" borderId="0" xfId="0" applyAlignment="1">
      <alignment horizontal="center"/>
    </xf>
    <xf numFmtId="0" fontId="0" fillId="0" borderId="0" xfId="0" applyAlignment="1">
      <alignment horizontal="center"/>
    </xf>
    <xf numFmtId="0" fontId="0" fillId="0" borderId="0" xfId="0" applyAlignment="1">
      <alignment wrapText="1"/>
    </xf>
    <xf numFmtId="0" fontId="3" fillId="0" borderId="0" xfId="0" applyFont="1" applyAlignment="1">
      <alignment horizontal="left" vertical="top"/>
    </xf>
    <xf numFmtId="0" fontId="0" fillId="0" borderId="0" xfId="0" applyAlignment="1">
      <alignment horizontal="left" vertical="top" wrapText="1"/>
    </xf>
    <xf numFmtId="0" fontId="0" fillId="3" borderId="0" xfId="0" applyFill="1"/>
    <xf numFmtId="0" fontId="0" fillId="2" borderId="0" xfId="0" applyFill="1" applyAlignment="1">
      <alignment horizontal="center"/>
    </xf>
    <xf numFmtId="0" fontId="0" fillId="2" borderId="0" xfId="0" applyFill="1" applyAlignment="1">
      <alignment horizontal="center"/>
    </xf>
    <xf numFmtId="0" fontId="0" fillId="0" borderId="0" xfId="0" applyAlignment="1">
      <alignment horizontal="center" vertical="top"/>
    </xf>
    <xf numFmtId="0" fontId="0" fillId="2" borderId="5" xfId="0" applyFill="1" applyBorder="1"/>
    <xf numFmtId="0" fontId="0" fillId="2" borderId="6" xfId="0" applyFill="1" applyBorder="1"/>
    <xf numFmtId="0" fontId="0" fillId="0" borderId="0" xfId="0" applyAlignment="1">
      <alignment vertical="top" wrapText="1"/>
    </xf>
    <xf numFmtId="0" fontId="0" fillId="2" borderId="3" xfId="0" applyFill="1" applyBorder="1" applyAlignment="1">
      <alignment wrapText="1"/>
    </xf>
    <xf numFmtId="0" fontId="0" fillId="2" borderId="4" xfId="0" applyFill="1" applyBorder="1" applyAlignment="1">
      <alignment wrapText="1"/>
    </xf>
    <xf numFmtId="0" fontId="0" fillId="2" borderId="0" xfId="0" applyFill="1" applyAlignment="1">
      <alignment horizontal="left" vertical="top" wrapText="1"/>
    </xf>
    <xf numFmtId="0" fontId="1" fillId="0" borderId="0" xfId="0" applyFont="1"/>
    <xf numFmtId="2" fontId="0" fillId="0" borderId="0" xfId="0" applyNumberFormat="1"/>
    <xf numFmtId="2" fontId="0" fillId="2" borderId="6"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Tension in Rope AB</a:t>
            </a:r>
            <a:r>
              <a:rPr lang="en-US" baseline="0"/>
              <a:t> and BC as a Function of Mass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Sheet1!$C$42</c:f>
              <c:strCache>
                <c:ptCount val="1"/>
                <c:pt idx="0">
                  <c:v>TBC(N)</c:v>
                </c:pt>
              </c:strCache>
            </c:strRef>
          </c:tx>
          <c:spPr>
            <a:ln w="25400" cap="rnd">
              <a:solidFill>
                <a:schemeClr val="accent1"/>
              </a:solidFill>
              <a:round/>
            </a:ln>
            <a:effectLst/>
          </c:spPr>
          <c:marker>
            <c:symbol val="square"/>
            <c:size val="5"/>
            <c:spPr>
              <a:noFill/>
              <a:ln w="9525">
                <a:noFill/>
              </a:ln>
              <a:effectLst/>
            </c:spPr>
          </c:marker>
          <c:trendline>
            <c:spPr>
              <a:ln w="19050" cap="rnd">
                <a:solidFill>
                  <a:schemeClr val="accent1"/>
                </a:solidFill>
                <a:prstDash val="solid"/>
              </a:ln>
              <a:effectLst/>
            </c:spPr>
            <c:trendlineType val="linear"/>
            <c:dispRSqr val="0"/>
            <c:dispEq val="1"/>
            <c:trendlineLbl>
              <c:layout>
                <c:manualLayout>
                  <c:x val="5.7404301430320853E-2"/>
                  <c:y val="4.797964793353415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Sheet1!$B$43:$B$52</c:f>
              <c:numCache>
                <c:formatCode>General</c:formatCode>
                <c:ptCount val="10"/>
                <c:pt idx="0">
                  <c:v>10</c:v>
                </c:pt>
                <c:pt idx="1">
                  <c:v>20</c:v>
                </c:pt>
                <c:pt idx="2">
                  <c:v>30</c:v>
                </c:pt>
                <c:pt idx="3">
                  <c:v>40</c:v>
                </c:pt>
                <c:pt idx="4">
                  <c:v>50</c:v>
                </c:pt>
                <c:pt idx="5">
                  <c:v>60</c:v>
                </c:pt>
                <c:pt idx="6">
                  <c:v>70</c:v>
                </c:pt>
                <c:pt idx="7">
                  <c:v>80</c:v>
                </c:pt>
                <c:pt idx="8">
                  <c:v>90</c:v>
                </c:pt>
                <c:pt idx="9">
                  <c:v>100</c:v>
                </c:pt>
              </c:numCache>
            </c:numRef>
          </c:xVal>
          <c:yVal>
            <c:numRef>
              <c:f>Sheet1!$C$43:$C$52</c:f>
              <c:numCache>
                <c:formatCode>General</c:formatCode>
                <c:ptCount val="10"/>
                <c:pt idx="0">
                  <c:v>751</c:v>
                </c:pt>
                <c:pt idx="1">
                  <c:v>702</c:v>
                </c:pt>
                <c:pt idx="2">
                  <c:v>653</c:v>
                </c:pt>
                <c:pt idx="3">
                  <c:v>604</c:v>
                </c:pt>
                <c:pt idx="4">
                  <c:v>555</c:v>
                </c:pt>
                <c:pt idx="5">
                  <c:v>506</c:v>
                </c:pt>
                <c:pt idx="6">
                  <c:v>457.00000000000006</c:v>
                </c:pt>
                <c:pt idx="7">
                  <c:v>408.00000000000006</c:v>
                </c:pt>
                <c:pt idx="8">
                  <c:v>359.00000000000006</c:v>
                </c:pt>
                <c:pt idx="9">
                  <c:v>310.00000000000006</c:v>
                </c:pt>
              </c:numCache>
            </c:numRef>
          </c:yVal>
          <c:smooth val="0"/>
          <c:extLst>
            <c:ext xmlns:c16="http://schemas.microsoft.com/office/drawing/2014/chart" uri="{C3380CC4-5D6E-409C-BE32-E72D297353CC}">
              <c16:uniqueId val="{00000000-0828-EF4E-84E9-4B0229F0C750}"/>
            </c:ext>
          </c:extLst>
        </c:ser>
        <c:ser>
          <c:idx val="1"/>
          <c:order val="1"/>
          <c:tx>
            <c:strRef>
              <c:f>Sheet1!$D$42</c:f>
              <c:strCache>
                <c:ptCount val="1"/>
                <c:pt idx="0">
                  <c:v>TAB(N)</c:v>
                </c:pt>
              </c:strCache>
            </c:strRef>
          </c:tx>
          <c:spPr>
            <a:ln w="25400" cap="rnd">
              <a:solidFill>
                <a:schemeClr val="accent2"/>
              </a:solidFill>
              <a:round/>
            </a:ln>
            <a:effectLst/>
          </c:spPr>
          <c:marker>
            <c:symbol val="circle"/>
            <c:size val="5"/>
            <c:spPr>
              <a:noFill/>
              <a:ln w="9525">
                <a:noFill/>
              </a:ln>
              <a:effectLst/>
            </c:spPr>
          </c:marker>
          <c:trendline>
            <c:spPr>
              <a:ln w="19050" cap="rnd">
                <a:solidFill>
                  <a:schemeClr val="accent2"/>
                </a:solidFill>
                <a:prstDash val="solid"/>
              </a:ln>
              <a:effectLst/>
            </c:spPr>
            <c:trendlineType val="linear"/>
            <c:dispRSqr val="0"/>
            <c:dispEq val="1"/>
            <c:trendlineLbl>
              <c:layout>
                <c:manualLayout>
                  <c:x val="5.0900373632995884E-2"/>
                  <c:y val="5.755923748210992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Sheet1!$B$43:$B$52</c:f>
              <c:numCache>
                <c:formatCode>General</c:formatCode>
                <c:ptCount val="10"/>
                <c:pt idx="0">
                  <c:v>10</c:v>
                </c:pt>
                <c:pt idx="1">
                  <c:v>20</c:v>
                </c:pt>
                <c:pt idx="2">
                  <c:v>30</c:v>
                </c:pt>
                <c:pt idx="3">
                  <c:v>40</c:v>
                </c:pt>
                <c:pt idx="4">
                  <c:v>50</c:v>
                </c:pt>
                <c:pt idx="5">
                  <c:v>60</c:v>
                </c:pt>
                <c:pt idx="6">
                  <c:v>70</c:v>
                </c:pt>
                <c:pt idx="7">
                  <c:v>80</c:v>
                </c:pt>
                <c:pt idx="8">
                  <c:v>90</c:v>
                </c:pt>
                <c:pt idx="9">
                  <c:v>100</c:v>
                </c:pt>
              </c:numCache>
            </c:numRef>
          </c:xVal>
          <c:yVal>
            <c:numRef>
              <c:f>Sheet1!$D$43:$D$52</c:f>
              <c:numCache>
                <c:formatCode>0.00</c:formatCode>
                <c:ptCount val="10"/>
                <c:pt idx="0">
                  <c:v>84.870489570875009</c:v>
                </c:pt>
                <c:pt idx="1">
                  <c:v>169.74097914175002</c:v>
                </c:pt>
                <c:pt idx="2">
                  <c:v>254.611468712625</c:v>
                </c:pt>
                <c:pt idx="3">
                  <c:v>339.48195828350003</c:v>
                </c:pt>
                <c:pt idx="4">
                  <c:v>424.35244785437504</c:v>
                </c:pt>
                <c:pt idx="5">
                  <c:v>509.22293742525</c:v>
                </c:pt>
                <c:pt idx="6">
                  <c:v>594.093426996125</c:v>
                </c:pt>
                <c:pt idx="7">
                  <c:v>678.96391656700007</c:v>
                </c:pt>
                <c:pt idx="8">
                  <c:v>763.83440613787491</c:v>
                </c:pt>
                <c:pt idx="9">
                  <c:v>848.70489570875009</c:v>
                </c:pt>
              </c:numCache>
            </c:numRef>
          </c:yVal>
          <c:smooth val="0"/>
          <c:extLst>
            <c:ext xmlns:c16="http://schemas.microsoft.com/office/drawing/2014/chart" uri="{C3380CC4-5D6E-409C-BE32-E72D297353CC}">
              <c16:uniqueId val="{00000001-0828-EF4E-84E9-4B0229F0C750}"/>
            </c:ext>
          </c:extLst>
        </c:ser>
        <c:ser>
          <c:idx val="2"/>
          <c:order val="2"/>
          <c:tx>
            <c:strRef>
              <c:f>Sheet1!$E$42</c:f>
              <c:strCache>
                <c:ptCount val="1"/>
                <c:pt idx="0">
                  <c:v>Max Load</c:v>
                </c:pt>
              </c:strCache>
            </c:strRef>
          </c:tx>
          <c:spPr>
            <a:ln w="19050" cap="rnd">
              <a:solidFill>
                <a:schemeClr val="accent3"/>
              </a:solidFill>
              <a:round/>
            </a:ln>
            <a:effectLst/>
          </c:spPr>
          <c:marker>
            <c:symbol val="circle"/>
            <c:size val="5"/>
            <c:spPr>
              <a:noFill/>
              <a:ln w="9525">
                <a:noFill/>
              </a:ln>
              <a:effectLst/>
            </c:spPr>
          </c:marker>
          <c:xVal>
            <c:numRef>
              <c:f>Sheet1!$B$43:$B$52</c:f>
              <c:numCache>
                <c:formatCode>General</c:formatCode>
                <c:ptCount val="10"/>
                <c:pt idx="0">
                  <c:v>10</c:v>
                </c:pt>
                <c:pt idx="1">
                  <c:v>20</c:v>
                </c:pt>
                <c:pt idx="2">
                  <c:v>30</c:v>
                </c:pt>
                <c:pt idx="3">
                  <c:v>40</c:v>
                </c:pt>
                <c:pt idx="4">
                  <c:v>50</c:v>
                </c:pt>
                <c:pt idx="5">
                  <c:v>60</c:v>
                </c:pt>
                <c:pt idx="6">
                  <c:v>70</c:v>
                </c:pt>
                <c:pt idx="7">
                  <c:v>80</c:v>
                </c:pt>
                <c:pt idx="8">
                  <c:v>90</c:v>
                </c:pt>
                <c:pt idx="9">
                  <c:v>100</c:v>
                </c:pt>
              </c:numCache>
            </c:numRef>
          </c:xVal>
          <c:yVal>
            <c:numRef>
              <c:f>Sheet1!$E$43:$E$52</c:f>
              <c:numCache>
                <c:formatCode>General</c:formatCode>
                <c:ptCount val="10"/>
                <c:pt idx="0">
                  <c:v>500</c:v>
                </c:pt>
                <c:pt idx="1">
                  <c:v>500</c:v>
                </c:pt>
                <c:pt idx="2">
                  <c:v>500</c:v>
                </c:pt>
                <c:pt idx="3">
                  <c:v>500</c:v>
                </c:pt>
                <c:pt idx="4">
                  <c:v>500</c:v>
                </c:pt>
                <c:pt idx="5">
                  <c:v>500</c:v>
                </c:pt>
                <c:pt idx="6">
                  <c:v>500</c:v>
                </c:pt>
                <c:pt idx="7">
                  <c:v>500</c:v>
                </c:pt>
                <c:pt idx="8">
                  <c:v>500</c:v>
                </c:pt>
                <c:pt idx="9">
                  <c:v>500</c:v>
                </c:pt>
              </c:numCache>
            </c:numRef>
          </c:yVal>
          <c:smooth val="0"/>
          <c:extLst>
            <c:ext xmlns:c16="http://schemas.microsoft.com/office/drawing/2014/chart" uri="{C3380CC4-5D6E-409C-BE32-E72D297353CC}">
              <c16:uniqueId val="{00000005-0828-EF4E-84E9-4B0229F0C750}"/>
            </c:ext>
          </c:extLst>
        </c:ser>
        <c:ser>
          <c:idx val="3"/>
          <c:order val="3"/>
          <c:tx>
            <c:strRef>
              <c:f>Sheet1!$B$60</c:f>
              <c:strCache>
                <c:ptCount val="1"/>
                <c:pt idx="0">
                  <c:v>Max MBC</c:v>
                </c:pt>
              </c:strCache>
            </c:strRef>
          </c:tx>
          <c:spPr>
            <a:ln w="19050" cap="rnd">
              <a:noFill/>
              <a:round/>
            </a:ln>
            <a:effectLst/>
          </c:spPr>
          <c:marker>
            <c:symbol val="circle"/>
            <c:size val="9"/>
            <c:spPr>
              <a:noFill/>
              <a:ln w="9525">
                <a:solidFill>
                  <a:schemeClr val="accent2"/>
                </a:solidFill>
              </a:ln>
              <a:effectLst/>
            </c:spPr>
          </c:marker>
          <c:xVal>
            <c:numRef>
              <c:f>Sheet1!$C$60</c:f>
              <c:numCache>
                <c:formatCode>0.00</c:formatCode>
                <c:ptCount val="1"/>
                <c:pt idx="0">
                  <c:v>58.913292774451605</c:v>
                </c:pt>
              </c:numCache>
            </c:numRef>
          </c:xVal>
          <c:yVal>
            <c:numRef>
              <c:f>Sheet1!$E$49</c:f>
              <c:numCache>
                <c:formatCode>General</c:formatCode>
                <c:ptCount val="1"/>
                <c:pt idx="0">
                  <c:v>500</c:v>
                </c:pt>
              </c:numCache>
            </c:numRef>
          </c:yVal>
          <c:smooth val="0"/>
          <c:extLst>
            <c:ext xmlns:c16="http://schemas.microsoft.com/office/drawing/2014/chart" uri="{C3380CC4-5D6E-409C-BE32-E72D297353CC}">
              <c16:uniqueId val="{00000006-0828-EF4E-84E9-4B0229F0C750}"/>
            </c:ext>
          </c:extLst>
        </c:ser>
        <c:ser>
          <c:idx val="4"/>
          <c:order val="4"/>
          <c:tx>
            <c:strRef>
              <c:f>Sheet1!$F$60</c:f>
              <c:strCache>
                <c:ptCount val="1"/>
                <c:pt idx="0">
                  <c:v>Max MAB</c:v>
                </c:pt>
              </c:strCache>
            </c:strRef>
          </c:tx>
          <c:spPr>
            <a:ln w="19050" cap="rnd">
              <a:noFill/>
              <a:round/>
            </a:ln>
            <a:effectLst/>
          </c:spPr>
          <c:marker>
            <c:symbol val="circle"/>
            <c:size val="9"/>
            <c:spPr>
              <a:noFill/>
              <a:ln w="9525">
                <a:solidFill>
                  <a:schemeClr val="accent1"/>
                </a:solidFill>
              </a:ln>
              <a:effectLst/>
            </c:spPr>
          </c:marker>
          <c:xVal>
            <c:numRef>
              <c:f>Sheet1!$G$60</c:f>
              <c:numCache>
                <c:formatCode>0.00</c:formatCode>
                <c:ptCount val="1"/>
                <c:pt idx="0">
                  <c:v>61.224489795918366</c:v>
                </c:pt>
              </c:numCache>
            </c:numRef>
          </c:xVal>
          <c:yVal>
            <c:numRef>
              <c:f>Sheet1!$E$49</c:f>
              <c:numCache>
                <c:formatCode>General</c:formatCode>
                <c:ptCount val="1"/>
                <c:pt idx="0">
                  <c:v>500</c:v>
                </c:pt>
              </c:numCache>
            </c:numRef>
          </c:yVal>
          <c:smooth val="0"/>
          <c:extLst>
            <c:ext xmlns:c16="http://schemas.microsoft.com/office/drawing/2014/chart" uri="{C3380CC4-5D6E-409C-BE32-E72D297353CC}">
              <c16:uniqueId val="{00000007-0828-EF4E-84E9-4B0229F0C750}"/>
            </c:ext>
          </c:extLst>
        </c:ser>
        <c:dLbls>
          <c:showLegendKey val="0"/>
          <c:showVal val="0"/>
          <c:showCatName val="0"/>
          <c:showSerName val="0"/>
          <c:showPercent val="0"/>
          <c:showBubbleSize val="0"/>
        </c:dLbls>
        <c:axId val="559795984"/>
        <c:axId val="559790560"/>
      </c:scatterChart>
      <c:valAx>
        <c:axId val="559795984"/>
        <c:scaling>
          <c:orientation val="minMax"/>
          <c:max val="11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 (Kg)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90560"/>
        <c:crosses val="autoZero"/>
        <c:crossBetween val="midCat"/>
      </c:valAx>
      <c:valAx>
        <c:axId val="559790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Tension (N)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9598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8466</xdr:colOff>
      <xdr:row>3</xdr:row>
      <xdr:rowOff>1</xdr:rowOff>
    </xdr:from>
    <xdr:to>
      <xdr:col>10</xdr:col>
      <xdr:colOff>635000</xdr:colOff>
      <xdr:row>24</xdr:row>
      <xdr:rowOff>143932</xdr:rowOff>
    </xdr:to>
    <xdr:grpSp>
      <xdr:nvGrpSpPr>
        <xdr:cNvPr id="6" name="Group 5">
          <a:extLst>
            <a:ext uri="{FF2B5EF4-FFF2-40B4-BE49-F238E27FC236}">
              <a16:creationId xmlns:a16="http://schemas.microsoft.com/office/drawing/2014/main" id="{6303E4E7-0817-9ADC-CB41-1B6ECB44F16D}"/>
            </a:ext>
          </a:extLst>
        </xdr:cNvPr>
        <xdr:cNvGrpSpPr/>
      </xdr:nvGrpSpPr>
      <xdr:grpSpPr>
        <a:xfrm>
          <a:off x="6623049" y="615157"/>
          <a:ext cx="2280180" cy="4575702"/>
          <a:chOff x="6756399" y="270935"/>
          <a:chExt cx="2286000" cy="4512731"/>
        </a:xfrm>
      </xdr:grpSpPr>
      <xdr:pic>
        <xdr:nvPicPr>
          <xdr:cNvPr id="2" name="Picture 1" descr="Simple support system with cables AB &amp; BC supporting mass m and load P.  Load P direction is along cable BC.">
            <a:extLst>
              <a:ext uri="{FF2B5EF4-FFF2-40B4-BE49-F238E27FC236}">
                <a16:creationId xmlns:a16="http://schemas.microsoft.com/office/drawing/2014/main" id="{C0727BF0-C676-F370-3934-533F14621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56399" y="1405467"/>
            <a:ext cx="2286000" cy="2856474"/>
          </a:xfrm>
          <a:prstGeom prst="rect">
            <a:avLst/>
          </a:prstGeom>
          <a:ln>
            <a:noFill/>
          </a:ln>
        </xdr:spPr>
        <xdr:style>
          <a:lnRef idx="2">
            <a:schemeClr val="dk1"/>
          </a:lnRef>
          <a:fillRef idx="1">
            <a:schemeClr val="lt1"/>
          </a:fillRef>
          <a:effectRef idx="0">
            <a:schemeClr val="dk1"/>
          </a:effectRef>
          <a:fontRef idx="minor">
            <a:schemeClr val="dk1"/>
          </a:fontRef>
        </xdr:style>
      </xdr:pic>
      <xdr:sp macro="" textlink="">
        <xdr:nvSpPr>
          <xdr:cNvPr id="3" name="TextBox 2">
            <a:extLst>
              <a:ext uri="{FF2B5EF4-FFF2-40B4-BE49-F238E27FC236}">
                <a16:creationId xmlns:a16="http://schemas.microsoft.com/office/drawing/2014/main" id="{FEBC07FA-3437-3916-29B0-8B55ABB25244}"/>
              </a:ext>
            </a:extLst>
          </xdr:cNvPr>
          <xdr:cNvSpPr txBox="1"/>
        </xdr:nvSpPr>
        <xdr:spPr>
          <a:xfrm>
            <a:off x="6756399" y="270935"/>
            <a:ext cx="2286000" cy="1125693"/>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sz="1100" b="0" i="0" u="none" strike="noStrike">
                <a:solidFill>
                  <a:schemeClr val="dk1"/>
                </a:solidFill>
                <a:effectLst/>
                <a:latin typeface="+mn-lt"/>
                <a:ea typeface="+mn-ea"/>
                <a:cs typeface="+mn-cs"/>
              </a:rPr>
              <a:t>The figure shows a simple support system with cables </a:t>
            </a:r>
            <a:r>
              <a:rPr lang="en-US" sz="1100" b="1" i="1" u="none" strike="noStrike">
                <a:solidFill>
                  <a:schemeClr val="dk1"/>
                </a:solidFill>
                <a:effectLst/>
                <a:latin typeface="+mn-lt"/>
                <a:ea typeface="+mn-ea"/>
                <a:cs typeface="+mn-cs"/>
              </a:rPr>
              <a:t>AB</a:t>
            </a:r>
            <a:r>
              <a:rPr lang="en-US" sz="1100" b="0" i="0" u="none" strike="noStrike">
                <a:solidFill>
                  <a:schemeClr val="dk1"/>
                </a:solidFill>
                <a:effectLst/>
                <a:latin typeface="+mn-lt"/>
                <a:ea typeface="+mn-ea"/>
                <a:cs typeface="+mn-cs"/>
              </a:rPr>
              <a:t> and </a:t>
            </a:r>
            <a:r>
              <a:rPr lang="en-US" sz="1100" b="1" i="1" u="none" strike="noStrike">
                <a:solidFill>
                  <a:schemeClr val="dk1"/>
                </a:solidFill>
                <a:effectLst/>
                <a:latin typeface="+mn-lt"/>
                <a:ea typeface="+mn-ea"/>
                <a:cs typeface="+mn-cs"/>
              </a:rPr>
              <a:t>BC</a:t>
            </a:r>
            <a:r>
              <a:rPr lang="en-US" sz="1100" b="0" i="0" u="none" strike="noStrike">
                <a:solidFill>
                  <a:schemeClr val="dk1"/>
                </a:solidFill>
                <a:effectLst/>
                <a:latin typeface="+mn-lt"/>
                <a:ea typeface="+mn-ea"/>
                <a:cs typeface="+mn-cs"/>
              </a:rPr>
              <a:t> supporting mass </a:t>
            </a:r>
            <a:r>
              <a:rPr lang="en-US" sz="1100" b="1" i="1" u="none" strike="noStrike">
                <a:solidFill>
                  <a:schemeClr val="dk1"/>
                </a:solidFill>
                <a:effectLst/>
                <a:latin typeface="+mn-lt"/>
                <a:ea typeface="+mn-ea"/>
                <a:cs typeface="+mn-cs"/>
              </a:rPr>
              <a:t>m</a:t>
            </a:r>
            <a:r>
              <a:rPr lang="en-US" sz="1100" b="0" i="0" u="none" strike="noStrike">
                <a:solidFill>
                  <a:schemeClr val="dk1"/>
                </a:solidFill>
                <a:effectLst/>
                <a:latin typeface="+mn-lt"/>
                <a:ea typeface="+mn-ea"/>
                <a:cs typeface="+mn-cs"/>
              </a:rPr>
              <a:t> and load </a:t>
            </a:r>
            <a:r>
              <a:rPr lang="en-US" sz="1100" b="1" i="1" u="none" strike="noStrike">
                <a:solidFill>
                  <a:schemeClr val="dk1"/>
                </a:solidFill>
                <a:effectLst/>
                <a:latin typeface="+mn-lt"/>
                <a:ea typeface="+mn-ea"/>
                <a:cs typeface="+mn-cs"/>
              </a:rPr>
              <a:t>P</a:t>
            </a:r>
            <a:r>
              <a:rPr lang="en-US" sz="1100" b="0" i="0" u="none" strike="noStrike">
                <a:solidFill>
                  <a:schemeClr val="dk1"/>
                </a:solidFill>
                <a:effectLst/>
                <a:latin typeface="+mn-lt"/>
                <a:ea typeface="+mn-ea"/>
                <a:cs typeface="+mn-cs"/>
              </a:rPr>
              <a:t>.  The direction of load </a:t>
            </a:r>
            <a:r>
              <a:rPr lang="en-US" sz="1100" b="1" i="1" u="none" strike="noStrike">
                <a:solidFill>
                  <a:schemeClr val="dk1"/>
                </a:solidFill>
                <a:effectLst/>
                <a:latin typeface="+mn-lt"/>
                <a:ea typeface="+mn-ea"/>
                <a:cs typeface="+mn-cs"/>
              </a:rPr>
              <a:t>P</a:t>
            </a:r>
            <a:r>
              <a:rPr lang="en-US" sz="1100" b="0" i="0" u="none" strike="noStrike">
                <a:solidFill>
                  <a:schemeClr val="dk1"/>
                </a:solidFill>
                <a:effectLst/>
                <a:latin typeface="+mn-lt"/>
                <a:ea typeface="+mn-ea"/>
                <a:cs typeface="+mn-cs"/>
              </a:rPr>
              <a:t> is along cable </a:t>
            </a:r>
            <a:r>
              <a:rPr lang="en-US" sz="1100" b="1" i="1" u="none" strike="noStrike">
                <a:solidFill>
                  <a:schemeClr val="dk1"/>
                </a:solidFill>
                <a:effectLst/>
                <a:latin typeface="+mn-lt"/>
                <a:ea typeface="+mn-ea"/>
                <a:cs typeface="+mn-cs"/>
              </a:rPr>
              <a:t>BC</a:t>
            </a:r>
            <a:r>
              <a:rPr lang="en-US" sz="1100" b="0" i="0" u="none" strike="noStrike">
                <a:solidFill>
                  <a:schemeClr val="dk1"/>
                </a:solidFill>
                <a:effectLst/>
                <a:latin typeface="+mn-lt"/>
                <a:ea typeface="+mn-ea"/>
                <a:cs typeface="+mn-cs"/>
              </a:rPr>
              <a:t>. The figure applies to both problems 1 and 2.</a:t>
            </a:r>
            <a:endParaRPr lang="en-US" sz="1100"/>
          </a:p>
        </xdr:txBody>
      </xdr:sp>
      <xdr:sp macro="" textlink="">
        <xdr:nvSpPr>
          <xdr:cNvPr id="5" name="TextBox 4">
            <a:extLst>
              <a:ext uri="{FF2B5EF4-FFF2-40B4-BE49-F238E27FC236}">
                <a16:creationId xmlns:a16="http://schemas.microsoft.com/office/drawing/2014/main" id="{AC620D97-940B-ADFF-CFBB-5C90C2857B81}"/>
              </a:ext>
            </a:extLst>
          </xdr:cNvPr>
          <xdr:cNvSpPr txBox="1"/>
        </xdr:nvSpPr>
        <xdr:spPr>
          <a:xfrm>
            <a:off x="6756399" y="4224867"/>
            <a:ext cx="2286000" cy="55879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ctr"/>
            <a:r>
              <a:rPr lang="en-US" sz="1100" b="1" i="0" u="none" strike="noStrike">
                <a:solidFill>
                  <a:schemeClr val="dk1"/>
                </a:solidFill>
                <a:effectLst/>
                <a:latin typeface="+mn-lt"/>
                <a:ea typeface="+mn-ea"/>
                <a:cs typeface="+mn-cs"/>
              </a:rPr>
              <a:t>Simple Support System for Problems 1 &amp; 2</a:t>
            </a:r>
            <a:endParaRPr lang="en-US" sz="1100"/>
          </a:p>
        </xdr:txBody>
      </xdr:sp>
    </xdr:grpSp>
    <xdr:clientData/>
  </xdr:twoCellAnchor>
  <xdr:twoCellAnchor>
    <xdr:from>
      <xdr:col>4</xdr:col>
      <xdr:colOff>371930</xdr:colOff>
      <xdr:row>41</xdr:row>
      <xdr:rowOff>2413</xdr:rowOff>
    </xdr:from>
    <xdr:to>
      <xdr:col>10</xdr:col>
      <xdr:colOff>668868</xdr:colOff>
      <xdr:row>57</xdr:row>
      <xdr:rowOff>67732</xdr:rowOff>
    </xdr:to>
    <xdr:graphicFrame macro="">
      <xdr:nvGraphicFramePr>
        <xdr:cNvPr id="7" name="Chart 6">
          <a:extLst>
            <a:ext uri="{FF2B5EF4-FFF2-40B4-BE49-F238E27FC236}">
              <a16:creationId xmlns:a16="http://schemas.microsoft.com/office/drawing/2014/main" id="{178DF941-F3FD-515F-F1B4-A306D7B7E2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72BB-E1B3-DF47-B9DF-EAE5D222B38A}">
  <sheetPr>
    <pageSetUpPr fitToPage="1"/>
  </sheetPr>
  <dimension ref="A1:K76"/>
  <sheetViews>
    <sheetView tabSelected="1" topLeftCell="A59" zoomScale="192" workbookViewId="0">
      <selection activeCell="F66" sqref="F66"/>
    </sheetView>
  </sheetViews>
  <sheetFormatPr baseColWidth="10" defaultRowHeight="16" x14ac:dyDescent="0.2"/>
  <sheetData>
    <row r="1" spans="1:11" x14ac:dyDescent="0.2">
      <c r="A1" s="1"/>
      <c r="B1" s="1"/>
      <c r="C1" s="1"/>
      <c r="D1" s="1"/>
      <c r="E1" s="1"/>
      <c r="F1" s="1"/>
      <c r="G1" s="1"/>
      <c r="H1" s="1"/>
      <c r="I1" s="1"/>
      <c r="J1" s="1"/>
      <c r="K1" s="1"/>
    </row>
    <row r="2" spans="1:11" x14ac:dyDescent="0.2">
      <c r="B2" s="9" t="s">
        <v>4</v>
      </c>
      <c r="C2" s="9"/>
    </row>
    <row r="3" spans="1:11" x14ac:dyDescent="0.2">
      <c r="B3" s="9"/>
      <c r="C3" s="9"/>
    </row>
    <row r="4" spans="1:11" ht="16" customHeight="1" x14ac:dyDescent="0.2">
      <c r="B4" s="10" t="s">
        <v>3</v>
      </c>
      <c r="C4" s="10"/>
      <c r="D4" s="10"/>
      <c r="E4" s="10"/>
      <c r="F4" s="10"/>
      <c r="G4" s="10"/>
    </row>
    <row r="5" spans="1:11" x14ac:dyDescent="0.2">
      <c r="B5" s="10"/>
      <c r="C5" s="10"/>
      <c r="D5" s="10"/>
      <c r="E5" s="10"/>
      <c r="F5" s="10"/>
      <c r="G5" s="10"/>
    </row>
    <row r="6" spans="1:11" x14ac:dyDescent="0.2">
      <c r="B6" s="10"/>
      <c r="C6" s="10"/>
      <c r="D6" s="10"/>
      <c r="E6" s="10"/>
      <c r="F6" s="10"/>
      <c r="G6" s="10"/>
    </row>
    <row r="7" spans="1:11" x14ac:dyDescent="0.2">
      <c r="B7" s="10"/>
      <c r="C7" s="10"/>
      <c r="D7" s="10"/>
      <c r="E7" s="10"/>
      <c r="F7" s="10"/>
      <c r="G7" s="10"/>
    </row>
    <row r="8" spans="1:11" x14ac:dyDescent="0.2">
      <c r="B8" s="10"/>
      <c r="C8" s="10"/>
      <c r="D8" s="10"/>
      <c r="E8" s="10"/>
      <c r="F8" s="10"/>
      <c r="G8" s="10"/>
    </row>
    <row r="9" spans="1:11" x14ac:dyDescent="0.2">
      <c r="B9" s="8"/>
      <c r="C9" s="8"/>
      <c r="D9" s="8"/>
      <c r="E9" s="8"/>
      <c r="F9" s="8"/>
      <c r="G9" s="8"/>
    </row>
    <row r="10" spans="1:11" ht="17" x14ac:dyDescent="0.2">
      <c r="B10" s="4" t="s">
        <v>2</v>
      </c>
      <c r="C10" s="5">
        <v>800</v>
      </c>
      <c r="D10" s="8"/>
      <c r="E10" s="18" t="s">
        <v>13</v>
      </c>
      <c r="F10" s="19">
        <v>70</v>
      </c>
      <c r="G10" s="8"/>
    </row>
    <row r="13" spans="1:11" x14ac:dyDescent="0.2">
      <c r="B13" s="13" t="s">
        <v>5</v>
      </c>
      <c r="C13" s="13"/>
      <c r="E13" s="12" t="s">
        <v>6</v>
      </c>
    </row>
    <row r="14" spans="1:11" ht="18" x14ac:dyDescent="0.25">
      <c r="B14" s="11" t="s">
        <v>0</v>
      </c>
      <c r="C14" s="11" t="s">
        <v>1</v>
      </c>
      <c r="E14" s="11"/>
    </row>
    <row r="15" spans="1:11" x14ac:dyDescent="0.2">
      <c r="B15" s="11">
        <f>-COS(RADIANS(30))</f>
        <v>-0.86602540378443871</v>
      </c>
      <c r="C15" s="11">
        <f>-COS(RADIANS(60))</f>
        <v>-0.50000000000000011</v>
      </c>
      <c r="E15" s="11">
        <f>-800*COS(RADIANS(30))</f>
        <v>-692.82032302755101</v>
      </c>
    </row>
    <row r="16" spans="1:11" x14ac:dyDescent="0.2">
      <c r="B16" s="11">
        <f>-SIN(RADIANS(30))</f>
        <v>-0.49999999999999994</v>
      </c>
      <c r="C16" s="11">
        <f>SIN(RADIANS(60))</f>
        <v>0.8660254037844386</v>
      </c>
      <c r="E16" s="11">
        <f>F10*9.8-C10*SIN(RADIANS(30))</f>
        <v>286.00000000000006</v>
      </c>
    </row>
    <row r="19" spans="1:11" x14ac:dyDescent="0.2">
      <c r="B19" s="14" t="s">
        <v>7</v>
      </c>
      <c r="C19" s="14"/>
      <c r="D19" s="14"/>
      <c r="E19" s="14"/>
      <c r="F19" s="14"/>
    </row>
    <row r="20" spans="1:11" ht="19" x14ac:dyDescent="0.2">
      <c r="B20" s="14" t="s">
        <v>8</v>
      </c>
      <c r="C20" s="14"/>
      <c r="D20" s="14"/>
      <c r="E20" s="14"/>
      <c r="F20" s="14"/>
    </row>
    <row r="23" spans="1:11" ht="18" x14ac:dyDescent="0.25">
      <c r="B23" s="2" t="s">
        <v>0</v>
      </c>
      <c r="C23" s="15" cm="1">
        <f t="array" ref="C23:C24">MMULT(MINVERSE(B15:C16),E15:E16)</f>
        <v>456.99999999999994</v>
      </c>
      <c r="D23" s="3" t="s">
        <v>9</v>
      </c>
    </row>
    <row r="24" spans="1:11" ht="18" x14ac:dyDescent="0.25">
      <c r="B24" s="4" t="s">
        <v>1</v>
      </c>
      <c r="C24" s="16">
        <v>594.093426996125</v>
      </c>
      <c r="D24" s="5" t="s">
        <v>9</v>
      </c>
    </row>
    <row r="26" spans="1:11" x14ac:dyDescent="0.2">
      <c r="B26" s="7"/>
      <c r="C26" s="7"/>
      <c r="D26" s="7"/>
      <c r="E26" s="7"/>
      <c r="F26" s="7"/>
    </row>
    <row r="27" spans="1:11" x14ac:dyDescent="0.2">
      <c r="B27" t="s">
        <v>12</v>
      </c>
    </row>
    <row r="29" spans="1:11" x14ac:dyDescent="0.2">
      <c r="A29" s="1"/>
      <c r="B29" s="1"/>
      <c r="C29" s="1"/>
      <c r="D29" s="1"/>
      <c r="E29" s="1"/>
      <c r="F29" s="1"/>
      <c r="G29" s="1"/>
      <c r="H29" s="1"/>
      <c r="I29" s="1"/>
      <c r="J29" s="1"/>
      <c r="K29" s="1"/>
    </row>
    <row r="30" spans="1:11" x14ac:dyDescent="0.2">
      <c r="B30" s="9" t="s">
        <v>10</v>
      </c>
      <c r="C30" s="9"/>
    </row>
    <row r="31" spans="1:11" x14ac:dyDescent="0.2">
      <c r="B31" s="9"/>
      <c r="C31" s="9"/>
    </row>
    <row r="32" spans="1:11" ht="16" customHeight="1" x14ac:dyDescent="0.2">
      <c r="B32" s="10" t="s">
        <v>11</v>
      </c>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row r="37" spans="2:7" x14ac:dyDescent="0.2">
      <c r="B37" s="10"/>
      <c r="C37" s="10"/>
      <c r="D37" s="10"/>
      <c r="E37" s="10"/>
      <c r="F37" s="10"/>
      <c r="G37" s="10"/>
    </row>
    <row r="38" spans="2:7" x14ac:dyDescent="0.2">
      <c r="B38" s="10"/>
      <c r="C38" s="10"/>
      <c r="D38" s="10"/>
      <c r="E38" s="10"/>
      <c r="F38" s="10"/>
      <c r="G38" s="10"/>
    </row>
    <row r="39" spans="2:7" x14ac:dyDescent="0.2">
      <c r="B39" s="10"/>
      <c r="C39" s="10"/>
      <c r="D39" s="10"/>
      <c r="E39" s="10"/>
      <c r="F39" s="10"/>
      <c r="G39" s="10"/>
    </row>
    <row r="40" spans="2:7" x14ac:dyDescent="0.2">
      <c r="B40" s="17"/>
      <c r="C40" s="17"/>
      <c r="D40" s="17"/>
      <c r="E40" s="17"/>
      <c r="F40" s="17"/>
      <c r="G40" s="17"/>
    </row>
    <row r="41" spans="2:7" x14ac:dyDescent="0.2">
      <c r="B41" s="17"/>
      <c r="C41" s="17"/>
      <c r="D41" s="17"/>
      <c r="E41" s="17"/>
      <c r="F41" s="17"/>
      <c r="G41" s="17"/>
    </row>
    <row r="42" spans="2:7" ht="18" x14ac:dyDescent="0.25">
      <c r="B42" t="s">
        <v>18</v>
      </c>
      <c r="C42" t="s">
        <v>19</v>
      </c>
      <c r="D42" t="s">
        <v>20</v>
      </c>
      <c r="E42" s="21" t="s">
        <v>16</v>
      </c>
    </row>
    <row r="43" spans="2:7" x14ac:dyDescent="0.2">
      <c r="B43">
        <v>10</v>
      </c>
      <c r="C43">
        <f>$C$10-(SIN(RADIANS(30)))*B43*9.8</f>
        <v>751</v>
      </c>
      <c r="D43" s="22">
        <f>COS(RADIANS(30))*B43*9.8</f>
        <v>84.870489570875009</v>
      </c>
      <c r="E43" s="21">
        <v>500</v>
      </c>
    </row>
    <row r="44" spans="2:7" x14ac:dyDescent="0.2">
      <c r="B44">
        <v>20</v>
      </c>
      <c r="C44">
        <f t="shared" ref="C44:C52" si="0">$C$10-(SIN(RADIANS(30)))*B44*9.8</f>
        <v>702</v>
      </c>
      <c r="D44" s="22">
        <f t="shared" ref="D44:D52" si="1">COS(RADIANS(30))*B44*9.8</f>
        <v>169.74097914175002</v>
      </c>
      <c r="E44" s="21">
        <v>500</v>
      </c>
    </row>
    <row r="45" spans="2:7" x14ac:dyDescent="0.2">
      <c r="B45">
        <v>30</v>
      </c>
      <c r="C45">
        <f t="shared" si="0"/>
        <v>653</v>
      </c>
      <c r="D45" s="22">
        <f t="shared" si="1"/>
        <v>254.611468712625</v>
      </c>
      <c r="E45" s="21">
        <v>500</v>
      </c>
    </row>
    <row r="46" spans="2:7" x14ac:dyDescent="0.2">
      <c r="B46">
        <v>40</v>
      </c>
      <c r="C46">
        <f t="shared" si="0"/>
        <v>604</v>
      </c>
      <c r="D46" s="22">
        <f t="shared" si="1"/>
        <v>339.48195828350003</v>
      </c>
      <c r="E46" s="21">
        <v>500</v>
      </c>
    </row>
    <row r="47" spans="2:7" x14ac:dyDescent="0.2">
      <c r="B47">
        <v>50</v>
      </c>
      <c r="C47">
        <f t="shared" si="0"/>
        <v>555</v>
      </c>
      <c r="D47" s="22">
        <f t="shared" si="1"/>
        <v>424.35244785437504</v>
      </c>
      <c r="E47" s="21">
        <v>500</v>
      </c>
    </row>
    <row r="48" spans="2:7" x14ac:dyDescent="0.2">
      <c r="B48">
        <v>60</v>
      </c>
      <c r="C48">
        <f t="shared" si="0"/>
        <v>506</v>
      </c>
      <c r="D48" s="22">
        <f t="shared" si="1"/>
        <v>509.22293742525</v>
      </c>
      <c r="E48" s="21">
        <v>500</v>
      </c>
    </row>
    <row r="49" spans="2:8" x14ac:dyDescent="0.2">
      <c r="B49">
        <v>70</v>
      </c>
      <c r="C49">
        <f t="shared" si="0"/>
        <v>457.00000000000006</v>
      </c>
      <c r="D49" s="22">
        <f t="shared" si="1"/>
        <v>594.093426996125</v>
      </c>
      <c r="E49" s="21">
        <v>500</v>
      </c>
    </row>
    <row r="50" spans="2:8" x14ac:dyDescent="0.2">
      <c r="B50">
        <v>80</v>
      </c>
      <c r="C50">
        <f t="shared" si="0"/>
        <v>408.00000000000006</v>
      </c>
      <c r="D50" s="22">
        <f t="shared" si="1"/>
        <v>678.96391656700007</v>
      </c>
      <c r="E50" s="21">
        <v>500</v>
      </c>
    </row>
    <row r="51" spans="2:8" x14ac:dyDescent="0.2">
      <c r="B51">
        <v>90</v>
      </c>
      <c r="C51">
        <f t="shared" si="0"/>
        <v>359.00000000000006</v>
      </c>
      <c r="D51" s="22">
        <f t="shared" si="1"/>
        <v>763.83440613787491</v>
      </c>
      <c r="E51" s="21">
        <v>500</v>
      </c>
    </row>
    <row r="52" spans="2:8" x14ac:dyDescent="0.2">
      <c r="B52">
        <v>100</v>
      </c>
      <c r="C52">
        <f t="shared" si="0"/>
        <v>310.00000000000006</v>
      </c>
      <c r="D52" s="22">
        <f t="shared" si="1"/>
        <v>848.70489570875009</v>
      </c>
      <c r="E52" s="21">
        <v>500</v>
      </c>
    </row>
    <row r="60" spans="2:8" ht="18" x14ac:dyDescent="0.25">
      <c r="B60" s="4" t="s">
        <v>15</v>
      </c>
      <c r="C60" s="23">
        <f>500/(SLOPE(D43:D52,B43:B52))</f>
        <v>58.913292774451605</v>
      </c>
      <c r="D60" s="5" t="s">
        <v>9</v>
      </c>
      <c r="F60" s="4" t="s">
        <v>14</v>
      </c>
      <c r="G60" s="23">
        <f xml:space="preserve"> (500-800)/SLOPE(C43:C52,B43:B52)</f>
        <v>61.224489795918366</v>
      </c>
      <c r="H60" s="5" t="s">
        <v>9</v>
      </c>
    </row>
    <row r="62" spans="2:8" x14ac:dyDescent="0.2">
      <c r="B62" s="20" t="s">
        <v>17</v>
      </c>
      <c r="C62" s="20"/>
      <c r="D62" s="20"/>
      <c r="E62" s="20"/>
      <c r="F62" s="20"/>
      <c r="G62" s="20"/>
    </row>
    <row r="63" spans="2:8" x14ac:dyDescent="0.2">
      <c r="B63" s="20"/>
      <c r="C63" s="20"/>
      <c r="D63" s="20"/>
      <c r="E63" s="20"/>
      <c r="F63" s="20"/>
      <c r="G63" s="20"/>
    </row>
    <row r="70" spans="3:6" x14ac:dyDescent="0.2">
      <c r="C70" s="6"/>
      <c r="D70" s="6"/>
      <c r="E70" s="6"/>
      <c r="F70" s="6"/>
    </row>
    <row r="71" spans="3:6" x14ac:dyDescent="0.2">
      <c r="C71" s="6"/>
      <c r="D71" s="6"/>
      <c r="E71" s="6"/>
      <c r="F71" s="6"/>
    </row>
    <row r="72" spans="3:6" x14ac:dyDescent="0.2">
      <c r="C72" s="6"/>
      <c r="D72" s="6"/>
      <c r="E72" s="6"/>
      <c r="F72" s="6"/>
    </row>
    <row r="73" spans="3:6" x14ac:dyDescent="0.2">
      <c r="C73" s="6"/>
      <c r="D73" s="6"/>
      <c r="E73" s="6"/>
      <c r="F73" s="6"/>
    </row>
    <row r="74" spans="3:6" x14ac:dyDescent="0.2">
      <c r="C74" s="6"/>
      <c r="D74" s="6"/>
      <c r="E74" s="6"/>
      <c r="F74" s="6"/>
    </row>
    <row r="75" spans="3:6" x14ac:dyDescent="0.2">
      <c r="C75" s="6"/>
      <c r="D75" s="6"/>
      <c r="E75" s="6"/>
      <c r="F75" s="6"/>
    </row>
    <row r="76" spans="3:6" x14ac:dyDescent="0.2">
      <c r="C76" s="6"/>
      <c r="D76" s="6"/>
      <c r="E76" s="6"/>
      <c r="F76" s="6"/>
    </row>
  </sheetData>
  <mergeCells count="9">
    <mergeCell ref="B62:G63"/>
    <mergeCell ref="B30:C31"/>
    <mergeCell ref="B32:G39"/>
    <mergeCell ref="B26:F26"/>
    <mergeCell ref="B4:G8"/>
    <mergeCell ref="B2:C3"/>
    <mergeCell ref="B13:C13"/>
    <mergeCell ref="B19:F19"/>
    <mergeCell ref="B20:F20"/>
  </mergeCells>
  <pageMargins left="0.7" right="0.7" top="0.75" bottom="0.75" header="0.3" footer="0.3"/>
  <pageSetup scale="95"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Vosburg</dc:creator>
  <cp:lastModifiedBy>Ethan Vosburg</cp:lastModifiedBy>
  <cp:lastPrinted>2023-01-31T05:49:48Z</cp:lastPrinted>
  <dcterms:created xsi:type="dcterms:W3CDTF">2023-01-30T23:33:44Z</dcterms:created>
  <dcterms:modified xsi:type="dcterms:W3CDTF">2023-02-04T19:56:45Z</dcterms:modified>
</cp:coreProperties>
</file>