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mc:AlternateContent xmlns:mc="http://schemas.openxmlformats.org/markup-compatibility/2006">
    <mc:Choice Requires="x15">
      <x15ac:absPath xmlns:x15ac="http://schemas.microsoft.com/office/spreadsheetml/2010/11/ac" url="https://acadiau-my.sharepoint.com/personal/162144e_acadiau_ca/Documents/"/>
    </mc:Choice>
  </mc:AlternateContent>
  <xr:revisionPtr revIDLastSave="0" documentId="8_{E1B63E78-A63F-4E0D-8441-DFE254BF8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e Modal" sheetId="1" r:id="rId1"/>
    <sheet name="Loan Back Groun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30" i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B5" i="1"/>
  <c r="B37" i="1"/>
  <c r="C37" i="1" s="1"/>
  <c r="B26" i="1"/>
  <c r="B27" i="1" s="1"/>
  <c r="B25" i="1"/>
  <c r="B35" i="1"/>
  <c r="C35" i="1" s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B34" i="1"/>
  <c r="C34" i="1" s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AC34" i="1" s="1"/>
  <c r="AD34" i="1" s="1"/>
  <c r="AE34" i="1" s="1"/>
  <c r="AF34" i="1" s="1"/>
  <c r="B32" i="1"/>
  <c r="B33" i="1"/>
  <c r="C33" i="1" s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C32" i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AC32" i="1" s="1"/>
  <c r="AD32" i="1" s="1"/>
  <c r="AE32" i="1" s="1"/>
  <c r="AF32" i="1" s="1"/>
  <c r="B31" i="1"/>
  <c r="C31" i="1" s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AC31" i="1" s="1"/>
  <c r="AD31" i="1" s="1"/>
  <c r="AE31" i="1" s="1"/>
  <c r="AF31" i="1" s="1"/>
  <c r="B29" i="1"/>
  <c r="C29" i="1" s="1"/>
  <c r="C10" i="2"/>
  <c r="C4" i="2"/>
  <c r="C6" i="2"/>
  <c r="C24" i="1"/>
  <c r="C45" i="1" s="1"/>
  <c r="H5" i="2" a="1"/>
  <c r="H5" i="2" s="1"/>
  <c r="C3" i="2"/>
  <c r="G4" i="2"/>
  <c r="B38" i="1" l="1"/>
  <c r="B39" i="1" s="1"/>
  <c r="D37" i="1"/>
  <c r="D24" i="1"/>
  <c r="G5" i="2" a="1"/>
  <c r="G5" i="2" s="1"/>
  <c r="C2" i="2"/>
  <c r="O4" i="2" s="1"/>
  <c r="M4" i="2" s="1"/>
  <c r="H4" i="2" a="1"/>
  <c r="H4" i="2" s="1"/>
  <c r="B40" i="1" l="1"/>
  <c r="D29" i="1"/>
  <c r="E37" i="1"/>
  <c r="E24" i="1"/>
  <c r="D45" i="1"/>
  <c r="P4" i="2"/>
  <c r="J4" i="2" s="1"/>
  <c r="H6" i="2" a="1"/>
  <c r="H6" i="2" s="1"/>
  <c r="C7" i="2"/>
  <c r="G6" i="2" a="1"/>
  <c r="G6" i="2" s="1"/>
  <c r="H7" i="2" a="1"/>
  <c r="H7" i="2" s="1"/>
  <c r="H8" i="2" s="1" a="1"/>
  <c r="H8" i="2" s="1"/>
  <c r="H9" i="2" s="1" a="1"/>
  <c r="H9" i="2" s="1"/>
  <c r="H10" i="2" s="1" a="1"/>
  <c r="H10" i="2" s="1"/>
  <c r="H11" i="2" s="1" a="1"/>
  <c r="H11" i="2" s="1"/>
  <c r="H12" i="2" s="1" a="1"/>
  <c r="H12" i="2" s="1"/>
  <c r="H13" i="2" s="1" a="1"/>
  <c r="H13" i="2" s="1"/>
  <c r="H14" i="2" s="1" a="1"/>
  <c r="H14" i="2" s="1"/>
  <c r="H15" i="2" s="1" a="1"/>
  <c r="H15" i="2" s="1"/>
  <c r="H16" i="2" s="1" a="1"/>
  <c r="H16" i="2" s="1"/>
  <c r="H17" i="2" s="1" a="1"/>
  <c r="H17" i="2" s="1"/>
  <c r="H18" i="2" s="1" a="1"/>
  <c r="H18" i="2" s="1"/>
  <c r="H19" i="2" s="1" a="1"/>
  <c r="H19" i="2" s="1"/>
  <c r="H20" i="2" s="1" a="1"/>
  <c r="H20" i="2" s="1"/>
  <c r="H21" i="2" s="1" a="1"/>
  <c r="H21" i="2" s="1"/>
  <c r="H22" i="2" s="1" a="1"/>
  <c r="H22" i="2" s="1"/>
  <c r="H23" i="2" s="1" a="1"/>
  <c r="H23" i="2" s="1"/>
  <c r="H24" i="2" s="1" a="1"/>
  <c r="H24" i="2" s="1"/>
  <c r="H25" i="2" s="1" a="1"/>
  <c r="H25" i="2" s="1"/>
  <c r="H26" i="2" s="1" a="1"/>
  <c r="H26" i="2" s="1"/>
  <c r="H27" i="2" s="1" a="1"/>
  <c r="H27" i="2" s="1"/>
  <c r="H28" i="2" s="1" a="1"/>
  <c r="H28" i="2" s="1"/>
  <c r="H29" i="2" s="1" a="1"/>
  <c r="H29" i="2" s="1"/>
  <c r="H30" i="2" s="1" a="1"/>
  <c r="H30" i="2" s="1"/>
  <c r="H31" i="2" s="1" a="1"/>
  <c r="H31" i="2" s="1"/>
  <c r="H32" i="2" s="1" a="1"/>
  <c r="H32" i="2" s="1"/>
  <c r="H33" i="2" s="1" a="1"/>
  <c r="H33" i="2" s="1"/>
  <c r="H34" i="2" s="1" a="1"/>
  <c r="H34" i="2" s="1"/>
  <c r="H35" i="2" s="1" a="1"/>
  <c r="H35" i="2" s="1"/>
  <c r="H36" i="2" s="1" a="1"/>
  <c r="H36" i="2" s="1"/>
  <c r="H37" i="2" s="1" a="1"/>
  <c r="H37" i="2" s="1"/>
  <c r="H38" i="2" s="1" a="1"/>
  <c r="H38" i="2" s="1"/>
  <c r="H39" i="2" s="1" a="1"/>
  <c r="H39" i="2" s="1"/>
  <c r="H40" i="2" s="1" a="1"/>
  <c r="H40" i="2" s="1"/>
  <c r="H41" i="2" s="1" a="1"/>
  <c r="H41" i="2" s="1"/>
  <c r="H42" i="2" s="1" a="1"/>
  <c r="H42" i="2" s="1"/>
  <c r="H43" i="2" s="1" a="1"/>
  <c r="H43" i="2" s="1"/>
  <c r="H44" i="2" s="1" a="1"/>
  <c r="H44" i="2" s="1"/>
  <c r="H45" i="2" s="1" a="1"/>
  <c r="H45" i="2" s="1"/>
  <c r="H46" i="2" s="1" a="1"/>
  <c r="H46" i="2" s="1"/>
  <c r="H47" i="2" s="1" a="1"/>
  <c r="H47" i="2" s="1"/>
  <c r="H48" i="2" s="1" a="1"/>
  <c r="H48" i="2" s="1"/>
  <c r="H49" i="2" s="1" a="1"/>
  <c r="H49" i="2" s="1"/>
  <c r="H50" i="2" s="1" a="1"/>
  <c r="H50" i="2" s="1"/>
  <c r="H51" i="2" s="1" a="1"/>
  <c r="H51" i="2" s="1"/>
  <c r="H52" i="2" s="1" a="1"/>
  <c r="H52" i="2" s="1"/>
  <c r="H53" i="2" s="1" a="1"/>
  <c r="H53" i="2" s="1"/>
  <c r="H54" i="2" s="1" a="1"/>
  <c r="H54" i="2" s="1"/>
  <c r="H55" i="2" s="1" a="1"/>
  <c r="H55" i="2" s="1"/>
  <c r="H56" i="2" s="1" a="1"/>
  <c r="H56" i="2" s="1"/>
  <c r="H57" i="2" s="1" a="1"/>
  <c r="H57" i="2" s="1"/>
  <c r="H58" i="2" s="1" a="1"/>
  <c r="H58" i="2" s="1"/>
  <c r="H59" i="2" s="1" a="1"/>
  <c r="H59" i="2" s="1"/>
  <c r="H60" i="2" s="1" a="1"/>
  <c r="H60" i="2" s="1"/>
  <c r="H61" i="2" s="1" a="1"/>
  <c r="H61" i="2" s="1"/>
  <c r="H62" i="2" s="1" a="1"/>
  <c r="H62" i="2" s="1"/>
  <c r="H63" i="2" s="1" a="1"/>
  <c r="H63" i="2" s="1"/>
  <c r="E29" i="1" l="1"/>
  <c r="F37" i="1"/>
  <c r="F24" i="1"/>
  <c r="E45" i="1"/>
  <c r="I4" i="2"/>
  <c r="B28" i="1" s="1"/>
  <c r="C8" i="2"/>
  <c r="C9" i="2" s="1"/>
  <c r="H64" i="2" a="1"/>
  <c r="H64" i="2" s="1"/>
  <c r="H65" i="2" s="1" a="1"/>
  <c r="H65" i="2" s="1"/>
  <c r="H66" i="2" s="1" a="1"/>
  <c r="H66" i="2" s="1"/>
  <c r="H67" i="2" s="1" a="1"/>
  <c r="H67" i="2" s="1"/>
  <c r="H68" i="2" s="1" a="1"/>
  <c r="H68" i="2" s="1"/>
  <c r="H69" i="2" s="1" a="1"/>
  <c r="H69" i="2" s="1"/>
  <c r="H70" i="2" s="1" a="1"/>
  <c r="H70" i="2" s="1"/>
  <c r="H71" i="2" s="1" a="1"/>
  <c r="H71" i="2" s="1"/>
  <c r="H72" i="2" s="1" a="1"/>
  <c r="H72" i="2" s="1"/>
  <c r="H73" i="2" s="1" a="1"/>
  <c r="H73" i="2" s="1"/>
  <c r="H74" i="2" s="1" a="1"/>
  <c r="H74" i="2" s="1"/>
  <c r="H75" i="2" s="1" a="1"/>
  <c r="H75" i="2" s="1"/>
  <c r="H76" i="2" s="1" a="1"/>
  <c r="H76" i="2" s="1"/>
  <c r="H77" i="2" s="1" a="1"/>
  <c r="H77" i="2" s="1"/>
  <c r="H78" i="2" s="1" a="1"/>
  <c r="H78" i="2" s="1"/>
  <c r="H79" i="2" s="1" a="1"/>
  <c r="H79" i="2" s="1"/>
  <c r="H80" i="2" s="1" a="1"/>
  <c r="H80" i="2" s="1"/>
  <c r="H81" i="2" s="1" a="1"/>
  <c r="H81" i="2" s="1"/>
  <c r="H82" i="2" s="1" a="1"/>
  <c r="H82" i="2" s="1"/>
  <c r="H83" i="2" s="1" a="1"/>
  <c r="H83" i="2" s="1"/>
  <c r="H84" i="2" s="1" a="1"/>
  <c r="H84" i="2" s="1"/>
  <c r="H85" i="2" s="1" a="1"/>
  <c r="H85" i="2" s="1"/>
  <c r="H86" i="2" s="1" a="1"/>
  <c r="H86" i="2" s="1"/>
  <c r="H87" i="2" s="1" a="1"/>
  <c r="H87" i="2" s="1"/>
  <c r="H88" i="2" s="1" a="1"/>
  <c r="H88" i="2" s="1"/>
  <c r="H89" i="2" s="1" a="1"/>
  <c r="H89" i="2" s="1"/>
  <c r="H90" i="2" s="1" a="1"/>
  <c r="H90" i="2" s="1"/>
  <c r="H91" i="2" s="1" a="1"/>
  <c r="H91" i="2" s="1"/>
  <c r="H92" i="2" s="1" a="1"/>
  <c r="H92" i="2" s="1"/>
  <c r="H93" i="2" s="1" a="1"/>
  <c r="H93" i="2" s="1"/>
  <c r="H94" i="2" s="1" a="1"/>
  <c r="H94" i="2" s="1"/>
  <c r="H95" i="2" s="1" a="1"/>
  <c r="H95" i="2" s="1"/>
  <c r="H96" i="2" s="1" a="1"/>
  <c r="H96" i="2" s="1"/>
  <c r="H97" i="2" s="1" a="1"/>
  <c r="H97" i="2" s="1"/>
  <c r="H98" i="2" s="1" a="1"/>
  <c r="H98" i="2" s="1"/>
  <c r="H99" i="2" s="1" a="1"/>
  <c r="H99" i="2" s="1"/>
  <c r="H100" i="2" s="1" a="1"/>
  <c r="H100" i="2" s="1"/>
  <c r="H101" i="2" s="1" a="1"/>
  <c r="H101" i="2" s="1"/>
  <c r="H102" i="2" s="1" a="1"/>
  <c r="H102" i="2" s="1"/>
  <c r="H103" i="2" s="1" a="1"/>
  <c r="H103" i="2" s="1"/>
  <c r="H104" i="2" s="1" a="1"/>
  <c r="H104" i="2" s="1"/>
  <c r="H105" i="2" s="1" a="1"/>
  <c r="H105" i="2" s="1"/>
  <c r="H106" i="2" s="1" a="1"/>
  <c r="H106" i="2" s="1"/>
  <c r="H107" i="2" s="1" a="1"/>
  <c r="H107" i="2" s="1"/>
  <c r="H108" i="2" s="1" a="1"/>
  <c r="H108" i="2" s="1"/>
  <c r="H109" i="2" s="1" a="1"/>
  <c r="H109" i="2" s="1"/>
  <c r="H110" i="2" s="1" a="1"/>
  <c r="H110" i="2" s="1"/>
  <c r="H111" i="2" s="1" a="1"/>
  <c r="H111" i="2" s="1"/>
  <c r="H112" i="2" s="1" a="1"/>
  <c r="H112" i="2" s="1"/>
  <c r="H113" i="2" s="1" a="1"/>
  <c r="H113" i="2" s="1"/>
  <c r="H114" i="2" s="1" a="1"/>
  <c r="H114" i="2" s="1"/>
  <c r="H115" i="2" s="1" a="1"/>
  <c r="H115" i="2" s="1"/>
  <c r="H116" i="2" s="1" a="1"/>
  <c r="H116" i="2" s="1"/>
  <c r="H117" i="2" s="1" a="1"/>
  <c r="H117" i="2" s="1"/>
  <c r="H118" i="2" s="1" a="1"/>
  <c r="H118" i="2" s="1"/>
  <c r="H119" i="2" s="1" a="1"/>
  <c r="H119" i="2" s="1"/>
  <c r="H120" i="2" s="1" a="1"/>
  <c r="H120" i="2" s="1"/>
  <c r="H121" i="2" s="1" a="1"/>
  <c r="H121" i="2" s="1"/>
  <c r="H122" i="2" s="1" a="1"/>
  <c r="H122" i="2" s="1"/>
  <c r="H123" i="2" s="1" a="1"/>
  <c r="H123" i="2" s="1"/>
  <c r="H124" i="2" s="1" a="1"/>
  <c r="H124" i="2" s="1"/>
  <c r="K4" i="2"/>
  <c r="O5" i="2" s="1"/>
  <c r="M5" i="2" s="1"/>
  <c r="G7" i="2" a="1"/>
  <c r="G7" i="2" s="1"/>
  <c r="B36" i="1" l="1"/>
  <c r="B41" i="1" s="1"/>
  <c r="B43" i="1" s="1"/>
  <c r="B44" i="1"/>
  <c r="F29" i="1"/>
  <c r="G37" i="1"/>
  <c r="G24" i="1"/>
  <c r="H24" i="1" s="1"/>
  <c r="F45" i="1"/>
  <c r="G8" i="2" a="1"/>
  <c r="G8" i="2" s="1"/>
  <c r="G9" i="2" s="1" a="1"/>
  <c r="G9" i="2" s="1"/>
  <c r="G10" i="2" s="1" a="1"/>
  <c r="G10" i="2" s="1"/>
  <c r="G11" i="2" s="1" a="1"/>
  <c r="G11" i="2" s="1"/>
  <c r="G12" i="2" s="1" a="1"/>
  <c r="G12" i="2" s="1"/>
  <c r="G13" i="2" s="1" a="1"/>
  <c r="G13" i="2" s="1"/>
  <c r="G14" i="2" s="1" a="1"/>
  <c r="G14" i="2" s="1"/>
  <c r="G15" i="2" s="1" a="1"/>
  <c r="G15" i="2" s="1"/>
  <c r="G16" i="2" s="1" a="1"/>
  <c r="G16" i="2" s="1"/>
  <c r="G17" i="2" s="1" a="1"/>
  <c r="G17" i="2" s="1"/>
  <c r="G18" i="2" s="1" a="1"/>
  <c r="G18" i="2" s="1"/>
  <c r="G19" i="2" s="1" a="1"/>
  <c r="G19" i="2" s="1"/>
  <c r="G20" i="2" s="1" a="1"/>
  <c r="G20" i="2" s="1"/>
  <c r="G21" i="2" s="1" a="1"/>
  <c r="G21" i="2" s="1"/>
  <c r="G22" i="2" s="1" a="1"/>
  <c r="G22" i="2" s="1"/>
  <c r="G23" i="2" s="1" a="1"/>
  <c r="G23" i="2" s="1"/>
  <c r="G24" i="2" s="1" a="1"/>
  <c r="G24" i="2" s="1"/>
  <c r="G25" i="2" s="1" a="1"/>
  <c r="G25" i="2" s="1"/>
  <c r="G26" i="2" s="1" a="1"/>
  <c r="G26" i="2" s="1"/>
  <c r="G27" i="2" s="1" a="1"/>
  <c r="G27" i="2" s="1"/>
  <c r="G28" i="2" s="1" a="1"/>
  <c r="G28" i="2" s="1"/>
  <c r="G29" i="2" s="1" a="1"/>
  <c r="G29" i="2" s="1"/>
  <c r="G30" i="2" s="1" a="1"/>
  <c r="G30" i="2" s="1"/>
  <c r="G31" i="2" s="1" a="1"/>
  <c r="G31" i="2" s="1"/>
  <c r="G32" i="2" s="1" a="1"/>
  <c r="G32" i="2" s="1"/>
  <c r="G33" i="2" s="1" a="1"/>
  <c r="G33" i="2" s="1"/>
  <c r="G34" i="2" s="1" a="1"/>
  <c r="G34" i="2" s="1"/>
  <c r="G35" i="2" s="1" a="1"/>
  <c r="G35" i="2" s="1"/>
  <c r="G36" i="2" s="1" a="1"/>
  <c r="G36" i="2" s="1"/>
  <c r="G37" i="2" s="1" a="1"/>
  <c r="G37" i="2" s="1"/>
  <c r="G38" i="2" s="1" a="1"/>
  <c r="G38" i="2" s="1"/>
  <c r="G39" i="2" s="1" a="1"/>
  <c r="G39" i="2" s="1"/>
  <c r="G40" i="2" s="1" a="1"/>
  <c r="G40" i="2" s="1"/>
  <c r="G41" i="2" s="1" a="1"/>
  <c r="G41" i="2" s="1"/>
  <c r="G42" i="2" s="1" a="1"/>
  <c r="G42" i="2" s="1"/>
  <c r="G43" i="2" s="1" a="1"/>
  <c r="G43" i="2" s="1"/>
  <c r="G44" i="2" s="1" a="1"/>
  <c r="G44" i="2" s="1"/>
  <c r="G45" i="2" s="1" a="1"/>
  <c r="G45" i="2" s="1"/>
  <c r="G46" i="2" s="1" a="1"/>
  <c r="G46" i="2" s="1"/>
  <c r="G47" i="2" s="1" a="1"/>
  <c r="G47" i="2" s="1"/>
  <c r="G48" i="2" s="1" a="1"/>
  <c r="G48" i="2" s="1"/>
  <c r="G49" i="2" s="1" a="1"/>
  <c r="G49" i="2" s="1"/>
  <c r="G50" i="2" s="1" a="1"/>
  <c r="G50" i="2" s="1"/>
  <c r="G51" i="2" s="1" a="1"/>
  <c r="G51" i="2" s="1"/>
  <c r="G52" i="2" s="1" a="1"/>
  <c r="G52" i="2" s="1"/>
  <c r="G53" i="2" s="1" a="1"/>
  <c r="G53" i="2" s="1"/>
  <c r="G54" i="2" s="1" a="1"/>
  <c r="G54" i="2" s="1"/>
  <c r="G55" i="2" s="1" a="1"/>
  <c r="G55" i="2" s="1"/>
  <c r="G56" i="2" s="1" a="1"/>
  <c r="G56" i="2" s="1"/>
  <c r="G57" i="2" s="1" a="1"/>
  <c r="G57" i="2" s="1"/>
  <c r="G58" i="2" s="1" a="1"/>
  <c r="G58" i="2" s="1"/>
  <c r="G59" i="2" s="1" a="1"/>
  <c r="G59" i="2" s="1"/>
  <c r="G60" i="2" s="1" a="1"/>
  <c r="G60" i="2" s="1"/>
  <c r="G61" i="2" s="1" a="1"/>
  <c r="G61" i="2" s="1"/>
  <c r="G62" i="2" s="1" a="1"/>
  <c r="G62" i="2" s="1"/>
  <c r="G63" i="2" s="1" a="1"/>
  <c r="G63" i="2" s="1"/>
  <c r="G64" i="2" s="1" a="1"/>
  <c r="G64" i="2" s="1"/>
  <c r="G65" i="2" s="1" a="1"/>
  <c r="G65" i="2" s="1"/>
  <c r="G66" i="2" s="1" a="1"/>
  <c r="G66" i="2" s="1"/>
  <c r="G67" i="2" s="1" a="1"/>
  <c r="G67" i="2" s="1"/>
  <c r="G68" i="2" s="1" a="1"/>
  <c r="G68" i="2" s="1"/>
  <c r="G69" i="2" s="1" a="1"/>
  <c r="G69" i="2" s="1"/>
  <c r="G70" i="2" s="1" a="1"/>
  <c r="G70" i="2" s="1"/>
  <c r="G71" i="2" s="1" a="1"/>
  <c r="G71" i="2" s="1"/>
  <c r="G72" i="2" s="1" a="1"/>
  <c r="G72" i="2" s="1"/>
  <c r="G73" i="2" s="1" a="1"/>
  <c r="G73" i="2" s="1"/>
  <c r="G74" i="2" s="1" a="1"/>
  <c r="G74" i="2" s="1"/>
  <c r="G75" i="2" s="1" a="1"/>
  <c r="G75" i="2" s="1"/>
  <c r="G76" i="2" s="1" a="1"/>
  <c r="G76" i="2" s="1"/>
  <c r="G77" i="2" s="1" a="1"/>
  <c r="G77" i="2" s="1"/>
  <c r="G78" i="2" s="1" a="1"/>
  <c r="G78" i="2" s="1"/>
  <c r="G79" i="2" s="1" a="1"/>
  <c r="G79" i="2" s="1"/>
  <c r="G80" i="2" s="1" a="1"/>
  <c r="G80" i="2" s="1"/>
  <c r="G81" i="2" s="1" a="1"/>
  <c r="G81" i="2" s="1"/>
  <c r="G82" i="2" s="1" a="1"/>
  <c r="G82" i="2" s="1"/>
  <c r="G83" i="2" s="1" a="1"/>
  <c r="G83" i="2" s="1"/>
  <c r="G84" i="2" s="1" a="1"/>
  <c r="G84" i="2" s="1"/>
  <c r="G85" i="2" s="1" a="1"/>
  <c r="G85" i="2" s="1"/>
  <c r="G86" i="2" s="1" a="1"/>
  <c r="G86" i="2" s="1"/>
  <c r="G87" i="2" s="1" a="1"/>
  <c r="G87" i="2" s="1"/>
  <c r="G88" i="2" s="1" a="1"/>
  <c r="G88" i="2" s="1"/>
  <c r="G89" i="2" s="1" a="1"/>
  <c r="G89" i="2" s="1"/>
  <c r="G90" i="2" s="1" a="1"/>
  <c r="G90" i="2" s="1"/>
  <c r="G91" i="2" s="1" a="1"/>
  <c r="G91" i="2" s="1"/>
  <c r="G92" i="2" s="1" a="1"/>
  <c r="G92" i="2" s="1"/>
  <c r="G93" i="2" s="1" a="1"/>
  <c r="G93" i="2" s="1"/>
  <c r="G94" i="2" s="1" a="1"/>
  <c r="G94" i="2" s="1"/>
  <c r="G95" i="2" s="1" a="1"/>
  <c r="G95" i="2" s="1"/>
  <c r="G96" i="2" s="1" a="1"/>
  <c r="G96" i="2" s="1"/>
  <c r="G97" i="2" s="1" a="1"/>
  <c r="G97" i="2" s="1"/>
  <c r="G98" i="2" s="1" a="1"/>
  <c r="G98" i="2" s="1"/>
  <c r="G99" i="2" s="1" a="1"/>
  <c r="G99" i="2" s="1"/>
  <c r="G100" i="2" s="1" a="1"/>
  <c r="G100" i="2" s="1"/>
  <c r="G101" i="2" s="1" a="1"/>
  <c r="G101" i="2" s="1"/>
  <c r="G102" i="2" s="1" a="1"/>
  <c r="G102" i="2" s="1"/>
  <c r="G103" i="2" s="1" a="1"/>
  <c r="G103" i="2" s="1"/>
  <c r="G104" i="2" s="1" a="1"/>
  <c r="G104" i="2" s="1"/>
  <c r="G105" i="2" s="1" a="1"/>
  <c r="G105" i="2" s="1"/>
  <c r="G106" i="2" s="1" a="1"/>
  <c r="G106" i="2" s="1"/>
  <c r="G107" i="2" s="1" a="1"/>
  <c r="G107" i="2" s="1"/>
  <c r="G108" i="2" s="1" a="1"/>
  <c r="G108" i="2" s="1"/>
  <c r="G109" i="2" s="1" a="1"/>
  <c r="G109" i="2" s="1"/>
  <c r="G110" i="2" s="1" a="1"/>
  <c r="G110" i="2" s="1"/>
  <c r="G111" i="2" s="1" a="1"/>
  <c r="G111" i="2" s="1"/>
  <c r="G112" i="2" s="1" a="1"/>
  <c r="G112" i="2" s="1"/>
  <c r="G113" i="2" s="1" a="1"/>
  <c r="G113" i="2" s="1"/>
  <c r="G114" i="2" s="1" a="1"/>
  <c r="G114" i="2" s="1"/>
  <c r="G115" i="2" s="1" a="1"/>
  <c r="G115" i="2" s="1"/>
  <c r="G116" i="2" s="1" a="1"/>
  <c r="G116" i="2" s="1"/>
  <c r="G117" i="2" s="1" a="1"/>
  <c r="G117" i="2" s="1"/>
  <c r="G118" i="2" s="1" a="1"/>
  <c r="G118" i="2" s="1"/>
  <c r="G119" i="2" s="1" a="1"/>
  <c r="G119" i="2" s="1"/>
  <c r="G120" i="2" s="1" a="1"/>
  <c r="G120" i="2" s="1"/>
  <c r="G121" i="2" s="1" a="1"/>
  <c r="G121" i="2" s="1"/>
  <c r="G122" i="2" s="1" a="1"/>
  <c r="G122" i="2" s="1"/>
  <c r="G123" i="2" s="1" a="1"/>
  <c r="G123" i="2" s="1"/>
  <c r="G124" i="2" a="1"/>
  <c r="G124" i="2" s="1"/>
  <c r="H125" i="2" a="1"/>
  <c r="H125" i="2" s="1"/>
  <c r="G29" i="1" l="1"/>
  <c r="H37" i="1"/>
  <c r="G45" i="1"/>
  <c r="H126" i="2" a="1"/>
  <c r="H126" i="2" s="1"/>
  <c r="G125" i="2" a="1"/>
  <c r="G125" i="2" s="1"/>
  <c r="H29" i="1" l="1"/>
  <c r="I37" i="1"/>
  <c r="I24" i="1"/>
  <c r="H45" i="1"/>
  <c r="G126" i="2" a="1"/>
  <c r="G126" i="2" s="1"/>
  <c r="H127" i="2" a="1"/>
  <c r="H127" i="2" s="1"/>
  <c r="I29" i="1" l="1"/>
  <c r="J37" i="1"/>
  <c r="J24" i="1"/>
  <c r="I45" i="1"/>
  <c r="H128" i="2" a="1"/>
  <c r="H128" i="2" s="1"/>
  <c r="G127" i="2" a="1"/>
  <c r="G127" i="2" s="1"/>
  <c r="I5" i="2" a="1"/>
  <c r="I5" i="2" s="1"/>
  <c r="P5" i="2"/>
  <c r="J29" i="1" l="1"/>
  <c r="K37" i="1"/>
  <c r="K24" i="1"/>
  <c r="J45" i="1"/>
  <c r="G128" i="2" a="1"/>
  <c r="G128" i="2" s="1"/>
  <c r="H129" i="2" a="1"/>
  <c r="H129" i="2" s="1"/>
  <c r="K5" i="2"/>
  <c r="J5" i="2"/>
  <c r="O6" i="2"/>
  <c r="M6" i="2" s="1"/>
  <c r="I6" i="2" a="1"/>
  <c r="I6" i="2" s="1"/>
  <c r="P6" i="2"/>
  <c r="J6" i="2" s="1"/>
  <c r="K29" i="1" l="1"/>
  <c r="L37" i="1"/>
  <c r="L24" i="1"/>
  <c r="K45" i="1"/>
  <c r="H130" i="2" a="1"/>
  <c r="H130" i="2" s="1"/>
  <c r="G129" i="2" a="1"/>
  <c r="G129" i="2" s="1"/>
  <c r="K6" i="2"/>
  <c r="O7" i="2" s="1"/>
  <c r="M7" i="2" s="1"/>
  <c r="L29" i="1" l="1"/>
  <c r="M37" i="1"/>
  <c r="M24" i="1"/>
  <c r="L45" i="1"/>
  <c r="G130" i="2" a="1"/>
  <c r="G130" i="2" s="1"/>
  <c r="H131" i="2" a="1"/>
  <c r="H131" i="2" s="1"/>
  <c r="I7" i="2" a="1"/>
  <c r="I7" i="2" s="1"/>
  <c r="P7" i="2"/>
  <c r="J7" i="2" s="1"/>
  <c r="M29" i="1" l="1"/>
  <c r="N37" i="1"/>
  <c r="N24" i="1"/>
  <c r="M45" i="1"/>
  <c r="H132" i="2" a="1"/>
  <c r="H132" i="2" s="1"/>
  <c r="G131" i="2" a="1"/>
  <c r="G131" i="2" s="1"/>
  <c r="K7" i="2"/>
  <c r="O8" i="2" s="1"/>
  <c r="M8" i="2" s="1"/>
  <c r="N29" i="1" l="1"/>
  <c r="O37" i="1"/>
  <c r="O24" i="1"/>
  <c r="N45" i="1"/>
  <c r="G132" i="2" a="1"/>
  <c r="G132" i="2" s="1"/>
  <c r="H133" i="2" a="1"/>
  <c r="H133" i="2" s="1"/>
  <c r="I8" i="2" a="1"/>
  <c r="I8" i="2" s="1"/>
  <c r="P8" i="2"/>
  <c r="J8" i="2" s="1"/>
  <c r="O29" i="1" l="1"/>
  <c r="P37" i="1"/>
  <c r="P24" i="1"/>
  <c r="O45" i="1"/>
  <c r="H134" i="2" a="1"/>
  <c r="H134" i="2" s="1"/>
  <c r="G133" i="2" a="1"/>
  <c r="G133" i="2" s="1"/>
  <c r="K8" i="2"/>
  <c r="O9" i="2" s="1"/>
  <c r="M9" i="2" s="1"/>
  <c r="P29" i="1" l="1"/>
  <c r="Q37" i="1"/>
  <c r="Q24" i="1"/>
  <c r="P45" i="1"/>
  <c r="G134" i="2" a="1"/>
  <c r="G134" i="2" s="1"/>
  <c r="H135" i="2" a="1"/>
  <c r="H135" i="2" s="1"/>
  <c r="I9" i="2" a="1"/>
  <c r="I9" i="2" s="1"/>
  <c r="P9" i="2"/>
  <c r="J9" i="2" s="1"/>
  <c r="Q29" i="1" l="1"/>
  <c r="R37" i="1"/>
  <c r="R24" i="1"/>
  <c r="Q45" i="1"/>
  <c r="H136" i="2" a="1"/>
  <c r="H136" i="2" s="1"/>
  <c r="G135" i="2" a="1"/>
  <c r="G135" i="2" s="1"/>
  <c r="K9" i="2"/>
  <c r="O10" i="2" s="1"/>
  <c r="M10" i="2" s="1"/>
  <c r="R29" i="1" l="1"/>
  <c r="S37" i="1"/>
  <c r="S24" i="1"/>
  <c r="R45" i="1"/>
  <c r="G136" i="2" a="1"/>
  <c r="G136" i="2" s="1"/>
  <c r="H137" i="2" a="1"/>
  <c r="H137" i="2" s="1"/>
  <c r="I10" i="2" a="1"/>
  <c r="I10" i="2" s="1"/>
  <c r="P10" i="2"/>
  <c r="J10" i="2" s="1"/>
  <c r="S29" i="1" l="1"/>
  <c r="T37" i="1"/>
  <c r="T24" i="1"/>
  <c r="S45" i="1"/>
  <c r="H138" i="2" a="1"/>
  <c r="H138" i="2" s="1"/>
  <c r="G137" i="2" a="1"/>
  <c r="G137" i="2" s="1"/>
  <c r="K10" i="2"/>
  <c r="O11" i="2" s="1"/>
  <c r="M11" i="2" s="1"/>
  <c r="T29" i="1" l="1"/>
  <c r="U37" i="1"/>
  <c r="U24" i="1"/>
  <c r="T45" i="1"/>
  <c r="G138" i="2" a="1"/>
  <c r="G138" i="2" s="1"/>
  <c r="H139" i="2" a="1"/>
  <c r="H139" i="2" s="1"/>
  <c r="I11" i="2" a="1"/>
  <c r="I11" i="2" s="1"/>
  <c r="P11" i="2"/>
  <c r="J11" i="2" s="1"/>
  <c r="U29" i="1" l="1"/>
  <c r="V37" i="1"/>
  <c r="V24" i="1"/>
  <c r="U45" i="1"/>
  <c r="H140" i="2" a="1"/>
  <c r="H140" i="2" s="1"/>
  <c r="G139" i="2" a="1"/>
  <c r="G139" i="2" s="1"/>
  <c r="K11" i="2"/>
  <c r="O12" i="2" s="1"/>
  <c r="M12" i="2" s="1"/>
  <c r="V29" i="1" l="1"/>
  <c r="W37" i="1"/>
  <c r="W24" i="1"/>
  <c r="V45" i="1"/>
  <c r="G140" i="2" a="1"/>
  <c r="G140" i="2" s="1"/>
  <c r="H141" i="2" a="1"/>
  <c r="H141" i="2" s="1"/>
  <c r="I12" i="2" a="1"/>
  <c r="I12" i="2" s="1"/>
  <c r="P12" i="2"/>
  <c r="J12" i="2" s="1"/>
  <c r="W29" i="1" l="1"/>
  <c r="X37" i="1"/>
  <c r="X24" i="1"/>
  <c r="W45" i="1"/>
  <c r="H142" i="2" a="1"/>
  <c r="H142" i="2" s="1"/>
  <c r="G141" i="2" a="1"/>
  <c r="G141" i="2" s="1"/>
  <c r="K12" i="2"/>
  <c r="O13" i="2" s="1"/>
  <c r="M13" i="2" s="1"/>
  <c r="X29" i="1" l="1"/>
  <c r="Y37" i="1"/>
  <c r="Y24" i="1"/>
  <c r="X45" i="1"/>
  <c r="G142" i="2" a="1"/>
  <c r="G142" i="2" s="1"/>
  <c r="H143" i="2" a="1"/>
  <c r="H143" i="2" s="1"/>
  <c r="I13" i="2" a="1"/>
  <c r="I13" i="2" s="1"/>
  <c r="P13" i="2"/>
  <c r="J13" i="2" s="1"/>
  <c r="Y29" i="1" l="1"/>
  <c r="Z37" i="1"/>
  <c r="Z24" i="1"/>
  <c r="Y45" i="1"/>
  <c r="H144" i="2" a="1"/>
  <c r="H144" i="2" s="1"/>
  <c r="G143" i="2" a="1"/>
  <c r="G143" i="2" s="1"/>
  <c r="K13" i="2"/>
  <c r="O14" i="2" s="1"/>
  <c r="M14" i="2" s="1"/>
  <c r="Z29" i="1" l="1"/>
  <c r="AA37" i="1"/>
  <c r="AA24" i="1"/>
  <c r="Z45" i="1"/>
  <c r="G144" i="2" a="1"/>
  <c r="G144" i="2" s="1"/>
  <c r="H145" i="2" a="1"/>
  <c r="H145" i="2" s="1"/>
  <c r="I14" i="2" a="1"/>
  <c r="I14" i="2" s="1"/>
  <c r="P14" i="2"/>
  <c r="J14" i="2" s="1"/>
  <c r="AA29" i="1" l="1"/>
  <c r="AB37" i="1"/>
  <c r="AB24" i="1"/>
  <c r="AA45" i="1"/>
  <c r="H146" i="2" a="1"/>
  <c r="H146" i="2" s="1"/>
  <c r="G145" i="2" a="1"/>
  <c r="G145" i="2" s="1"/>
  <c r="K14" i="2"/>
  <c r="O15" i="2" s="1"/>
  <c r="M15" i="2" s="1"/>
  <c r="AB29" i="1" l="1"/>
  <c r="AC37" i="1"/>
  <c r="AC24" i="1"/>
  <c r="AB45" i="1"/>
  <c r="G146" i="2" a="1"/>
  <c r="G146" i="2" s="1"/>
  <c r="H147" i="2" a="1"/>
  <c r="H147" i="2" s="1"/>
  <c r="I15" i="2" a="1"/>
  <c r="I15" i="2" s="1"/>
  <c r="P15" i="2"/>
  <c r="J15" i="2" s="1"/>
  <c r="AC29" i="1" l="1"/>
  <c r="AD37" i="1"/>
  <c r="AD24" i="1"/>
  <c r="AC45" i="1"/>
  <c r="H148" i="2" a="1"/>
  <c r="H148" i="2" s="1"/>
  <c r="G147" i="2" a="1"/>
  <c r="G147" i="2" s="1"/>
  <c r="K15" i="2"/>
  <c r="O16" i="2" s="1"/>
  <c r="AD29" i="1" l="1"/>
  <c r="AE37" i="1"/>
  <c r="AE24" i="1"/>
  <c r="AD45" i="1"/>
  <c r="M16" i="2"/>
  <c r="G148" i="2" a="1"/>
  <c r="G148" i="2" s="1"/>
  <c r="H149" i="2" a="1"/>
  <c r="H149" i="2" s="1"/>
  <c r="I16" i="2" a="1"/>
  <c r="I16" i="2" s="1"/>
  <c r="P16" i="2"/>
  <c r="J16" i="2" s="1"/>
  <c r="AE29" i="1" l="1"/>
  <c r="AF37" i="1"/>
  <c r="AF24" i="1"/>
  <c r="AE45" i="1"/>
  <c r="H150" i="2" a="1"/>
  <c r="H150" i="2" s="1"/>
  <c r="G149" i="2" a="1"/>
  <c r="G149" i="2" s="1"/>
  <c r="K16" i="2"/>
  <c r="O17" i="2" s="1"/>
  <c r="M17" i="2" s="1"/>
  <c r="AF29" i="1" l="1"/>
  <c r="AF45" i="1"/>
  <c r="G150" i="2" a="1"/>
  <c r="G150" i="2" s="1"/>
  <c r="H151" i="2" a="1"/>
  <c r="H151" i="2" s="1"/>
  <c r="I17" i="2" a="1"/>
  <c r="I17" i="2" s="1"/>
  <c r="P17" i="2"/>
  <c r="J17" i="2" s="1"/>
  <c r="H152" i="2" l="1" a="1"/>
  <c r="H152" i="2" s="1"/>
  <c r="G151" i="2" a="1"/>
  <c r="G151" i="2" s="1"/>
  <c r="K17" i="2"/>
  <c r="O18" i="2" s="1"/>
  <c r="M18" i="2" s="1"/>
  <c r="G152" i="2" l="1" a="1"/>
  <c r="G152" i="2" s="1"/>
  <c r="H153" i="2" a="1"/>
  <c r="H153" i="2" s="1"/>
  <c r="I18" i="2" a="1"/>
  <c r="I18" i="2" s="1"/>
  <c r="P18" i="2"/>
  <c r="J18" i="2" s="1"/>
  <c r="H154" i="2" l="1" a="1"/>
  <c r="H154" i="2" s="1"/>
  <c r="G153" i="2" a="1"/>
  <c r="G153" i="2" s="1"/>
  <c r="K18" i="2"/>
  <c r="O19" i="2" s="1"/>
  <c r="M19" i="2" s="1"/>
  <c r="G154" i="2" l="1" a="1"/>
  <c r="G154" i="2" s="1"/>
  <c r="H155" i="2" a="1"/>
  <c r="H155" i="2" s="1"/>
  <c r="I19" i="2" a="1"/>
  <c r="I19" i="2" s="1"/>
  <c r="P19" i="2"/>
  <c r="J19" i="2" s="1"/>
  <c r="H156" i="2" l="1" a="1"/>
  <c r="H156" i="2" s="1"/>
  <c r="G155" i="2" a="1"/>
  <c r="G155" i="2" s="1"/>
  <c r="K19" i="2"/>
  <c r="O20" i="2" s="1"/>
  <c r="M20" i="2" s="1"/>
  <c r="G156" i="2" l="1" a="1"/>
  <c r="G156" i="2" s="1"/>
  <c r="H157" i="2" a="1"/>
  <c r="H157" i="2" s="1"/>
  <c r="I20" i="2" a="1"/>
  <c r="I20" i="2" s="1"/>
  <c r="P20" i="2"/>
  <c r="J20" i="2" s="1"/>
  <c r="H158" i="2" l="1" a="1"/>
  <c r="H158" i="2" s="1"/>
  <c r="G157" i="2" a="1"/>
  <c r="G157" i="2" s="1"/>
  <c r="K20" i="2"/>
  <c r="O21" i="2" s="1"/>
  <c r="M21" i="2" s="1"/>
  <c r="G158" i="2" l="1" a="1"/>
  <c r="G158" i="2" s="1"/>
  <c r="H159" i="2" a="1"/>
  <c r="H159" i="2" s="1"/>
  <c r="I21" i="2" a="1"/>
  <c r="I21" i="2" s="1"/>
  <c r="P21" i="2"/>
  <c r="J21" i="2" s="1"/>
  <c r="H160" i="2" l="1" a="1"/>
  <c r="H160" i="2" s="1"/>
  <c r="G159" i="2" a="1"/>
  <c r="G159" i="2" s="1"/>
  <c r="K21" i="2"/>
  <c r="O22" i="2" s="1"/>
  <c r="M22" i="2" s="1"/>
  <c r="G160" i="2" l="1" a="1"/>
  <c r="G160" i="2" s="1"/>
  <c r="H161" i="2" a="1"/>
  <c r="H161" i="2" s="1"/>
  <c r="I22" i="2" a="1"/>
  <c r="I22" i="2" s="1"/>
  <c r="P22" i="2"/>
  <c r="J22" i="2" s="1"/>
  <c r="H162" i="2" l="1" a="1"/>
  <c r="H162" i="2" s="1"/>
  <c r="G161" i="2" a="1"/>
  <c r="G161" i="2" s="1"/>
  <c r="K22" i="2"/>
  <c r="O23" i="2" s="1"/>
  <c r="M23" i="2" s="1"/>
  <c r="G162" i="2" l="1" a="1"/>
  <c r="G162" i="2" s="1"/>
  <c r="H163" i="2" a="1"/>
  <c r="H163" i="2" s="1"/>
  <c r="I23" i="2" a="1"/>
  <c r="I23" i="2" s="1"/>
  <c r="P23" i="2"/>
  <c r="J23" i="2" s="1"/>
  <c r="H164" i="2" l="1" a="1"/>
  <c r="H164" i="2" s="1"/>
  <c r="G163" i="2" a="1"/>
  <c r="G163" i="2" s="1"/>
  <c r="K23" i="2"/>
  <c r="O24" i="2" s="1"/>
  <c r="M24" i="2" s="1"/>
  <c r="G164" i="2" l="1" a="1"/>
  <c r="G164" i="2" s="1"/>
  <c r="H165" i="2" a="1"/>
  <c r="H165" i="2" s="1"/>
  <c r="I24" i="2" a="1"/>
  <c r="I24" i="2" s="1"/>
  <c r="P24" i="2"/>
  <c r="J24" i="2" s="1"/>
  <c r="H166" i="2" l="1" a="1"/>
  <c r="H166" i="2" s="1"/>
  <c r="G165" i="2" a="1"/>
  <c r="G165" i="2" s="1"/>
  <c r="K24" i="2"/>
  <c r="O25" i="2" s="1"/>
  <c r="M25" i="2" s="1"/>
  <c r="G166" i="2" l="1" a="1"/>
  <c r="G166" i="2" s="1"/>
  <c r="H167" i="2" a="1"/>
  <c r="H167" i="2" s="1"/>
  <c r="I25" i="2" a="1"/>
  <c r="I25" i="2" s="1"/>
  <c r="P25" i="2"/>
  <c r="J25" i="2" s="1"/>
  <c r="H168" i="2" l="1" a="1"/>
  <c r="H168" i="2" s="1"/>
  <c r="G167" i="2" a="1"/>
  <c r="G167" i="2" s="1"/>
  <c r="K25" i="2"/>
  <c r="O26" i="2" s="1"/>
  <c r="M26" i="2" s="1"/>
  <c r="G168" i="2" l="1" a="1"/>
  <c r="G168" i="2" s="1"/>
  <c r="H169" i="2" a="1"/>
  <c r="H169" i="2" s="1"/>
  <c r="I26" i="2" a="1"/>
  <c r="I26" i="2" s="1"/>
  <c r="P26" i="2"/>
  <c r="J26" i="2" s="1"/>
  <c r="H170" i="2" l="1" a="1"/>
  <c r="H170" i="2" s="1"/>
  <c r="G169" i="2" a="1"/>
  <c r="G169" i="2" s="1"/>
  <c r="K26" i="2"/>
  <c r="O27" i="2" s="1"/>
  <c r="M27" i="2" s="1"/>
  <c r="G170" i="2" l="1" a="1"/>
  <c r="G170" i="2" s="1"/>
  <c r="H171" i="2" a="1"/>
  <c r="H171" i="2" s="1"/>
  <c r="I27" i="2" a="1"/>
  <c r="I27" i="2" s="1"/>
  <c r="P27" i="2"/>
  <c r="J27" i="2" s="1"/>
  <c r="H172" i="2" l="1" a="1"/>
  <c r="H172" i="2" s="1"/>
  <c r="G171" i="2" a="1"/>
  <c r="G171" i="2" s="1"/>
  <c r="K27" i="2"/>
  <c r="O28" i="2" s="1"/>
  <c r="M28" i="2" l="1"/>
  <c r="G172" i="2" a="1"/>
  <c r="G172" i="2" s="1"/>
  <c r="H173" i="2" a="1"/>
  <c r="H173" i="2" s="1"/>
  <c r="I28" i="2" a="1"/>
  <c r="I28" i="2" s="1"/>
  <c r="P28" i="2"/>
  <c r="J28" i="2" s="1"/>
  <c r="H174" i="2" l="1" a="1"/>
  <c r="H174" i="2" s="1"/>
  <c r="G173" i="2" a="1"/>
  <c r="G173" i="2" s="1"/>
  <c r="K28" i="2"/>
  <c r="O29" i="2" s="1"/>
  <c r="M29" i="2" s="1"/>
  <c r="G174" i="2" l="1" a="1"/>
  <c r="G174" i="2" s="1"/>
  <c r="H175" i="2" a="1"/>
  <c r="H175" i="2" s="1"/>
  <c r="I29" i="2" a="1"/>
  <c r="I29" i="2" s="1"/>
  <c r="P29" i="2"/>
  <c r="J29" i="2" s="1"/>
  <c r="H176" i="2" l="1" a="1"/>
  <c r="H176" i="2" s="1"/>
  <c r="G175" i="2" a="1"/>
  <c r="G175" i="2" s="1"/>
  <c r="K29" i="2"/>
  <c r="O30" i="2" s="1"/>
  <c r="M30" i="2" s="1"/>
  <c r="G176" i="2" l="1" a="1"/>
  <c r="G176" i="2" s="1"/>
  <c r="H177" i="2" a="1"/>
  <c r="H177" i="2" s="1"/>
  <c r="I30" i="2" a="1"/>
  <c r="I30" i="2" s="1"/>
  <c r="P30" i="2"/>
  <c r="J30" i="2" s="1"/>
  <c r="H178" i="2" l="1" a="1"/>
  <c r="H178" i="2" s="1"/>
  <c r="G177" i="2" a="1"/>
  <c r="G177" i="2" s="1"/>
  <c r="K30" i="2"/>
  <c r="O31" i="2" s="1"/>
  <c r="M31" i="2" s="1"/>
  <c r="G178" i="2" l="1" a="1"/>
  <c r="G178" i="2" s="1"/>
  <c r="H179" i="2" a="1"/>
  <c r="H179" i="2" s="1"/>
  <c r="I31" i="2" a="1"/>
  <c r="I31" i="2" s="1"/>
  <c r="P31" i="2"/>
  <c r="J31" i="2" s="1"/>
  <c r="H180" i="2" l="1" a="1"/>
  <c r="H180" i="2" s="1"/>
  <c r="G179" i="2" a="1"/>
  <c r="G179" i="2" s="1"/>
  <c r="K31" i="2"/>
  <c r="O32" i="2" s="1"/>
  <c r="M32" i="2" s="1"/>
  <c r="G180" i="2" l="1" a="1"/>
  <c r="G180" i="2" s="1"/>
  <c r="H181" i="2" a="1"/>
  <c r="H181" i="2" s="1"/>
  <c r="I32" i="2" a="1"/>
  <c r="I32" i="2" s="1"/>
  <c r="P32" i="2"/>
  <c r="J32" i="2" s="1"/>
  <c r="H182" i="2" l="1" a="1"/>
  <c r="H182" i="2" s="1"/>
  <c r="G181" i="2" a="1"/>
  <c r="G181" i="2" s="1"/>
  <c r="K32" i="2"/>
  <c r="O33" i="2" s="1"/>
  <c r="M33" i="2" s="1"/>
  <c r="G182" i="2" l="1" a="1"/>
  <c r="G182" i="2" s="1"/>
  <c r="H183" i="2" a="1"/>
  <c r="H183" i="2" s="1"/>
  <c r="I33" i="2" a="1"/>
  <c r="I33" i="2" s="1"/>
  <c r="P33" i="2"/>
  <c r="J33" i="2" s="1"/>
  <c r="H184" i="2" l="1" a="1"/>
  <c r="H184" i="2" s="1"/>
  <c r="G183" i="2" a="1"/>
  <c r="G183" i="2" s="1"/>
  <c r="K33" i="2"/>
  <c r="O34" i="2" s="1"/>
  <c r="M34" i="2" s="1"/>
  <c r="G184" i="2" l="1" a="1"/>
  <c r="G184" i="2" s="1"/>
  <c r="H185" i="2" a="1"/>
  <c r="H185" i="2" s="1"/>
  <c r="I34" i="2" a="1"/>
  <c r="I34" i="2" s="1"/>
  <c r="P34" i="2"/>
  <c r="J34" i="2" s="1"/>
  <c r="H186" i="2" l="1" a="1"/>
  <c r="H186" i="2" s="1"/>
  <c r="G185" i="2" a="1"/>
  <c r="G185" i="2" s="1"/>
  <c r="K34" i="2"/>
  <c r="O35" i="2" s="1"/>
  <c r="M35" i="2" s="1"/>
  <c r="G186" i="2" l="1" a="1"/>
  <c r="G186" i="2" s="1"/>
  <c r="H187" i="2" a="1"/>
  <c r="H187" i="2" s="1"/>
  <c r="I35" i="2" a="1"/>
  <c r="I35" i="2" s="1"/>
  <c r="P35" i="2"/>
  <c r="J35" i="2" s="1"/>
  <c r="H188" i="2" l="1" a="1"/>
  <c r="H188" i="2" s="1"/>
  <c r="G187" i="2" a="1"/>
  <c r="G187" i="2" s="1"/>
  <c r="K35" i="2"/>
  <c r="O36" i="2" s="1"/>
  <c r="M36" i="2" s="1"/>
  <c r="G188" i="2" l="1" a="1"/>
  <c r="G188" i="2" s="1"/>
  <c r="H189" i="2" a="1"/>
  <c r="H189" i="2" s="1"/>
  <c r="I36" i="2" a="1"/>
  <c r="I36" i="2" s="1"/>
  <c r="P36" i="2"/>
  <c r="J36" i="2" s="1"/>
  <c r="H190" i="2" l="1" a="1"/>
  <c r="H190" i="2" s="1"/>
  <c r="G189" i="2" a="1"/>
  <c r="G189" i="2" s="1"/>
  <c r="K36" i="2"/>
  <c r="O37" i="2" s="1"/>
  <c r="M37" i="2" s="1"/>
  <c r="G190" i="2" l="1" a="1"/>
  <c r="G190" i="2" s="1"/>
  <c r="H191" i="2" a="1"/>
  <c r="H191" i="2" s="1"/>
  <c r="I37" i="2" a="1"/>
  <c r="I37" i="2" s="1"/>
  <c r="P37" i="2"/>
  <c r="J37" i="2" s="1"/>
  <c r="H192" i="2" l="1" a="1"/>
  <c r="H192" i="2" s="1"/>
  <c r="G191" i="2" a="1"/>
  <c r="G191" i="2" s="1"/>
  <c r="K37" i="2"/>
  <c r="O38" i="2" s="1"/>
  <c r="M38" i="2" s="1"/>
  <c r="G192" i="2" l="1" a="1"/>
  <c r="G192" i="2" s="1"/>
  <c r="H193" i="2" a="1"/>
  <c r="H193" i="2" s="1"/>
  <c r="I38" i="2" a="1"/>
  <c r="I38" i="2" s="1"/>
  <c r="P38" i="2"/>
  <c r="J38" i="2" s="1"/>
  <c r="H194" i="2" l="1" a="1"/>
  <c r="H194" i="2" s="1"/>
  <c r="G193" i="2" a="1"/>
  <c r="G193" i="2" s="1"/>
  <c r="K38" i="2"/>
  <c r="O39" i="2" s="1"/>
  <c r="M39" i="2" s="1"/>
  <c r="G194" i="2" l="1" a="1"/>
  <c r="G194" i="2" s="1"/>
  <c r="H195" i="2" a="1"/>
  <c r="H195" i="2" s="1"/>
  <c r="I39" i="2" a="1"/>
  <c r="I39" i="2" s="1"/>
  <c r="P39" i="2"/>
  <c r="J39" i="2" s="1"/>
  <c r="H196" i="2" l="1" a="1"/>
  <c r="H196" i="2" s="1"/>
  <c r="G195" i="2" a="1"/>
  <c r="G195" i="2" s="1"/>
  <c r="K39" i="2"/>
  <c r="O40" i="2" s="1"/>
  <c r="M40" i="2" l="1"/>
  <c r="G196" i="2" a="1"/>
  <c r="G196" i="2" s="1"/>
  <c r="H197" i="2" a="1"/>
  <c r="H197" i="2" s="1"/>
  <c r="I40" i="2" a="1"/>
  <c r="I40" i="2" s="1"/>
  <c r="P40" i="2"/>
  <c r="J40" i="2" s="1"/>
  <c r="H198" i="2" l="1" a="1"/>
  <c r="H198" i="2" s="1"/>
  <c r="G197" i="2" a="1"/>
  <c r="G197" i="2" s="1"/>
  <c r="K40" i="2"/>
  <c r="O41" i="2" s="1"/>
  <c r="M41" i="2" s="1"/>
  <c r="G198" i="2" l="1" a="1"/>
  <c r="G198" i="2" s="1"/>
  <c r="H199" i="2" a="1"/>
  <c r="H199" i="2" s="1"/>
  <c r="I41" i="2" a="1"/>
  <c r="I41" i="2" s="1"/>
  <c r="P41" i="2"/>
  <c r="J41" i="2" s="1"/>
  <c r="H200" i="2" l="1" a="1"/>
  <c r="H200" i="2" s="1"/>
  <c r="G199" i="2" a="1"/>
  <c r="G199" i="2" s="1"/>
  <c r="K41" i="2"/>
  <c r="O42" i="2" s="1"/>
  <c r="M42" i="2" s="1"/>
  <c r="G200" i="2" l="1" a="1"/>
  <c r="G200" i="2" s="1"/>
  <c r="H201" i="2" a="1"/>
  <c r="H201" i="2" s="1"/>
  <c r="I42" i="2" a="1"/>
  <c r="I42" i="2" s="1"/>
  <c r="P42" i="2"/>
  <c r="J42" i="2" s="1"/>
  <c r="H202" i="2" l="1" a="1"/>
  <c r="H202" i="2" s="1"/>
  <c r="G201" i="2" a="1"/>
  <c r="G201" i="2" s="1"/>
  <c r="K42" i="2"/>
  <c r="O43" i="2" s="1"/>
  <c r="M43" i="2" s="1"/>
  <c r="G202" i="2" l="1" a="1"/>
  <c r="G202" i="2" s="1"/>
  <c r="H203" i="2" a="1"/>
  <c r="H203" i="2" s="1"/>
  <c r="I43" i="2" a="1"/>
  <c r="I43" i="2" s="1"/>
  <c r="P43" i="2"/>
  <c r="J43" i="2" s="1"/>
  <c r="H204" i="2" l="1" a="1"/>
  <c r="H204" i="2" s="1"/>
  <c r="G203" i="2" a="1"/>
  <c r="G203" i="2" s="1"/>
  <c r="K43" i="2"/>
  <c r="O44" i="2" s="1"/>
  <c r="M44" i="2" s="1"/>
  <c r="G204" i="2" l="1" a="1"/>
  <c r="G204" i="2" s="1"/>
  <c r="H205" i="2" a="1"/>
  <c r="H205" i="2" s="1"/>
  <c r="I44" i="2" a="1"/>
  <c r="I44" i="2" s="1"/>
  <c r="P44" i="2"/>
  <c r="J44" i="2" s="1"/>
  <c r="H206" i="2" l="1" a="1"/>
  <c r="H206" i="2" s="1"/>
  <c r="G205" i="2" a="1"/>
  <c r="G205" i="2" s="1"/>
  <c r="K44" i="2"/>
  <c r="O45" i="2" s="1"/>
  <c r="M45" i="2" s="1"/>
  <c r="G206" i="2" l="1" a="1"/>
  <c r="G206" i="2" s="1"/>
  <c r="H207" i="2" a="1"/>
  <c r="H207" i="2" s="1"/>
  <c r="I45" i="2" a="1"/>
  <c r="I45" i="2" s="1"/>
  <c r="P45" i="2"/>
  <c r="J45" i="2" s="1"/>
  <c r="H208" i="2" l="1" a="1"/>
  <c r="H208" i="2" s="1"/>
  <c r="G207" i="2" a="1"/>
  <c r="G207" i="2" s="1"/>
  <c r="K45" i="2"/>
  <c r="O46" i="2" s="1"/>
  <c r="M46" i="2" s="1"/>
  <c r="G208" i="2" l="1" a="1"/>
  <c r="G208" i="2" s="1"/>
  <c r="H209" i="2" a="1"/>
  <c r="H209" i="2" s="1"/>
  <c r="I46" i="2" a="1"/>
  <c r="I46" i="2" s="1"/>
  <c r="P46" i="2"/>
  <c r="J46" i="2" s="1"/>
  <c r="H210" i="2" l="1" a="1"/>
  <c r="H210" i="2" s="1"/>
  <c r="G209" i="2" a="1"/>
  <c r="G209" i="2" s="1"/>
  <c r="K46" i="2"/>
  <c r="O47" i="2" s="1"/>
  <c r="M47" i="2" s="1"/>
  <c r="G210" i="2" l="1" a="1"/>
  <c r="G210" i="2" s="1"/>
  <c r="H211" i="2" a="1"/>
  <c r="H211" i="2" s="1"/>
  <c r="I47" i="2" a="1"/>
  <c r="I47" i="2" s="1"/>
  <c r="P47" i="2"/>
  <c r="J47" i="2" s="1"/>
  <c r="H212" i="2" l="1" a="1"/>
  <c r="H212" i="2" s="1"/>
  <c r="G211" i="2" a="1"/>
  <c r="G211" i="2" s="1"/>
  <c r="K47" i="2"/>
  <c r="O48" i="2" s="1"/>
  <c r="M48" i="2" s="1"/>
  <c r="G212" i="2" l="1" a="1"/>
  <c r="G212" i="2" s="1"/>
  <c r="H213" i="2" a="1"/>
  <c r="H213" i="2" s="1"/>
  <c r="I48" i="2" a="1"/>
  <c r="I48" i="2" s="1"/>
  <c r="P48" i="2"/>
  <c r="J48" i="2" s="1"/>
  <c r="H214" i="2" l="1" a="1"/>
  <c r="H214" i="2" s="1"/>
  <c r="G213" i="2" a="1"/>
  <c r="G213" i="2" s="1"/>
  <c r="K48" i="2"/>
  <c r="O49" i="2" s="1"/>
  <c r="M49" i="2" s="1"/>
  <c r="G214" i="2" l="1" a="1"/>
  <c r="G214" i="2" s="1"/>
  <c r="H215" i="2" a="1"/>
  <c r="H215" i="2" s="1"/>
  <c r="I49" i="2" a="1"/>
  <c r="I49" i="2" s="1"/>
  <c r="P49" i="2"/>
  <c r="J49" i="2" s="1"/>
  <c r="H216" i="2" l="1" a="1"/>
  <c r="H216" i="2" s="1"/>
  <c r="G215" i="2" a="1"/>
  <c r="G215" i="2" s="1"/>
  <c r="K49" i="2"/>
  <c r="O50" i="2" s="1"/>
  <c r="M50" i="2" s="1"/>
  <c r="G216" i="2" l="1" a="1"/>
  <c r="G216" i="2" s="1"/>
  <c r="H217" i="2" a="1"/>
  <c r="H217" i="2" s="1"/>
  <c r="I50" i="2" a="1"/>
  <c r="I50" i="2" s="1"/>
  <c r="P50" i="2"/>
  <c r="J50" i="2" s="1"/>
  <c r="H218" i="2" l="1" a="1"/>
  <c r="H218" i="2" s="1"/>
  <c r="G217" i="2" a="1"/>
  <c r="G217" i="2" s="1"/>
  <c r="K50" i="2"/>
  <c r="O51" i="2" s="1"/>
  <c r="M51" i="2" s="1"/>
  <c r="G218" i="2" l="1" a="1"/>
  <c r="G218" i="2" s="1"/>
  <c r="H219" i="2" a="1"/>
  <c r="H219" i="2" s="1"/>
  <c r="I51" i="2" a="1"/>
  <c r="I51" i="2" s="1"/>
  <c r="P51" i="2"/>
  <c r="J51" i="2" s="1"/>
  <c r="H220" i="2" l="1" a="1"/>
  <c r="H220" i="2" s="1"/>
  <c r="G219" i="2" a="1"/>
  <c r="G219" i="2" s="1"/>
  <c r="K51" i="2"/>
  <c r="O52" i="2" s="1"/>
  <c r="M52" i="2" l="1"/>
  <c r="G220" i="2" a="1"/>
  <c r="G220" i="2" s="1"/>
  <c r="H221" i="2" a="1"/>
  <c r="H221" i="2" s="1"/>
  <c r="I52" i="2" a="1"/>
  <c r="I52" i="2" s="1"/>
  <c r="P52" i="2"/>
  <c r="J52" i="2" s="1"/>
  <c r="H222" i="2" l="1" a="1"/>
  <c r="H222" i="2" s="1"/>
  <c r="G221" i="2" a="1"/>
  <c r="G221" i="2" s="1"/>
  <c r="K52" i="2"/>
  <c r="O53" i="2" s="1"/>
  <c r="M53" i="2" s="1"/>
  <c r="G222" i="2" l="1" a="1"/>
  <c r="G222" i="2" s="1"/>
  <c r="H223" i="2" a="1"/>
  <c r="H223" i="2" s="1"/>
  <c r="I53" i="2" a="1"/>
  <c r="I53" i="2" s="1"/>
  <c r="P53" i="2"/>
  <c r="J53" i="2" s="1"/>
  <c r="H224" i="2" l="1" a="1"/>
  <c r="H224" i="2" s="1"/>
  <c r="G223" i="2" a="1"/>
  <c r="G223" i="2" s="1"/>
  <c r="K53" i="2"/>
  <c r="O54" i="2" s="1"/>
  <c r="M54" i="2" s="1"/>
  <c r="G224" i="2" l="1" a="1"/>
  <c r="G224" i="2" s="1"/>
  <c r="H225" i="2" a="1"/>
  <c r="H225" i="2" s="1"/>
  <c r="I54" i="2" a="1"/>
  <c r="I54" i="2" s="1"/>
  <c r="P54" i="2"/>
  <c r="J54" i="2" s="1"/>
  <c r="H226" i="2" l="1" a="1"/>
  <c r="H226" i="2" s="1"/>
  <c r="G225" i="2" a="1"/>
  <c r="G225" i="2" s="1"/>
  <c r="K54" i="2"/>
  <c r="O55" i="2" s="1"/>
  <c r="M55" i="2" s="1"/>
  <c r="G226" i="2" l="1" a="1"/>
  <c r="G226" i="2" s="1"/>
  <c r="H227" i="2" a="1"/>
  <c r="H227" i="2" s="1"/>
  <c r="I55" i="2" a="1"/>
  <c r="I55" i="2" s="1"/>
  <c r="P55" i="2"/>
  <c r="J55" i="2" s="1"/>
  <c r="H228" i="2" l="1" a="1"/>
  <c r="H228" i="2" s="1"/>
  <c r="G227" i="2" a="1"/>
  <c r="G227" i="2" s="1"/>
  <c r="K55" i="2"/>
  <c r="O56" i="2" s="1"/>
  <c r="M56" i="2" s="1"/>
  <c r="G228" i="2" l="1" a="1"/>
  <c r="G228" i="2" s="1"/>
  <c r="H229" i="2" a="1"/>
  <c r="H229" i="2" s="1"/>
  <c r="I56" i="2" a="1"/>
  <c r="I56" i="2" s="1"/>
  <c r="P56" i="2"/>
  <c r="J56" i="2" s="1"/>
  <c r="H230" i="2" l="1" a="1"/>
  <c r="H230" i="2" s="1"/>
  <c r="G229" i="2" a="1"/>
  <c r="G229" i="2" s="1"/>
  <c r="K56" i="2"/>
  <c r="O57" i="2" s="1"/>
  <c r="M57" i="2" s="1"/>
  <c r="G230" i="2" l="1" a="1"/>
  <c r="G230" i="2" s="1"/>
  <c r="H231" i="2" a="1"/>
  <c r="H231" i="2" s="1"/>
  <c r="I57" i="2" a="1"/>
  <c r="I57" i="2" s="1"/>
  <c r="P57" i="2"/>
  <c r="J57" i="2" s="1"/>
  <c r="H232" i="2" l="1" a="1"/>
  <c r="H232" i="2" s="1"/>
  <c r="G231" i="2" a="1"/>
  <c r="G231" i="2" s="1"/>
  <c r="K57" i="2"/>
  <c r="O58" i="2" s="1"/>
  <c r="M58" i="2" s="1"/>
  <c r="G232" i="2" l="1" a="1"/>
  <c r="G232" i="2" s="1"/>
  <c r="H233" i="2" a="1"/>
  <c r="H233" i="2" s="1"/>
  <c r="I58" i="2" a="1"/>
  <c r="I58" i="2" s="1"/>
  <c r="P58" i="2"/>
  <c r="J58" i="2" s="1"/>
  <c r="H234" i="2" l="1" a="1"/>
  <c r="H234" i="2" s="1"/>
  <c r="G233" i="2" a="1"/>
  <c r="G233" i="2" s="1"/>
  <c r="K58" i="2"/>
  <c r="O59" i="2" s="1"/>
  <c r="M59" i="2" s="1"/>
  <c r="G234" i="2" l="1" a="1"/>
  <c r="G234" i="2" s="1"/>
  <c r="H235" i="2" a="1"/>
  <c r="H235" i="2" s="1"/>
  <c r="I59" i="2" a="1"/>
  <c r="I59" i="2" s="1"/>
  <c r="P59" i="2"/>
  <c r="J59" i="2" s="1"/>
  <c r="H236" i="2" l="1" a="1"/>
  <c r="H236" i="2" s="1"/>
  <c r="G235" i="2" a="1"/>
  <c r="G235" i="2" s="1"/>
  <c r="K59" i="2"/>
  <c r="O60" i="2" s="1"/>
  <c r="M60" i="2" s="1"/>
  <c r="G236" i="2" l="1" a="1"/>
  <c r="G236" i="2" s="1"/>
  <c r="H237" i="2" a="1"/>
  <c r="H237" i="2" s="1"/>
  <c r="I60" i="2" a="1"/>
  <c r="I60" i="2" s="1"/>
  <c r="P60" i="2"/>
  <c r="J60" i="2" s="1"/>
  <c r="H238" i="2" l="1" a="1"/>
  <c r="H238" i="2" s="1"/>
  <c r="G237" i="2" a="1"/>
  <c r="G237" i="2" s="1"/>
  <c r="K60" i="2"/>
  <c r="O61" i="2" s="1"/>
  <c r="M61" i="2" s="1"/>
  <c r="G238" i="2" l="1" a="1"/>
  <c r="G238" i="2" s="1"/>
  <c r="H239" i="2" a="1"/>
  <c r="H239" i="2" s="1"/>
  <c r="I61" i="2" a="1"/>
  <c r="I61" i="2" s="1"/>
  <c r="P61" i="2"/>
  <c r="J61" i="2" s="1"/>
  <c r="H240" i="2" l="1" a="1"/>
  <c r="H240" i="2" s="1"/>
  <c r="G239" i="2" a="1"/>
  <c r="G239" i="2" s="1"/>
  <c r="K61" i="2"/>
  <c r="O62" i="2" s="1"/>
  <c r="M62" i="2" s="1"/>
  <c r="G240" i="2" l="1" a="1"/>
  <c r="G240" i="2" s="1"/>
  <c r="H241" i="2" a="1"/>
  <c r="H241" i="2" s="1"/>
  <c r="I62" i="2" a="1"/>
  <c r="I62" i="2" s="1"/>
  <c r="P62" i="2"/>
  <c r="J62" i="2" s="1"/>
  <c r="H242" i="2" l="1" a="1"/>
  <c r="H242" i="2" s="1"/>
  <c r="G241" i="2" a="1"/>
  <c r="G241" i="2" s="1"/>
  <c r="K62" i="2"/>
  <c r="O63" i="2" s="1"/>
  <c r="M63" i="2" s="1"/>
  <c r="G242" i="2" l="1" a="1"/>
  <c r="G242" i="2" s="1"/>
  <c r="H243" i="2" a="1"/>
  <c r="H243" i="2" s="1"/>
  <c r="I63" i="2" a="1"/>
  <c r="I63" i="2" s="1"/>
  <c r="P63" i="2"/>
  <c r="J63" i="2" s="1"/>
  <c r="H244" i="2" l="1" a="1"/>
  <c r="H244" i="2" s="1"/>
  <c r="G243" i="2" a="1"/>
  <c r="G243" i="2" s="1"/>
  <c r="K63" i="2"/>
  <c r="O64" i="2" s="1"/>
  <c r="M64" i="2" l="1"/>
  <c r="G244" i="2" a="1"/>
  <c r="G244" i="2" s="1"/>
  <c r="H245" i="2" a="1"/>
  <c r="H245" i="2" s="1"/>
  <c r="I64" i="2" a="1"/>
  <c r="I64" i="2" s="1"/>
  <c r="P64" i="2"/>
  <c r="J64" i="2" s="1"/>
  <c r="H246" i="2" l="1" a="1"/>
  <c r="H246" i="2" s="1"/>
  <c r="G245" i="2" a="1"/>
  <c r="G245" i="2" s="1"/>
  <c r="K64" i="2"/>
  <c r="O65" i="2" s="1"/>
  <c r="M65" i="2" s="1"/>
  <c r="G246" i="2" l="1" a="1"/>
  <c r="G246" i="2" s="1"/>
  <c r="H247" i="2" a="1"/>
  <c r="H247" i="2" s="1"/>
  <c r="P65" i="2"/>
  <c r="J65" i="2" s="1"/>
  <c r="I65" i="2" a="1"/>
  <c r="I65" i="2" s="1"/>
  <c r="H248" i="2" l="1" a="1"/>
  <c r="H248" i="2" s="1"/>
  <c r="G247" i="2" a="1"/>
  <c r="G247" i="2" s="1"/>
  <c r="K65" i="2"/>
  <c r="O66" i="2" s="1"/>
  <c r="M66" i="2" s="1"/>
  <c r="G248" i="2" l="1" a="1"/>
  <c r="G248" i="2" s="1"/>
  <c r="H249" i="2" a="1"/>
  <c r="H249" i="2" s="1"/>
  <c r="I66" i="2" a="1"/>
  <c r="I66" i="2" s="1"/>
  <c r="P66" i="2"/>
  <c r="J66" i="2" s="1"/>
  <c r="H250" i="2" l="1" a="1"/>
  <c r="H250" i="2" s="1"/>
  <c r="G249" i="2" a="1"/>
  <c r="G249" i="2" s="1"/>
  <c r="K66" i="2"/>
  <c r="O67" i="2" s="1"/>
  <c r="M67" i="2" s="1"/>
  <c r="G250" i="2" l="1" a="1"/>
  <c r="G250" i="2" s="1"/>
  <c r="H251" i="2" a="1"/>
  <c r="H251" i="2" s="1"/>
  <c r="I67" i="2" a="1"/>
  <c r="I67" i="2" s="1"/>
  <c r="P67" i="2"/>
  <c r="J67" i="2" s="1"/>
  <c r="H252" i="2" l="1" a="1"/>
  <c r="H252" i="2" s="1"/>
  <c r="G251" i="2" a="1"/>
  <c r="G251" i="2" s="1"/>
  <c r="K67" i="2"/>
  <c r="O68" i="2" s="1"/>
  <c r="M68" i="2" s="1"/>
  <c r="G252" i="2" l="1" a="1"/>
  <c r="G252" i="2" s="1"/>
  <c r="H253" i="2" a="1"/>
  <c r="H253" i="2" s="1"/>
  <c r="I68" i="2" a="1"/>
  <c r="I68" i="2" s="1"/>
  <c r="P68" i="2"/>
  <c r="J68" i="2" s="1"/>
  <c r="H254" i="2" l="1" a="1"/>
  <c r="H254" i="2" s="1"/>
  <c r="G253" i="2" a="1"/>
  <c r="G253" i="2" s="1"/>
  <c r="K68" i="2"/>
  <c r="O69" i="2" s="1"/>
  <c r="M69" i="2" s="1"/>
  <c r="G254" i="2" l="1" a="1"/>
  <c r="G254" i="2" s="1"/>
  <c r="H255" i="2" a="1"/>
  <c r="H255" i="2" s="1"/>
  <c r="I69" i="2" a="1"/>
  <c r="I69" i="2" s="1"/>
  <c r="P69" i="2"/>
  <c r="J69" i="2" s="1"/>
  <c r="H256" i="2" l="1" a="1"/>
  <c r="H256" i="2" s="1"/>
  <c r="G255" i="2" a="1"/>
  <c r="G255" i="2" s="1"/>
  <c r="K69" i="2"/>
  <c r="O70" i="2" s="1"/>
  <c r="M70" i="2" s="1"/>
  <c r="G256" i="2" l="1" a="1"/>
  <c r="G256" i="2" s="1"/>
  <c r="H257" i="2" a="1"/>
  <c r="H257" i="2" s="1"/>
  <c r="I70" i="2" a="1"/>
  <c r="I70" i="2" s="1"/>
  <c r="P70" i="2"/>
  <c r="J70" i="2" s="1"/>
  <c r="H258" i="2" l="1" a="1"/>
  <c r="H258" i="2" s="1"/>
  <c r="G257" i="2" a="1"/>
  <c r="G257" i="2" s="1"/>
  <c r="K70" i="2"/>
  <c r="O71" i="2" s="1"/>
  <c r="M71" i="2" s="1"/>
  <c r="G258" i="2" l="1" a="1"/>
  <c r="G258" i="2" s="1"/>
  <c r="H259" i="2" a="1"/>
  <c r="H259" i="2" s="1"/>
  <c r="I71" i="2" a="1"/>
  <c r="I71" i="2" s="1"/>
  <c r="P71" i="2"/>
  <c r="J71" i="2" s="1"/>
  <c r="H260" i="2" l="1" a="1"/>
  <c r="H260" i="2" s="1"/>
  <c r="G259" i="2" a="1"/>
  <c r="G259" i="2" s="1"/>
  <c r="K71" i="2"/>
  <c r="O72" i="2" s="1"/>
  <c r="M72" i="2" s="1"/>
  <c r="G260" i="2" l="1" a="1"/>
  <c r="G260" i="2" s="1"/>
  <c r="H261" i="2" a="1"/>
  <c r="H261" i="2" s="1"/>
  <c r="I72" i="2" a="1"/>
  <c r="I72" i="2" s="1"/>
  <c r="P72" i="2"/>
  <c r="J72" i="2" s="1"/>
  <c r="H262" i="2" l="1" a="1"/>
  <c r="H262" i="2" s="1"/>
  <c r="G261" i="2" a="1"/>
  <c r="G261" i="2" s="1"/>
  <c r="K72" i="2"/>
  <c r="O73" i="2" s="1"/>
  <c r="M73" i="2" s="1"/>
  <c r="G262" i="2" l="1" a="1"/>
  <c r="G262" i="2" s="1"/>
  <c r="H263" i="2" a="1"/>
  <c r="H263" i="2" s="1"/>
  <c r="I73" i="2" a="1"/>
  <c r="I73" i="2" s="1"/>
  <c r="P73" i="2"/>
  <c r="J73" i="2" s="1"/>
  <c r="H264" i="2" l="1" a="1"/>
  <c r="H264" i="2" s="1"/>
  <c r="G263" i="2" a="1"/>
  <c r="G263" i="2" s="1"/>
  <c r="K73" i="2"/>
  <c r="O74" i="2" s="1"/>
  <c r="M74" i="2" s="1"/>
  <c r="G264" i="2" l="1" a="1"/>
  <c r="G264" i="2" s="1"/>
  <c r="H265" i="2" a="1"/>
  <c r="H265" i="2" s="1"/>
  <c r="I74" i="2" a="1"/>
  <c r="I74" i="2" s="1"/>
  <c r="P74" i="2"/>
  <c r="J74" i="2" s="1"/>
  <c r="H266" i="2" l="1" a="1"/>
  <c r="H266" i="2" s="1"/>
  <c r="G265" i="2" a="1"/>
  <c r="G265" i="2" s="1"/>
  <c r="K74" i="2"/>
  <c r="O75" i="2" s="1"/>
  <c r="M75" i="2" s="1"/>
  <c r="G266" i="2" l="1" a="1"/>
  <c r="G266" i="2" s="1"/>
  <c r="H267" i="2" a="1"/>
  <c r="H267" i="2" s="1"/>
  <c r="I75" i="2" a="1"/>
  <c r="I75" i="2" s="1"/>
  <c r="P75" i="2"/>
  <c r="J75" i="2" s="1"/>
  <c r="H268" i="2" l="1" a="1"/>
  <c r="H268" i="2" s="1"/>
  <c r="G267" i="2" a="1"/>
  <c r="G267" i="2" s="1"/>
  <c r="K75" i="2"/>
  <c r="O76" i="2" s="1"/>
  <c r="M76" i="2" l="1"/>
  <c r="G268" i="2" a="1"/>
  <c r="G268" i="2" s="1"/>
  <c r="H269" i="2" a="1"/>
  <c r="H269" i="2" s="1"/>
  <c r="I76" i="2" a="1"/>
  <c r="I76" i="2" s="1"/>
  <c r="P76" i="2"/>
  <c r="J76" i="2" s="1"/>
  <c r="H270" i="2" l="1" a="1"/>
  <c r="H270" i="2" s="1"/>
  <c r="G269" i="2" a="1"/>
  <c r="G269" i="2" s="1"/>
  <c r="K76" i="2"/>
  <c r="O77" i="2" s="1"/>
  <c r="M77" i="2" s="1"/>
  <c r="G270" i="2" l="1" a="1"/>
  <c r="G270" i="2" s="1"/>
  <c r="H271" i="2" a="1"/>
  <c r="H271" i="2" s="1"/>
  <c r="I77" i="2" a="1"/>
  <c r="I77" i="2" s="1"/>
  <c r="P77" i="2"/>
  <c r="J77" i="2" s="1"/>
  <c r="H272" i="2" l="1" a="1"/>
  <c r="H272" i="2" s="1"/>
  <c r="G271" i="2" a="1"/>
  <c r="G271" i="2" s="1"/>
  <c r="K77" i="2"/>
  <c r="O78" i="2" s="1"/>
  <c r="M78" i="2" s="1"/>
  <c r="G272" i="2" l="1" a="1"/>
  <c r="G272" i="2" s="1"/>
  <c r="H273" i="2" a="1"/>
  <c r="H273" i="2" s="1"/>
  <c r="I78" i="2" a="1"/>
  <c r="I78" i="2" s="1"/>
  <c r="P78" i="2"/>
  <c r="J78" i="2" s="1"/>
  <c r="H274" i="2" l="1" a="1"/>
  <c r="H274" i="2" s="1"/>
  <c r="G273" i="2" a="1"/>
  <c r="G273" i="2" s="1"/>
  <c r="K78" i="2"/>
  <c r="O79" i="2" s="1"/>
  <c r="M79" i="2" s="1"/>
  <c r="G274" i="2" l="1" a="1"/>
  <c r="G274" i="2" s="1"/>
  <c r="H275" i="2" a="1"/>
  <c r="H275" i="2" s="1"/>
  <c r="I79" i="2" a="1"/>
  <c r="I79" i="2" s="1"/>
  <c r="P79" i="2"/>
  <c r="J79" i="2" s="1"/>
  <c r="H276" i="2" l="1" a="1"/>
  <c r="H276" i="2" s="1"/>
  <c r="G275" i="2" a="1"/>
  <c r="G275" i="2" s="1"/>
  <c r="K79" i="2"/>
  <c r="O80" i="2" s="1"/>
  <c r="M80" i="2" s="1"/>
  <c r="G276" i="2" l="1" a="1"/>
  <c r="G276" i="2" s="1"/>
  <c r="H277" i="2" a="1"/>
  <c r="H277" i="2" s="1"/>
  <c r="I80" i="2" a="1"/>
  <c r="I80" i="2" s="1"/>
  <c r="P80" i="2"/>
  <c r="J80" i="2" s="1"/>
  <c r="H278" i="2" l="1" a="1"/>
  <c r="H278" i="2" s="1"/>
  <c r="G277" i="2" a="1"/>
  <c r="G277" i="2" s="1"/>
  <c r="K80" i="2"/>
  <c r="O81" i="2" s="1"/>
  <c r="M81" i="2" s="1"/>
  <c r="G278" i="2" l="1" a="1"/>
  <c r="G278" i="2" s="1"/>
  <c r="H279" i="2" a="1"/>
  <c r="H279" i="2" s="1"/>
  <c r="I81" i="2" a="1"/>
  <c r="I81" i="2" s="1"/>
  <c r="P81" i="2"/>
  <c r="J81" i="2" s="1"/>
  <c r="H280" i="2" l="1" a="1"/>
  <c r="H280" i="2" s="1"/>
  <c r="G279" i="2" a="1"/>
  <c r="G279" i="2" s="1"/>
  <c r="K81" i="2"/>
  <c r="O82" i="2" s="1"/>
  <c r="M82" i="2" s="1"/>
  <c r="G280" i="2" l="1" a="1"/>
  <c r="G280" i="2" s="1"/>
  <c r="H281" i="2" a="1"/>
  <c r="H281" i="2" s="1"/>
  <c r="I82" i="2" a="1"/>
  <c r="I82" i="2" s="1"/>
  <c r="P82" i="2"/>
  <c r="J82" i="2" s="1"/>
  <c r="H282" i="2" l="1" a="1"/>
  <c r="H282" i="2" s="1"/>
  <c r="G281" i="2" a="1"/>
  <c r="G281" i="2" s="1"/>
  <c r="K82" i="2"/>
  <c r="O83" i="2" s="1"/>
  <c r="M83" i="2" s="1"/>
  <c r="G282" i="2" l="1" a="1"/>
  <c r="G282" i="2" s="1"/>
  <c r="H283" i="2" a="1"/>
  <c r="H283" i="2" s="1"/>
  <c r="I83" i="2" a="1"/>
  <c r="I83" i="2" s="1"/>
  <c r="P83" i="2"/>
  <c r="J83" i="2" s="1"/>
  <c r="H284" i="2" l="1" a="1"/>
  <c r="H284" i="2" s="1"/>
  <c r="G283" i="2" a="1"/>
  <c r="G283" i="2" s="1"/>
  <c r="K83" i="2"/>
  <c r="O84" i="2" s="1"/>
  <c r="M84" i="2" s="1"/>
  <c r="G284" i="2" l="1" a="1"/>
  <c r="G284" i="2" s="1"/>
  <c r="H285" i="2" a="1"/>
  <c r="H285" i="2" s="1"/>
  <c r="I84" i="2" a="1"/>
  <c r="I84" i="2" s="1"/>
  <c r="P84" i="2"/>
  <c r="J84" i="2" s="1"/>
  <c r="H286" i="2" l="1" a="1"/>
  <c r="H286" i="2" s="1"/>
  <c r="G285" i="2" a="1"/>
  <c r="G285" i="2" s="1"/>
  <c r="K84" i="2"/>
  <c r="O85" i="2" s="1"/>
  <c r="M85" i="2" s="1"/>
  <c r="G286" i="2" l="1" a="1"/>
  <c r="G286" i="2" s="1"/>
  <c r="H287" i="2" a="1"/>
  <c r="H287" i="2" s="1"/>
  <c r="I85" i="2" a="1"/>
  <c r="I85" i="2" s="1"/>
  <c r="P85" i="2"/>
  <c r="J85" i="2" s="1"/>
  <c r="H288" i="2" l="1" a="1"/>
  <c r="H288" i="2" s="1"/>
  <c r="G287" i="2" a="1"/>
  <c r="G287" i="2" s="1"/>
  <c r="K85" i="2"/>
  <c r="O86" i="2" s="1"/>
  <c r="M86" i="2" s="1"/>
  <c r="G288" i="2" l="1" a="1"/>
  <c r="G288" i="2" s="1"/>
  <c r="H289" i="2" a="1"/>
  <c r="H289" i="2" s="1"/>
  <c r="I86" i="2" a="1"/>
  <c r="I86" i="2" s="1"/>
  <c r="P86" i="2"/>
  <c r="J86" i="2" s="1"/>
  <c r="H290" i="2" l="1" a="1"/>
  <c r="H290" i="2" s="1"/>
  <c r="G289" i="2" a="1"/>
  <c r="G289" i="2" s="1"/>
  <c r="K86" i="2"/>
  <c r="O87" i="2" s="1"/>
  <c r="M87" i="2" s="1"/>
  <c r="G290" i="2" l="1" a="1"/>
  <c r="G290" i="2" s="1"/>
  <c r="H291" i="2" a="1"/>
  <c r="H291" i="2" s="1"/>
  <c r="I87" i="2" a="1"/>
  <c r="I87" i="2" s="1"/>
  <c r="P87" i="2"/>
  <c r="J87" i="2" s="1"/>
  <c r="H292" i="2" l="1" a="1"/>
  <c r="H292" i="2" s="1"/>
  <c r="G291" i="2" a="1"/>
  <c r="G291" i="2" s="1"/>
  <c r="K87" i="2"/>
  <c r="O88" i="2" s="1"/>
  <c r="M88" i="2" l="1"/>
  <c r="G292" i="2" a="1"/>
  <c r="G292" i="2" s="1"/>
  <c r="H293" i="2" a="1"/>
  <c r="H293" i="2" s="1"/>
  <c r="I88" i="2" a="1"/>
  <c r="I88" i="2" s="1"/>
  <c r="P88" i="2"/>
  <c r="J88" i="2" s="1"/>
  <c r="H294" i="2" l="1" a="1"/>
  <c r="H294" i="2" s="1"/>
  <c r="G293" i="2" a="1"/>
  <c r="G293" i="2" s="1"/>
  <c r="K88" i="2"/>
  <c r="O89" i="2" s="1"/>
  <c r="M89" i="2" s="1"/>
  <c r="G294" i="2" l="1" a="1"/>
  <c r="G294" i="2" s="1"/>
  <c r="H295" i="2" a="1"/>
  <c r="H295" i="2" s="1"/>
  <c r="I89" i="2" a="1"/>
  <c r="I89" i="2" s="1"/>
  <c r="P89" i="2"/>
  <c r="J89" i="2" s="1"/>
  <c r="H296" i="2" l="1" a="1"/>
  <c r="H296" i="2" s="1"/>
  <c r="G295" i="2" a="1"/>
  <c r="G295" i="2" s="1"/>
  <c r="K89" i="2"/>
  <c r="O90" i="2" s="1"/>
  <c r="M90" i="2" s="1"/>
  <c r="G296" i="2" l="1" a="1"/>
  <c r="G296" i="2" s="1"/>
  <c r="H297" i="2" a="1"/>
  <c r="H297" i="2" s="1"/>
  <c r="I90" i="2" a="1"/>
  <c r="I90" i="2" s="1"/>
  <c r="P90" i="2"/>
  <c r="J90" i="2" s="1"/>
  <c r="H298" i="2" l="1" a="1"/>
  <c r="H298" i="2" s="1"/>
  <c r="G297" i="2" a="1"/>
  <c r="G297" i="2" s="1"/>
  <c r="K90" i="2"/>
  <c r="O91" i="2" s="1"/>
  <c r="M91" i="2" s="1"/>
  <c r="G298" i="2" l="1" a="1"/>
  <c r="G298" i="2" s="1"/>
  <c r="H299" i="2" a="1"/>
  <c r="H299" i="2" s="1"/>
  <c r="I91" i="2" a="1"/>
  <c r="I91" i="2" s="1"/>
  <c r="P91" i="2"/>
  <c r="J91" i="2" s="1"/>
  <c r="H300" i="2" l="1" a="1"/>
  <c r="H300" i="2" s="1"/>
  <c r="G299" i="2" a="1"/>
  <c r="G299" i="2" s="1"/>
  <c r="K91" i="2"/>
  <c r="O92" i="2" s="1"/>
  <c r="M92" i="2" s="1"/>
  <c r="G300" i="2" l="1" a="1"/>
  <c r="G300" i="2" s="1"/>
  <c r="H301" i="2" a="1"/>
  <c r="H301" i="2" s="1"/>
  <c r="I92" i="2" a="1"/>
  <c r="I92" i="2" s="1"/>
  <c r="P92" i="2"/>
  <c r="J92" i="2" s="1"/>
  <c r="H302" i="2" l="1" a="1"/>
  <c r="H302" i="2" s="1"/>
  <c r="G301" i="2" a="1"/>
  <c r="G301" i="2" s="1"/>
  <c r="K92" i="2"/>
  <c r="O93" i="2" s="1"/>
  <c r="M93" i="2" s="1"/>
  <c r="G302" i="2" l="1" a="1"/>
  <c r="G302" i="2" s="1"/>
  <c r="H303" i="2" a="1"/>
  <c r="H303" i="2" s="1"/>
  <c r="I93" i="2" a="1"/>
  <c r="I93" i="2" s="1"/>
  <c r="P93" i="2"/>
  <c r="J93" i="2" s="1"/>
  <c r="H304" i="2" l="1" a="1"/>
  <c r="H304" i="2" s="1"/>
  <c r="G303" i="2" a="1"/>
  <c r="G303" i="2" s="1"/>
  <c r="K93" i="2"/>
  <c r="O94" i="2" s="1"/>
  <c r="M94" i="2" s="1"/>
  <c r="G304" i="2" l="1" a="1"/>
  <c r="G304" i="2" s="1"/>
  <c r="H305" i="2" a="1"/>
  <c r="H305" i="2" s="1"/>
  <c r="I94" i="2" a="1"/>
  <c r="I94" i="2" s="1"/>
  <c r="P94" i="2"/>
  <c r="J94" i="2" s="1"/>
  <c r="H306" i="2" l="1" a="1"/>
  <c r="H306" i="2" s="1"/>
  <c r="G305" i="2" a="1"/>
  <c r="G305" i="2" s="1"/>
  <c r="K94" i="2"/>
  <c r="O95" i="2" s="1"/>
  <c r="M95" i="2" s="1"/>
  <c r="G306" i="2" l="1" a="1"/>
  <c r="G306" i="2" s="1"/>
  <c r="H307" i="2" a="1"/>
  <c r="H307" i="2" s="1"/>
  <c r="I95" i="2" a="1"/>
  <c r="I95" i="2" s="1"/>
  <c r="P95" i="2"/>
  <c r="J95" i="2" s="1"/>
  <c r="H308" i="2" l="1" a="1"/>
  <c r="H308" i="2" s="1"/>
  <c r="G307" i="2" a="1"/>
  <c r="G307" i="2" s="1"/>
  <c r="K95" i="2"/>
  <c r="O96" i="2" s="1"/>
  <c r="M96" i="2" s="1"/>
  <c r="G308" i="2" l="1" a="1"/>
  <c r="G308" i="2" s="1"/>
  <c r="H309" i="2" a="1"/>
  <c r="H309" i="2" s="1"/>
  <c r="I96" i="2" a="1"/>
  <c r="I96" i="2" s="1"/>
  <c r="P96" i="2"/>
  <c r="J96" i="2" s="1"/>
  <c r="H310" i="2" l="1" a="1"/>
  <c r="H310" i="2" s="1"/>
  <c r="G309" i="2" a="1"/>
  <c r="G309" i="2" s="1"/>
  <c r="K96" i="2"/>
  <c r="O97" i="2" s="1"/>
  <c r="M97" i="2" s="1"/>
  <c r="G310" i="2" l="1" a="1"/>
  <c r="G310" i="2" s="1"/>
  <c r="H311" i="2" a="1"/>
  <c r="H311" i="2" s="1"/>
  <c r="I97" i="2" a="1"/>
  <c r="I97" i="2" s="1"/>
  <c r="P97" i="2"/>
  <c r="J97" i="2" s="1"/>
  <c r="H312" i="2" l="1" a="1"/>
  <c r="H312" i="2" s="1"/>
  <c r="G311" i="2" a="1"/>
  <c r="G311" i="2" s="1"/>
  <c r="K97" i="2"/>
  <c r="O98" i="2" s="1"/>
  <c r="M98" i="2" s="1"/>
  <c r="G312" i="2" l="1" a="1"/>
  <c r="G312" i="2" s="1"/>
  <c r="H313" i="2" a="1"/>
  <c r="H313" i="2" s="1"/>
  <c r="I98" i="2" a="1"/>
  <c r="I98" i="2" s="1"/>
  <c r="P98" i="2"/>
  <c r="J98" i="2" s="1"/>
  <c r="H314" i="2" l="1" a="1"/>
  <c r="H314" i="2" s="1"/>
  <c r="G313" i="2" a="1"/>
  <c r="G313" i="2" s="1"/>
  <c r="K98" i="2"/>
  <c r="O99" i="2" s="1"/>
  <c r="M99" i="2" s="1"/>
  <c r="G314" i="2" l="1" a="1"/>
  <c r="G314" i="2" s="1"/>
  <c r="H315" i="2" a="1"/>
  <c r="H315" i="2" s="1"/>
  <c r="I99" i="2" a="1"/>
  <c r="I99" i="2" s="1"/>
  <c r="P99" i="2"/>
  <c r="J99" i="2" s="1"/>
  <c r="H316" i="2" l="1" a="1"/>
  <c r="H316" i="2" s="1"/>
  <c r="G315" i="2" a="1"/>
  <c r="G315" i="2" s="1"/>
  <c r="K99" i="2"/>
  <c r="O100" i="2" s="1"/>
  <c r="M100" i="2" l="1"/>
  <c r="G316" i="2" a="1"/>
  <c r="G316" i="2" s="1"/>
  <c r="H317" i="2" a="1"/>
  <c r="H317" i="2" s="1"/>
  <c r="I100" i="2" a="1"/>
  <c r="I100" i="2" s="1"/>
  <c r="P100" i="2"/>
  <c r="J100" i="2" s="1"/>
  <c r="H318" i="2" l="1" a="1"/>
  <c r="H318" i="2" s="1"/>
  <c r="G317" i="2" a="1"/>
  <c r="G317" i="2" s="1"/>
  <c r="K100" i="2"/>
  <c r="O101" i="2" s="1"/>
  <c r="M101" i="2" s="1"/>
  <c r="G318" i="2" l="1" a="1"/>
  <c r="G318" i="2" s="1"/>
  <c r="H319" i="2" a="1"/>
  <c r="H319" i="2" s="1"/>
  <c r="I101" i="2" a="1"/>
  <c r="I101" i="2" s="1"/>
  <c r="P101" i="2"/>
  <c r="J101" i="2" s="1"/>
  <c r="H320" i="2" l="1" a="1"/>
  <c r="H320" i="2" s="1"/>
  <c r="G319" i="2" a="1"/>
  <c r="G319" i="2" s="1"/>
  <c r="K101" i="2"/>
  <c r="O102" i="2" s="1"/>
  <c r="M102" i="2" s="1"/>
  <c r="G320" i="2" l="1" a="1"/>
  <c r="G320" i="2" s="1"/>
  <c r="H321" i="2" a="1"/>
  <c r="H321" i="2" s="1"/>
  <c r="I102" i="2" a="1"/>
  <c r="I102" i="2" s="1"/>
  <c r="P102" i="2"/>
  <c r="J102" i="2" s="1"/>
  <c r="H322" i="2" l="1" a="1"/>
  <c r="H322" i="2" s="1"/>
  <c r="G321" i="2" a="1"/>
  <c r="G321" i="2" s="1"/>
  <c r="K102" i="2"/>
  <c r="O103" i="2" s="1"/>
  <c r="M103" i="2" s="1"/>
  <c r="G322" i="2" l="1" a="1"/>
  <c r="G322" i="2" s="1"/>
  <c r="H323" i="2" a="1"/>
  <c r="H323" i="2" s="1"/>
  <c r="I103" i="2" a="1"/>
  <c r="I103" i="2" s="1"/>
  <c r="P103" i="2"/>
  <c r="J103" i="2" s="1"/>
  <c r="H324" i="2" l="1" a="1"/>
  <c r="H324" i="2" s="1"/>
  <c r="G323" i="2" a="1"/>
  <c r="G323" i="2" s="1"/>
  <c r="K103" i="2"/>
  <c r="O104" i="2" s="1"/>
  <c r="M104" i="2" s="1"/>
  <c r="G324" i="2" l="1" a="1"/>
  <c r="G324" i="2" s="1"/>
  <c r="H325" i="2" a="1"/>
  <c r="H325" i="2" s="1"/>
  <c r="I104" i="2" a="1"/>
  <c r="I104" i="2" s="1"/>
  <c r="P104" i="2"/>
  <c r="J104" i="2" s="1"/>
  <c r="H326" i="2" l="1" a="1"/>
  <c r="H326" i="2" s="1"/>
  <c r="G325" i="2" a="1"/>
  <c r="G325" i="2" s="1"/>
  <c r="K104" i="2"/>
  <c r="O105" i="2" s="1"/>
  <c r="M105" i="2" s="1"/>
  <c r="G326" i="2" l="1" a="1"/>
  <c r="G326" i="2" s="1"/>
  <c r="H327" i="2" a="1"/>
  <c r="H327" i="2" s="1"/>
  <c r="I105" i="2" a="1"/>
  <c r="I105" i="2" s="1"/>
  <c r="P105" i="2"/>
  <c r="J105" i="2" s="1"/>
  <c r="H328" i="2" l="1" a="1"/>
  <c r="H328" i="2" s="1"/>
  <c r="G327" i="2" a="1"/>
  <c r="G327" i="2" s="1"/>
  <c r="K105" i="2"/>
  <c r="O106" i="2" s="1"/>
  <c r="M106" i="2" s="1"/>
  <c r="G328" i="2" l="1" a="1"/>
  <c r="G328" i="2" s="1"/>
  <c r="H329" i="2" a="1"/>
  <c r="H329" i="2" s="1"/>
  <c r="I106" i="2" a="1"/>
  <c r="I106" i="2" s="1"/>
  <c r="P106" i="2"/>
  <c r="J106" i="2" s="1"/>
  <c r="H330" i="2" l="1" a="1"/>
  <c r="H330" i="2" s="1"/>
  <c r="G329" i="2" a="1"/>
  <c r="G329" i="2" s="1"/>
  <c r="K106" i="2"/>
  <c r="O107" i="2" s="1"/>
  <c r="M107" i="2" s="1"/>
  <c r="G330" i="2" l="1" a="1"/>
  <c r="G330" i="2" s="1"/>
  <c r="H331" i="2" a="1"/>
  <c r="H331" i="2" s="1"/>
  <c r="I107" i="2" a="1"/>
  <c r="I107" i="2" s="1"/>
  <c r="P107" i="2"/>
  <c r="J107" i="2" s="1"/>
  <c r="H332" i="2" l="1" a="1"/>
  <c r="H332" i="2" s="1"/>
  <c r="G331" i="2" a="1"/>
  <c r="G331" i="2" s="1"/>
  <c r="K107" i="2"/>
  <c r="O108" i="2" s="1"/>
  <c r="M108" i="2" s="1"/>
  <c r="G332" i="2" l="1" a="1"/>
  <c r="G332" i="2" s="1"/>
  <c r="H333" i="2" a="1"/>
  <c r="H333" i="2" s="1"/>
  <c r="I108" i="2" a="1"/>
  <c r="I108" i="2" s="1"/>
  <c r="P108" i="2"/>
  <c r="J108" i="2" s="1"/>
  <c r="H334" i="2" l="1" a="1"/>
  <c r="H334" i="2" s="1"/>
  <c r="G333" i="2" a="1"/>
  <c r="G333" i="2" s="1"/>
  <c r="K108" i="2"/>
  <c r="O109" i="2" s="1"/>
  <c r="M109" i="2" s="1"/>
  <c r="G334" i="2" l="1" a="1"/>
  <c r="G334" i="2" s="1"/>
  <c r="H335" i="2" a="1"/>
  <c r="H335" i="2" s="1"/>
  <c r="I109" i="2" a="1"/>
  <c r="I109" i="2" s="1"/>
  <c r="P109" i="2"/>
  <c r="J109" i="2" s="1"/>
  <c r="H336" i="2" l="1" a="1"/>
  <c r="H336" i="2" s="1"/>
  <c r="G335" i="2" a="1"/>
  <c r="G335" i="2" s="1"/>
  <c r="K109" i="2"/>
  <c r="O110" i="2" s="1"/>
  <c r="M110" i="2" s="1"/>
  <c r="G336" i="2" l="1" a="1"/>
  <c r="G336" i="2" s="1"/>
  <c r="H337" i="2" a="1"/>
  <c r="H337" i="2" s="1"/>
  <c r="I110" i="2" a="1"/>
  <c r="I110" i="2" s="1"/>
  <c r="P110" i="2"/>
  <c r="J110" i="2" s="1"/>
  <c r="H338" i="2" l="1" a="1"/>
  <c r="H338" i="2" s="1"/>
  <c r="G337" i="2" a="1"/>
  <c r="G337" i="2" s="1"/>
  <c r="K110" i="2"/>
  <c r="O111" i="2" s="1"/>
  <c r="M111" i="2" s="1"/>
  <c r="G338" i="2" l="1" a="1"/>
  <c r="G338" i="2" s="1"/>
  <c r="H339" i="2" a="1"/>
  <c r="H339" i="2" s="1"/>
  <c r="I111" i="2" a="1"/>
  <c r="I111" i="2" s="1"/>
  <c r="P111" i="2"/>
  <c r="J111" i="2" s="1"/>
  <c r="H340" i="2" l="1" a="1"/>
  <c r="H340" i="2" s="1"/>
  <c r="G339" i="2" a="1"/>
  <c r="G339" i="2" s="1"/>
  <c r="K111" i="2"/>
  <c r="O112" i="2" s="1"/>
  <c r="M112" i="2" l="1"/>
  <c r="G340" i="2" a="1"/>
  <c r="G340" i="2" s="1"/>
  <c r="H341" i="2" a="1"/>
  <c r="H341" i="2" s="1"/>
  <c r="I112" i="2" a="1"/>
  <c r="I112" i="2" s="1"/>
  <c r="P112" i="2"/>
  <c r="J112" i="2" s="1"/>
  <c r="H342" i="2" l="1" a="1"/>
  <c r="H342" i="2" s="1"/>
  <c r="G341" i="2" a="1"/>
  <c r="G341" i="2" s="1"/>
  <c r="K112" i="2"/>
  <c r="O113" i="2" s="1"/>
  <c r="M113" i="2" s="1"/>
  <c r="G342" i="2" l="1" a="1"/>
  <c r="G342" i="2" s="1"/>
  <c r="H343" i="2" a="1"/>
  <c r="H343" i="2" s="1"/>
  <c r="I113" i="2" a="1"/>
  <c r="I113" i="2" s="1"/>
  <c r="P113" i="2"/>
  <c r="J113" i="2" s="1"/>
  <c r="H344" i="2" l="1" a="1"/>
  <c r="H344" i="2" s="1"/>
  <c r="G343" i="2" a="1"/>
  <c r="G343" i="2" s="1"/>
  <c r="K113" i="2"/>
  <c r="O114" i="2" s="1"/>
  <c r="M114" i="2" s="1"/>
  <c r="G344" i="2" l="1" a="1"/>
  <c r="G344" i="2" s="1"/>
  <c r="H345" i="2" a="1"/>
  <c r="H345" i="2" s="1"/>
  <c r="I114" i="2" a="1"/>
  <c r="I114" i="2" s="1"/>
  <c r="P114" i="2"/>
  <c r="J114" i="2" s="1"/>
  <c r="H346" i="2" l="1" a="1"/>
  <c r="H346" i="2" s="1"/>
  <c r="G345" i="2" a="1"/>
  <c r="G345" i="2" s="1"/>
  <c r="K114" i="2"/>
  <c r="O115" i="2" s="1"/>
  <c r="M115" i="2" s="1"/>
  <c r="G346" i="2" l="1" a="1"/>
  <c r="G346" i="2" s="1"/>
  <c r="H347" i="2" a="1"/>
  <c r="H347" i="2" s="1"/>
  <c r="I115" i="2" a="1"/>
  <c r="I115" i="2" s="1"/>
  <c r="P115" i="2"/>
  <c r="J115" i="2" s="1"/>
  <c r="H348" i="2" l="1" a="1"/>
  <c r="H348" i="2" s="1"/>
  <c r="G347" i="2" a="1"/>
  <c r="G347" i="2" s="1"/>
  <c r="K115" i="2"/>
  <c r="O116" i="2" s="1"/>
  <c r="M116" i="2" s="1"/>
  <c r="G348" i="2" l="1" a="1"/>
  <c r="G348" i="2" s="1"/>
  <c r="H349" i="2" a="1"/>
  <c r="H349" i="2" s="1"/>
  <c r="I116" i="2" a="1"/>
  <c r="I116" i="2" s="1"/>
  <c r="P116" i="2"/>
  <c r="J116" i="2" s="1"/>
  <c r="H350" i="2" l="1" a="1"/>
  <c r="H350" i="2" s="1"/>
  <c r="G349" i="2" a="1"/>
  <c r="G349" i="2" s="1"/>
  <c r="K116" i="2"/>
  <c r="O117" i="2" s="1"/>
  <c r="M117" i="2" s="1"/>
  <c r="G350" i="2" l="1" a="1"/>
  <c r="G350" i="2" s="1"/>
  <c r="H351" i="2" a="1"/>
  <c r="H351" i="2" s="1"/>
  <c r="I117" i="2" a="1"/>
  <c r="I117" i="2" s="1"/>
  <c r="P117" i="2"/>
  <c r="J117" i="2" s="1"/>
  <c r="H352" i="2" l="1" a="1"/>
  <c r="H352" i="2" s="1"/>
  <c r="G351" i="2" a="1"/>
  <c r="G351" i="2" s="1"/>
  <c r="K117" i="2"/>
  <c r="O118" i="2" s="1"/>
  <c r="M118" i="2" s="1"/>
  <c r="G352" i="2" l="1" a="1"/>
  <c r="G352" i="2" s="1"/>
  <c r="H353" i="2" a="1"/>
  <c r="H353" i="2" s="1"/>
  <c r="I118" i="2" a="1"/>
  <c r="I118" i="2" s="1"/>
  <c r="P118" i="2"/>
  <c r="J118" i="2" s="1"/>
  <c r="H354" i="2" l="1" a="1"/>
  <c r="H354" i="2" s="1"/>
  <c r="G353" i="2" a="1"/>
  <c r="G353" i="2" s="1"/>
  <c r="K118" i="2"/>
  <c r="O119" i="2" s="1"/>
  <c r="M119" i="2" s="1"/>
  <c r="G354" i="2" l="1" a="1"/>
  <c r="G354" i="2" s="1"/>
  <c r="H355" i="2" a="1"/>
  <c r="H355" i="2" s="1"/>
  <c r="I119" i="2" a="1"/>
  <c r="I119" i="2" s="1"/>
  <c r="P119" i="2"/>
  <c r="J119" i="2" s="1"/>
  <c r="H356" i="2" l="1" a="1"/>
  <c r="H356" i="2" s="1"/>
  <c r="G355" i="2" a="1"/>
  <c r="G355" i="2" s="1"/>
  <c r="K119" i="2"/>
  <c r="O120" i="2" s="1"/>
  <c r="M120" i="2" s="1"/>
  <c r="G356" i="2" l="1" a="1"/>
  <c r="G356" i="2" s="1"/>
  <c r="H357" i="2" a="1"/>
  <c r="H357" i="2" s="1"/>
  <c r="I120" i="2" a="1"/>
  <c r="I120" i="2" s="1"/>
  <c r="P120" i="2"/>
  <c r="J120" i="2" s="1"/>
  <c r="H358" i="2" l="1" a="1"/>
  <c r="H358" i="2" s="1"/>
  <c r="G357" i="2" a="1"/>
  <c r="G357" i="2" s="1"/>
  <c r="K120" i="2"/>
  <c r="O121" i="2" s="1"/>
  <c r="M121" i="2" s="1"/>
  <c r="G358" i="2" l="1" a="1"/>
  <c r="G358" i="2" s="1"/>
  <c r="H359" i="2" a="1"/>
  <c r="H359" i="2" s="1"/>
  <c r="I121" i="2" a="1"/>
  <c r="I121" i="2" s="1"/>
  <c r="P121" i="2"/>
  <c r="J121" i="2" s="1"/>
  <c r="H360" i="2" l="1" a="1"/>
  <c r="H360" i="2" s="1"/>
  <c r="G359" i="2" a="1"/>
  <c r="G359" i="2" s="1"/>
  <c r="K121" i="2"/>
  <c r="O122" i="2" s="1"/>
  <c r="M122" i="2" s="1"/>
  <c r="G360" i="2" l="1" a="1"/>
  <c r="G360" i="2" s="1"/>
  <c r="H361" i="2" a="1"/>
  <c r="H361" i="2" s="1"/>
  <c r="I122" i="2" a="1"/>
  <c r="I122" i="2" s="1"/>
  <c r="P122" i="2"/>
  <c r="J122" i="2" s="1"/>
  <c r="H362" i="2" l="1" a="1"/>
  <c r="H362" i="2" s="1"/>
  <c r="G361" i="2" a="1"/>
  <c r="G361" i="2" s="1"/>
  <c r="K122" i="2"/>
  <c r="O123" i="2" s="1"/>
  <c r="M123" i="2" s="1"/>
  <c r="G362" i="2" l="1" a="1"/>
  <c r="G362" i="2" s="1"/>
  <c r="H363" i="2" a="1"/>
  <c r="H363" i="2" s="1"/>
  <c r="I123" i="2" a="1"/>
  <c r="I123" i="2" s="1"/>
  <c r="P123" i="2"/>
  <c r="J123" i="2" s="1"/>
  <c r="H364" i="2" l="1" a="1"/>
  <c r="H364" i="2" s="1"/>
  <c r="G363" i="2" a="1"/>
  <c r="G363" i="2" s="1"/>
  <c r="K123" i="2"/>
  <c r="O124" i="2" s="1"/>
  <c r="L26" i="1" s="1"/>
  <c r="L27" i="1" s="1"/>
  <c r="L38" i="1" s="1"/>
  <c r="L39" i="1" s="1"/>
  <c r="L40" i="1" s="1"/>
  <c r="D26" i="1" l="1"/>
  <c r="C26" i="1"/>
  <c r="E26" i="1"/>
  <c r="F26" i="1"/>
  <c r="G26" i="1"/>
  <c r="H26" i="1"/>
  <c r="I26" i="1"/>
  <c r="J26" i="1"/>
  <c r="K26" i="1"/>
  <c r="L28" i="1"/>
  <c r="L36" i="1" s="1"/>
  <c r="L41" i="1" s="1"/>
  <c r="L43" i="1" s="1"/>
  <c r="G364" i="2" a="1"/>
  <c r="G364" i="2" s="1"/>
  <c r="C11" i="2"/>
  <c r="M124" i="2"/>
  <c r="I124" i="2" a="1"/>
  <c r="I124" i="2" s="1"/>
  <c r="P124" i="2"/>
  <c r="J124" i="2" s="1"/>
  <c r="K27" i="1" l="1"/>
  <c r="K38" i="1" s="1"/>
  <c r="K39" i="1" s="1"/>
  <c r="K40" i="1" s="1"/>
  <c r="K28" i="1"/>
  <c r="K36" i="1" s="1"/>
  <c r="K41" i="1" s="1"/>
  <c r="K43" i="1" s="1"/>
  <c r="K44" i="1" s="1"/>
  <c r="J27" i="1"/>
  <c r="J38" i="1" s="1"/>
  <c r="J39" i="1" s="1"/>
  <c r="J40" i="1" s="1"/>
  <c r="J28" i="1"/>
  <c r="J36" i="1" s="1"/>
  <c r="J41" i="1" s="1"/>
  <c r="J43" i="1" s="1"/>
  <c r="J44" i="1" s="1"/>
  <c r="I27" i="1"/>
  <c r="I38" i="1" s="1"/>
  <c r="I39" i="1" s="1"/>
  <c r="I40" i="1" s="1"/>
  <c r="I28" i="1"/>
  <c r="I36" i="1" s="1"/>
  <c r="I41" i="1" s="1"/>
  <c r="I43" i="1" s="1"/>
  <c r="I44" i="1" s="1"/>
  <c r="H27" i="1"/>
  <c r="H38" i="1" s="1"/>
  <c r="H39" i="1" s="1"/>
  <c r="H40" i="1" s="1"/>
  <c r="H28" i="1"/>
  <c r="H36" i="1" s="1"/>
  <c r="H41" i="1" s="1"/>
  <c r="H43" i="1" s="1"/>
  <c r="H44" i="1" s="1"/>
  <c r="G27" i="1"/>
  <c r="G38" i="1" s="1"/>
  <c r="G39" i="1" s="1"/>
  <c r="G40" i="1" s="1"/>
  <c r="G28" i="1"/>
  <c r="G36" i="1" s="1"/>
  <c r="G41" i="1" s="1"/>
  <c r="G43" i="1" s="1"/>
  <c r="G44" i="1" s="1"/>
  <c r="F27" i="1"/>
  <c r="F38" i="1" s="1"/>
  <c r="F39" i="1" s="1"/>
  <c r="F40" i="1" s="1"/>
  <c r="F28" i="1"/>
  <c r="F36" i="1" s="1"/>
  <c r="F41" i="1" s="1"/>
  <c r="F43" i="1" s="1"/>
  <c r="F44" i="1" s="1"/>
  <c r="E27" i="1"/>
  <c r="E38" i="1" s="1"/>
  <c r="E39" i="1" s="1"/>
  <c r="E40" i="1" s="1"/>
  <c r="E28" i="1"/>
  <c r="E36" i="1" s="1"/>
  <c r="E41" i="1" s="1"/>
  <c r="E43" i="1" s="1"/>
  <c r="E44" i="1" s="1"/>
  <c r="C27" i="1"/>
  <c r="C38" i="1" s="1"/>
  <c r="C39" i="1" s="1"/>
  <c r="C40" i="1" s="1"/>
  <c r="C28" i="1"/>
  <c r="C36" i="1" s="1"/>
  <c r="C41" i="1" s="1"/>
  <c r="C43" i="1" s="1"/>
  <c r="C44" i="1" s="1"/>
  <c r="D27" i="1"/>
  <c r="D38" i="1" s="1"/>
  <c r="D39" i="1" s="1"/>
  <c r="D40" i="1" s="1"/>
  <c r="D28" i="1"/>
  <c r="D36" i="1" s="1"/>
  <c r="D41" i="1" s="1"/>
  <c r="D43" i="1" s="1"/>
  <c r="D44" i="1" s="1"/>
  <c r="L44" i="1"/>
  <c r="K124" i="2"/>
  <c r="O125" i="2"/>
  <c r="M125" i="2" s="1"/>
  <c r="I125" i="2" l="1" a="1"/>
  <c r="I125" i="2" s="1"/>
  <c r="P125" i="2"/>
  <c r="J125" i="2" s="1"/>
  <c r="K125" i="2" l="1"/>
  <c r="O126" i="2" s="1"/>
  <c r="M126" i="2" s="1"/>
  <c r="I126" i="2" l="1" a="1"/>
  <c r="I126" i="2" s="1"/>
  <c r="P126" i="2"/>
  <c r="J126" i="2" s="1"/>
  <c r="K126" i="2" l="1"/>
  <c r="O127" i="2" s="1"/>
  <c r="M127" i="2" s="1"/>
  <c r="I127" i="2" l="1" a="1"/>
  <c r="I127" i="2" s="1"/>
  <c r="P127" i="2"/>
  <c r="J127" i="2" s="1"/>
  <c r="K127" i="2" l="1"/>
  <c r="O128" i="2" s="1"/>
  <c r="M128" i="2" s="1"/>
  <c r="I128" i="2" l="1" a="1"/>
  <c r="I128" i="2" s="1"/>
  <c r="P128" i="2"/>
  <c r="J128" i="2" s="1"/>
  <c r="K128" i="2" l="1"/>
  <c r="O129" i="2" s="1"/>
  <c r="M129" i="2" s="1"/>
  <c r="I129" i="2" l="1" a="1"/>
  <c r="I129" i="2" s="1"/>
  <c r="P129" i="2"/>
  <c r="J129" i="2" s="1"/>
  <c r="K129" i="2" l="1"/>
  <c r="O130" i="2" s="1"/>
  <c r="M130" i="2" s="1"/>
  <c r="I130" i="2" l="1" a="1"/>
  <c r="I130" i="2" s="1"/>
  <c r="P130" i="2"/>
  <c r="J130" i="2" s="1"/>
  <c r="K130" i="2" l="1"/>
  <c r="O131" i="2" s="1"/>
  <c r="M131" i="2" s="1"/>
  <c r="I131" i="2" l="1" a="1"/>
  <c r="I131" i="2" s="1"/>
  <c r="P131" i="2"/>
  <c r="J131" i="2" s="1"/>
  <c r="K131" i="2" l="1"/>
  <c r="O132" i="2" s="1"/>
  <c r="M132" i="2" s="1"/>
  <c r="I132" i="2" l="1" a="1"/>
  <c r="I132" i="2" s="1"/>
  <c r="P132" i="2"/>
  <c r="J132" i="2" s="1"/>
  <c r="K132" i="2" l="1"/>
  <c r="O133" i="2" s="1"/>
  <c r="M133" i="2" s="1"/>
  <c r="I133" i="2" l="1" a="1"/>
  <c r="I133" i="2" s="1"/>
  <c r="P133" i="2"/>
  <c r="J133" i="2" s="1"/>
  <c r="K133" i="2" l="1"/>
  <c r="O134" i="2" s="1"/>
  <c r="M134" i="2" s="1"/>
  <c r="I134" i="2" l="1" a="1"/>
  <c r="I134" i="2" s="1"/>
  <c r="P134" i="2"/>
  <c r="J134" i="2" s="1"/>
  <c r="K134" i="2" l="1"/>
  <c r="O135" i="2" s="1"/>
  <c r="M135" i="2" s="1"/>
  <c r="I135" i="2" l="1" a="1"/>
  <c r="I135" i="2" s="1"/>
  <c r="P135" i="2"/>
  <c r="J135" i="2" s="1"/>
  <c r="K135" i="2" l="1"/>
  <c r="O136" i="2" s="1"/>
  <c r="M136" i="2" l="1"/>
  <c r="M26" i="1"/>
  <c r="M27" i="1" s="1"/>
  <c r="M38" i="1" s="1"/>
  <c r="M39" i="1" s="1"/>
  <c r="M40" i="1" s="1"/>
  <c r="I136" i="2" a="1"/>
  <c r="I136" i="2" s="1"/>
  <c r="P136" i="2"/>
  <c r="J136" i="2" s="1"/>
  <c r="M28" i="1" l="1"/>
  <c r="M36" i="1" s="1"/>
  <c r="M41" i="1" s="1"/>
  <c r="M43" i="1" s="1"/>
  <c r="K136" i="2"/>
  <c r="O137" i="2" s="1"/>
  <c r="M137" i="2" s="1"/>
  <c r="M44" i="1" l="1"/>
  <c r="I137" i="2" a="1"/>
  <c r="I137" i="2" s="1"/>
  <c r="P137" i="2"/>
  <c r="J137" i="2" s="1"/>
  <c r="K137" i="2" l="1"/>
  <c r="O138" i="2" s="1"/>
  <c r="M138" i="2" s="1"/>
  <c r="I138" i="2" l="1" a="1"/>
  <c r="I138" i="2" s="1"/>
  <c r="P138" i="2"/>
  <c r="J138" i="2" s="1"/>
  <c r="K138" i="2" l="1"/>
  <c r="O139" i="2" s="1"/>
  <c r="M139" i="2" s="1"/>
  <c r="I139" i="2" l="1" a="1"/>
  <c r="I139" i="2" s="1"/>
  <c r="P139" i="2"/>
  <c r="J139" i="2" s="1"/>
  <c r="K139" i="2" l="1"/>
  <c r="O140" i="2" s="1"/>
  <c r="M140" i="2" s="1"/>
  <c r="I140" i="2" l="1" a="1"/>
  <c r="I140" i="2" s="1"/>
  <c r="P140" i="2"/>
  <c r="J140" i="2" s="1"/>
  <c r="K140" i="2" l="1"/>
  <c r="O141" i="2" s="1"/>
  <c r="M141" i="2" s="1"/>
  <c r="I141" i="2" l="1" a="1"/>
  <c r="I141" i="2" s="1"/>
  <c r="P141" i="2"/>
  <c r="J141" i="2" s="1"/>
  <c r="K141" i="2" l="1"/>
  <c r="O142" i="2" s="1"/>
  <c r="M142" i="2" s="1"/>
  <c r="I142" i="2" l="1" a="1"/>
  <c r="I142" i="2" s="1"/>
  <c r="P142" i="2"/>
  <c r="J142" i="2" s="1"/>
  <c r="K142" i="2" l="1"/>
  <c r="O143" i="2" s="1"/>
  <c r="M143" i="2" s="1"/>
  <c r="I143" i="2" l="1" a="1"/>
  <c r="I143" i="2" s="1"/>
  <c r="P143" i="2"/>
  <c r="J143" i="2" s="1"/>
  <c r="K143" i="2" l="1"/>
  <c r="O144" i="2" s="1"/>
  <c r="M144" i="2" s="1"/>
  <c r="I144" i="2" l="1" a="1"/>
  <c r="I144" i="2" s="1"/>
  <c r="P144" i="2"/>
  <c r="J144" i="2" s="1"/>
  <c r="K144" i="2" l="1"/>
  <c r="O145" i="2" s="1"/>
  <c r="M145" i="2" s="1"/>
  <c r="I145" i="2" l="1" a="1"/>
  <c r="I145" i="2" s="1"/>
  <c r="P145" i="2"/>
  <c r="J145" i="2" s="1"/>
  <c r="K145" i="2" l="1"/>
  <c r="O146" i="2" s="1"/>
  <c r="M146" i="2" s="1"/>
  <c r="I146" i="2" l="1" a="1"/>
  <c r="I146" i="2" s="1"/>
  <c r="P146" i="2"/>
  <c r="J146" i="2" s="1"/>
  <c r="K146" i="2" l="1"/>
  <c r="O147" i="2" s="1"/>
  <c r="M147" i="2" s="1"/>
  <c r="I147" i="2" l="1" a="1"/>
  <c r="I147" i="2" s="1"/>
  <c r="P147" i="2"/>
  <c r="J147" i="2" s="1"/>
  <c r="K147" i="2" l="1"/>
  <c r="O148" i="2" s="1"/>
  <c r="M148" i="2" l="1"/>
  <c r="N26" i="1"/>
  <c r="N27" i="1" s="1"/>
  <c r="N38" i="1" s="1"/>
  <c r="N39" i="1" s="1"/>
  <c r="N40" i="1" s="1"/>
  <c r="I148" i="2" a="1"/>
  <c r="I148" i="2" s="1"/>
  <c r="P148" i="2"/>
  <c r="J148" i="2" s="1"/>
  <c r="N28" i="1" l="1"/>
  <c r="N36" i="1" s="1"/>
  <c r="N41" i="1" s="1"/>
  <c r="N43" i="1" s="1"/>
  <c r="K148" i="2"/>
  <c r="O149" i="2" s="1"/>
  <c r="M149" i="2" s="1"/>
  <c r="N44" i="1" l="1"/>
  <c r="I149" i="2" a="1"/>
  <c r="I149" i="2" s="1"/>
  <c r="P149" i="2"/>
  <c r="J149" i="2" s="1"/>
  <c r="K149" i="2" l="1"/>
  <c r="O150" i="2" s="1"/>
  <c r="M150" i="2" s="1"/>
  <c r="I150" i="2" l="1" a="1"/>
  <c r="I150" i="2" s="1"/>
  <c r="P150" i="2"/>
  <c r="J150" i="2" s="1"/>
  <c r="K150" i="2" l="1"/>
  <c r="O151" i="2" s="1"/>
  <c r="M151" i="2" s="1"/>
  <c r="I151" i="2" l="1" a="1"/>
  <c r="I151" i="2" s="1"/>
  <c r="P151" i="2"/>
  <c r="J151" i="2" s="1"/>
  <c r="K151" i="2" l="1"/>
  <c r="O152" i="2" s="1"/>
  <c r="M152" i="2" s="1"/>
  <c r="I152" i="2" l="1" a="1"/>
  <c r="I152" i="2" s="1"/>
  <c r="P152" i="2"/>
  <c r="J152" i="2" s="1"/>
  <c r="K152" i="2" l="1"/>
  <c r="O153" i="2" s="1"/>
  <c r="M153" i="2" s="1"/>
  <c r="I153" i="2" l="1" a="1"/>
  <c r="I153" i="2" s="1"/>
  <c r="P153" i="2"/>
  <c r="J153" i="2" s="1"/>
  <c r="K153" i="2" l="1"/>
  <c r="O154" i="2" s="1"/>
  <c r="M154" i="2" s="1"/>
  <c r="I154" i="2" l="1" a="1"/>
  <c r="I154" i="2" s="1"/>
  <c r="P154" i="2"/>
  <c r="J154" i="2" s="1"/>
  <c r="K154" i="2" l="1"/>
  <c r="O155" i="2" s="1"/>
  <c r="M155" i="2" s="1"/>
  <c r="I155" i="2" l="1" a="1"/>
  <c r="I155" i="2" s="1"/>
  <c r="P155" i="2"/>
  <c r="J155" i="2" s="1"/>
  <c r="K155" i="2" l="1"/>
  <c r="O156" i="2" s="1"/>
  <c r="M156" i="2" s="1"/>
  <c r="I156" i="2" l="1" a="1"/>
  <c r="I156" i="2" s="1"/>
  <c r="P156" i="2"/>
  <c r="J156" i="2" s="1"/>
  <c r="K156" i="2" l="1"/>
  <c r="O157" i="2" s="1"/>
  <c r="M157" i="2" s="1"/>
  <c r="I157" i="2" l="1" a="1"/>
  <c r="I157" i="2" s="1"/>
  <c r="P157" i="2"/>
  <c r="J157" i="2" s="1"/>
  <c r="K157" i="2" l="1"/>
  <c r="O158" i="2" s="1"/>
  <c r="M158" i="2" s="1"/>
  <c r="I158" i="2" l="1" a="1"/>
  <c r="I158" i="2" s="1"/>
  <c r="P158" i="2"/>
  <c r="J158" i="2" s="1"/>
  <c r="K158" i="2" l="1"/>
  <c r="O159" i="2" s="1"/>
  <c r="M159" i="2" s="1"/>
  <c r="I159" i="2" l="1" a="1"/>
  <c r="I159" i="2" s="1"/>
  <c r="P159" i="2"/>
  <c r="J159" i="2" s="1"/>
  <c r="K159" i="2" l="1"/>
  <c r="O160" i="2" s="1"/>
  <c r="M160" i="2" l="1"/>
  <c r="O26" i="1"/>
  <c r="O27" i="1" s="1"/>
  <c r="O38" i="1" s="1"/>
  <c r="O39" i="1" s="1"/>
  <c r="O40" i="1" s="1"/>
  <c r="I160" i="2" a="1"/>
  <c r="I160" i="2" s="1"/>
  <c r="P160" i="2"/>
  <c r="J160" i="2" s="1"/>
  <c r="O28" i="1" l="1"/>
  <c r="O36" i="1" s="1"/>
  <c r="O41" i="1" s="1"/>
  <c r="O43" i="1" s="1"/>
  <c r="K160" i="2"/>
  <c r="O161" i="2" s="1"/>
  <c r="M161" i="2" s="1"/>
  <c r="O44" i="1" l="1"/>
  <c r="I161" i="2" a="1"/>
  <c r="I161" i="2" s="1"/>
  <c r="P161" i="2"/>
  <c r="J161" i="2" s="1"/>
  <c r="K161" i="2" l="1"/>
  <c r="O162" i="2" s="1"/>
  <c r="M162" i="2" s="1"/>
  <c r="I162" i="2" l="1" a="1"/>
  <c r="I162" i="2" s="1"/>
  <c r="P162" i="2"/>
  <c r="J162" i="2" s="1"/>
  <c r="K162" i="2" l="1"/>
  <c r="O163" i="2" s="1"/>
  <c r="M163" i="2" s="1"/>
  <c r="I163" i="2" l="1" a="1"/>
  <c r="I163" i="2" s="1"/>
  <c r="P163" i="2"/>
  <c r="J163" i="2" s="1"/>
  <c r="K163" i="2" l="1"/>
  <c r="O164" i="2" s="1"/>
  <c r="M164" i="2" s="1"/>
  <c r="I164" i="2" l="1" a="1"/>
  <c r="I164" i="2" s="1"/>
  <c r="P164" i="2"/>
  <c r="J164" i="2" s="1"/>
  <c r="K164" i="2" l="1"/>
  <c r="O165" i="2" s="1"/>
  <c r="M165" i="2" s="1"/>
  <c r="I165" i="2" l="1" a="1"/>
  <c r="I165" i="2" s="1"/>
  <c r="P165" i="2"/>
  <c r="J165" i="2" s="1"/>
  <c r="K165" i="2" l="1"/>
  <c r="O166" i="2" s="1"/>
  <c r="M166" i="2" s="1"/>
  <c r="I166" i="2" l="1" a="1"/>
  <c r="I166" i="2" s="1"/>
  <c r="P166" i="2"/>
  <c r="J166" i="2" s="1"/>
  <c r="K166" i="2" l="1"/>
  <c r="O167" i="2" s="1"/>
  <c r="M167" i="2" s="1"/>
  <c r="I167" i="2" l="1" a="1"/>
  <c r="I167" i="2" s="1"/>
  <c r="P167" i="2"/>
  <c r="J167" i="2" s="1"/>
  <c r="K167" i="2" l="1"/>
  <c r="O168" i="2" s="1"/>
  <c r="M168" i="2" s="1"/>
  <c r="I168" i="2" l="1" a="1"/>
  <c r="I168" i="2" s="1"/>
  <c r="P168" i="2"/>
  <c r="J168" i="2" s="1"/>
  <c r="K168" i="2" l="1"/>
  <c r="O169" i="2" s="1"/>
  <c r="M169" i="2" s="1"/>
  <c r="I169" i="2" l="1" a="1"/>
  <c r="I169" i="2" s="1"/>
  <c r="P169" i="2"/>
  <c r="J169" i="2" s="1"/>
  <c r="K169" i="2" l="1"/>
  <c r="O170" i="2" s="1"/>
  <c r="M170" i="2" s="1"/>
  <c r="I170" i="2" l="1" a="1"/>
  <c r="I170" i="2" s="1"/>
  <c r="P170" i="2"/>
  <c r="J170" i="2" s="1"/>
  <c r="K170" i="2" l="1"/>
  <c r="O171" i="2" s="1"/>
  <c r="M171" i="2" s="1"/>
  <c r="I171" i="2" l="1" a="1"/>
  <c r="I171" i="2" s="1"/>
  <c r="P171" i="2"/>
  <c r="J171" i="2" s="1"/>
  <c r="K171" i="2" l="1"/>
  <c r="O172" i="2" s="1"/>
  <c r="M172" i="2" l="1"/>
  <c r="P26" i="1"/>
  <c r="P27" i="1" s="1"/>
  <c r="P38" i="1" s="1"/>
  <c r="P39" i="1" s="1"/>
  <c r="P40" i="1" s="1"/>
  <c r="I172" i="2" a="1"/>
  <c r="I172" i="2" s="1"/>
  <c r="P172" i="2"/>
  <c r="J172" i="2" s="1"/>
  <c r="P28" i="1" l="1"/>
  <c r="P36" i="1" s="1"/>
  <c r="P41" i="1" s="1"/>
  <c r="P43" i="1" s="1"/>
  <c r="K172" i="2"/>
  <c r="O173" i="2" s="1"/>
  <c r="M173" i="2" s="1"/>
  <c r="P44" i="1" l="1"/>
  <c r="I173" i="2" a="1"/>
  <c r="I173" i="2" s="1"/>
  <c r="P173" i="2"/>
  <c r="J173" i="2" s="1"/>
  <c r="K173" i="2" l="1"/>
  <c r="O174" i="2" s="1"/>
  <c r="M174" i="2" s="1"/>
  <c r="I174" i="2" l="1" a="1"/>
  <c r="I174" i="2" s="1"/>
  <c r="P174" i="2"/>
  <c r="J174" i="2" s="1"/>
  <c r="K174" i="2" l="1"/>
  <c r="O175" i="2" s="1"/>
  <c r="M175" i="2" s="1"/>
  <c r="I175" i="2" l="1" a="1"/>
  <c r="I175" i="2" s="1"/>
  <c r="P175" i="2"/>
  <c r="J175" i="2" s="1"/>
  <c r="K175" i="2" l="1"/>
  <c r="O176" i="2" s="1"/>
  <c r="M176" i="2" s="1"/>
  <c r="I176" i="2" l="1" a="1"/>
  <c r="I176" i="2" s="1"/>
  <c r="P176" i="2"/>
  <c r="J176" i="2" s="1"/>
  <c r="K176" i="2" l="1"/>
  <c r="O177" i="2" s="1"/>
  <c r="M177" i="2" s="1"/>
  <c r="I177" i="2" l="1" a="1"/>
  <c r="I177" i="2" s="1"/>
  <c r="P177" i="2"/>
  <c r="J177" i="2" s="1"/>
  <c r="K177" i="2" l="1"/>
  <c r="O178" i="2" s="1"/>
  <c r="M178" i="2" s="1"/>
  <c r="I178" i="2" l="1" a="1"/>
  <c r="I178" i="2" s="1"/>
  <c r="P178" i="2"/>
  <c r="J178" i="2" s="1"/>
  <c r="K178" i="2" l="1"/>
  <c r="O179" i="2" s="1"/>
  <c r="M179" i="2" s="1"/>
  <c r="I179" i="2" l="1" a="1"/>
  <c r="I179" i="2" s="1"/>
  <c r="P179" i="2"/>
  <c r="J179" i="2" s="1"/>
  <c r="K179" i="2" l="1"/>
  <c r="O180" i="2" s="1"/>
  <c r="M180" i="2" s="1"/>
  <c r="I180" i="2" l="1" a="1"/>
  <c r="I180" i="2" s="1"/>
  <c r="P180" i="2"/>
  <c r="J180" i="2" s="1"/>
  <c r="K180" i="2" l="1"/>
  <c r="O181" i="2" s="1"/>
  <c r="M181" i="2" s="1"/>
  <c r="I181" i="2" l="1" a="1"/>
  <c r="I181" i="2" s="1"/>
  <c r="P181" i="2"/>
  <c r="J181" i="2" s="1"/>
  <c r="K181" i="2" l="1"/>
  <c r="O182" i="2" s="1"/>
  <c r="M182" i="2" s="1"/>
  <c r="I182" i="2" l="1" a="1"/>
  <c r="I182" i="2" s="1"/>
  <c r="P182" i="2"/>
  <c r="J182" i="2" s="1"/>
  <c r="K182" i="2" l="1"/>
  <c r="O183" i="2" s="1"/>
  <c r="M183" i="2" s="1"/>
  <c r="I183" i="2" l="1" a="1"/>
  <c r="I183" i="2" s="1"/>
  <c r="P183" i="2"/>
  <c r="J183" i="2" s="1"/>
  <c r="K183" i="2" l="1"/>
  <c r="O184" i="2" s="1"/>
  <c r="M184" i="2" l="1"/>
  <c r="Q26" i="1"/>
  <c r="Q27" i="1" s="1"/>
  <c r="Q38" i="1" s="1"/>
  <c r="Q39" i="1" s="1"/>
  <c r="Q40" i="1" s="1"/>
  <c r="I184" i="2" a="1"/>
  <c r="I184" i="2" s="1"/>
  <c r="P184" i="2"/>
  <c r="J184" i="2" s="1"/>
  <c r="Q28" i="1" l="1"/>
  <c r="Q36" i="1" s="1"/>
  <c r="Q41" i="1" s="1"/>
  <c r="Q43" i="1" s="1"/>
  <c r="K184" i="2"/>
  <c r="O185" i="2" s="1"/>
  <c r="M185" i="2" s="1"/>
  <c r="Q44" i="1" l="1"/>
  <c r="I185" i="2" a="1"/>
  <c r="I185" i="2" s="1"/>
  <c r="P185" i="2"/>
  <c r="J185" i="2" s="1"/>
  <c r="K185" i="2" l="1"/>
  <c r="O186" i="2" s="1"/>
  <c r="M186" i="2" s="1"/>
  <c r="I186" i="2" l="1" a="1"/>
  <c r="I186" i="2" s="1"/>
  <c r="P186" i="2"/>
  <c r="J186" i="2" s="1"/>
  <c r="K186" i="2" l="1"/>
  <c r="O187" i="2" s="1"/>
  <c r="M187" i="2" s="1"/>
  <c r="I187" i="2" l="1" a="1"/>
  <c r="I187" i="2" s="1"/>
  <c r="P187" i="2"/>
  <c r="J187" i="2" s="1"/>
  <c r="K187" i="2" l="1"/>
  <c r="O188" i="2" s="1"/>
  <c r="M188" i="2" s="1"/>
  <c r="I188" i="2" l="1" a="1"/>
  <c r="I188" i="2" s="1"/>
  <c r="P188" i="2"/>
  <c r="J188" i="2" s="1"/>
  <c r="K188" i="2" l="1"/>
  <c r="O189" i="2" s="1"/>
  <c r="M189" i="2" s="1"/>
  <c r="I189" i="2" l="1" a="1"/>
  <c r="I189" i="2" s="1"/>
  <c r="P189" i="2"/>
  <c r="J189" i="2" s="1"/>
  <c r="K189" i="2" l="1"/>
  <c r="O190" i="2" s="1"/>
  <c r="M190" i="2" s="1"/>
  <c r="I190" i="2" l="1" a="1"/>
  <c r="I190" i="2" s="1"/>
  <c r="P190" i="2"/>
  <c r="J190" i="2" s="1"/>
  <c r="K190" i="2" l="1"/>
  <c r="O191" i="2" s="1"/>
  <c r="M191" i="2" s="1"/>
  <c r="I191" i="2" l="1" a="1"/>
  <c r="I191" i="2" s="1"/>
  <c r="P191" i="2"/>
  <c r="J191" i="2" s="1"/>
  <c r="K191" i="2" l="1"/>
  <c r="O192" i="2" s="1"/>
  <c r="M192" i="2" s="1"/>
  <c r="I192" i="2" l="1" a="1"/>
  <c r="I192" i="2" s="1"/>
  <c r="P192" i="2"/>
  <c r="J192" i="2" s="1"/>
  <c r="K192" i="2" l="1"/>
  <c r="O193" i="2" s="1"/>
  <c r="M193" i="2" s="1"/>
  <c r="I193" i="2" l="1" a="1"/>
  <c r="I193" i="2" s="1"/>
  <c r="P193" i="2"/>
  <c r="J193" i="2" s="1"/>
  <c r="K193" i="2" l="1"/>
  <c r="O194" i="2" s="1"/>
  <c r="M194" i="2" s="1"/>
  <c r="I194" i="2" l="1" a="1"/>
  <c r="I194" i="2" s="1"/>
  <c r="P194" i="2"/>
  <c r="J194" i="2" s="1"/>
  <c r="K194" i="2" l="1"/>
  <c r="O195" i="2" s="1"/>
  <c r="M195" i="2" s="1"/>
  <c r="I195" i="2" l="1" a="1"/>
  <c r="I195" i="2" s="1"/>
  <c r="P195" i="2"/>
  <c r="J195" i="2" s="1"/>
  <c r="K195" i="2" l="1"/>
  <c r="O196" i="2" s="1"/>
  <c r="M196" i="2" l="1"/>
  <c r="R26" i="1"/>
  <c r="R27" i="1" s="1"/>
  <c r="R38" i="1" s="1"/>
  <c r="R39" i="1" s="1"/>
  <c r="R40" i="1" s="1"/>
  <c r="I196" i="2" a="1"/>
  <c r="I196" i="2" s="1"/>
  <c r="P196" i="2"/>
  <c r="J196" i="2" s="1"/>
  <c r="R28" i="1" l="1"/>
  <c r="R36" i="1" s="1"/>
  <c r="R41" i="1" s="1"/>
  <c r="R43" i="1" s="1"/>
  <c r="K196" i="2"/>
  <c r="O197" i="2" s="1"/>
  <c r="M197" i="2" s="1"/>
  <c r="R44" i="1" l="1"/>
  <c r="I197" i="2" a="1"/>
  <c r="I197" i="2" s="1"/>
  <c r="P197" i="2"/>
  <c r="J197" i="2" s="1"/>
  <c r="K197" i="2" l="1"/>
  <c r="O198" i="2" s="1"/>
  <c r="M198" i="2" s="1"/>
  <c r="I198" i="2" l="1" a="1"/>
  <c r="I198" i="2" s="1"/>
  <c r="P198" i="2"/>
  <c r="J198" i="2" s="1"/>
  <c r="K198" i="2" l="1"/>
  <c r="O199" i="2" s="1"/>
  <c r="M199" i="2" s="1"/>
  <c r="I199" i="2" l="1" a="1"/>
  <c r="I199" i="2" s="1"/>
  <c r="P199" i="2"/>
  <c r="J199" i="2" s="1"/>
  <c r="K199" i="2" l="1"/>
  <c r="O200" i="2" s="1"/>
  <c r="M200" i="2" s="1"/>
  <c r="I200" i="2" l="1" a="1"/>
  <c r="I200" i="2" s="1"/>
  <c r="P200" i="2"/>
  <c r="J200" i="2" s="1"/>
  <c r="K200" i="2" l="1"/>
  <c r="O201" i="2" s="1"/>
  <c r="M201" i="2" s="1"/>
  <c r="I201" i="2" l="1" a="1"/>
  <c r="I201" i="2" s="1"/>
  <c r="P201" i="2"/>
  <c r="J201" i="2" s="1"/>
  <c r="K201" i="2" l="1"/>
  <c r="O202" i="2" s="1"/>
  <c r="M202" i="2" s="1"/>
  <c r="I202" i="2" l="1" a="1"/>
  <c r="I202" i="2" s="1"/>
  <c r="P202" i="2"/>
  <c r="J202" i="2" s="1"/>
  <c r="K202" i="2" l="1"/>
  <c r="O203" i="2" s="1"/>
  <c r="M203" i="2" s="1"/>
  <c r="I203" i="2" l="1" a="1"/>
  <c r="I203" i="2" s="1"/>
  <c r="P203" i="2"/>
  <c r="J203" i="2" s="1"/>
  <c r="K203" i="2" l="1"/>
  <c r="O204" i="2" s="1"/>
  <c r="M204" i="2" s="1"/>
  <c r="I204" i="2" l="1" a="1"/>
  <c r="I204" i="2" s="1"/>
  <c r="P204" i="2"/>
  <c r="J204" i="2" s="1"/>
  <c r="K204" i="2" l="1"/>
  <c r="O205" i="2" s="1"/>
  <c r="M205" i="2" s="1"/>
  <c r="I205" i="2" l="1" a="1"/>
  <c r="I205" i="2" s="1"/>
  <c r="P205" i="2"/>
  <c r="J205" i="2" s="1"/>
  <c r="K205" i="2" l="1"/>
  <c r="O206" i="2" s="1"/>
  <c r="M206" i="2" s="1"/>
  <c r="I206" i="2" l="1" a="1"/>
  <c r="I206" i="2" s="1"/>
  <c r="P206" i="2"/>
  <c r="J206" i="2" s="1"/>
  <c r="K206" i="2" l="1"/>
  <c r="O207" i="2" s="1"/>
  <c r="M207" i="2" s="1"/>
  <c r="I207" i="2" l="1" a="1"/>
  <c r="I207" i="2" s="1"/>
  <c r="P207" i="2"/>
  <c r="J207" i="2" s="1"/>
  <c r="K207" i="2" l="1"/>
  <c r="O208" i="2" s="1"/>
  <c r="M208" i="2" l="1"/>
  <c r="S26" i="1"/>
  <c r="S27" i="1" s="1"/>
  <c r="S38" i="1" s="1"/>
  <c r="S39" i="1" s="1"/>
  <c r="S40" i="1" s="1"/>
  <c r="I208" i="2" a="1"/>
  <c r="I208" i="2" s="1"/>
  <c r="P208" i="2"/>
  <c r="J208" i="2" s="1"/>
  <c r="S28" i="1" l="1"/>
  <c r="S36" i="1" s="1"/>
  <c r="S41" i="1" s="1"/>
  <c r="S43" i="1" s="1"/>
  <c r="K208" i="2"/>
  <c r="O209" i="2" s="1"/>
  <c r="M209" i="2" s="1"/>
  <c r="S44" i="1" l="1"/>
  <c r="I209" i="2" a="1"/>
  <c r="I209" i="2" s="1"/>
  <c r="P209" i="2"/>
  <c r="J209" i="2" s="1"/>
  <c r="K209" i="2" l="1"/>
  <c r="O210" i="2" s="1"/>
  <c r="M210" i="2" s="1"/>
  <c r="I210" i="2" l="1" a="1"/>
  <c r="I210" i="2" s="1"/>
  <c r="P210" i="2"/>
  <c r="J210" i="2" s="1"/>
  <c r="K210" i="2" l="1"/>
  <c r="O211" i="2" s="1"/>
  <c r="M211" i="2" s="1"/>
  <c r="I211" i="2" l="1" a="1"/>
  <c r="I211" i="2" s="1"/>
  <c r="P211" i="2"/>
  <c r="J211" i="2" s="1"/>
  <c r="K211" i="2" l="1"/>
  <c r="O212" i="2" s="1"/>
  <c r="M212" i="2" s="1"/>
  <c r="I212" i="2" l="1" a="1"/>
  <c r="I212" i="2" s="1"/>
  <c r="P212" i="2"/>
  <c r="J212" i="2" s="1"/>
  <c r="K212" i="2" l="1"/>
  <c r="O213" i="2" s="1"/>
  <c r="M213" i="2" s="1"/>
  <c r="I213" i="2" l="1" a="1"/>
  <c r="I213" i="2" s="1"/>
  <c r="P213" i="2"/>
  <c r="J213" i="2" s="1"/>
  <c r="K213" i="2" l="1"/>
  <c r="O214" i="2" s="1"/>
  <c r="M214" i="2" s="1"/>
  <c r="I214" i="2" l="1" a="1"/>
  <c r="I214" i="2" s="1"/>
  <c r="P214" i="2"/>
  <c r="J214" i="2" s="1"/>
  <c r="K214" i="2" l="1"/>
  <c r="O215" i="2" s="1"/>
  <c r="M215" i="2" s="1"/>
  <c r="I215" i="2" l="1" a="1"/>
  <c r="I215" i="2" s="1"/>
  <c r="P215" i="2"/>
  <c r="J215" i="2" s="1"/>
  <c r="K215" i="2" l="1"/>
  <c r="O216" i="2" s="1"/>
  <c r="M216" i="2" s="1"/>
  <c r="I216" i="2" l="1" a="1"/>
  <c r="I216" i="2" s="1"/>
  <c r="P216" i="2"/>
  <c r="J216" i="2" s="1"/>
  <c r="K216" i="2" l="1"/>
  <c r="O217" i="2" s="1"/>
  <c r="M217" i="2" s="1"/>
  <c r="I217" i="2" l="1" a="1"/>
  <c r="I217" i="2" s="1"/>
  <c r="P217" i="2"/>
  <c r="J217" i="2" s="1"/>
  <c r="K217" i="2" l="1"/>
  <c r="O218" i="2" s="1"/>
  <c r="M218" i="2" s="1"/>
  <c r="I218" i="2" l="1" a="1"/>
  <c r="I218" i="2" s="1"/>
  <c r="P218" i="2"/>
  <c r="J218" i="2" s="1"/>
  <c r="K218" i="2" l="1"/>
  <c r="O219" i="2" s="1"/>
  <c r="M219" i="2" s="1"/>
  <c r="I219" i="2" l="1" a="1"/>
  <c r="I219" i="2" s="1"/>
  <c r="P219" i="2"/>
  <c r="J219" i="2" s="1"/>
  <c r="K219" i="2" l="1"/>
  <c r="O220" i="2" s="1"/>
  <c r="M220" i="2" l="1"/>
  <c r="T26" i="1"/>
  <c r="T27" i="1" s="1"/>
  <c r="T38" i="1" s="1"/>
  <c r="T39" i="1" s="1"/>
  <c r="T40" i="1" s="1"/>
  <c r="I220" i="2" a="1"/>
  <c r="I220" i="2" s="1"/>
  <c r="P220" i="2"/>
  <c r="J220" i="2" s="1"/>
  <c r="T28" i="1" l="1"/>
  <c r="T36" i="1" s="1"/>
  <c r="T41" i="1" s="1"/>
  <c r="T43" i="1" s="1"/>
  <c r="K220" i="2"/>
  <c r="O221" i="2" s="1"/>
  <c r="M221" i="2" s="1"/>
  <c r="T44" i="1" l="1"/>
  <c r="I221" i="2" a="1"/>
  <c r="I221" i="2" s="1"/>
  <c r="P221" i="2"/>
  <c r="J221" i="2" s="1"/>
  <c r="K221" i="2" l="1"/>
  <c r="O222" i="2" s="1"/>
  <c r="M222" i="2" s="1"/>
  <c r="I222" i="2" l="1" a="1"/>
  <c r="I222" i="2" s="1"/>
  <c r="P222" i="2"/>
  <c r="J222" i="2" s="1"/>
  <c r="K222" i="2" l="1"/>
  <c r="O223" i="2" s="1"/>
  <c r="M223" i="2" s="1"/>
  <c r="I223" i="2" l="1" a="1"/>
  <c r="I223" i="2" s="1"/>
  <c r="P223" i="2"/>
  <c r="J223" i="2" s="1"/>
  <c r="K223" i="2" l="1"/>
  <c r="O224" i="2" s="1"/>
  <c r="M224" i="2" s="1"/>
  <c r="I224" i="2" l="1" a="1"/>
  <c r="I224" i="2" s="1"/>
  <c r="P224" i="2"/>
  <c r="J224" i="2" s="1"/>
  <c r="K224" i="2" l="1"/>
  <c r="O225" i="2" s="1"/>
  <c r="M225" i="2" s="1"/>
  <c r="I225" i="2" l="1" a="1"/>
  <c r="I225" i="2" s="1"/>
  <c r="P225" i="2"/>
  <c r="J225" i="2" s="1"/>
  <c r="K225" i="2" l="1"/>
  <c r="O226" i="2" s="1"/>
  <c r="M226" i="2" s="1"/>
  <c r="I226" i="2" l="1" a="1"/>
  <c r="I226" i="2" s="1"/>
  <c r="P226" i="2"/>
  <c r="J226" i="2" s="1"/>
  <c r="K226" i="2" l="1"/>
  <c r="O227" i="2" s="1"/>
  <c r="M227" i="2" s="1"/>
  <c r="I227" i="2" l="1" a="1"/>
  <c r="I227" i="2" s="1"/>
  <c r="P227" i="2"/>
  <c r="J227" i="2" s="1"/>
  <c r="K227" i="2" l="1"/>
  <c r="O228" i="2" s="1"/>
  <c r="M228" i="2" s="1"/>
  <c r="I228" i="2" l="1" a="1"/>
  <c r="I228" i="2" s="1"/>
  <c r="P228" i="2"/>
  <c r="J228" i="2" s="1"/>
  <c r="K228" i="2" l="1"/>
  <c r="O229" i="2" s="1"/>
  <c r="M229" i="2" s="1"/>
  <c r="I229" i="2" l="1" a="1"/>
  <c r="I229" i="2" s="1"/>
  <c r="P229" i="2"/>
  <c r="J229" i="2" s="1"/>
  <c r="K229" i="2" l="1"/>
  <c r="O230" i="2" s="1"/>
  <c r="M230" i="2" s="1"/>
  <c r="I230" i="2" l="1" a="1"/>
  <c r="I230" i="2" s="1"/>
  <c r="P230" i="2"/>
  <c r="J230" i="2" s="1"/>
  <c r="K230" i="2" l="1"/>
  <c r="O231" i="2" s="1"/>
  <c r="M231" i="2" s="1"/>
  <c r="I231" i="2" l="1" a="1"/>
  <c r="I231" i="2" s="1"/>
  <c r="P231" i="2"/>
  <c r="J231" i="2" s="1"/>
  <c r="K231" i="2" l="1"/>
  <c r="O232" i="2" s="1"/>
  <c r="M232" i="2" l="1"/>
  <c r="U26" i="1"/>
  <c r="U27" i="1" s="1"/>
  <c r="U38" i="1" s="1"/>
  <c r="U39" i="1" s="1"/>
  <c r="U40" i="1" s="1"/>
  <c r="I232" i="2" a="1"/>
  <c r="I232" i="2" s="1"/>
  <c r="P232" i="2"/>
  <c r="J232" i="2" s="1"/>
  <c r="U28" i="1" l="1"/>
  <c r="U36" i="1" s="1"/>
  <c r="U41" i="1" s="1"/>
  <c r="U43" i="1" s="1"/>
  <c r="K232" i="2"/>
  <c r="O233" i="2" s="1"/>
  <c r="M233" i="2" s="1"/>
  <c r="U44" i="1" l="1"/>
  <c r="I233" i="2" a="1"/>
  <c r="I233" i="2" s="1"/>
  <c r="P233" i="2"/>
  <c r="J233" i="2" s="1"/>
  <c r="K233" i="2" l="1"/>
  <c r="O234" i="2" s="1"/>
  <c r="M234" i="2" s="1"/>
  <c r="I234" i="2" l="1" a="1"/>
  <c r="I234" i="2" s="1"/>
  <c r="P234" i="2"/>
  <c r="J234" i="2" s="1"/>
  <c r="K234" i="2" l="1"/>
  <c r="O235" i="2" s="1"/>
  <c r="M235" i="2" s="1"/>
  <c r="I235" i="2" l="1" a="1"/>
  <c r="I235" i="2" s="1"/>
  <c r="P235" i="2"/>
  <c r="J235" i="2" s="1"/>
  <c r="K235" i="2" l="1"/>
  <c r="O236" i="2" s="1"/>
  <c r="M236" i="2" s="1"/>
  <c r="I236" i="2" l="1" a="1"/>
  <c r="I236" i="2" s="1"/>
  <c r="P236" i="2"/>
  <c r="J236" i="2" s="1"/>
  <c r="K236" i="2" l="1"/>
  <c r="O237" i="2" s="1"/>
  <c r="M237" i="2" s="1"/>
  <c r="I237" i="2" l="1" a="1"/>
  <c r="I237" i="2" s="1"/>
  <c r="P237" i="2"/>
  <c r="J237" i="2" s="1"/>
  <c r="K237" i="2" l="1"/>
  <c r="O238" i="2" s="1"/>
  <c r="M238" i="2" s="1"/>
  <c r="I238" i="2" l="1" a="1"/>
  <c r="I238" i="2" s="1"/>
  <c r="P238" i="2"/>
  <c r="J238" i="2" s="1"/>
  <c r="K238" i="2" l="1"/>
  <c r="O239" i="2" s="1"/>
  <c r="M239" i="2" s="1"/>
  <c r="I239" i="2" l="1" a="1"/>
  <c r="I239" i="2" s="1"/>
  <c r="P239" i="2"/>
  <c r="J239" i="2" s="1"/>
  <c r="K239" i="2" l="1"/>
  <c r="O240" i="2" s="1"/>
  <c r="M240" i="2" s="1"/>
  <c r="I240" i="2" l="1" a="1"/>
  <c r="I240" i="2" s="1"/>
  <c r="P240" i="2"/>
  <c r="J240" i="2" s="1"/>
  <c r="K240" i="2" l="1"/>
  <c r="O241" i="2" s="1"/>
  <c r="M241" i="2" s="1"/>
  <c r="I241" i="2" l="1" a="1"/>
  <c r="I241" i="2" s="1"/>
  <c r="P241" i="2"/>
  <c r="J241" i="2" s="1"/>
  <c r="K241" i="2" l="1"/>
  <c r="O242" i="2" s="1"/>
  <c r="M242" i="2" s="1"/>
  <c r="I242" i="2" l="1" a="1"/>
  <c r="I242" i="2" s="1"/>
  <c r="P242" i="2"/>
  <c r="J242" i="2" s="1"/>
  <c r="K242" i="2" l="1"/>
  <c r="O243" i="2" s="1"/>
  <c r="M243" i="2" s="1"/>
  <c r="I243" i="2" l="1" a="1"/>
  <c r="I243" i="2" s="1"/>
  <c r="P243" i="2"/>
  <c r="J243" i="2" s="1"/>
  <c r="K243" i="2" l="1"/>
  <c r="O244" i="2" s="1"/>
  <c r="M244" i="2" l="1"/>
  <c r="V26" i="1"/>
  <c r="V27" i="1" s="1"/>
  <c r="V38" i="1" s="1"/>
  <c r="V39" i="1" s="1"/>
  <c r="V40" i="1" s="1"/>
  <c r="I244" i="2" a="1"/>
  <c r="I244" i="2" s="1"/>
  <c r="P244" i="2"/>
  <c r="J244" i="2" s="1"/>
  <c r="V28" i="1" l="1"/>
  <c r="V36" i="1" s="1"/>
  <c r="V41" i="1" s="1"/>
  <c r="V43" i="1" s="1"/>
  <c r="K244" i="2"/>
  <c r="O245" i="2" s="1"/>
  <c r="M245" i="2" s="1"/>
  <c r="V44" i="1" l="1"/>
  <c r="I245" i="2" a="1"/>
  <c r="I245" i="2" s="1"/>
  <c r="P245" i="2"/>
  <c r="J245" i="2" s="1"/>
  <c r="K245" i="2" l="1"/>
  <c r="O246" i="2" s="1"/>
  <c r="M246" i="2" s="1"/>
  <c r="I246" i="2" l="1" a="1"/>
  <c r="I246" i="2" s="1"/>
  <c r="P246" i="2"/>
  <c r="J246" i="2" s="1"/>
  <c r="K246" i="2" l="1"/>
  <c r="O247" i="2" s="1"/>
  <c r="M247" i="2" s="1"/>
  <c r="I247" i="2" l="1" a="1"/>
  <c r="I247" i="2" s="1"/>
  <c r="P247" i="2"/>
  <c r="J247" i="2" s="1"/>
  <c r="K247" i="2" l="1"/>
  <c r="O248" i="2" s="1"/>
  <c r="M248" i="2" s="1"/>
  <c r="I248" i="2" l="1" a="1"/>
  <c r="I248" i="2" s="1"/>
  <c r="P248" i="2"/>
  <c r="J248" i="2" s="1"/>
  <c r="K248" i="2" l="1"/>
  <c r="O249" i="2" s="1"/>
  <c r="M249" i="2" s="1"/>
  <c r="I249" i="2" l="1" a="1"/>
  <c r="I249" i="2" s="1"/>
  <c r="P249" i="2"/>
  <c r="J249" i="2" s="1"/>
  <c r="K249" i="2" l="1"/>
  <c r="O250" i="2" s="1"/>
  <c r="M250" i="2" s="1"/>
  <c r="I250" i="2" l="1" a="1"/>
  <c r="I250" i="2" s="1"/>
  <c r="P250" i="2"/>
  <c r="J250" i="2" s="1"/>
  <c r="K250" i="2" l="1"/>
  <c r="O251" i="2" s="1"/>
  <c r="M251" i="2" s="1"/>
  <c r="I251" i="2" l="1" a="1"/>
  <c r="I251" i="2" s="1"/>
  <c r="P251" i="2"/>
  <c r="J251" i="2" s="1"/>
  <c r="K251" i="2" l="1"/>
  <c r="O252" i="2" s="1"/>
  <c r="M252" i="2" s="1"/>
  <c r="I252" i="2" l="1" a="1"/>
  <c r="I252" i="2" s="1"/>
  <c r="P252" i="2"/>
  <c r="J252" i="2" s="1"/>
  <c r="K252" i="2" l="1"/>
  <c r="O253" i="2" s="1"/>
  <c r="M253" i="2" s="1"/>
  <c r="I253" i="2" l="1" a="1"/>
  <c r="I253" i="2" s="1"/>
  <c r="P253" i="2"/>
  <c r="J253" i="2" s="1"/>
  <c r="K253" i="2" l="1"/>
  <c r="O254" i="2" s="1"/>
  <c r="M254" i="2" s="1"/>
  <c r="I254" i="2" l="1" a="1"/>
  <c r="I254" i="2" s="1"/>
  <c r="P254" i="2"/>
  <c r="J254" i="2" s="1"/>
  <c r="K254" i="2" l="1"/>
  <c r="O255" i="2" s="1"/>
  <c r="M255" i="2" s="1"/>
  <c r="I255" i="2" l="1" a="1"/>
  <c r="I255" i="2" s="1"/>
  <c r="P255" i="2"/>
  <c r="J255" i="2" s="1"/>
  <c r="K255" i="2" l="1"/>
  <c r="O256" i="2" s="1"/>
  <c r="W26" i="1" s="1"/>
  <c r="W27" i="1" l="1"/>
  <c r="W38" i="1" s="1"/>
  <c r="W39" i="1" s="1"/>
  <c r="W40" i="1" s="1"/>
  <c r="W28" i="1"/>
  <c r="W36" i="1" s="1"/>
  <c r="W41" i="1" s="1"/>
  <c r="W43" i="1" s="1"/>
  <c r="M256" i="2"/>
  <c r="I256" i="2" a="1"/>
  <c r="I256" i="2" s="1"/>
  <c r="P256" i="2"/>
  <c r="J256" i="2" s="1"/>
  <c r="W44" i="1" l="1"/>
  <c r="K256" i="2"/>
  <c r="O257" i="2" s="1"/>
  <c r="M257" i="2" s="1"/>
  <c r="I257" i="2" l="1" a="1"/>
  <c r="I257" i="2" s="1"/>
  <c r="P257" i="2"/>
  <c r="J257" i="2" s="1"/>
  <c r="K257" i="2" l="1"/>
  <c r="O258" i="2" s="1"/>
  <c r="M258" i="2" s="1"/>
  <c r="I258" i="2" l="1" a="1"/>
  <c r="I258" i="2" s="1"/>
  <c r="P258" i="2"/>
  <c r="J258" i="2" s="1"/>
  <c r="K258" i="2" l="1"/>
  <c r="O259" i="2" s="1"/>
  <c r="M259" i="2" s="1"/>
  <c r="I259" i="2" l="1" a="1"/>
  <c r="I259" i="2" s="1"/>
  <c r="P259" i="2"/>
  <c r="J259" i="2" s="1"/>
  <c r="K259" i="2" l="1"/>
  <c r="O260" i="2" s="1"/>
  <c r="M260" i="2" s="1"/>
  <c r="I260" i="2" l="1" a="1"/>
  <c r="I260" i="2" s="1"/>
  <c r="P260" i="2"/>
  <c r="J260" i="2" s="1"/>
  <c r="K260" i="2" l="1"/>
  <c r="O261" i="2" s="1"/>
  <c r="M261" i="2" s="1"/>
  <c r="I261" i="2" l="1" a="1"/>
  <c r="I261" i="2" s="1"/>
  <c r="P261" i="2"/>
  <c r="J261" i="2" s="1"/>
  <c r="K261" i="2" l="1"/>
  <c r="O262" i="2" s="1"/>
  <c r="M262" i="2" s="1"/>
  <c r="I262" i="2" l="1" a="1"/>
  <c r="I262" i="2" s="1"/>
  <c r="P262" i="2"/>
  <c r="J262" i="2" s="1"/>
  <c r="K262" i="2" l="1"/>
  <c r="O263" i="2" s="1"/>
  <c r="M263" i="2" s="1"/>
  <c r="I263" i="2" l="1" a="1"/>
  <c r="I263" i="2" s="1"/>
  <c r="P263" i="2"/>
  <c r="J263" i="2" s="1"/>
  <c r="K263" i="2" l="1"/>
  <c r="O264" i="2" s="1"/>
  <c r="M264" i="2" s="1"/>
  <c r="I264" i="2" l="1" a="1"/>
  <c r="I264" i="2" s="1"/>
  <c r="P264" i="2"/>
  <c r="J264" i="2" s="1"/>
  <c r="K264" i="2" l="1"/>
  <c r="O265" i="2" s="1"/>
  <c r="M265" i="2" s="1"/>
  <c r="I265" i="2" l="1" a="1"/>
  <c r="I265" i="2" s="1"/>
  <c r="P265" i="2"/>
  <c r="J265" i="2" s="1"/>
  <c r="K265" i="2" l="1"/>
  <c r="O266" i="2" s="1"/>
  <c r="M266" i="2" s="1"/>
  <c r="I266" i="2" l="1" a="1"/>
  <c r="I266" i="2" s="1"/>
  <c r="P266" i="2"/>
  <c r="J266" i="2" s="1"/>
  <c r="K266" i="2" l="1"/>
  <c r="O267" i="2" s="1"/>
  <c r="M267" i="2" s="1"/>
  <c r="I267" i="2" l="1" a="1"/>
  <c r="I267" i="2" s="1"/>
  <c r="P267" i="2"/>
  <c r="J267" i="2" s="1"/>
  <c r="K267" i="2" l="1"/>
  <c r="O268" i="2" s="1"/>
  <c r="X26" i="1" s="1"/>
  <c r="X27" i="1" l="1"/>
  <c r="X38" i="1" s="1"/>
  <c r="X39" i="1" s="1"/>
  <c r="X40" i="1" s="1"/>
  <c r="X28" i="1"/>
  <c r="X36" i="1" s="1"/>
  <c r="X41" i="1" s="1"/>
  <c r="X43" i="1" s="1"/>
  <c r="M268" i="2"/>
  <c r="I268" i="2" a="1"/>
  <c r="I268" i="2" s="1"/>
  <c r="P268" i="2"/>
  <c r="J268" i="2" s="1"/>
  <c r="X44" i="1" l="1"/>
  <c r="K268" i="2"/>
  <c r="O269" i="2" s="1"/>
  <c r="M269" i="2" s="1"/>
  <c r="I269" i="2" l="1" a="1"/>
  <c r="I269" i="2" s="1"/>
  <c r="P269" i="2"/>
  <c r="J269" i="2" s="1"/>
  <c r="K269" i="2" l="1"/>
  <c r="O270" i="2" s="1"/>
  <c r="M270" i="2" s="1"/>
  <c r="I270" i="2" l="1" a="1"/>
  <c r="I270" i="2" s="1"/>
  <c r="P270" i="2"/>
  <c r="J270" i="2" s="1"/>
  <c r="K270" i="2" l="1"/>
  <c r="O271" i="2" s="1"/>
  <c r="M271" i="2" s="1"/>
  <c r="I271" i="2" l="1" a="1"/>
  <c r="I271" i="2" s="1"/>
  <c r="P271" i="2"/>
  <c r="J271" i="2" s="1"/>
  <c r="K271" i="2" l="1"/>
  <c r="O272" i="2" s="1"/>
  <c r="M272" i="2" s="1"/>
  <c r="I272" i="2" l="1" a="1"/>
  <c r="I272" i="2" s="1"/>
  <c r="P272" i="2"/>
  <c r="J272" i="2" s="1"/>
  <c r="K272" i="2" l="1"/>
  <c r="O273" i="2" s="1"/>
  <c r="M273" i="2" s="1"/>
  <c r="I273" i="2" l="1" a="1"/>
  <c r="I273" i="2" s="1"/>
  <c r="P273" i="2"/>
  <c r="J273" i="2" s="1"/>
  <c r="K273" i="2" l="1"/>
  <c r="O274" i="2" s="1"/>
  <c r="M274" i="2" s="1"/>
  <c r="I274" i="2" l="1" a="1"/>
  <c r="I274" i="2" s="1"/>
  <c r="P274" i="2"/>
  <c r="J274" i="2" s="1"/>
  <c r="K274" i="2" l="1"/>
  <c r="O275" i="2" s="1"/>
  <c r="M275" i="2" s="1"/>
  <c r="I275" i="2" l="1" a="1"/>
  <c r="I275" i="2" s="1"/>
  <c r="P275" i="2"/>
  <c r="J275" i="2" s="1"/>
  <c r="K275" i="2" l="1"/>
  <c r="O276" i="2" s="1"/>
  <c r="M276" i="2" s="1"/>
  <c r="I276" i="2" l="1" a="1"/>
  <c r="I276" i="2" s="1"/>
  <c r="P276" i="2"/>
  <c r="J276" i="2" s="1"/>
  <c r="K276" i="2" l="1"/>
  <c r="O277" i="2" s="1"/>
  <c r="M277" i="2" s="1"/>
  <c r="I277" i="2" l="1" a="1"/>
  <c r="I277" i="2" s="1"/>
  <c r="P277" i="2"/>
  <c r="J277" i="2" s="1"/>
  <c r="K277" i="2" l="1"/>
  <c r="O278" i="2" s="1"/>
  <c r="M278" i="2" s="1"/>
  <c r="I278" i="2" l="1" a="1"/>
  <c r="I278" i="2" s="1"/>
  <c r="P278" i="2"/>
  <c r="J278" i="2" s="1"/>
  <c r="K278" i="2" l="1"/>
  <c r="O279" i="2" s="1"/>
  <c r="M279" i="2" s="1"/>
  <c r="I279" i="2" l="1" a="1"/>
  <c r="I279" i="2" s="1"/>
  <c r="P279" i="2"/>
  <c r="J279" i="2" s="1"/>
  <c r="K279" i="2" l="1"/>
  <c r="O280" i="2" s="1"/>
  <c r="Y26" i="1" s="1"/>
  <c r="Y27" i="1" l="1"/>
  <c r="Y38" i="1" s="1"/>
  <c r="Y39" i="1" s="1"/>
  <c r="Y40" i="1" s="1"/>
  <c r="Y28" i="1"/>
  <c r="Y36" i="1" s="1"/>
  <c r="Y41" i="1" s="1"/>
  <c r="Y43" i="1" s="1"/>
  <c r="M280" i="2"/>
  <c r="I280" i="2" a="1"/>
  <c r="I280" i="2" s="1"/>
  <c r="P280" i="2"/>
  <c r="J280" i="2" s="1"/>
  <c r="Y44" i="1" l="1"/>
  <c r="K280" i="2"/>
  <c r="O281" i="2" s="1"/>
  <c r="M281" i="2" s="1"/>
  <c r="I281" i="2" l="1" a="1"/>
  <c r="I281" i="2" s="1"/>
  <c r="P281" i="2"/>
  <c r="J281" i="2" s="1"/>
  <c r="K281" i="2" l="1"/>
  <c r="O282" i="2" s="1"/>
  <c r="M282" i="2" s="1"/>
  <c r="I282" i="2" l="1" a="1"/>
  <c r="I282" i="2" s="1"/>
  <c r="P282" i="2"/>
  <c r="J282" i="2" s="1"/>
  <c r="K282" i="2" l="1"/>
  <c r="O283" i="2" s="1"/>
  <c r="M283" i="2" s="1"/>
  <c r="I283" i="2" l="1" a="1"/>
  <c r="I283" i="2" s="1"/>
  <c r="P283" i="2"/>
  <c r="J283" i="2" s="1"/>
  <c r="K283" i="2" l="1"/>
  <c r="O284" i="2" s="1"/>
  <c r="M284" i="2" s="1"/>
  <c r="I284" i="2" l="1" a="1"/>
  <c r="I284" i="2" s="1"/>
  <c r="P284" i="2"/>
  <c r="J284" i="2" s="1"/>
  <c r="K284" i="2" l="1"/>
  <c r="O285" i="2" s="1"/>
  <c r="M285" i="2" s="1"/>
  <c r="I285" i="2" l="1" a="1"/>
  <c r="I285" i="2" s="1"/>
  <c r="P285" i="2"/>
  <c r="J285" i="2" s="1"/>
  <c r="K285" i="2" l="1"/>
  <c r="O286" i="2" s="1"/>
  <c r="M286" i="2" s="1"/>
  <c r="I286" i="2" l="1" a="1"/>
  <c r="I286" i="2" s="1"/>
  <c r="P286" i="2"/>
  <c r="J286" i="2" s="1"/>
  <c r="K286" i="2" l="1"/>
  <c r="O287" i="2" s="1"/>
  <c r="M287" i="2" s="1"/>
  <c r="I287" i="2" l="1" a="1"/>
  <c r="I287" i="2" s="1"/>
  <c r="P287" i="2"/>
  <c r="J287" i="2" s="1"/>
  <c r="K287" i="2" l="1"/>
  <c r="O288" i="2" s="1"/>
  <c r="M288" i="2" s="1"/>
  <c r="I288" i="2" l="1" a="1"/>
  <c r="I288" i="2" s="1"/>
  <c r="P288" i="2"/>
  <c r="J288" i="2" s="1"/>
  <c r="K288" i="2" l="1"/>
  <c r="O289" i="2" s="1"/>
  <c r="M289" i="2" s="1"/>
  <c r="I289" i="2" l="1" a="1"/>
  <c r="I289" i="2" s="1"/>
  <c r="P289" i="2"/>
  <c r="J289" i="2" s="1"/>
  <c r="K289" i="2" l="1"/>
  <c r="O290" i="2" s="1"/>
  <c r="M290" i="2" s="1"/>
  <c r="I290" i="2" l="1" a="1"/>
  <c r="I290" i="2" s="1"/>
  <c r="P290" i="2"/>
  <c r="J290" i="2" s="1"/>
  <c r="K290" i="2" l="1"/>
  <c r="O291" i="2" s="1"/>
  <c r="M291" i="2" s="1"/>
  <c r="I291" i="2" l="1" a="1"/>
  <c r="I291" i="2" s="1"/>
  <c r="P291" i="2"/>
  <c r="J291" i="2" s="1"/>
  <c r="K291" i="2" l="1"/>
  <c r="O292" i="2" s="1"/>
  <c r="Z26" i="1" s="1"/>
  <c r="Z27" i="1" l="1"/>
  <c r="Z38" i="1" s="1"/>
  <c r="Z39" i="1" s="1"/>
  <c r="Z40" i="1" s="1"/>
  <c r="Z28" i="1"/>
  <c r="Z36" i="1" s="1"/>
  <c r="Z41" i="1" s="1"/>
  <c r="Z43" i="1" s="1"/>
  <c r="M292" i="2"/>
  <c r="I292" i="2" a="1"/>
  <c r="I292" i="2" s="1"/>
  <c r="P292" i="2"/>
  <c r="J292" i="2" s="1"/>
  <c r="Z44" i="1" l="1"/>
  <c r="K292" i="2"/>
  <c r="O293" i="2" s="1"/>
  <c r="M293" i="2" s="1"/>
  <c r="I293" i="2" l="1" a="1"/>
  <c r="I293" i="2" s="1"/>
  <c r="P293" i="2"/>
  <c r="J293" i="2" s="1"/>
  <c r="K293" i="2" l="1"/>
  <c r="O294" i="2" s="1"/>
  <c r="M294" i="2" s="1"/>
  <c r="I294" i="2" l="1" a="1"/>
  <c r="I294" i="2" s="1"/>
  <c r="P294" i="2"/>
  <c r="J294" i="2" s="1"/>
  <c r="K294" i="2" l="1"/>
  <c r="O295" i="2" s="1"/>
  <c r="M295" i="2" s="1"/>
  <c r="I295" i="2" l="1" a="1"/>
  <c r="I295" i="2" s="1"/>
  <c r="P295" i="2"/>
  <c r="J295" i="2" s="1"/>
  <c r="K295" i="2" l="1"/>
  <c r="O296" i="2" s="1"/>
  <c r="M296" i="2" s="1"/>
  <c r="I296" i="2" l="1" a="1"/>
  <c r="I296" i="2" s="1"/>
  <c r="P296" i="2"/>
  <c r="J296" i="2" s="1"/>
  <c r="K296" i="2" l="1"/>
  <c r="O297" i="2" s="1"/>
  <c r="M297" i="2" s="1"/>
  <c r="I297" i="2" l="1" a="1"/>
  <c r="I297" i="2" s="1"/>
  <c r="P297" i="2"/>
  <c r="J297" i="2" s="1"/>
  <c r="K297" i="2" l="1"/>
  <c r="O298" i="2" s="1"/>
  <c r="M298" i="2" s="1"/>
  <c r="I298" i="2" l="1" a="1"/>
  <c r="I298" i="2" s="1"/>
  <c r="P298" i="2"/>
  <c r="J298" i="2" s="1"/>
  <c r="K298" i="2" l="1"/>
  <c r="O299" i="2" s="1"/>
  <c r="M299" i="2" s="1"/>
  <c r="I299" i="2" l="1" a="1"/>
  <c r="I299" i="2" s="1"/>
  <c r="P299" i="2"/>
  <c r="J299" i="2" s="1"/>
  <c r="K299" i="2" l="1"/>
  <c r="O300" i="2" s="1"/>
  <c r="M300" i="2" s="1"/>
  <c r="I300" i="2" l="1" a="1"/>
  <c r="I300" i="2" s="1"/>
  <c r="P300" i="2"/>
  <c r="J300" i="2" s="1"/>
  <c r="K300" i="2" l="1"/>
  <c r="O301" i="2" s="1"/>
  <c r="M301" i="2" s="1"/>
  <c r="I301" i="2" l="1" a="1"/>
  <c r="I301" i="2" s="1"/>
  <c r="P301" i="2"/>
  <c r="J301" i="2" s="1"/>
  <c r="K301" i="2" l="1"/>
  <c r="O302" i="2" s="1"/>
  <c r="M302" i="2" s="1"/>
  <c r="I302" i="2" l="1" a="1"/>
  <c r="I302" i="2" s="1"/>
  <c r="P302" i="2"/>
  <c r="J302" i="2" s="1"/>
  <c r="K302" i="2" l="1"/>
  <c r="O303" i="2" s="1"/>
  <c r="M303" i="2" s="1"/>
  <c r="I303" i="2" l="1" a="1"/>
  <c r="I303" i="2" s="1"/>
  <c r="P303" i="2"/>
  <c r="J303" i="2" s="1"/>
  <c r="K303" i="2" l="1"/>
  <c r="O304" i="2" s="1"/>
  <c r="AA26" i="1" s="1"/>
  <c r="AA27" i="1" l="1"/>
  <c r="AA38" i="1" s="1"/>
  <c r="AA39" i="1" s="1"/>
  <c r="AA40" i="1" s="1"/>
  <c r="AA28" i="1"/>
  <c r="AA36" i="1" s="1"/>
  <c r="M304" i="2"/>
  <c r="I304" i="2" a="1"/>
  <c r="I304" i="2" s="1"/>
  <c r="P304" i="2"/>
  <c r="J304" i="2" s="1"/>
  <c r="AA41" i="1" l="1"/>
  <c r="AA43" i="1" s="1"/>
  <c r="AA44" i="1"/>
  <c r="K304" i="2"/>
  <c r="O305" i="2" s="1"/>
  <c r="M305" i="2" s="1"/>
  <c r="I305" i="2" l="1" a="1"/>
  <c r="I305" i="2" s="1"/>
  <c r="P305" i="2"/>
  <c r="J305" i="2" s="1"/>
  <c r="K305" i="2" l="1"/>
  <c r="O306" i="2" s="1"/>
  <c r="M306" i="2" s="1"/>
  <c r="I306" i="2" l="1" a="1"/>
  <c r="I306" i="2" s="1"/>
  <c r="P306" i="2"/>
  <c r="J306" i="2" s="1"/>
  <c r="K306" i="2" l="1"/>
  <c r="O307" i="2" s="1"/>
  <c r="M307" i="2" s="1"/>
  <c r="I307" i="2" l="1" a="1"/>
  <c r="I307" i="2" s="1"/>
  <c r="P307" i="2"/>
  <c r="J307" i="2" s="1"/>
  <c r="K307" i="2" l="1"/>
  <c r="O308" i="2" s="1"/>
  <c r="M308" i="2" s="1"/>
  <c r="I308" i="2" l="1" a="1"/>
  <c r="I308" i="2" s="1"/>
  <c r="P308" i="2"/>
  <c r="J308" i="2" s="1"/>
  <c r="K308" i="2" l="1"/>
  <c r="O309" i="2" s="1"/>
  <c r="M309" i="2" s="1"/>
  <c r="I309" i="2" l="1" a="1"/>
  <c r="I309" i="2" s="1"/>
  <c r="P309" i="2"/>
  <c r="J309" i="2" s="1"/>
  <c r="K309" i="2" l="1"/>
  <c r="O310" i="2" s="1"/>
  <c r="M310" i="2" s="1"/>
  <c r="I310" i="2" l="1" a="1"/>
  <c r="I310" i="2" s="1"/>
  <c r="P310" i="2"/>
  <c r="J310" i="2" s="1"/>
  <c r="K310" i="2" l="1"/>
  <c r="O311" i="2" s="1"/>
  <c r="M311" i="2" s="1"/>
  <c r="I311" i="2" l="1" a="1"/>
  <c r="I311" i="2" s="1"/>
  <c r="P311" i="2"/>
  <c r="J311" i="2" s="1"/>
  <c r="K311" i="2" l="1"/>
  <c r="O312" i="2" s="1"/>
  <c r="M312" i="2" s="1"/>
  <c r="I312" i="2" l="1" a="1"/>
  <c r="I312" i="2" s="1"/>
  <c r="P312" i="2"/>
  <c r="J312" i="2" s="1"/>
  <c r="K312" i="2" l="1"/>
  <c r="O313" i="2" s="1"/>
  <c r="M313" i="2" s="1"/>
  <c r="I313" i="2" l="1" a="1"/>
  <c r="I313" i="2" s="1"/>
  <c r="P313" i="2"/>
  <c r="J313" i="2" s="1"/>
  <c r="K313" i="2" l="1"/>
  <c r="O314" i="2" s="1"/>
  <c r="M314" i="2" s="1"/>
  <c r="I314" i="2" l="1" a="1"/>
  <c r="I314" i="2" s="1"/>
  <c r="P314" i="2"/>
  <c r="J314" i="2" s="1"/>
  <c r="K314" i="2" l="1"/>
  <c r="O315" i="2" s="1"/>
  <c r="M315" i="2" s="1"/>
  <c r="I315" i="2" l="1" a="1"/>
  <c r="I315" i="2" s="1"/>
  <c r="P315" i="2"/>
  <c r="J315" i="2" s="1"/>
  <c r="K315" i="2" l="1"/>
  <c r="O316" i="2" s="1"/>
  <c r="AB26" i="1" s="1"/>
  <c r="AB27" i="1" l="1"/>
  <c r="AB38" i="1" s="1"/>
  <c r="AB39" i="1" s="1"/>
  <c r="AB40" i="1" s="1"/>
  <c r="AB28" i="1"/>
  <c r="AB36" i="1" s="1"/>
  <c r="AB41" i="1" s="1"/>
  <c r="AB43" i="1" s="1"/>
  <c r="M316" i="2"/>
  <c r="I316" i="2" a="1"/>
  <c r="I316" i="2" s="1"/>
  <c r="P316" i="2"/>
  <c r="J316" i="2" s="1"/>
  <c r="AB44" i="1" l="1"/>
  <c r="K316" i="2"/>
  <c r="O317" i="2" s="1"/>
  <c r="M317" i="2" s="1"/>
  <c r="I317" i="2" l="1" a="1"/>
  <c r="I317" i="2" s="1"/>
  <c r="P317" i="2"/>
  <c r="J317" i="2" s="1"/>
  <c r="K317" i="2" l="1"/>
  <c r="O318" i="2" s="1"/>
  <c r="M318" i="2" s="1"/>
  <c r="I318" i="2" l="1" a="1"/>
  <c r="I318" i="2" s="1"/>
  <c r="P318" i="2"/>
  <c r="J318" i="2" s="1"/>
  <c r="K318" i="2" l="1"/>
  <c r="O319" i="2" s="1"/>
  <c r="M319" i="2" s="1"/>
  <c r="I319" i="2" l="1" a="1"/>
  <c r="I319" i="2" s="1"/>
  <c r="P319" i="2"/>
  <c r="J319" i="2" s="1"/>
  <c r="K319" i="2" l="1"/>
  <c r="O320" i="2" s="1"/>
  <c r="M320" i="2" s="1"/>
  <c r="I320" i="2" l="1" a="1"/>
  <c r="I320" i="2" s="1"/>
  <c r="P320" i="2"/>
  <c r="J320" i="2" s="1"/>
  <c r="K320" i="2" l="1"/>
  <c r="O321" i="2" s="1"/>
  <c r="M321" i="2" s="1"/>
  <c r="I321" i="2" l="1" a="1"/>
  <c r="I321" i="2" s="1"/>
  <c r="P321" i="2"/>
  <c r="J321" i="2" s="1"/>
  <c r="K321" i="2" l="1"/>
  <c r="O322" i="2" s="1"/>
  <c r="M322" i="2" s="1"/>
  <c r="I322" i="2" l="1" a="1"/>
  <c r="I322" i="2" s="1"/>
  <c r="P322" i="2"/>
  <c r="J322" i="2" s="1"/>
  <c r="K322" i="2" l="1"/>
  <c r="O323" i="2" s="1"/>
  <c r="M323" i="2" s="1"/>
  <c r="I323" i="2" l="1" a="1"/>
  <c r="I323" i="2" s="1"/>
  <c r="P323" i="2"/>
  <c r="J323" i="2" s="1"/>
  <c r="K323" i="2" l="1"/>
  <c r="O324" i="2" s="1"/>
  <c r="M324" i="2" s="1"/>
  <c r="I324" i="2" l="1" a="1"/>
  <c r="I324" i="2" s="1"/>
  <c r="P324" i="2"/>
  <c r="J324" i="2" s="1"/>
  <c r="K324" i="2" l="1"/>
  <c r="O325" i="2" s="1"/>
  <c r="M325" i="2" s="1"/>
  <c r="I325" i="2" l="1" a="1"/>
  <c r="I325" i="2" s="1"/>
  <c r="P325" i="2"/>
  <c r="J325" i="2" s="1"/>
  <c r="K325" i="2" l="1"/>
  <c r="O326" i="2" s="1"/>
  <c r="M326" i="2" s="1"/>
  <c r="I326" i="2" l="1" a="1"/>
  <c r="I326" i="2" s="1"/>
  <c r="P326" i="2"/>
  <c r="J326" i="2" s="1"/>
  <c r="K326" i="2" l="1"/>
  <c r="O327" i="2" s="1"/>
  <c r="M327" i="2" s="1"/>
  <c r="I327" i="2" l="1" a="1"/>
  <c r="I327" i="2" s="1"/>
  <c r="P327" i="2"/>
  <c r="J327" i="2" s="1"/>
  <c r="K327" i="2" l="1"/>
  <c r="O328" i="2" s="1"/>
  <c r="AC26" i="1" s="1"/>
  <c r="AC27" i="1" l="1"/>
  <c r="AC38" i="1" s="1"/>
  <c r="AC39" i="1" s="1"/>
  <c r="AC40" i="1" s="1"/>
  <c r="AC28" i="1"/>
  <c r="AC36" i="1" s="1"/>
  <c r="AC41" i="1" s="1"/>
  <c r="AC43" i="1" s="1"/>
  <c r="M328" i="2"/>
  <c r="I328" i="2" a="1"/>
  <c r="I328" i="2" s="1"/>
  <c r="P328" i="2"/>
  <c r="J328" i="2" s="1"/>
  <c r="AC44" i="1" l="1"/>
  <c r="K328" i="2"/>
  <c r="O329" i="2" s="1"/>
  <c r="M329" i="2" s="1"/>
  <c r="I329" i="2" l="1" a="1"/>
  <c r="I329" i="2" s="1"/>
  <c r="P329" i="2"/>
  <c r="J329" i="2" s="1"/>
  <c r="K329" i="2" l="1"/>
  <c r="O330" i="2" s="1"/>
  <c r="M330" i="2" s="1"/>
  <c r="I330" i="2" l="1" a="1"/>
  <c r="I330" i="2" s="1"/>
  <c r="P330" i="2"/>
  <c r="J330" i="2" s="1"/>
  <c r="K330" i="2" l="1"/>
  <c r="O331" i="2" s="1"/>
  <c r="M331" i="2" s="1"/>
  <c r="I331" i="2" l="1" a="1"/>
  <c r="I331" i="2" s="1"/>
  <c r="P331" i="2"/>
  <c r="J331" i="2" s="1"/>
  <c r="K331" i="2" l="1"/>
  <c r="O332" i="2" s="1"/>
  <c r="M332" i="2" s="1"/>
  <c r="I332" i="2" l="1" a="1"/>
  <c r="I332" i="2" s="1"/>
  <c r="P332" i="2"/>
  <c r="J332" i="2" s="1"/>
  <c r="K332" i="2" l="1"/>
  <c r="O333" i="2" s="1"/>
  <c r="M333" i="2" s="1"/>
  <c r="I333" i="2" l="1" a="1"/>
  <c r="I333" i="2" s="1"/>
  <c r="P333" i="2"/>
  <c r="J333" i="2" s="1"/>
  <c r="K333" i="2" l="1"/>
  <c r="O334" i="2" s="1"/>
  <c r="M334" i="2" s="1"/>
  <c r="I334" i="2" l="1" a="1"/>
  <c r="I334" i="2" s="1"/>
  <c r="P334" i="2"/>
  <c r="J334" i="2" s="1"/>
  <c r="K334" i="2" l="1"/>
  <c r="O335" i="2" s="1"/>
  <c r="M335" i="2" s="1"/>
  <c r="I335" i="2" l="1" a="1"/>
  <c r="I335" i="2" s="1"/>
  <c r="P335" i="2"/>
  <c r="J335" i="2" s="1"/>
  <c r="K335" i="2" l="1"/>
  <c r="O336" i="2" s="1"/>
  <c r="M336" i="2" s="1"/>
  <c r="I336" i="2" l="1" a="1"/>
  <c r="I336" i="2" s="1"/>
  <c r="P336" i="2"/>
  <c r="J336" i="2" s="1"/>
  <c r="K336" i="2" l="1"/>
  <c r="O337" i="2" s="1"/>
  <c r="M337" i="2" s="1"/>
  <c r="I337" i="2" l="1" a="1"/>
  <c r="I337" i="2" s="1"/>
  <c r="P337" i="2"/>
  <c r="J337" i="2" s="1"/>
  <c r="K337" i="2" l="1"/>
  <c r="O338" i="2" s="1"/>
  <c r="M338" i="2" s="1"/>
  <c r="I338" i="2" l="1" a="1"/>
  <c r="I338" i="2" s="1"/>
  <c r="P338" i="2"/>
  <c r="J338" i="2" s="1"/>
  <c r="K338" i="2" l="1"/>
  <c r="O339" i="2" s="1"/>
  <c r="M339" i="2" s="1"/>
  <c r="I339" i="2" l="1" a="1"/>
  <c r="I339" i="2" s="1"/>
  <c r="P339" i="2"/>
  <c r="J339" i="2" s="1"/>
  <c r="K339" i="2" l="1"/>
  <c r="O340" i="2" s="1"/>
  <c r="AD26" i="1" s="1"/>
  <c r="AD27" i="1" l="1"/>
  <c r="AD38" i="1" s="1"/>
  <c r="AD39" i="1" s="1"/>
  <c r="AD40" i="1" s="1"/>
  <c r="AD28" i="1"/>
  <c r="AD36" i="1" s="1"/>
  <c r="AD41" i="1" s="1"/>
  <c r="AD43" i="1" s="1"/>
  <c r="M340" i="2"/>
  <c r="I340" i="2" a="1"/>
  <c r="I340" i="2" s="1"/>
  <c r="P340" i="2"/>
  <c r="J340" i="2" s="1"/>
  <c r="AD44" i="1" l="1"/>
  <c r="K340" i="2"/>
  <c r="O341" i="2" s="1"/>
  <c r="M341" i="2" s="1"/>
  <c r="I341" i="2" l="1" a="1"/>
  <c r="I341" i="2" s="1"/>
  <c r="P341" i="2"/>
  <c r="J341" i="2" s="1"/>
  <c r="K341" i="2" l="1"/>
  <c r="O342" i="2" s="1"/>
  <c r="M342" i="2" s="1"/>
  <c r="I342" i="2" l="1" a="1"/>
  <c r="I342" i="2" s="1"/>
  <c r="P342" i="2"/>
  <c r="J342" i="2" s="1"/>
  <c r="K342" i="2" l="1"/>
  <c r="O343" i="2" s="1"/>
  <c r="M343" i="2" s="1"/>
  <c r="I343" i="2" l="1" a="1"/>
  <c r="I343" i="2" s="1"/>
  <c r="P343" i="2"/>
  <c r="J343" i="2" s="1"/>
  <c r="K343" i="2" l="1"/>
  <c r="O344" i="2" s="1"/>
  <c r="M344" i="2" s="1"/>
  <c r="I344" i="2" l="1" a="1"/>
  <c r="I344" i="2" s="1"/>
  <c r="P344" i="2"/>
  <c r="J344" i="2" s="1"/>
  <c r="K344" i="2" l="1"/>
  <c r="O345" i="2" s="1"/>
  <c r="M345" i="2" s="1"/>
  <c r="I345" i="2" l="1" a="1"/>
  <c r="I345" i="2" s="1"/>
  <c r="P345" i="2"/>
  <c r="J345" i="2" s="1"/>
  <c r="K345" i="2" l="1"/>
  <c r="O346" i="2" s="1"/>
  <c r="M346" i="2" s="1"/>
  <c r="I346" i="2" l="1" a="1"/>
  <c r="I346" i="2" s="1"/>
  <c r="P346" i="2"/>
  <c r="J346" i="2" s="1"/>
  <c r="K346" i="2" l="1"/>
  <c r="O347" i="2" s="1"/>
  <c r="M347" i="2" s="1"/>
  <c r="I347" i="2" l="1" a="1"/>
  <c r="I347" i="2" s="1"/>
  <c r="P347" i="2"/>
  <c r="J347" i="2" s="1"/>
  <c r="K347" i="2" l="1"/>
  <c r="O348" i="2" s="1"/>
  <c r="M348" i="2" s="1"/>
  <c r="I348" i="2" l="1" a="1"/>
  <c r="I348" i="2" s="1"/>
  <c r="P348" i="2"/>
  <c r="J348" i="2" s="1"/>
  <c r="K348" i="2" l="1"/>
  <c r="O349" i="2" s="1"/>
  <c r="M349" i="2" s="1"/>
  <c r="I349" i="2" l="1" a="1"/>
  <c r="I349" i="2" s="1"/>
  <c r="P349" i="2"/>
  <c r="J349" i="2" s="1"/>
  <c r="K349" i="2" l="1"/>
  <c r="O350" i="2" s="1"/>
  <c r="M350" i="2" s="1"/>
  <c r="I350" i="2" l="1" a="1"/>
  <c r="I350" i="2" s="1"/>
  <c r="P350" i="2"/>
  <c r="J350" i="2" s="1"/>
  <c r="K350" i="2" l="1"/>
  <c r="O351" i="2" s="1"/>
  <c r="M351" i="2" s="1"/>
  <c r="I351" i="2" l="1" a="1"/>
  <c r="I351" i="2" s="1"/>
  <c r="P351" i="2"/>
  <c r="J351" i="2" s="1"/>
  <c r="K351" i="2" l="1"/>
  <c r="O352" i="2" s="1"/>
  <c r="AE26" i="1" s="1"/>
  <c r="AE27" i="1" l="1"/>
  <c r="AE38" i="1" s="1"/>
  <c r="AE39" i="1" s="1"/>
  <c r="AE40" i="1" s="1"/>
  <c r="AE28" i="1"/>
  <c r="AE36" i="1" s="1"/>
  <c r="AE41" i="1" s="1"/>
  <c r="AE43" i="1" s="1"/>
  <c r="M352" i="2"/>
  <c r="I352" i="2" a="1"/>
  <c r="I352" i="2" s="1"/>
  <c r="P352" i="2"/>
  <c r="J352" i="2" s="1"/>
  <c r="AE44" i="1" l="1"/>
  <c r="K352" i="2"/>
  <c r="O353" i="2" s="1"/>
  <c r="M353" i="2" s="1"/>
  <c r="I353" i="2" l="1" a="1"/>
  <c r="I353" i="2" s="1"/>
  <c r="P353" i="2"/>
  <c r="J353" i="2" s="1"/>
  <c r="K353" i="2" l="1"/>
  <c r="O354" i="2" s="1"/>
  <c r="M354" i="2" s="1"/>
  <c r="I354" i="2" l="1" a="1"/>
  <c r="I354" i="2" s="1"/>
  <c r="P354" i="2"/>
  <c r="J354" i="2" s="1"/>
  <c r="K354" i="2" l="1"/>
  <c r="O355" i="2" s="1"/>
  <c r="M355" i="2" s="1"/>
  <c r="I355" i="2" l="1" a="1"/>
  <c r="I355" i="2" s="1"/>
  <c r="P355" i="2"/>
  <c r="J355" i="2" s="1"/>
  <c r="K355" i="2" l="1"/>
  <c r="O356" i="2" s="1"/>
  <c r="M356" i="2" s="1"/>
  <c r="I356" i="2" l="1" a="1"/>
  <c r="I356" i="2" s="1"/>
  <c r="P356" i="2"/>
  <c r="J356" i="2" s="1"/>
  <c r="K356" i="2" l="1"/>
  <c r="O357" i="2" s="1"/>
  <c r="M357" i="2" s="1"/>
  <c r="I357" i="2" l="1" a="1"/>
  <c r="I357" i="2" s="1"/>
  <c r="P357" i="2"/>
  <c r="J357" i="2" s="1"/>
  <c r="K357" i="2" l="1"/>
  <c r="O358" i="2" s="1"/>
  <c r="M358" i="2" s="1"/>
  <c r="I358" i="2" l="1" a="1"/>
  <c r="I358" i="2" s="1"/>
  <c r="P358" i="2"/>
  <c r="J358" i="2" s="1"/>
  <c r="K358" i="2" l="1"/>
  <c r="O359" i="2" s="1"/>
  <c r="M359" i="2" s="1"/>
  <c r="I359" i="2" l="1" a="1"/>
  <c r="I359" i="2" s="1"/>
  <c r="P359" i="2"/>
  <c r="J359" i="2" s="1"/>
  <c r="K359" i="2" l="1"/>
  <c r="O360" i="2" s="1"/>
  <c r="M360" i="2" s="1"/>
  <c r="I360" i="2" l="1" a="1"/>
  <c r="I360" i="2" s="1"/>
  <c r="P360" i="2"/>
  <c r="J360" i="2" s="1"/>
  <c r="K360" i="2" l="1"/>
  <c r="O361" i="2" s="1"/>
  <c r="M361" i="2" s="1"/>
  <c r="I361" i="2" l="1" a="1"/>
  <c r="I361" i="2" s="1"/>
  <c r="P361" i="2"/>
  <c r="J361" i="2" s="1"/>
  <c r="K361" i="2" l="1"/>
  <c r="O362" i="2" s="1"/>
  <c r="M362" i="2" s="1"/>
  <c r="I362" i="2" l="1" a="1"/>
  <c r="I362" i="2" s="1"/>
  <c r="P362" i="2"/>
  <c r="J362" i="2" s="1"/>
  <c r="K362" i="2" l="1"/>
  <c r="O363" i="2" s="1"/>
  <c r="M363" i="2" s="1"/>
  <c r="I363" i="2" l="1" a="1"/>
  <c r="I363" i="2" s="1"/>
  <c r="P363" i="2"/>
  <c r="J363" i="2" s="1"/>
  <c r="K363" i="2" l="1"/>
  <c r="O364" i="2" s="1"/>
  <c r="AF26" i="1" s="1"/>
  <c r="AF27" i="1" l="1"/>
  <c r="AF38" i="1" s="1"/>
  <c r="AF39" i="1" s="1"/>
  <c r="AF40" i="1" s="1"/>
  <c r="AF28" i="1"/>
  <c r="AF36" i="1" s="1"/>
  <c r="AF41" i="1" s="1"/>
  <c r="AF43" i="1" s="1"/>
  <c r="M364" i="2"/>
  <c r="P364" i="2"/>
  <c r="J364" i="2" s="1"/>
  <c r="I364" i="2" a="1"/>
  <c r="I364" i="2" s="1"/>
  <c r="K364" i="2" s="1"/>
  <c r="AF44" i="1" l="1"/>
  <c r="AG44" i="1" l="1"/>
  <c r="H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<sst xmlns="http://schemas.openxmlformats.org/spreadsheetml/2006/main" count="64" uniqueCount="58">
  <si>
    <t xml:space="preserve">Home Purchase Adjustable Variables </t>
  </si>
  <si>
    <t xml:space="preserve">Home Price </t>
  </si>
  <si>
    <t xml:space="preserve">Down Payment </t>
  </si>
  <si>
    <t xml:space="preserve">Mortgage Amount </t>
  </si>
  <si>
    <t xml:space="preserve">Adjustable Variables </t>
  </si>
  <si>
    <t xml:space="preserve">Mortgage Rate </t>
  </si>
  <si>
    <t>Discount rate</t>
  </si>
  <si>
    <t xml:space="preserve">Risk-Free Rate </t>
  </si>
  <si>
    <t>Life of Mortgage (Years)</t>
  </si>
  <si>
    <t xml:space="preserve">Mortgage Date </t>
  </si>
  <si>
    <t>Home Value</t>
  </si>
  <si>
    <t xml:space="preserve">Operational  Adjustable Variables </t>
  </si>
  <si>
    <t xml:space="preserve">Inflation Rate </t>
  </si>
  <si>
    <t>Home Maintance Rate</t>
  </si>
  <si>
    <t xml:space="preserve">Water Bill </t>
  </si>
  <si>
    <t xml:space="preserve">Heating </t>
  </si>
  <si>
    <t>Power Bill</t>
  </si>
  <si>
    <t xml:space="preserve">Property tax </t>
  </si>
  <si>
    <t xml:space="preserve">Miscellaneous Expenses </t>
  </si>
  <si>
    <t xml:space="preserve">Rental Income per Month </t>
  </si>
  <si>
    <t>Home Insurance Cost</t>
  </si>
  <si>
    <t xml:space="preserve">Income Tax Rate </t>
  </si>
  <si>
    <t>Years</t>
  </si>
  <si>
    <t xml:space="preserve">Terminal Value </t>
  </si>
  <si>
    <t xml:space="preserve">Mortgage Debt Balance  </t>
  </si>
  <si>
    <t xml:space="preserve">interst Expense </t>
  </si>
  <si>
    <t xml:space="preserve">Debt Repayments </t>
  </si>
  <si>
    <t xml:space="preserve">Home Insurance </t>
  </si>
  <si>
    <t>Maintance</t>
  </si>
  <si>
    <t>Water Bill</t>
  </si>
  <si>
    <t xml:space="preserve">Property tax Bill </t>
  </si>
  <si>
    <t xml:space="preserve">Total Expenses </t>
  </si>
  <si>
    <t xml:space="preserve">Property revnaue </t>
  </si>
  <si>
    <t xml:space="preserve">Tax Deductible Expenses </t>
  </si>
  <si>
    <t xml:space="preserve">Taxible Income </t>
  </si>
  <si>
    <t xml:space="preserve">Taxes </t>
  </si>
  <si>
    <t>Net Income or Loss</t>
  </si>
  <si>
    <t xml:space="preserve">Actual Gain or Loss </t>
  </si>
  <si>
    <t xml:space="preserve">Discounted Cash Flow </t>
  </si>
  <si>
    <t xml:space="preserve">Discount Factor </t>
  </si>
  <si>
    <t xml:space="preserve">Payment Schedule </t>
  </si>
  <si>
    <t xml:space="preserve">Mortgage rate </t>
  </si>
  <si>
    <t>Date</t>
  </si>
  <si>
    <t>Payment #</t>
  </si>
  <si>
    <t xml:space="preserve">Payment Amt </t>
  </si>
  <si>
    <t xml:space="preserve">Interst </t>
  </si>
  <si>
    <t xml:space="preserve">Principal </t>
  </si>
  <si>
    <t xml:space="preserve">Extra Payment </t>
  </si>
  <si>
    <t xml:space="preserve">Loan </t>
  </si>
  <si>
    <t>Offset</t>
  </si>
  <si>
    <t xml:space="preserve">Life of Mortgage </t>
  </si>
  <si>
    <t xml:space="preserve">Payments Per Year </t>
  </si>
  <si>
    <t xml:space="preserve"># of Payments </t>
  </si>
  <si>
    <t xml:space="preserve">Payment Per Period </t>
  </si>
  <si>
    <t xml:space="preserve">Sum of Payemtns </t>
  </si>
  <si>
    <t xml:space="preserve">Interst Cost </t>
  </si>
  <si>
    <t xml:space="preserve">Period 0 Date </t>
  </si>
  <si>
    <t xml:space="preserve">Date of last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</si>
</sst>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6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2">
    <xf numFmtId="0" fontId="0" fillId="0" borderId="0" xfId="0"/>
    <xf numFmtId="0" fontId="0" fillId="0" borderId="2" xfId="0" applyBorder="1"/>
    <xf numFmtId="0" fontId="1" fillId="0" borderId="3" xfId="0" applyFont="1" applyBorder="1"/>
    <xf numFmtId="10" fontId="0" fillId="0" borderId="2" xfId="0" applyNumberFormat="1" applyBorder="1"/>
    <xf numFmtId="1" fontId="0" fillId="0" borderId="0" xfId="0" applyNumberFormat="1"/>
    <xf numFmtId="1" fontId="0" fillId="0" borderId="2" xfId="0" applyNumberFormat="1" applyBorder="1"/>
    <xf numFmtId="14" fontId="0" fillId="0" borderId="0" xfId="0" applyNumberFormat="1"/>
    <xf numFmtId="0" fontId="3" fillId="2" borderId="0" xfId="0" applyFont="1" applyFill="1"/>
    <xf numFmtId="14" fontId="0" fillId="0" borderId="6" xfId="0" applyNumberFormat="1" applyBorder="1"/>
    <xf numFmtId="0" fontId="0" fillId="0" borderId="7" xfId="0" applyBorder="1"/>
    <xf numFmtId="1" fontId="0" fillId="0" borderId="7" xfId="0" applyNumberFormat="1" applyBorder="1"/>
    <xf numFmtId="14" fontId="0" fillId="0" borderId="9" xfId="0" applyNumberFormat="1" applyBorder="1"/>
    <xf numFmtId="0" fontId="0" fillId="0" borderId="10" xfId="0" applyBorder="1"/>
    <xf numFmtId="1" fontId="0" fillId="0" borderId="10" xfId="0" applyNumberFormat="1" applyBorder="1"/>
    <xf numFmtId="14" fontId="0" fillId="0" borderId="12" xfId="0" applyNumberFormat="1" applyBorder="1"/>
    <xf numFmtId="0" fontId="0" fillId="0" borderId="13" xfId="0" applyBorder="1"/>
    <xf numFmtId="1" fontId="0" fillId="0" borderId="13" xfId="0" applyNumberFormat="1" applyBorder="1"/>
    <xf numFmtId="0" fontId="1" fillId="0" borderId="4" xfId="0" applyFont="1" applyBorder="1"/>
    <xf numFmtId="0" fontId="1" fillId="0" borderId="5" xfId="0" applyFont="1" applyBorder="1"/>
    <xf numFmtId="1" fontId="0" fillId="0" borderId="8" xfId="0" applyNumberFormat="1" applyBorder="1"/>
    <xf numFmtId="1" fontId="0" fillId="0" borderId="11" xfId="0" applyNumberFormat="1" applyBorder="1"/>
    <xf numFmtId="0" fontId="1" fillId="0" borderId="16" xfId="0" applyFont="1" applyBorder="1"/>
    <xf numFmtId="0" fontId="1" fillId="0" borderId="17" xfId="0" applyFont="1" applyBorder="1"/>
    <xf numFmtId="0" fontId="1" fillId="0" borderId="20" xfId="0" applyFont="1" applyBorder="1"/>
    <xf numFmtId="14" fontId="0" fillId="0" borderId="14" xfId="0" applyNumberFormat="1" applyBorder="1"/>
    <xf numFmtId="14" fontId="0" fillId="0" borderId="15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0" fontId="4" fillId="0" borderId="22" xfId="1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1" fontId="0" fillId="0" borderId="28" xfId="0" applyNumberFormat="1" applyBorder="1" applyAlignment="1">
      <alignment horizontal="left"/>
    </xf>
    <xf numFmtId="10" fontId="4" fillId="0" borderId="22" xfId="0" applyNumberFormat="1" applyFont="1" applyBorder="1" applyAlignment="1">
      <alignment horizontal="center"/>
    </xf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21" xfId="0" applyFont="1" applyBorder="1"/>
    <xf numFmtId="0" fontId="6" fillId="0" borderId="6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1" xfId="0" applyFont="1" applyBorder="1"/>
    <xf numFmtId="10" fontId="6" fillId="0" borderId="11" xfId="0" applyNumberFormat="1" applyFont="1" applyBorder="1"/>
    <xf numFmtId="9" fontId="6" fillId="0" borderId="11" xfId="1" applyFont="1" applyFill="1" applyBorder="1"/>
    <xf numFmtId="2" fontId="6" fillId="0" borderId="11" xfId="1" applyNumberFormat="1" applyFont="1" applyFill="1" applyBorder="1"/>
    <xf numFmtId="0" fontId="6" fillId="0" borderId="12" xfId="0" applyFont="1" applyBorder="1"/>
    <xf numFmtId="1" fontId="1" fillId="0" borderId="26" xfId="0" applyNumberFormat="1" applyFont="1" applyBorder="1" applyAlignment="1">
      <alignment horizontal="center"/>
    </xf>
    <xf numFmtId="0" fontId="4" fillId="0" borderId="32" xfId="0" applyFont="1" applyBorder="1" applyAlignment="1">
      <alignment horizontal="left"/>
    </xf>
    <xf numFmtId="14" fontId="6" fillId="0" borderId="33" xfId="0" applyNumberFormat="1" applyFont="1" applyBorder="1"/>
    <xf numFmtId="0" fontId="5" fillId="0" borderId="11" xfId="0" applyFont="1" applyBorder="1"/>
    <xf numFmtId="9" fontId="6" fillId="0" borderId="8" xfId="1" applyFont="1" applyFill="1" applyBorder="1"/>
    <xf numFmtId="0" fontId="5" fillId="0" borderId="9" xfId="0" applyFont="1" applyBorder="1"/>
    <xf numFmtId="0" fontId="0" fillId="0" borderId="12" xfId="0" applyBorder="1" applyAlignment="1">
      <alignment horizontal="left"/>
    </xf>
    <xf numFmtId="10" fontId="0" fillId="0" borderId="33" xfId="0" applyNumberFormat="1" applyBorder="1"/>
    <xf numFmtId="0" fontId="0" fillId="0" borderId="6" xfId="0" applyBorder="1"/>
    <xf numFmtId="10" fontId="6" fillId="0" borderId="33" xfId="0" applyNumberFormat="1" applyFont="1" applyBorder="1"/>
    <xf numFmtId="0" fontId="6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1" fontId="7" fillId="0" borderId="20" xfId="0" applyNumberFormat="1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1" fillId="0" borderId="24" xfId="0" applyFont="1" applyBorder="1" applyAlignment="1"/>
    <xf numFmtId="0" fontId="1" fillId="0" borderId="23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7"/>
  <sheetViews>
    <sheetView showGridLines="0" tabSelected="1" workbookViewId="0">
      <selection activeCell="H5" sqref="H5:I7"/>
    </sheetView>
  </sheetViews>
  <sheetFormatPr defaultRowHeight="15"/>
  <cols>
    <col min="1" max="1" width="23.140625" bestFit="1" customWidth="1"/>
    <col min="2" max="2" width="9.140625" bestFit="1" customWidth="1"/>
    <col min="3" max="7" width="8" bestFit="1" customWidth="1"/>
    <col min="8" max="8" width="13" customWidth="1"/>
    <col min="9" max="9" width="12.85546875" customWidth="1"/>
    <col min="10" max="10" width="11.42578125" customWidth="1"/>
    <col min="11" max="32" width="8" bestFit="1" customWidth="1"/>
    <col min="33" max="33" width="14.85546875" bestFit="1" customWidth="1"/>
  </cols>
  <sheetData>
    <row r="2" spans="1:9">
      <c r="A2" s="59" t="s">
        <v>0</v>
      </c>
      <c r="B2" s="60"/>
    </row>
    <row r="3" spans="1:9">
      <c r="A3" s="40" t="s">
        <v>1</v>
      </c>
      <c r="B3" s="41">
        <v>300000</v>
      </c>
      <c r="F3" s="26"/>
      <c r="G3" s="26"/>
    </row>
    <row r="4" spans="1:9">
      <c r="A4" s="42" t="s">
        <v>2</v>
      </c>
      <c r="B4" s="43">
        <v>1000</v>
      </c>
    </row>
    <row r="5" spans="1:9">
      <c r="A5" s="53" t="s">
        <v>3</v>
      </c>
      <c r="B5" s="51">
        <f>B3-B4</f>
        <v>299000</v>
      </c>
      <c r="F5" s="63"/>
      <c r="G5" s="63"/>
      <c r="H5" s="70" t="s">
        <v>4</v>
      </c>
      <c r="I5" s="71"/>
    </row>
    <row r="6" spans="1:9">
      <c r="A6" s="42" t="s">
        <v>5</v>
      </c>
      <c r="B6" s="44">
        <v>0.05</v>
      </c>
      <c r="F6" s="63"/>
      <c r="G6" s="63"/>
      <c r="H6" s="56" t="s">
        <v>6</v>
      </c>
      <c r="I6" s="58" t="s">
        <v>7</v>
      </c>
    </row>
    <row r="7" spans="1:9" ht="18" customHeight="1">
      <c r="A7" s="42" t="s">
        <v>8</v>
      </c>
      <c r="B7" s="43">
        <v>10</v>
      </c>
      <c r="F7" s="63"/>
      <c r="G7" s="63"/>
      <c r="H7" s="69">
        <v>7.0000000000000007E-2</v>
      </c>
      <c r="I7" s="57">
        <v>4.2000000000000003E-2</v>
      </c>
    </row>
    <row r="8" spans="1:9">
      <c r="A8" s="47" t="s">
        <v>9</v>
      </c>
      <c r="B8" s="50">
        <v>45570</v>
      </c>
    </row>
    <row r="9" spans="1:9">
      <c r="H9" s="61" t="s">
        <v>10</v>
      </c>
      <c r="I9" s="62"/>
    </row>
    <row r="10" spans="1:9" ht="21">
      <c r="A10" s="59" t="s">
        <v>11</v>
      </c>
      <c r="B10" s="60"/>
      <c r="H10" s="64">
        <f>SUM(B44:AG44)</f>
        <v>-254391.3405476879</v>
      </c>
      <c r="I10" s="65"/>
    </row>
    <row r="11" spans="1:9">
      <c r="A11" s="40" t="s">
        <v>12</v>
      </c>
      <c r="B11" s="52">
        <v>2.5000000000000001E-2</v>
      </c>
    </row>
    <row r="12" spans="1:9">
      <c r="A12" s="42" t="s">
        <v>13</v>
      </c>
      <c r="B12" s="45">
        <v>0.01</v>
      </c>
    </row>
    <row r="13" spans="1:9">
      <c r="A13" s="42" t="s">
        <v>14</v>
      </c>
      <c r="B13" s="43">
        <v>700</v>
      </c>
      <c r="G13" s="4"/>
    </row>
    <row r="14" spans="1:9">
      <c r="A14" s="42" t="s">
        <v>15</v>
      </c>
      <c r="B14" s="43">
        <v>2600</v>
      </c>
    </row>
    <row r="15" spans="1:9">
      <c r="A15" s="42" t="s">
        <v>16</v>
      </c>
      <c r="B15" s="43">
        <v>1200</v>
      </c>
    </row>
    <row r="16" spans="1:9">
      <c r="A16" s="53" t="s">
        <v>17</v>
      </c>
      <c r="B16" s="51">
        <f>B3/100*1.46</f>
        <v>4380</v>
      </c>
    </row>
    <row r="17" spans="1:33">
      <c r="A17" s="42" t="s">
        <v>18</v>
      </c>
      <c r="B17" s="43">
        <v>1000</v>
      </c>
    </row>
    <row r="18" spans="1:33">
      <c r="A18" s="42" t="s">
        <v>19</v>
      </c>
      <c r="B18" s="43">
        <v>2000</v>
      </c>
    </row>
    <row r="19" spans="1:33">
      <c r="A19" s="42" t="s">
        <v>20</v>
      </c>
      <c r="B19" s="46">
        <v>1900</v>
      </c>
    </row>
    <row r="20" spans="1:33">
      <c r="A20" s="54" t="s">
        <v>21</v>
      </c>
      <c r="B20" s="55">
        <v>0.15</v>
      </c>
    </row>
    <row r="24" spans="1:33">
      <c r="A24" s="29" t="s">
        <v>22</v>
      </c>
      <c r="B24" s="36">
        <v>0</v>
      </c>
      <c r="C24" s="37">
        <f>B24+1</f>
        <v>1</v>
      </c>
      <c r="D24" s="37">
        <f t="shared" ref="D24:AF24" si="0">C24+1</f>
        <v>2</v>
      </c>
      <c r="E24" s="37">
        <f t="shared" si="0"/>
        <v>3</v>
      </c>
      <c r="F24" s="37">
        <f t="shared" si="0"/>
        <v>4</v>
      </c>
      <c r="G24" s="37">
        <f t="shared" si="0"/>
        <v>5</v>
      </c>
      <c r="H24" s="37">
        <f>G24+1</f>
        <v>6</v>
      </c>
      <c r="I24" s="37">
        <f t="shared" si="0"/>
        <v>7</v>
      </c>
      <c r="J24" s="37">
        <f t="shared" si="0"/>
        <v>8</v>
      </c>
      <c r="K24" s="37">
        <f>J24+1</f>
        <v>9</v>
      </c>
      <c r="L24" s="37">
        <f t="shared" si="0"/>
        <v>10</v>
      </c>
      <c r="M24" s="37">
        <f t="shared" si="0"/>
        <v>11</v>
      </c>
      <c r="N24" s="37">
        <f t="shared" si="0"/>
        <v>12</v>
      </c>
      <c r="O24" s="37">
        <f t="shared" si="0"/>
        <v>13</v>
      </c>
      <c r="P24" s="37">
        <f t="shared" si="0"/>
        <v>14</v>
      </c>
      <c r="Q24" s="37">
        <f t="shared" si="0"/>
        <v>15</v>
      </c>
      <c r="R24" s="37">
        <f t="shared" si="0"/>
        <v>16</v>
      </c>
      <c r="S24" s="37">
        <f t="shared" si="0"/>
        <v>17</v>
      </c>
      <c r="T24" s="37">
        <f t="shared" si="0"/>
        <v>18</v>
      </c>
      <c r="U24" s="37">
        <f t="shared" si="0"/>
        <v>19</v>
      </c>
      <c r="V24" s="37">
        <f t="shared" si="0"/>
        <v>20</v>
      </c>
      <c r="W24" s="37">
        <f t="shared" si="0"/>
        <v>21</v>
      </c>
      <c r="X24" s="37">
        <f t="shared" si="0"/>
        <v>22</v>
      </c>
      <c r="Y24" s="37">
        <f t="shared" si="0"/>
        <v>23</v>
      </c>
      <c r="Z24" s="37">
        <f t="shared" si="0"/>
        <v>24</v>
      </c>
      <c r="AA24" s="37">
        <f t="shared" si="0"/>
        <v>25</v>
      </c>
      <c r="AB24" s="37">
        <f t="shared" si="0"/>
        <v>26</v>
      </c>
      <c r="AC24" s="37">
        <f t="shared" si="0"/>
        <v>27</v>
      </c>
      <c r="AD24" s="37">
        <f t="shared" si="0"/>
        <v>28</v>
      </c>
      <c r="AE24" s="37">
        <f t="shared" si="0"/>
        <v>29</v>
      </c>
      <c r="AF24" s="38">
        <f t="shared" si="0"/>
        <v>30</v>
      </c>
      <c r="AG24" s="39" t="s">
        <v>23</v>
      </c>
    </row>
    <row r="25" spans="1:33">
      <c r="A25" s="32" t="s">
        <v>2</v>
      </c>
      <c r="B25" s="26">
        <f>B4*-1</f>
        <v>-1000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31"/>
    </row>
    <row r="26" spans="1:33">
      <c r="A26" s="33" t="s">
        <v>24</v>
      </c>
      <c r="B26" s="27">
        <f>B5</f>
        <v>299000</v>
      </c>
      <c r="C26" s="28">
        <f>_xlfn.XLOOKUP(C24*12,'Loan Back Ground'!$H$4:$H$364,'Loan Back Ground'!$O$4:$O$364,"")</f>
        <v>275356.74975213275</v>
      </c>
      <c r="D26" s="28">
        <f>_xlfn.XLOOKUP(D24*12,'Loan Back Ground'!$H$4:$H$364,'Loan Back Ground'!$O$4:$O$364,"")</f>
        <v>250503.86594949185</v>
      </c>
      <c r="E26" s="28">
        <f>_xlfn.XLOOKUP(E24*12,'Loan Back Ground'!$H$4:$H$364,'Loan Back Ground'!$O$4:$O$364,"")</f>
        <v>224379.46144367373</v>
      </c>
      <c r="F26" s="28">
        <f>_xlfn.XLOOKUP(F24*12,'Loan Back Ground'!$H$4:$H$364,'Loan Back Ground'!$O$4:$O$364,"")</f>
        <v>196918.48282230785</v>
      </c>
      <c r="G26" s="28">
        <f>_xlfn.XLOOKUP(G24*12,'Loan Back Ground'!$H$4:$H$364,'Loan Back Ground'!$O$4:$O$364,"")</f>
        <v>168052.54841698316</v>
      </c>
      <c r="H26" s="28">
        <f>_xlfn.XLOOKUP(H24*12,'Loan Back Ground'!$H$4:$H$364,'Loan Back Ground'!$O$4:$O$364,"")</f>
        <v>137709.77802335241</v>
      </c>
      <c r="I26" s="28">
        <f>_xlfn.XLOOKUP(I24*12,'Loan Back Ground'!$H$4:$H$364,'Loan Back Ground'!$O$4:$O$364,"")</f>
        <v>105814.61390939391</v>
      </c>
      <c r="J26" s="28">
        <f>_xlfn.XLOOKUP(J24*12,'Loan Back Ground'!$H$4:$H$364,'Loan Back Ground'!$O$4:$O$364,"")</f>
        <v>72287.63266611594</v>
      </c>
      <c r="K26" s="28">
        <f>_xlfn.XLOOKUP(K24*12,'Loan Back Ground'!$H$4:$H$364,'Loan Back Ground'!$O$4:$O$364,"")</f>
        <v>37045.347432186558</v>
      </c>
      <c r="L26" s="28">
        <f>_xlfn.XLOOKUP(L24*12,'Loan Back Ground'!$H$4:$H$364,'Loan Back Ground'!$O$4:$O$364,"")</f>
        <v>-1.9099388737231493E-11</v>
      </c>
      <c r="M26" s="28" t="str">
        <f>_xlfn.XLOOKUP(M24*12,'Loan Back Ground'!$H$4:$H$364,'Loan Back Ground'!$O$4:$O$364,"")</f>
        <v/>
      </c>
      <c r="N26" s="28" t="str">
        <f>_xlfn.XLOOKUP(N24*12,'Loan Back Ground'!$H$4:$H$364,'Loan Back Ground'!$O$4:$O$364,"")</f>
        <v/>
      </c>
      <c r="O26" s="28" t="str">
        <f>_xlfn.XLOOKUP(O24*12,'Loan Back Ground'!$H$4:$H$364,'Loan Back Ground'!$O$4:$O$364,"")</f>
        <v/>
      </c>
      <c r="P26" s="28" t="str">
        <f>_xlfn.XLOOKUP(P24*12,'Loan Back Ground'!$H$4:$H$364,'Loan Back Ground'!$O$4:$O$364,"")</f>
        <v/>
      </c>
      <c r="Q26" s="28" t="str">
        <f>_xlfn.XLOOKUP(Q24*12,'Loan Back Ground'!$H$4:$H$364,'Loan Back Ground'!$O$4:$O$364,"")</f>
        <v/>
      </c>
      <c r="R26" s="28" t="str">
        <f>_xlfn.XLOOKUP(R24*12,'Loan Back Ground'!$H$4:$H$364,'Loan Back Ground'!$O$4:$O$364,"")</f>
        <v/>
      </c>
      <c r="S26" s="28" t="str">
        <f>_xlfn.XLOOKUP(S24*12,'Loan Back Ground'!$H$4:$H$364,'Loan Back Ground'!$O$4:$O$364,"")</f>
        <v/>
      </c>
      <c r="T26" s="28" t="str">
        <f>_xlfn.XLOOKUP(T24*12,'Loan Back Ground'!$H$4:$H$364,'Loan Back Ground'!$O$4:$O$364,"")</f>
        <v/>
      </c>
      <c r="U26" s="28" t="str">
        <f>_xlfn.XLOOKUP(U24*12,'Loan Back Ground'!$H$4:$H$364,'Loan Back Ground'!$O$4:$O$364,"")</f>
        <v/>
      </c>
      <c r="V26" s="28" t="str">
        <f>_xlfn.XLOOKUP(V24*12,'Loan Back Ground'!$H$4:$H$364,'Loan Back Ground'!$O$4:$O$364,"")</f>
        <v/>
      </c>
      <c r="W26" s="28" t="str">
        <f>_xlfn.XLOOKUP(W24*12,'Loan Back Ground'!$H$4:$H$364,'Loan Back Ground'!$O$4:$O$364,"")</f>
        <v/>
      </c>
      <c r="X26" s="28" t="str">
        <f>_xlfn.XLOOKUP(X24*12,'Loan Back Ground'!$H$4:$H$364,'Loan Back Ground'!$O$4:$O$364,"")</f>
        <v/>
      </c>
      <c r="Y26" s="28" t="str">
        <f>_xlfn.XLOOKUP(Y24*12,'Loan Back Ground'!$H$4:$H$364,'Loan Back Ground'!$O$4:$O$364,"")</f>
        <v/>
      </c>
      <c r="Z26" s="28" t="str">
        <f>_xlfn.XLOOKUP(Z24*12,'Loan Back Ground'!$H$4:$H$364,'Loan Back Ground'!$O$4:$O$364,"")</f>
        <v/>
      </c>
      <c r="AA26" s="28" t="str">
        <f>_xlfn.XLOOKUP(AA24*12,'Loan Back Ground'!$H$4:$H$364,'Loan Back Ground'!$O$4:$O$364,"")</f>
        <v/>
      </c>
      <c r="AB26" s="28" t="str">
        <f>_xlfn.XLOOKUP(AB24*12,'Loan Back Ground'!$H$4:$H$364,'Loan Back Ground'!$O$4:$O$364,"")</f>
        <v/>
      </c>
      <c r="AC26" s="28" t="str">
        <f>_xlfn.XLOOKUP(AC24*12,'Loan Back Ground'!$H$4:$H$364,'Loan Back Ground'!$O$4:$O$364,"")</f>
        <v/>
      </c>
      <c r="AD26" s="28" t="str">
        <f>_xlfn.XLOOKUP(AD24*12,'Loan Back Ground'!$H$4:$H$364,'Loan Back Ground'!$O$4:$O$364,"")</f>
        <v/>
      </c>
      <c r="AE26" s="28" t="str">
        <f>_xlfn.XLOOKUP(AE24*12,'Loan Back Ground'!$H$4:$H$364,'Loan Back Ground'!$O$4:$O$364,"")</f>
        <v/>
      </c>
      <c r="AF26" s="28" t="str">
        <f>_xlfn.XLOOKUP(AF24*12,'Loan Back Ground'!$H$4:$H$364,'Loan Back Ground'!$O$4:$O$364,"")</f>
        <v/>
      </c>
      <c r="AG26" s="31"/>
    </row>
    <row r="27" spans="1:33">
      <c r="A27" s="33" t="s">
        <v>25</v>
      </c>
      <c r="B27" s="27">
        <f>IFERROR(B26 * $B$6, 0)</f>
        <v>14950</v>
      </c>
      <c r="C27" s="28">
        <f>IFERROR(C26 * $B$6, 0)</f>
        <v>13767.837487606637</v>
      </c>
      <c r="D27" s="28">
        <f>IFERROR(D26 * $B$6, 0)</f>
        <v>12525.193297474594</v>
      </c>
      <c r="E27" s="28">
        <f>IFERROR(E26 * $B$6, 0)</f>
        <v>11218.973072183688</v>
      </c>
      <c r="F27" s="28">
        <f>IFERROR(F26 * $B$6, 0)</f>
        <v>9845.9241411153926</v>
      </c>
      <c r="G27" s="28">
        <f>IFERROR(G26 * $B$6, 0)</f>
        <v>8402.6274208491577</v>
      </c>
      <c r="H27" s="28">
        <f>IFERROR(H26 * $B$6, 0)</f>
        <v>6885.4889011676205</v>
      </c>
      <c r="I27" s="28">
        <f>IFERROR(I26 * $B$6, 0)</f>
        <v>5290.730695469696</v>
      </c>
      <c r="J27" s="28">
        <f>IFERROR(J26 * $B$6, 0)</f>
        <v>3614.3816333057971</v>
      </c>
      <c r="K27" s="28">
        <f>IFERROR(K26 * $B$6, 0)</f>
        <v>1852.2673716093279</v>
      </c>
      <c r="L27" s="28">
        <f>IFERROR(L26 * $B$6, 0)</f>
        <v>-9.5496943686157469E-13</v>
      </c>
      <c r="M27" s="28">
        <f>IFERROR(M26 * $B$6, 0)</f>
        <v>0</v>
      </c>
      <c r="N27" s="28">
        <f>IFERROR(N26 * $B$6, 0)</f>
        <v>0</v>
      </c>
      <c r="O27" s="28">
        <f>IFERROR(O26 * $B$6, 0)</f>
        <v>0</v>
      </c>
      <c r="P27" s="28">
        <f>IFERROR(P26 * $B$6, 0)</f>
        <v>0</v>
      </c>
      <c r="Q27" s="28">
        <f>IFERROR(Q26 * $B$6, 0)</f>
        <v>0</v>
      </c>
      <c r="R27" s="28">
        <f>IFERROR(R26 * $B$6, 0)</f>
        <v>0</v>
      </c>
      <c r="S27" s="28">
        <f>IFERROR(S26 * $B$6, 0)</f>
        <v>0</v>
      </c>
      <c r="T27" s="28">
        <f>IFERROR(T26 * $B$6, 0)</f>
        <v>0</v>
      </c>
      <c r="U27" s="28">
        <f>IFERROR(U26 * $B$6, 0)</f>
        <v>0</v>
      </c>
      <c r="V27" s="28">
        <f>IFERROR(V26 * $B$6, 0)</f>
        <v>0</v>
      </c>
      <c r="W27" s="28">
        <f>IFERROR(W26 * $B$6, 0)</f>
        <v>0</v>
      </c>
      <c r="X27" s="28">
        <f>IFERROR(X26 * $B$6, 0)</f>
        <v>0</v>
      </c>
      <c r="Y27" s="28">
        <f>IFERROR(Y26 * $B$6, 0)</f>
        <v>0</v>
      </c>
      <c r="Z27" s="28">
        <f>IFERROR(Z26 * $B$6, 0)</f>
        <v>0</v>
      </c>
      <c r="AA27" s="28">
        <f>IFERROR(AA26 * $B$6, 0)</f>
        <v>0</v>
      </c>
      <c r="AB27" s="28">
        <f>IFERROR(AB26 * $B$6, 0)</f>
        <v>0</v>
      </c>
      <c r="AC27" s="28">
        <f>IFERROR(AC26 * $B$6, 0)</f>
        <v>0</v>
      </c>
      <c r="AD27" s="28">
        <f>IFERROR(AD26 * $B$6, 0)</f>
        <v>0</v>
      </c>
      <c r="AE27" s="28">
        <f>IFERROR(AE26 * $B$6, 0)</f>
        <v>0</v>
      </c>
      <c r="AF27" s="28">
        <f>IFERROR(AF26 * $B$6, 0)</f>
        <v>0</v>
      </c>
      <c r="AG27" s="31"/>
    </row>
    <row r="28" spans="1:33">
      <c r="A28" s="33" t="s">
        <v>26</v>
      </c>
      <c r="B28" s="28">
        <f>IF(B26="", "", IF(B26&gt;0, 'Loan Back Ground'!$I$4*12, ""))</f>
        <v>38056.306867780193</v>
      </c>
      <c r="C28" s="28">
        <f>IF(C26="", "", IF(C26&gt;0, 'Loan Back Ground'!$I$4*12, ""))</f>
        <v>38056.306867780193</v>
      </c>
      <c r="D28" s="28">
        <f>IF(D26="", "", IF(D26&gt;0, 'Loan Back Ground'!$I$4*12, ""))</f>
        <v>38056.306867780193</v>
      </c>
      <c r="E28" s="28">
        <f>IF(E26="", "", IF(E26&gt;0, 'Loan Back Ground'!$I$4*12, ""))</f>
        <v>38056.306867780193</v>
      </c>
      <c r="F28" s="28">
        <f>IF(F26="", "", IF(F26&gt;0, 'Loan Back Ground'!$I$4*12, ""))</f>
        <v>38056.306867780193</v>
      </c>
      <c r="G28" s="28">
        <f>IF(G26="", "", IF(G26&gt;0, 'Loan Back Ground'!$I$4*12, ""))</f>
        <v>38056.306867780193</v>
      </c>
      <c r="H28" s="28">
        <f>IF(H26="", "", IF(H26&gt;0, 'Loan Back Ground'!$I$4*12, ""))</f>
        <v>38056.306867780193</v>
      </c>
      <c r="I28" s="28">
        <f>IF(I26="", "", IF(I26&gt;0, 'Loan Back Ground'!$I$4*12, ""))</f>
        <v>38056.306867780193</v>
      </c>
      <c r="J28" s="28">
        <f>IF(J26="", "", IF(J26&gt;0, 'Loan Back Ground'!$I$4*12, ""))</f>
        <v>38056.306867780193</v>
      </c>
      <c r="K28" s="28">
        <f>IF(K26="", "", IF(K26&gt;0, 'Loan Back Ground'!$I$4*12, ""))</f>
        <v>38056.306867780193</v>
      </c>
      <c r="L28" s="28" t="str">
        <f>IF(L26="", "", IF(L26&gt;0, 'Loan Back Ground'!$I$4*12, ""))</f>
        <v/>
      </c>
      <c r="M28" s="28" t="str">
        <f>IF(M26="", "", IF(M26&gt;0, 'Loan Back Ground'!$I$4*12, ""))</f>
        <v/>
      </c>
      <c r="N28" s="28" t="str">
        <f>IF(N26="", "", IF(N26&gt;0, 'Loan Back Ground'!$I$4*12, ""))</f>
        <v/>
      </c>
      <c r="O28" s="28" t="str">
        <f>IF(O26="", "", IF(O26&gt;0, 'Loan Back Ground'!$I$4*12, ""))</f>
        <v/>
      </c>
      <c r="P28" s="28" t="str">
        <f>IF(P26="", "", IF(P26&gt;0, 'Loan Back Ground'!$I$4*12, ""))</f>
        <v/>
      </c>
      <c r="Q28" s="28" t="str">
        <f>IF(Q26="", "", IF(Q26&gt;0, 'Loan Back Ground'!$I$4*12, ""))</f>
        <v/>
      </c>
      <c r="R28" s="28" t="str">
        <f>IF(R26="", "", IF(R26&gt;0, 'Loan Back Ground'!$I$4*12, ""))</f>
        <v/>
      </c>
      <c r="S28" s="28" t="str">
        <f>IF(S26="", "", IF(S26&gt;0, 'Loan Back Ground'!$I$4*12, ""))</f>
        <v/>
      </c>
      <c r="T28" s="28" t="str">
        <f>IF(T26="", "", IF(T26&gt;0, 'Loan Back Ground'!$I$4*12, ""))</f>
        <v/>
      </c>
      <c r="U28" s="28" t="str">
        <f>IF(U26="", "", IF(U26&gt;0, 'Loan Back Ground'!$I$4*12, ""))</f>
        <v/>
      </c>
      <c r="V28" s="28" t="str">
        <f>IF(V26="", "", IF(V26&gt;0, 'Loan Back Ground'!$I$4*12, ""))</f>
        <v/>
      </c>
      <c r="W28" s="28" t="str">
        <f>IF(W26="", "", IF(W26&gt;0, 'Loan Back Ground'!$I$4*12, ""))</f>
        <v/>
      </c>
      <c r="X28" s="28" t="str">
        <f>IF(X26="", "", IF(X26&gt;0, 'Loan Back Ground'!$I$4*12, ""))</f>
        <v/>
      </c>
      <c r="Y28" s="28" t="str">
        <f>IF(Y26="", "", IF(Y26&gt;0, 'Loan Back Ground'!$I$4*12, ""))</f>
        <v/>
      </c>
      <c r="Z28" s="28" t="str">
        <f>IF(Z26="", "", IF(Z26&gt;0, 'Loan Back Ground'!$I$4*12, ""))</f>
        <v/>
      </c>
      <c r="AA28" s="28" t="str">
        <f>IF(AA26="", "", IF(AA26&gt;0, 'Loan Back Ground'!$I$4*12, ""))</f>
        <v/>
      </c>
      <c r="AB28" s="28" t="str">
        <f>IF(AB26="", "", IF(AB26&gt;0, 'Loan Back Ground'!$I$4*12, ""))</f>
        <v/>
      </c>
      <c r="AC28" s="28" t="str">
        <f>IF(AC26="", "", IF(AC26&gt;0, 'Loan Back Ground'!$I$4*12, ""))</f>
        <v/>
      </c>
      <c r="AD28" s="28" t="str">
        <f>IF(AD26="", "", IF(AD26&gt;0, 'Loan Back Ground'!$I$4*12, ""))</f>
        <v/>
      </c>
      <c r="AE28" s="28" t="str">
        <f>IF(AE26="", "", IF(AE26&gt;0, 'Loan Back Ground'!$I$4*12, ""))</f>
        <v/>
      </c>
      <c r="AF28" s="28" t="str">
        <f>IF(AF26="", "", IF(AF26&gt;0, 'Loan Back Ground'!$I$4*12, ""))</f>
        <v/>
      </c>
      <c r="AG28" s="31"/>
    </row>
    <row r="29" spans="1:33">
      <c r="A29" s="34" t="s">
        <v>27</v>
      </c>
      <c r="B29" s="28">
        <f>B19</f>
        <v>1900</v>
      </c>
      <c r="C29" s="28">
        <f>B29*(1+$B$11)</f>
        <v>1947.4999999999998</v>
      </c>
      <c r="D29" s="28">
        <f>C29*(1+$B$11)</f>
        <v>1996.1874999999995</v>
      </c>
      <c r="E29" s="28">
        <f>D29*(1+$B$11)</f>
        <v>2046.0921874999995</v>
      </c>
      <c r="F29" s="28">
        <f>E29*(1+$B$11)</f>
        <v>2097.2444921874994</v>
      </c>
      <c r="G29" s="28">
        <f>F29*(1+$B$11)</f>
        <v>2149.6756044921867</v>
      </c>
      <c r="H29" s="28">
        <f>G29*(1+$B$11)</f>
        <v>2203.4174946044914</v>
      </c>
      <c r="I29" s="28">
        <f>H29*(1+$B$11)</f>
        <v>2258.5029319696037</v>
      </c>
      <c r="J29" s="28">
        <f>I29*(1+$B$11)</f>
        <v>2314.9655052688436</v>
      </c>
      <c r="K29" s="28">
        <f>J29*(1+$B$11)</f>
        <v>2372.8396429005643</v>
      </c>
      <c r="L29" s="28">
        <f>K29*(1+$B$11)</f>
        <v>2432.1606339730783</v>
      </c>
      <c r="M29" s="28">
        <f>L29*(1+$B$11)</f>
        <v>2492.9646498224051</v>
      </c>
      <c r="N29" s="28">
        <f>M29*(1+$B$11)</f>
        <v>2555.2887660679648</v>
      </c>
      <c r="O29" s="28">
        <f>N29*(1+$B$11)</f>
        <v>2619.1709852196636</v>
      </c>
      <c r="P29" s="28">
        <f>O29*(1+$B$11)</f>
        <v>2684.6502598501552</v>
      </c>
      <c r="Q29" s="28">
        <f>P29*(1+$B$11)</f>
        <v>2751.7665163464089</v>
      </c>
      <c r="R29" s="28">
        <f>Q29*(1+$B$11)</f>
        <v>2820.5606792550689</v>
      </c>
      <c r="S29" s="28">
        <f>R29*(1+$B$11)</f>
        <v>2891.0746962364451</v>
      </c>
      <c r="T29" s="28">
        <f>S29*(1+$B$11)</f>
        <v>2963.3515636423558</v>
      </c>
      <c r="U29" s="28">
        <f>T29*(1+$B$11)</f>
        <v>3037.4353527334142</v>
      </c>
      <c r="V29" s="28">
        <f>U29*(1+$B$11)</f>
        <v>3113.3712365517495</v>
      </c>
      <c r="W29" s="28">
        <f>V29*(1+$B$11)</f>
        <v>3191.2055174655429</v>
      </c>
      <c r="X29" s="28">
        <f>W29*(1+$B$11)</f>
        <v>3270.9856554021812</v>
      </c>
      <c r="Y29" s="28">
        <f>X29*(1+$B$11)</f>
        <v>3352.7602967872353</v>
      </c>
      <c r="Z29" s="28">
        <f>Y29*(1+$B$11)</f>
        <v>3436.5793042069158</v>
      </c>
      <c r="AA29" s="28">
        <f>Z29*(1+$B$11)</f>
        <v>3522.4937868120883</v>
      </c>
      <c r="AB29" s="28">
        <f>AA29*(1+$B$11)</f>
        <v>3610.5561314823904</v>
      </c>
      <c r="AC29" s="28">
        <f>AB29*(1+$B$11)</f>
        <v>3700.8200347694496</v>
      </c>
      <c r="AD29" s="28">
        <f>AC29*(1+$B$11)</f>
        <v>3793.3405356386857</v>
      </c>
      <c r="AE29" s="28">
        <f>AD29*(1+$B$11)</f>
        <v>3888.1740490296525</v>
      </c>
      <c r="AF29" s="28">
        <f>AE29*(1+$B$11)</f>
        <v>3985.3784002553934</v>
      </c>
      <c r="AG29" s="31"/>
    </row>
    <row r="30" spans="1:33">
      <c r="A30" s="33" t="s">
        <v>28</v>
      </c>
      <c r="B30" s="27">
        <f>B3*B12</f>
        <v>3000</v>
      </c>
      <c r="C30" s="27">
        <f>B30*(1+$B$11)</f>
        <v>3074.9999999999995</v>
      </c>
      <c r="D30" s="28">
        <f t="shared" ref="D30:AF30" si="1">C30*(1+$B$11)</f>
        <v>3151.8749999999991</v>
      </c>
      <c r="E30" s="28">
        <f t="shared" si="1"/>
        <v>3230.6718749999986</v>
      </c>
      <c r="F30" s="28">
        <f t="shared" si="1"/>
        <v>3311.4386718749984</v>
      </c>
      <c r="G30" s="28">
        <f t="shared" si="1"/>
        <v>3394.224638671873</v>
      </c>
      <c r="H30" s="28">
        <f>G30*(1+$B$11)</f>
        <v>3479.0802546386694</v>
      </c>
      <c r="I30" s="28">
        <f t="shared" si="1"/>
        <v>3566.0572610046361</v>
      </c>
      <c r="J30" s="28">
        <f t="shared" si="1"/>
        <v>3655.2086925297517</v>
      </c>
      <c r="K30" s="28">
        <f>J30*(1+$B$11)</f>
        <v>3746.5889098429952</v>
      </c>
      <c r="L30" s="28">
        <f t="shared" si="1"/>
        <v>3840.2536325890696</v>
      </c>
      <c r="M30" s="28">
        <f t="shared" si="1"/>
        <v>3936.2599734037958</v>
      </c>
      <c r="N30" s="28">
        <f t="shared" si="1"/>
        <v>4034.6664727388902</v>
      </c>
      <c r="O30" s="28">
        <f t="shared" si="1"/>
        <v>4135.5331345573622</v>
      </c>
      <c r="P30" s="28">
        <f t="shared" si="1"/>
        <v>4238.9214629212956</v>
      </c>
      <c r="Q30" s="28">
        <f t="shared" si="1"/>
        <v>4344.8944994943276</v>
      </c>
      <c r="R30" s="28">
        <f t="shared" si="1"/>
        <v>4453.5168619816859</v>
      </c>
      <c r="S30" s="28">
        <f t="shared" si="1"/>
        <v>4564.8547835312274</v>
      </c>
      <c r="T30" s="28">
        <f t="shared" si="1"/>
        <v>4678.9761531195081</v>
      </c>
      <c r="U30" s="28">
        <f t="shared" si="1"/>
        <v>4795.950556947495</v>
      </c>
      <c r="V30" s="28">
        <f t="shared" si="1"/>
        <v>4915.8493208711816</v>
      </c>
      <c r="W30" s="28">
        <f t="shared" si="1"/>
        <v>5038.7455538929607</v>
      </c>
      <c r="X30" s="28">
        <f t="shared" si="1"/>
        <v>5164.7141927402845</v>
      </c>
      <c r="Y30" s="28">
        <f t="shared" si="1"/>
        <v>5293.8320475587907</v>
      </c>
      <c r="Z30" s="28">
        <f t="shared" si="1"/>
        <v>5426.1778487477604</v>
      </c>
      <c r="AA30" s="28">
        <f t="shared" si="1"/>
        <v>5561.8322949664544</v>
      </c>
      <c r="AB30" s="28">
        <f t="shared" si="1"/>
        <v>5700.8781023406154</v>
      </c>
      <c r="AC30" s="28">
        <f t="shared" si="1"/>
        <v>5843.4000548991307</v>
      </c>
      <c r="AD30" s="28">
        <f t="shared" si="1"/>
        <v>5989.4850562716083</v>
      </c>
      <c r="AE30" s="28">
        <f t="shared" si="1"/>
        <v>6139.222182678398</v>
      </c>
      <c r="AF30" s="28">
        <f t="shared" si="1"/>
        <v>6292.7027372453576</v>
      </c>
      <c r="AG30" s="31"/>
    </row>
    <row r="31" spans="1:33">
      <c r="A31" s="33" t="s">
        <v>29</v>
      </c>
      <c r="B31" s="27">
        <f>B13*12</f>
        <v>8400</v>
      </c>
      <c r="C31" s="28">
        <f>B31*(1+$B$11)</f>
        <v>8610</v>
      </c>
      <c r="D31" s="28">
        <f>C31*(1+$B$11)</f>
        <v>8825.25</v>
      </c>
      <c r="E31" s="28">
        <f>D31*(1+$B$11)</f>
        <v>9045.8812499999985</v>
      </c>
      <c r="F31" s="28">
        <f>E31*(1+$B$11)</f>
        <v>9272.0282812499972</v>
      </c>
      <c r="G31" s="28">
        <f>F31*(1+$B$11)</f>
        <v>9503.828988281246</v>
      </c>
      <c r="H31" s="28">
        <f>G31*(1+$B$11)</f>
        <v>9741.424712988277</v>
      </c>
      <c r="I31" s="28">
        <f>H31*(1+$B$11)</f>
        <v>9984.9603308129826</v>
      </c>
      <c r="J31" s="28">
        <f>I31*(1+$B$11)</f>
        <v>10234.584339083307</v>
      </c>
      <c r="K31" s="28">
        <f>J31*(1+$B$11)</f>
        <v>10490.44894756039</v>
      </c>
      <c r="L31" s="28">
        <f>K31*(1+$B$11)</f>
        <v>10752.710171249399</v>
      </c>
      <c r="M31" s="28">
        <f>L31*(1+$B$11)</f>
        <v>11021.527925530632</v>
      </c>
      <c r="N31" s="28">
        <f>M31*(1+$B$11)</f>
        <v>11297.066123668897</v>
      </c>
      <c r="O31" s="28">
        <f>N31*(1+$B$11)</f>
        <v>11579.492776760619</v>
      </c>
      <c r="P31" s="28">
        <f>O31*(1+$B$11)</f>
        <v>11868.980096179634</v>
      </c>
      <c r="Q31" s="28">
        <f>P31*(1+$B$11)</f>
        <v>12165.704598584123</v>
      </c>
      <c r="R31" s="28">
        <f>Q31*(1+$B$11)</f>
        <v>12469.847213548725</v>
      </c>
      <c r="S31" s="28">
        <f>R31*(1+$B$11)</f>
        <v>12781.593393887442</v>
      </c>
      <c r="T31" s="28">
        <f>S31*(1+$B$11)</f>
        <v>13101.133228734627</v>
      </c>
      <c r="U31" s="28">
        <f>T31*(1+$B$11)</f>
        <v>13428.661559452992</v>
      </c>
      <c r="V31" s="28">
        <f>U31*(1+$B$11)</f>
        <v>13764.378098439316</v>
      </c>
      <c r="W31" s="28">
        <f>V31*(1+$B$11)</f>
        <v>14108.487550900298</v>
      </c>
      <c r="X31" s="28">
        <f>W31*(1+$B$11)</f>
        <v>14461.199739672804</v>
      </c>
      <c r="Y31" s="28">
        <f>X31*(1+$B$11)</f>
        <v>14822.729733164622</v>
      </c>
      <c r="Z31" s="28">
        <f>Y31*(1+$B$11)</f>
        <v>15193.297976493737</v>
      </c>
      <c r="AA31" s="28">
        <f>Z31*(1+$B$11)</f>
        <v>15573.13042590608</v>
      </c>
      <c r="AB31" s="28">
        <f>AA31*(1+$B$11)</f>
        <v>15962.458686553731</v>
      </c>
      <c r="AC31" s="28">
        <f>AB31*(1+$B$11)</f>
        <v>16361.520153717573</v>
      </c>
      <c r="AD31" s="28">
        <f>AC31*(1+$B$11)</f>
        <v>16770.55815756051</v>
      </c>
      <c r="AE31" s="28">
        <f>AD31*(1+$B$11)</f>
        <v>17189.822111499521</v>
      </c>
      <c r="AF31" s="28">
        <f>AE31*(1+$B$11)</f>
        <v>17619.567664287009</v>
      </c>
      <c r="AG31" s="31"/>
    </row>
    <row r="32" spans="1:33">
      <c r="A32" s="33" t="s">
        <v>16</v>
      </c>
      <c r="B32" s="27">
        <f>B15</f>
        <v>1200</v>
      </c>
      <c r="C32" s="27">
        <f>B32*(1+$B$11)</f>
        <v>1230</v>
      </c>
      <c r="D32" s="28">
        <f>C32*(1+$B$11)</f>
        <v>1260.75</v>
      </c>
      <c r="E32" s="28">
        <f>D32*(1+$B$11)</f>
        <v>1292.26875</v>
      </c>
      <c r="F32" s="28">
        <f>E32*(1+$B$11)</f>
        <v>1324.5754687499998</v>
      </c>
      <c r="G32" s="28">
        <f>F32*(1+$B$11)</f>
        <v>1357.6898554687498</v>
      </c>
      <c r="H32" s="28">
        <f>G32*(1+$B$11)</f>
        <v>1391.6321018554684</v>
      </c>
      <c r="I32" s="28">
        <f>H32*(1+$B$11)</f>
        <v>1426.422904401855</v>
      </c>
      <c r="J32" s="28">
        <f>I32*(1+$B$11)</f>
        <v>1462.0834770119013</v>
      </c>
      <c r="K32" s="28">
        <f>J32*(1+$B$11)</f>
        <v>1498.6355639371986</v>
      </c>
      <c r="L32" s="28">
        <f>K32*(1+$B$11)</f>
        <v>1536.1014530356285</v>
      </c>
      <c r="M32" s="28">
        <f>L32*(1+$B$11)</f>
        <v>1574.5039893615192</v>
      </c>
      <c r="N32" s="28">
        <f>M32*(1+$B$11)</f>
        <v>1613.8665890955569</v>
      </c>
      <c r="O32" s="28">
        <f>N32*(1+$B$11)</f>
        <v>1654.2132538229457</v>
      </c>
      <c r="P32" s="28">
        <f>O32*(1+$B$11)</f>
        <v>1695.5685851685191</v>
      </c>
      <c r="Q32" s="28">
        <f>P32*(1+$B$11)</f>
        <v>1737.9577997977319</v>
      </c>
      <c r="R32" s="28">
        <f>Q32*(1+$B$11)</f>
        <v>1781.406744792675</v>
      </c>
      <c r="S32" s="28">
        <f>R32*(1+$B$11)</f>
        <v>1825.9419134124917</v>
      </c>
      <c r="T32" s="28">
        <f>S32*(1+$B$11)</f>
        <v>1871.5904612478039</v>
      </c>
      <c r="U32" s="28">
        <f>T32*(1+$B$11)</f>
        <v>1918.3802227789988</v>
      </c>
      <c r="V32" s="28">
        <f>U32*(1+$B$11)</f>
        <v>1966.3397283484737</v>
      </c>
      <c r="W32" s="28">
        <f>V32*(1+$B$11)</f>
        <v>2015.4982215571854</v>
      </c>
      <c r="X32" s="28">
        <f>W32*(1+$B$11)</f>
        <v>2065.8856770961147</v>
      </c>
      <c r="Y32" s="28">
        <f>X32*(1+$B$11)</f>
        <v>2117.5328190235173</v>
      </c>
      <c r="Z32" s="28">
        <f>Y32*(1+$B$11)</f>
        <v>2170.471139499105</v>
      </c>
      <c r="AA32" s="28">
        <f>Z32*(1+$B$11)</f>
        <v>2224.7329179865824</v>
      </c>
      <c r="AB32" s="28">
        <f>AA32*(1+$B$11)</f>
        <v>2280.3512409362465</v>
      </c>
      <c r="AC32" s="28">
        <f>AB32*(1+$B$11)</f>
        <v>2337.3600219596524</v>
      </c>
      <c r="AD32" s="28">
        <f>AC32*(1+$B$11)</f>
        <v>2395.7940225086436</v>
      </c>
      <c r="AE32" s="28">
        <f>AD32*(1+$B$11)</f>
        <v>2455.6888730713595</v>
      </c>
      <c r="AF32" s="28">
        <f>AE32*(1+$B$11)</f>
        <v>2517.0810948981434</v>
      </c>
      <c r="AG32" s="31"/>
    </row>
    <row r="33" spans="1:33">
      <c r="A33" s="33" t="s">
        <v>15</v>
      </c>
      <c r="B33" s="27">
        <f>B14</f>
        <v>2600</v>
      </c>
      <c r="C33" s="27">
        <f>B33*(1+$B$11)</f>
        <v>2664.9999999999995</v>
      </c>
      <c r="D33" s="28">
        <f>C33*(1+$B$11)</f>
        <v>2731.6249999999991</v>
      </c>
      <c r="E33" s="28">
        <f>D33*(1+$B$11)</f>
        <v>2799.9156249999987</v>
      </c>
      <c r="F33" s="28">
        <f>E33*(1+$B$11)</f>
        <v>2869.9135156249986</v>
      </c>
      <c r="G33" s="28">
        <f>F33*(1+$B$11)</f>
        <v>2941.6613535156234</v>
      </c>
      <c r="H33" s="28">
        <f>G33*(1+$B$11)</f>
        <v>3015.2028873535137</v>
      </c>
      <c r="I33" s="28">
        <f>H33*(1+$B$11)</f>
        <v>3090.5829595373511</v>
      </c>
      <c r="J33" s="28">
        <f>I33*(1+$B$11)</f>
        <v>3167.8475335257845</v>
      </c>
      <c r="K33" s="28">
        <f>J33*(1+$B$11)</f>
        <v>3247.0437218639286</v>
      </c>
      <c r="L33" s="28">
        <f>K33*(1+$B$11)</f>
        <v>3328.2198149105266</v>
      </c>
      <c r="M33" s="28">
        <f>L33*(1+$B$11)</f>
        <v>3411.4253102832895</v>
      </c>
      <c r="N33" s="28">
        <f>M33*(1+$B$11)</f>
        <v>3496.7109430403716</v>
      </c>
      <c r="O33" s="28">
        <f>N33*(1+$B$11)</f>
        <v>3584.1287166163806</v>
      </c>
      <c r="P33" s="28">
        <f>O33*(1+$B$11)</f>
        <v>3673.7319345317896</v>
      </c>
      <c r="Q33" s="28">
        <f>P33*(1+$B$11)</f>
        <v>3765.5752328950839</v>
      </c>
      <c r="R33" s="28">
        <f>Q33*(1+$B$11)</f>
        <v>3859.7146137174605</v>
      </c>
      <c r="S33" s="28">
        <f>R33*(1+$B$11)</f>
        <v>3956.2074790603965</v>
      </c>
      <c r="T33" s="28">
        <f>S33*(1+$B$11)</f>
        <v>4055.1126660369059</v>
      </c>
      <c r="U33" s="28">
        <f>T33*(1+$B$11)</f>
        <v>4156.4904826878283</v>
      </c>
      <c r="V33" s="28">
        <f>U33*(1+$B$11)</f>
        <v>4260.4027447550234</v>
      </c>
      <c r="W33" s="28">
        <f>V33*(1+$B$11)</f>
        <v>4366.9128133738986</v>
      </c>
      <c r="X33" s="28">
        <f>W33*(1+$B$11)</f>
        <v>4476.085633708246</v>
      </c>
      <c r="Y33" s="28">
        <f>X33*(1+$B$11)</f>
        <v>4587.9877745509521</v>
      </c>
      <c r="Z33" s="28">
        <f>Y33*(1+$B$11)</f>
        <v>4702.6874689147253</v>
      </c>
      <c r="AA33" s="28">
        <f>Z33*(1+$B$11)</f>
        <v>4820.2546556375928</v>
      </c>
      <c r="AB33" s="28">
        <f>AA33*(1+$B$11)</f>
        <v>4940.7610220285324</v>
      </c>
      <c r="AC33" s="28">
        <f>AB33*(1+$B$11)</f>
        <v>5064.2800475792455</v>
      </c>
      <c r="AD33" s="28">
        <f>AC33*(1+$B$11)</f>
        <v>5190.8870487687263</v>
      </c>
      <c r="AE33" s="28">
        <f>AD33*(1+$B$11)</f>
        <v>5320.6592249879441</v>
      </c>
      <c r="AF33" s="28">
        <f>AE33*(1+$B$11)</f>
        <v>5453.6757056126426</v>
      </c>
      <c r="AG33" s="31"/>
    </row>
    <row r="34" spans="1:33">
      <c r="A34" s="33" t="s">
        <v>30</v>
      </c>
      <c r="B34" s="27">
        <f>B16</f>
        <v>4380</v>
      </c>
      <c r="C34" s="28">
        <f>B34*(1+$B$11)</f>
        <v>4489.5</v>
      </c>
      <c r="D34" s="28">
        <f>C34*(1+$B$11)</f>
        <v>4601.7374999999993</v>
      </c>
      <c r="E34" s="28">
        <f>D34*(1+$B$11)</f>
        <v>4716.7809374999988</v>
      </c>
      <c r="F34" s="28">
        <f>E34*(1+$B$11)</f>
        <v>4834.7004609374981</v>
      </c>
      <c r="G34" s="28">
        <f>F34*(1+$B$11)</f>
        <v>4955.5679724609354</v>
      </c>
      <c r="H34" s="28">
        <f>G34*(1+$B$11)</f>
        <v>5079.4571717724584</v>
      </c>
      <c r="I34" s="28">
        <f>H34*(1+$B$11)</f>
        <v>5206.4436010667696</v>
      </c>
      <c r="J34" s="28">
        <f>I34*(1+$B$11)</f>
        <v>5336.6046910934383</v>
      </c>
      <c r="K34" s="28">
        <f>J34*(1+$B$11)</f>
        <v>5470.0198083707737</v>
      </c>
      <c r="L34" s="28">
        <f>K34*(1+$B$11)</f>
        <v>5606.7703035800423</v>
      </c>
      <c r="M34" s="28">
        <f>L34*(1+$B$11)</f>
        <v>5746.9395611695427</v>
      </c>
      <c r="N34" s="28">
        <f>M34*(1+$B$11)</f>
        <v>5890.6130501987809</v>
      </c>
      <c r="O34" s="28">
        <f>N34*(1+$B$11)</f>
        <v>6037.8783764537502</v>
      </c>
      <c r="P34" s="28">
        <f>O34*(1+$B$11)</f>
        <v>6188.8253358650936</v>
      </c>
      <c r="Q34" s="28">
        <f>P34*(1+$B$11)</f>
        <v>6343.5459692617205</v>
      </c>
      <c r="R34" s="28">
        <f>Q34*(1+$B$11)</f>
        <v>6502.1346184932627</v>
      </c>
      <c r="S34" s="28">
        <f>R34*(1+$B$11)</f>
        <v>6664.6879839555941</v>
      </c>
      <c r="T34" s="28">
        <f>S34*(1+$B$11)</f>
        <v>6831.3051835544829</v>
      </c>
      <c r="U34" s="28">
        <f>T34*(1+$B$11)</f>
        <v>7002.0878131433446</v>
      </c>
      <c r="V34" s="28">
        <f>U34*(1+$B$11)</f>
        <v>7177.140008471928</v>
      </c>
      <c r="W34" s="28">
        <f>V34*(1+$B$11)</f>
        <v>7356.5685086837257</v>
      </c>
      <c r="X34" s="28">
        <f>W34*(1+$B$11)</f>
        <v>7540.4827214008183</v>
      </c>
      <c r="Y34" s="28">
        <f>X34*(1+$B$11)</f>
        <v>7728.9947894358384</v>
      </c>
      <c r="Z34" s="28">
        <f>Y34*(1+$B$11)</f>
        <v>7922.2196591717338</v>
      </c>
      <c r="AA34" s="28">
        <f>Z34*(1+$B$11)</f>
        <v>8120.2751506510267</v>
      </c>
      <c r="AB34" s="28">
        <f>AA34*(1+$B$11)</f>
        <v>8323.2820294173016</v>
      </c>
      <c r="AC34" s="28">
        <f>AB34*(1+$B$11)</f>
        <v>8531.3640801527326</v>
      </c>
      <c r="AD34" s="28">
        <f>AC34*(1+$B$11)</f>
        <v>8744.6481821565503</v>
      </c>
      <c r="AE34" s="28">
        <f>AD34*(1+$B$11)</f>
        <v>8963.2643867104634</v>
      </c>
      <c r="AF34" s="28">
        <f>AE34*(1+$B$11)</f>
        <v>9187.3459963782243</v>
      </c>
      <c r="AG34" s="31"/>
    </row>
    <row r="35" spans="1:33">
      <c r="A35" s="33" t="s">
        <v>18</v>
      </c>
      <c r="B35" s="27">
        <f>B17</f>
        <v>1000</v>
      </c>
      <c r="C35" s="27">
        <f>B35*(1+$B$11)</f>
        <v>1025</v>
      </c>
      <c r="D35" s="28">
        <f>C35*(1+$B$11)</f>
        <v>1050.625</v>
      </c>
      <c r="E35" s="28">
        <f>D35*(1+$B$11)</f>
        <v>1076.890625</v>
      </c>
      <c r="F35" s="28">
        <f>E35*(1+$B$11)</f>
        <v>1103.8128906249999</v>
      </c>
      <c r="G35" s="28">
        <f>F35*(1+$B$11)</f>
        <v>1131.4082128906248</v>
      </c>
      <c r="H35" s="28">
        <f>G35*(1+$B$11)</f>
        <v>1159.6934182128903</v>
      </c>
      <c r="I35" s="28">
        <f>H35*(1+$B$11)</f>
        <v>1188.6857536682123</v>
      </c>
      <c r="J35" s="28">
        <f>I35*(1+$B$11)</f>
        <v>1218.4028975099175</v>
      </c>
      <c r="K35" s="28">
        <f>J35*(1+$B$11)</f>
        <v>1248.8629699476653</v>
      </c>
      <c r="L35" s="28">
        <f>K35*(1+$B$11)</f>
        <v>1280.0845441963568</v>
      </c>
      <c r="M35" s="28">
        <f>L35*(1+$B$11)</f>
        <v>1312.0866578012656</v>
      </c>
      <c r="N35" s="28">
        <f>M35*(1+$B$11)</f>
        <v>1344.8888242462972</v>
      </c>
      <c r="O35" s="28">
        <f>N35*(1+$B$11)</f>
        <v>1378.5110448524545</v>
      </c>
      <c r="P35" s="28">
        <f>O35*(1+$B$11)</f>
        <v>1412.9738209737657</v>
      </c>
      <c r="Q35" s="28">
        <f>P35*(1+$B$11)</f>
        <v>1448.2981664981096</v>
      </c>
      <c r="R35" s="28">
        <f>Q35*(1+$B$11)</f>
        <v>1484.5056206605623</v>
      </c>
      <c r="S35" s="28">
        <f>R35*(1+$B$11)</f>
        <v>1521.6182611770762</v>
      </c>
      <c r="T35" s="28">
        <f>S35*(1+$B$11)</f>
        <v>1559.658717706503</v>
      </c>
      <c r="U35" s="28">
        <f>T35*(1+$B$11)</f>
        <v>1598.6501856491655</v>
      </c>
      <c r="V35" s="28">
        <f>U35*(1+$B$11)</f>
        <v>1638.6164402903944</v>
      </c>
      <c r="W35" s="28">
        <f>V35*(1+$B$11)</f>
        <v>1679.5818512976541</v>
      </c>
      <c r="X35" s="28">
        <f>W35*(1+$B$11)</f>
        <v>1721.5713975800952</v>
      </c>
      <c r="Y35" s="28">
        <f>X35*(1+$B$11)</f>
        <v>1764.6106825195975</v>
      </c>
      <c r="Z35" s="28">
        <f>Y35*(1+$B$11)</f>
        <v>1808.7259495825872</v>
      </c>
      <c r="AA35" s="28">
        <f>Z35*(1+$B$11)</f>
        <v>1853.9440983221516</v>
      </c>
      <c r="AB35" s="28">
        <f>AA35*(1+$B$11)</f>
        <v>1900.2927007802052</v>
      </c>
      <c r="AC35" s="28">
        <f>AB35*(1+$B$11)</f>
        <v>1947.8000182997102</v>
      </c>
      <c r="AD35" s="28">
        <f>AC35*(1+$B$11)</f>
        <v>1996.4950187572028</v>
      </c>
      <c r="AE35" s="28">
        <f>AD35*(1+$B$11)</f>
        <v>2046.4073942261327</v>
      </c>
      <c r="AF35" s="28">
        <f>AE35*(1+$B$11)</f>
        <v>2097.5675790817859</v>
      </c>
      <c r="AG35" s="31"/>
    </row>
    <row r="36" spans="1:33">
      <c r="A36" s="33" t="s">
        <v>31</v>
      </c>
      <c r="B36" s="28">
        <f>SUM(B28:B35)*-1</f>
        <v>-60536.306867780193</v>
      </c>
      <c r="C36" s="28">
        <f>SUM(C28:C35)*-1</f>
        <v>-61098.306867780193</v>
      </c>
      <c r="D36" s="28">
        <f t="shared" ref="D36:AF36" si="2">SUM(D28:D35)*-1</f>
        <v>-61674.356867780196</v>
      </c>
      <c r="E36" s="28">
        <f t="shared" si="2"/>
        <v>-62264.808117780194</v>
      </c>
      <c r="F36" s="28">
        <f t="shared" si="2"/>
        <v>-62870.020649030186</v>
      </c>
      <c r="G36" s="28">
        <f t="shared" si="2"/>
        <v>-63490.363493561432</v>
      </c>
      <c r="H36" s="28">
        <f t="shared" si="2"/>
        <v>-64126.21490920597</v>
      </c>
      <c r="I36" s="28">
        <f t="shared" si="2"/>
        <v>-64777.962610241608</v>
      </c>
      <c r="J36" s="28">
        <f t="shared" si="2"/>
        <v>-65446.004003803137</v>
      </c>
      <c r="K36" s="28">
        <f t="shared" si="2"/>
        <v>-66130.746432203712</v>
      </c>
      <c r="L36" s="28">
        <f t="shared" si="2"/>
        <v>-28776.300553534104</v>
      </c>
      <c r="M36" s="28">
        <f t="shared" si="2"/>
        <v>-29495.708067372449</v>
      </c>
      <c r="N36" s="28">
        <f t="shared" si="2"/>
        <v>-30233.10076905676</v>
      </c>
      <c r="O36" s="28">
        <f t="shared" si="2"/>
        <v>-30988.928288283176</v>
      </c>
      <c r="P36" s="28">
        <f t="shared" si="2"/>
        <v>-31763.651495490252</v>
      </c>
      <c r="Q36" s="28">
        <f t="shared" si="2"/>
        <v>-32557.742782877507</v>
      </c>
      <c r="R36" s="28">
        <f t="shared" si="2"/>
        <v>-33371.68635244944</v>
      </c>
      <c r="S36" s="28">
        <f t="shared" si="2"/>
        <v>-34205.97851126067</v>
      </c>
      <c r="T36" s="28">
        <f t="shared" si="2"/>
        <v>-35061.127974042181</v>
      </c>
      <c r="U36" s="28">
        <f t="shared" si="2"/>
        <v>-35937.656173393239</v>
      </c>
      <c r="V36" s="28">
        <f t="shared" si="2"/>
        <v>-36836.097577728069</v>
      </c>
      <c r="W36" s="28">
        <f t="shared" si="2"/>
        <v>-37757.000017171267</v>
      </c>
      <c r="X36" s="28">
        <f t="shared" si="2"/>
        <v>-38700.925017600544</v>
      </c>
      <c r="Y36" s="28">
        <f t="shared" si="2"/>
        <v>-39668.44814304055</v>
      </c>
      <c r="Z36" s="28">
        <f t="shared" si="2"/>
        <v>-40660.159346616565</v>
      </c>
      <c r="AA36" s="28">
        <f t="shared" si="2"/>
        <v>-41676.663330281976</v>
      </c>
      <c r="AB36" s="28">
        <f t="shared" si="2"/>
        <v>-42718.579913539026</v>
      </c>
      <c r="AC36" s="28">
        <f t="shared" si="2"/>
        <v>-43786.544411377494</v>
      </c>
      <c r="AD36" s="28">
        <f t="shared" si="2"/>
        <v>-44881.208021661929</v>
      </c>
      <c r="AE36" s="28">
        <f t="shared" si="2"/>
        <v>-46003.238222203472</v>
      </c>
      <c r="AF36" s="28">
        <f t="shared" si="2"/>
        <v>-47153.319177758553</v>
      </c>
      <c r="AG36" s="31"/>
    </row>
    <row r="37" spans="1:33">
      <c r="A37" s="33" t="s">
        <v>32</v>
      </c>
      <c r="B37" s="27">
        <f>B18*12</f>
        <v>24000</v>
      </c>
      <c r="C37" s="27">
        <f>B37*(1+$B$11)</f>
        <v>24599.999999999996</v>
      </c>
      <c r="D37" s="28">
        <f>C37*(1+$B$11)</f>
        <v>25214.999999999993</v>
      </c>
      <c r="E37" s="28">
        <f>D37*(1+$B$11)</f>
        <v>25845.374999999989</v>
      </c>
      <c r="F37" s="28">
        <f>E37*(1+$B$11)</f>
        <v>26491.509374999987</v>
      </c>
      <c r="G37" s="28">
        <f>F37*(1+$B$11)</f>
        <v>27153.797109374984</v>
      </c>
      <c r="H37" s="28">
        <f>G37*(1+$B$11)</f>
        <v>27832.642037109355</v>
      </c>
      <c r="I37" s="28">
        <f>H37*(1+$B$11)</f>
        <v>28528.458088037089</v>
      </c>
      <c r="J37" s="28">
        <f>I37*(1+$B$11)</f>
        <v>29241.669540238014</v>
      </c>
      <c r="K37" s="28">
        <f>J37*(1+$B$11)</f>
        <v>29972.711278743962</v>
      </c>
      <c r="L37" s="28">
        <f>K37*(1+$B$11)</f>
        <v>30722.029060712557</v>
      </c>
      <c r="M37" s="28">
        <f>L37*(1+$B$11)</f>
        <v>31490.079787230366</v>
      </c>
      <c r="N37" s="28">
        <f>M37*(1+$B$11)</f>
        <v>32277.331781911122</v>
      </c>
      <c r="O37" s="28">
        <f>N37*(1+$B$11)</f>
        <v>33084.265076458898</v>
      </c>
      <c r="P37" s="28">
        <f>O37*(1+$B$11)</f>
        <v>33911.371703370365</v>
      </c>
      <c r="Q37" s="28">
        <f>P37*(1+$B$11)</f>
        <v>34759.155995954621</v>
      </c>
      <c r="R37" s="28">
        <f>Q37*(1+$B$11)</f>
        <v>35628.134895853487</v>
      </c>
      <c r="S37" s="28">
        <f>R37*(1+$B$11)</f>
        <v>36518.83826824982</v>
      </c>
      <c r="T37" s="28">
        <f>S37*(1+$B$11)</f>
        <v>37431.809224956065</v>
      </c>
      <c r="U37" s="28">
        <f>T37*(1+$B$11)</f>
        <v>38367.60445557996</v>
      </c>
      <c r="V37" s="28">
        <f>U37*(1+$B$11)</f>
        <v>39326.794566969453</v>
      </c>
      <c r="W37" s="28">
        <f>V37*(1+$B$11)</f>
        <v>40309.964431143686</v>
      </c>
      <c r="X37" s="28">
        <f>W37*(1+$B$11)</f>
        <v>41317.713541922276</v>
      </c>
      <c r="Y37" s="28">
        <f>X37*(1+$B$11)</f>
        <v>42350.656380470326</v>
      </c>
      <c r="Z37" s="28">
        <f>Y37*(1+$B$11)</f>
        <v>43409.422789982083</v>
      </c>
      <c r="AA37" s="28">
        <f>Z37*(1+$B$11)</f>
        <v>44494.658359731635</v>
      </c>
      <c r="AB37" s="28">
        <f>AA37*(1+$B$11)</f>
        <v>45607.024818724924</v>
      </c>
      <c r="AC37" s="28">
        <f>AB37*(1+$B$11)</f>
        <v>46747.200439193046</v>
      </c>
      <c r="AD37" s="28">
        <f>AC37*(1+$B$11)</f>
        <v>47915.880450172866</v>
      </c>
      <c r="AE37" s="28">
        <f>AD37*(1+$B$11)</f>
        <v>49113.777461427184</v>
      </c>
      <c r="AF37" s="28">
        <f>AE37*(1+$B$11)</f>
        <v>50341.621897962861</v>
      </c>
      <c r="AG37" s="31"/>
    </row>
    <row r="38" spans="1:33">
      <c r="A38" s="33" t="s">
        <v>33</v>
      </c>
      <c r="B38" s="28">
        <f xml:space="preserve"> (SUM(B29:B35) + B27) * -1</f>
        <v>-37430</v>
      </c>
      <c r="C38" s="28">
        <f t="shared" ref="C38:AF38" si="3" xml:space="preserve"> (SUM(C29:C35) + C27) * -1</f>
        <v>-36809.837487606637</v>
      </c>
      <c r="D38" s="28">
        <f t="shared" si="3"/>
        <v>-36143.24329747459</v>
      </c>
      <c r="E38" s="28">
        <f t="shared" si="3"/>
        <v>-35427.474322183683</v>
      </c>
      <c r="F38" s="28">
        <f t="shared" si="3"/>
        <v>-34659.637922365386</v>
      </c>
      <c r="G38" s="28">
        <f t="shared" si="3"/>
        <v>-33836.684046630398</v>
      </c>
      <c r="H38" s="28">
        <f t="shared" si="3"/>
        <v>-32955.39694259339</v>
      </c>
      <c r="I38" s="28">
        <f t="shared" si="3"/>
        <v>-32012.386437931105</v>
      </c>
      <c r="J38" s="28">
        <f t="shared" si="3"/>
        <v>-31004.078769328738</v>
      </c>
      <c r="K38" s="28">
        <f t="shared" si="3"/>
        <v>-29926.706936032839</v>
      </c>
      <c r="L38" s="28">
        <f t="shared" si="3"/>
        <v>-28776.300553534104</v>
      </c>
      <c r="M38" s="28">
        <f t="shared" si="3"/>
        <v>-29495.708067372449</v>
      </c>
      <c r="N38" s="28">
        <f t="shared" si="3"/>
        <v>-30233.10076905676</v>
      </c>
      <c r="O38" s="28">
        <f t="shared" si="3"/>
        <v>-30988.928288283176</v>
      </c>
      <c r="P38" s="28">
        <f t="shared" si="3"/>
        <v>-31763.651495490252</v>
      </c>
      <c r="Q38" s="28">
        <f t="shared" si="3"/>
        <v>-32557.742782877507</v>
      </c>
      <c r="R38" s="28">
        <f t="shared" si="3"/>
        <v>-33371.68635244944</v>
      </c>
      <c r="S38" s="28">
        <f t="shared" si="3"/>
        <v>-34205.97851126067</v>
      </c>
      <c r="T38" s="28">
        <f t="shared" si="3"/>
        <v>-35061.127974042181</v>
      </c>
      <c r="U38" s="28">
        <f t="shared" si="3"/>
        <v>-35937.656173393239</v>
      </c>
      <c r="V38" s="28">
        <f t="shared" si="3"/>
        <v>-36836.097577728069</v>
      </c>
      <c r="W38" s="28">
        <f t="shared" si="3"/>
        <v>-37757.000017171267</v>
      </c>
      <c r="X38" s="28">
        <f t="shared" si="3"/>
        <v>-38700.925017600544</v>
      </c>
      <c r="Y38" s="28">
        <f t="shared" si="3"/>
        <v>-39668.44814304055</v>
      </c>
      <c r="Z38" s="28">
        <f t="shared" si="3"/>
        <v>-40660.159346616565</v>
      </c>
      <c r="AA38" s="28">
        <f t="shared" si="3"/>
        <v>-41676.663330281976</v>
      </c>
      <c r="AB38" s="28">
        <f t="shared" si="3"/>
        <v>-42718.579913539026</v>
      </c>
      <c r="AC38" s="28">
        <f t="shared" si="3"/>
        <v>-43786.544411377494</v>
      </c>
      <c r="AD38" s="28">
        <f t="shared" si="3"/>
        <v>-44881.208021661929</v>
      </c>
      <c r="AE38" s="28">
        <f t="shared" si="3"/>
        <v>-46003.238222203472</v>
      </c>
      <c r="AF38" s="28">
        <f t="shared" si="3"/>
        <v>-47153.319177758553</v>
      </c>
      <c r="AG38" s="31"/>
    </row>
    <row r="39" spans="1:33">
      <c r="A39" s="33" t="s">
        <v>34</v>
      </c>
      <c r="B39" s="28">
        <f>B37+B38</f>
        <v>-13430</v>
      </c>
      <c r="C39" s="28">
        <f t="shared" ref="C39:AF39" si="4">C37+C38</f>
        <v>-12209.837487606641</v>
      </c>
      <c r="D39" s="28">
        <f t="shared" si="4"/>
        <v>-10928.243297474597</v>
      </c>
      <c r="E39" s="28">
        <f t="shared" si="4"/>
        <v>-9582.0993221836943</v>
      </c>
      <c r="F39" s="28">
        <f t="shared" si="4"/>
        <v>-8168.1285473653988</v>
      </c>
      <c r="G39" s="28">
        <f t="shared" si="4"/>
        <v>-6682.8869372554145</v>
      </c>
      <c r="H39" s="28">
        <f t="shared" si="4"/>
        <v>-5122.7549054840347</v>
      </c>
      <c r="I39" s="28">
        <f t="shared" si="4"/>
        <v>-3483.9283498940167</v>
      </c>
      <c r="J39" s="28">
        <f t="shared" si="4"/>
        <v>-1762.4092290907247</v>
      </c>
      <c r="K39" s="28">
        <f t="shared" si="4"/>
        <v>46.004342711123172</v>
      </c>
      <c r="L39" s="28">
        <f t="shared" si="4"/>
        <v>1945.7285071784536</v>
      </c>
      <c r="M39" s="28">
        <f t="shared" si="4"/>
        <v>1994.3717198579179</v>
      </c>
      <c r="N39" s="28">
        <f t="shared" si="4"/>
        <v>2044.2310128543613</v>
      </c>
      <c r="O39" s="28">
        <f t="shared" si="4"/>
        <v>2095.3367881757222</v>
      </c>
      <c r="P39" s="28">
        <f t="shared" si="4"/>
        <v>2147.7202078801129</v>
      </c>
      <c r="Q39" s="28">
        <f t="shared" si="4"/>
        <v>2201.4132130771141</v>
      </c>
      <c r="R39" s="28">
        <f t="shared" si="4"/>
        <v>2256.4485434040471</v>
      </c>
      <c r="S39" s="28">
        <f t="shared" si="4"/>
        <v>2312.8597569891499</v>
      </c>
      <c r="T39" s="28">
        <f t="shared" si="4"/>
        <v>2370.6812509138836</v>
      </c>
      <c r="U39" s="28">
        <f t="shared" si="4"/>
        <v>2429.9482821867205</v>
      </c>
      <c r="V39" s="28">
        <f t="shared" si="4"/>
        <v>2490.6969892413836</v>
      </c>
      <c r="W39" s="28">
        <f t="shared" si="4"/>
        <v>2552.9644139724187</v>
      </c>
      <c r="X39" s="28">
        <f t="shared" si="4"/>
        <v>2616.7885243217315</v>
      </c>
      <c r="Y39" s="28">
        <f t="shared" si="4"/>
        <v>2682.2082374297752</v>
      </c>
      <c r="Z39" s="28">
        <f t="shared" si="4"/>
        <v>2749.2634433655185</v>
      </c>
      <c r="AA39" s="28">
        <f t="shared" si="4"/>
        <v>2817.9950294496593</v>
      </c>
      <c r="AB39" s="28">
        <f t="shared" si="4"/>
        <v>2888.4449051858974</v>
      </c>
      <c r="AC39" s="28">
        <f t="shared" si="4"/>
        <v>2960.6560278155521</v>
      </c>
      <c r="AD39" s="28">
        <f t="shared" si="4"/>
        <v>3034.6724285109376</v>
      </c>
      <c r="AE39" s="28">
        <f t="shared" si="4"/>
        <v>3110.5392392237118</v>
      </c>
      <c r="AF39" s="28">
        <f t="shared" si="4"/>
        <v>3188.3027202043086</v>
      </c>
      <c r="AG39" s="31"/>
    </row>
    <row r="40" spans="1:33">
      <c r="A40" s="33" t="s">
        <v>35</v>
      </c>
      <c r="B40" s="28" t="str">
        <f>IF(B39&gt;0, B39 * $B$20 * -1, "")</f>
        <v/>
      </c>
      <c r="C40" s="28" t="str">
        <f>IF(C39&gt;0, C39 * $B$20 * -1, "")</f>
        <v/>
      </c>
      <c r="D40" s="28" t="str">
        <f>IF(D39&gt;0, D39 * $B$20 * -1, "")</f>
        <v/>
      </c>
      <c r="E40" s="28" t="str">
        <f>IF(E39&gt;0, E39 * $B$20 * -1, "")</f>
        <v/>
      </c>
      <c r="F40" s="28" t="str">
        <f>IF(F39&gt;0, F39 * $B$20 * -1, "")</f>
        <v/>
      </c>
      <c r="G40" s="28" t="str">
        <f>IF(G39&gt;0, G39 * $B$20 * -1, "")</f>
        <v/>
      </c>
      <c r="H40" s="28" t="str">
        <f>IF(H39&gt;0, H39 * $B$20 * -1, "")</f>
        <v/>
      </c>
      <c r="I40" s="28" t="str">
        <f>IF(I39&gt;0, I39 * $B$20 * -1, "")</f>
        <v/>
      </c>
      <c r="J40" s="28" t="str">
        <f>IF(J39&gt;0, J39 * $B$20 * -1, "")</f>
        <v/>
      </c>
      <c r="K40" s="28">
        <f>IF(K39&gt;0, K39 * $B$20 * -1, "")</f>
        <v>-6.9006514066684757</v>
      </c>
      <c r="L40" s="28">
        <f>IF(L39&gt;0, L39 * $B$20 * -1, "")</f>
        <v>-291.85927607676803</v>
      </c>
      <c r="M40" s="28">
        <f>IF(M39&gt;0, M39 * $B$20 * -1, "")</f>
        <v>-299.15575797868769</v>
      </c>
      <c r="N40" s="28">
        <f>IF(N39&gt;0, N39 * $B$20 * -1, "")</f>
        <v>-306.6346519281542</v>
      </c>
      <c r="O40" s="28">
        <f>IF(O39&gt;0, O39 * $B$20 * -1, "")</f>
        <v>-314.30051822635829</v>
      </c>
      <c r="P40" s="28">
        <f>IF(P39&gt;0, P39 * $B$20 * -1, "")</f>
        <v>-322.15803118201694</v>
      </c>
      <c r="Q40" s="28">
        <f>IF(Q39&gt;0, Q39 * $B$20 * -1, "")</f>
        <v>-330.21198196156712</v>
      </c>
      <c r="R40" s="28">
        <f>IF(R39&gt;0, R39 * $B$20 * -1, "")</f>
        <v>-338.46728151060705</v>
      </c>
      <c r="S40" s="28">
        <f>IF(S39&gt;0, S39 * $B$20 * -1, "")</f>
        <v>-346.92896354837245</v>
      </c>
      <c r="T40" s="28">
        <f>IF(T39&gt;0, T39 * $B$20 * -1, "")</f>
        <v>-355.60218763708252</v>
      </c>
      <c r="U40" s="28">
        <f>IF(U39&gt;0, U39 * $B$20 * -1, "")</f>
        <v>-364.49224232800805</v>
      </c>
      <c r="V40" s="28">
        <f>IF(V39&gt;0, V39 * $B$20 * -1, "")</f>
        <v>-373.60454838620751</v>
      </c>
      <c r="W40" s="28">
        <f>IF(W39&gt;0, W39 * $B$20 * -1, "")</f>
        <v>-382.94466209586278</v>
      </c>
      <c r="X40" s="28">
        <f>IF(X39&gt;0, X39 * $B$20 * -1, "")</f>
        <v>-392.5182786482597</v>
      </c>
      <c r="Y40" s="28">
        <f>IF(Y39&gt;0, Y39 * $B$20 * -1, "")</f>
        <v>-402.33123561446627</v>
      </c>
      <c r="Z40" s="28">
        <f>IF(Z39&gt;0, Z39 * $B$20 * -1, "")</f>
        <v>-412.38951650482778</v>
      </c>
      <c r="AA40" s="28">
        <f>IF(AA39&gt;0, AA39 * $B$20 * -1, "")</f>
        <v>-422.69925441744891</v>
      </c>
      <c r="AB40" s="28">
        <f>IF(AB39&gt;0, AB39 * $B$20 * -1, "")</f>
        <v>-433.26673577788461</v>
      </c>
      <c r="AC40" s="28">
        <f>IF(AC39&gt;0, AC39 * $B$20 * -1, "")</f>
        <v>-444.09840417233278</v>
      </c>
      <c r="AD40" s="28">
        <f>IF(AD39&gt;0, AD39 * $B$20 * -1, "")</f>
        <v>-455.20086427664063</v>
      </c>
      <c r="AE40" s="28">
        <f>IF(AE39&gt;0, AE39 * $B$20 * -1, "")</f>
        <v>-466.58088588355673</v>
      </c>
      <c r="AF40" s="28">
        <f>IF(AF39&gt;0, AF39 * $B$20 * -1, "")</f>
        <v>-478.24540803064627</v>
      </c>
      <c r="AG40" s="31"/>
    </row>
    <row r="41" spans="1:33">
      <c r="A41" s="33" t="s">
        <v>36</v>
      </c>
      <c r="B41" s="28">
        <f>IF(ISNUMBER(B37), B37, 0) + IF(ISNUMBER(B36), B36, 0) + IF(ISNUMBER(B40), B40, 0)</f>
        <v>-36536.306867780193</v>
      </c>
      <c r="C41" s="28">
        <f>IF(ISNUMBER(C37), C37, 0) + IF(ISNUMBER(C36), C36, 0) + IF(ISNUMBER(C40), C40, 0)</f>
        <v>-36498.306867780193</v>
      </c>
      <c r="D41" s="28">
        <f>IF(ISNUMBER(D37), D37, 0) + IF(ISNUMBER(D36), D36, 0) + IF(ISNUMBER(D40), D40, 0)</f>
        <v>-36459.356867780203</v>
      </c>
      <c r="E41" s="28">
        <f>IF(ISNUMBER(E37), E37, 0) + IF(ISNUMBER(E36), E36, 0) + IF(ISNUMBER(E40), E40, 0)</f>
        <v>-36419.433117780209</v>
      </c>
      <c r="F41" s="28">
        <f>IF(ISNUMBER(F37), F37, 0) + IF(ISNUMBER(F36), F36, 0) + IF(ISNUMBER(F40), F40, 0)</f>
        <v>-36378.511274030199</v>
      </c>
      <c r="G41" s="28">
        <f>IF(ISNUMBER(G37), G37, 0) + IF(ISNUMBER(G36), G36, 0) + IF(ISNUMBER(G40), G40, 0)</f>
        <v>-36336.566384186444</v>
      </c>
      <c r="H41" s="28">
        <f>IF(ISNUMBER(H37), H37, 0) + IF(ISNUMBER(H36), H36, 0) + IF(ISNUMBER(H40), H40, 0)</f>
        <v>-36293.572872096614</v>
      </c>
      <c r="I41" s="28">
        <f>IF(ISNUMBER(I37), I37, 0) + IF(ISNUMBER(I36), I36, 0) + IF(ISNUMBER(I40), I40, 0)</f>
        <v>-36249.504522204516</v>
      </c>
      <c r="J41" s="28">
        <f>IF(ISNUMBER(J37), J37, 0) + IF(ISNUMBER(J36), J36, 0) + IF(ISNUMBER(J40), J40, 0)</f>
        <v>-36204.334463565123</v>
      </c>
      <c r="K41" s="28">
        <f>IF(ISNUMBER(K37), K37, 0) + IF(ISNUMBER(K36), K36, 0) + IF(ISNUMBER(K40), K40, 0)</f>
        <v>-36164.935804866422</v>
      </c>
      <c r="L41" s="28">
        <f>IF(ISNUMBER(L37), L37, 0) + IF(ISNUMBER(L36), L36, 0) + IF(ISNUMBER(L40), L40, 0)</f>
        <v>1653.8692311016855</v>
      </c>
      <c r="M41" s="28">
        <f>IF(ISNUMBER(M37), M37, 0) + IF(ISNUMBER(M36), M36, 0) + IF(ISNUMBER(M40), M40, 0)</f>
        <v>1695.2159618792302</v>
      </c>
      <c r="N41" s="28">
        <f>IF(ISNUMBER(N37), N37, 0) + IF(ISNUMBER(N36), N36, 0) + IF(ISNUMBER(N40), N40, 0)</f>
        <v>1737.5963609262071</v>
      </c>
      <c r="O41" s="28">
        <f>IF(ISNUMBER(O37), O37, 0) + IF(ISNUMBER(O36), O36, 0) + IF(ISNUMBER(O40), O40, 0)</f>
        <v>1781.0362699493639</v>
      </c>
      <c r="P41" s="28">
        <f>IF(ISNUMBER(P37), P37, 0) + IF(ISNUMBER(P36), P36, 0) + IF(ISNUMBER(P40), P40, 0)</f>
        <v>1825.562176698096</v>
      </c>
      <c r="Q41" s="28">
        <f>IF(ISNUMBER(Q37), Q37, 0) + IF(ISNUMBER(Q36), Q36, 0) + IF(ISNUMBER(Q40), Q40, 0)</f>
        <v>1871.201231115547</v>
      </c>
      <c r="R41" s="28">
        <f>IF(ISNUMBER(R37), R37, 0) + IF(ISNUMBER(R36), R36, 0) + IF(ISNUMBER(R40), R40, 0)</f>
        <v>1917.98126189344</v>
      </c>
      <c r="S41" s="28">
        <f>IF(ISNUMBER(S37), S37, 0) + IF(ISNUMBER(S36), S36, 0) + IF(ISNUMBER(S40), S40, 0)</f>
        <v>1965.9307934407775</v>
      </c>
      <c r="T41" s="28">
        <f>IF(ISNUMBER(T37), T37, 0) + IF(ISNUMBER(T36), T36, 0) + IF(ISNUMBER(T40), T40, 0)</f>
        <v>2015.079063276801</v>
      </c>
      <c r="U41" s="28">
        <f>IF(ISNUMBER(U37), U37, 0) + IF(ISNUMBER(U36), U36, 0) + IF(ISNUMBER(U40), U40, 0)</f>
        <v>2065.4560398587123</v>
      </c>
      <c r="V41" s="28">
        <f>IF(ISNUMBER(V37), V37, 0) + IF(ISNUMBER(V36), V36, 0) + IF(ISNUMBER(V40), V40, 0)</f>
        <v>2117.0924408551759</v>
      </c>
      <c r="W41" s="28">
        <f>IF(ISNUMBER(W37), W37, 0) + IF(ISNUMBER(W36), W36, 0) + IF(ISNUMBER(W40), W40, 0)</f>
        <v>2170.0197518765558</v>
      </c>
      <c r="X41" s="28">
        <f>IF(ISNUMBER(X37), X37, 0) + IF(ISNUMBER(X36), X36, 0) + IF(ISNUMBER(X40), X40, 0)</f>
        <v>2224.2702456734719</v>
      </c>
      <c r="Y41" s="28">
        <f>IF(ISNUMBER(Y37), Y37, 0) + IF(ISNUMBER(Y36), Y36, 0) + IF(ISNUMBER(Y40), Y40, 0)</f>
        <v>2279.8770018153091</v>
      </c>
      <c r="Z41" s="28">
        <f>IF(ISNUMBER(Z37), Z37, 0) + IF(ISNUMBER(Z36), Z36, 0) + IF(ISNUMBER(Z40), Z40, 0)</f>
        <v>2336.8739268606905</v>
      </c>
      <c r="AA41" s="28">
        <f>IF(ISNUMBER(AA37), AA37, 0) + IF(ISNUMBER(AA36), AA36, 0) + IF(ISNUMBER(AA40), AA40, 0)</f>
        <v>2395.2957750322103</v>
      </c>
      <c r="AB41" s="28">
        <f>IF(ISNUMBER(AB37), AB37, 0) + IF(ISNUMBER(AB36), AB36, 0) + IF(ISNUMBER(AB40), AB40, 0)</f>
        <v>2455.1781694080128</v>
      </c>
      <c r="AC41" s="28">
        <f>IF(ISNUMBER(AC37), AC37, 0) + IF(ISNUMBER(AC36), AC36, 0) + IF(ISNUMBER(AC40), AC40, 0)</f>
        <v>2516.5576236432194</v>
      </c>
      <c r="AD41" s="28">
        <f>IF(ISNUMBER(AD37), AD37, 0) + IF(ISNUMBER(AD36), AD36, 0) + IF(ISNUMBER(AD40), AD40, 0)</f>
        <v>2579.4715642342971</v>
      </c>
      <c r="AE41" s="28">
        <f>IF(ISNUMBER(AE37), AE37, 0) + IF(ISNUMBER(AE36), AE36, 0) + IF(ISNUMBER(AE40), AE40, 0)</f>
        <v>2643.9583533401551</v>
      </c>
      <c r="AF41" s="28">
        <f>IF(ISNUMBER(AF37), AF37, 0) + IF(ISNUMBER(AF36), AF36, 0) + IF(ISNUMBER(AF40), AF40, 0)</f>
        <v>2710.0573121736625</v>
      </c>
      <c r="AG41" s="31"/>
    </row>
    <row r="42" spans="1:33">
      <c r="A42" s="33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1"/>
    </row>
    <row r="43" spans="1:33">
      <c r="A43" s="33" t="s">
        <v>37</v>
      </c>
      <c r="B43" s="28">
        <f>IF(ISNUMBER(B41), B41, 0) + IF(ISNUMBER(#REF!),#REF!, 0) + IF(ISNUMBER(B25), B25, 0)</f>
        <v>-37536.306867780193</v>
      </c>
      <c r="C43" s="28">
        <f>IF(ISNUMBER(C41), C41, 0) + IF(ISNUMBER(#REF!),#REF!, 0) + IF(ISNUMBER(C25), C25, 0)</f>
        <v>-36498.306867780193</v>
      </c>
      <c r="D43" s="28">
        <f>IF(ISNUMBER(D41), D41, 0) + IF(ISNUMBER(#REF!),#REF!, 0) + IF(ISNUMBER(D25), D25, 0)</f>
        <v>-36459.356867780203</v>
      </c>
      <c r="E43" s="28">
        <f>IF(ISNUMBER(E41), E41, 0) + IF(ISNUMBER(#REF!),#REF!, 0) + IF(ISNUMBER(E25), E25, 0)</f>
        <v>-36419.433117780209</v>
      </c>
      <c r="F43" s="28">
        <f>IF(ISNUMBER(F41), F41, 0) + IF(ISNUMBER(#REF!),#REF!, 0) + IF(ISNUMBER(F25), F25, 0)</f>
        <v>-36378.511274030199</v>
      </c>
      <c r="G43" s="28">
        <f>IF(ISNUMBER(G41), G41, 0) + IF(ISNUMBER(#REF!),#REF!, 0) + IF(ISNUMBER(G25), G25, 0)</f>
        <v>-36336.566384186444</v>
      </c>
      <c r="H43" s="28">
        <f>IF(ISNUMBER(H41), H41, 0) + IF(ISNUMBER(#REF!),#REF!, 0) + IF(ISNUMBER(H25), H25, 0)</f>
        <v>-36293.572872096614</v>
      </c>
      <c r="I43" s="28">
        <f>IF(ISNUMBER(I41), I41, 0) + IF(ISNUMBER(#REF!),#REF!, 0) + IF(ISNUMBER(I25), I25, 0)</f>
        <v>-36249.504522204516</v>
      </c>
      <c r="J43" s="28">
        <f>IF(ISNUMBER(J41), J41, 0) + IF(ISNUMBER(#REF!),#REF!, 0) + IF(ISNUMBER(J25), J25, 0)</f>
        <v>-36204.334463565123</v>
      </c>
      <c r="K43" s="28">
        <f>IF(ISNUMBER(K41), K41, 0) + IF(ISNUMBER(#REF!),#REF!, 0) + IF(ISNUMBER(K25), K25, 0)</f>
        <v>-36164.935804866422</v>
      </c>
      <c r="L43" s="28">
        <f>IF(ISNUMBER(L41), L41, 0) + IF(ISNUMBER(#REF!),#REF!, 0) + IF(ISNUMBER(L25), L25, 0)</f>
        <v>1653.8692311016855</v>
      </c>
      <c r="M43" s="28">
        <f>IF(ISNUMBER(M41), M41, 0) + IF(ISNUMBER(#REF!),#REF!, 0) + IF(ISNUMBER(M25), M25, 0)</f>
        <v>1695.2159618792302</v>
      </c>
      <c r="N43" s="28">
        <f>IF(ISNUMBER(N41), N41, 0) + IF(ISNUMBER(#REF!),#REF!, 0) + IF(ISNUMBER(N25), N25, 0)</f>
        <v>1737.5963609262071</v>
      </c>
      <c r="O43" s="28">
        <f>IF(ISNUMBER(O41), O41, 0) + IF(ISNUMBER(#REF!),#REF!, 0) + IF(ISNUMBER(O25), O25, 0)</f>
        <v>1781.0362699493639</v>
      </c>
      <c r="P43" s="28">
        <f>IF(ISNUMBER(P41), P41, 0) + IF(ISNUMBER(#REF!),#REF!, 0) + IF(ISNUMBER(P25), P25, 0)</f>
        <v>1825.562176698096</v>
      </c>
      <c r="Q43" s="28">
        <f>IF(ISNUMBER(Q41), Q41, 0) + IF(ISNUMBER(#REF!),#REF!, 0) + IF(ISNUMBER(Q25), Q25, 0)</f>
        <v>1871.201231115547</v>
      </c>
      <c r="R43" s="28">
        <f>IF(ISNUMBER(R41), R41, 0) + IF(ISNUMBER(#REF!),#REF!, 0) + IF(ISNUMBER(R25), R25, 0)</f>
        <v>1917.98126189344</v>
      </c>
      <c r="S43" s="28">
        <f>IF(ISNUMBER(S41), S41, 0) + IF(ISNUMBER(#REF!),#REF!, 0) + IF(ISNUMBER(S25), S25, 0)</f>
        <v>1965.9307934407775</v>
      </c>
      <c r="T43" s="28">
        <f>IF(ISNUMBER(T41), T41, 0) + IF(ISNUMBER(#REF!),#REF!, 0) + IF(ISNUMBER(T25), T25, 0)</f>
        <v>2015.079063276801</v>
      </c>
      <c r="U43" s="28">
        <f>IF(ISNUMBER(U41), U41, 0) + IF(ISNUMBER(#REF!),#REF!, 0) + IF(ISNUMBER(U25), U25, 0)</f>
        <v>2065.4560398587123</v>
      </c>
      <c r="V43" s="28">
        <f>IF(ISNUMBER(V41), V41, 0) + IF(ISNUMBER(#REF!),#REF!, 0) + IF(ISNUMBER(V25), V25, 0)</f>
        <v>2117.0924408551759</v>
      </c>
      <c r="W43" s="28">
        <f>IF(ISNUMBER(W41), W41, 0) + IF(ISNUMBER(#REF!),#REF!, 0) + IF(ISNUMBER(W25), W25, 0)</f>
        <v>2170.0197518765558</v>
      </c>
      <c r="X43" s="28">
        <f>IF(ISNUMBER(X41), X41, 0) + IF(ISNUMBER(#REF!),#REF!, 0) + IF(ISNUMBER(X25), X25, 0)</f>
        <v>2224.2702456734719</v>
      </c>
      <c r="Y43" s="28">
        <f>IF(ISNUMBER(Y41), Y41, 0) + IF(ISNUMBER(#REF!),#REF!, 0) + IF(ISNUMBER(Y25), Y25, 0)</f>
        <v>2279.8770018153091</v>
      </c>
      <c r="Z43" s="28">
        <f>IF(ISNUMBER(Z41), Z41, 0) + IF(ISNUMBER(#REF!),#REF!, 0) + IF(ISNUMBER(Z25), Z25, 0)</f>
        <v>2336.8739268606905</v>
      </c>
      <c r="AA43" s="28">
        <f>IF(ISNUMBER(AA41), AA41, 0) + IF(ISNUMBER(#REF!),#REF!, 0) + IF(ISNUMBER(#REF!),#REF!, 0)</f>
        <v>2395.2957750322103</v>
      </c>
      <c r="AB43" s="28">
        <f>IF(ISNUMBER(AB41), AB41, 0) + IF(ISNUMBER(#REF!),#REF!, 0) + IF(ISNUMBER(AB25), AB25, 0)</f>
        <v>2455.1781694080128</v>
      </c>
      <c r="AC43" s="28">
        <f>IF(ISNUMBER(AC41), AC41, 0) + IF(ISNUMBER(#REF!),#REF!, 0) + IF(ISNUMBER(AC25), AC25, 0)</f>
        <v>2516.5576236432194</v>
      </c>
      <c r="AD43" s="28">
        <f>IF(ISNUMBER(AD41), AD41, 0) + IF(ISNUMBER(#REF!),#REF!, 0) + IF(ISNUMBER(AD25), AD25, 0)</f>
        <v>2579.4715642342971</v>
      </c>
      <c r="AE43" s="28">
        <f>IF(ISNUMBER(AE41), AE41, 0) + IF(ISNUMBER(#REF!),#REF!, 0) + IF(ISNUMBER(AE25), AE25, 0)</f>
        <v>2643.9583533401551</v>
      </c>
      <c r="AF43" s="28">
        <f>IF(ISNUMBER(AF41), AF41, 0) + IF(ISNUMBER(#REF!),#REF!, 0) + IF(ISNUMBER(AF25), AF25, 0)</f>
        <v>2710.0573121736625</v>
      </c>
      <c r="AG43" s="31"/>
    </row>
    <row r="44" spans="1:33">
      <c r="A44" s="33" t="s">
        <v>38</v>
      </c>
      <c r="B44" s="28">
        <f>B43*B45</f>
        <v>-37536.306867780193</v>
      </c>
      <c r="C44" s="28">
        <f>C43*C45</f>
        <v>-34110.567166149711</v>
      </c>
      <c r="D44" s="28">
        <f>D43*D45</f>
        <v>-31845.014296253124</v>
      </c>
      <c r="E44" s="28">
        <f>E43*E45</f>
        <v>-29729.105931612361</v>
      </c>
      <c r="F44" s="28">
        <f>F43*F45</f>
        <v>-27752.992072374556</v>
      </c>
      <c r="G44" s="28">
        <f>G43*G45</f>
        <v>-25907.469641815787</v>
      </c>
      <c r="H44" s="28">
        <f>H43*H45</f>
        <v>-24183.940057839511</v>
      </c>
      <c r="I44" s="28">
        <f>I43*I45</f>
        <v>-22574.369584647178</v>
      </c>
      <c r="J44" s="28">
        <f>J43*J45</f>
        <v>-21071.252282512698</v>
      </c>
      <c r="K44" s="28">
        <f>K43*K45</f>
        <v>-19671.328882656453</v>
      </c>
      <c r="L44" s="28">
        <f>L43*L45</f>
        <v>840.74325291393188</v>
      </c>
      <c r="M44" s="28">
        <f>M43*M45</f>
        <v>805.38489181007606</v>
      </c>
      <c r="N44" s="28">
        <f>N43*N45</f>
        <v>771.51356458441705</v>
      </c>
      <c r="O44" s="28">
        <f>O43*O45</f>
        <v>739.06673242899819</v>
      </c>
      <c r="P44" s="28">
        <f>P43*P45</f>
        <v>707.98448667263779</v>
      </c>
      <c r="Q44" s="28">
        <f>Q43*Q45</f>
        <v>678.20943816771319</v>
      </c>
      <c r="R44" s="28">
        <f>R43*R45</f>
        <v>649.68661132888565</v>
      </c>
      <c r="S44" s="28">
        <f>S43*S45</f>
        <v>622.36334262813864</v>
      </c>
      <c r="T44" s="28">
        <f>T43*T45</f>
        <v>596.18918335873207</v>
      </c>
      <c r="U44" s="28">
        <f>U43*U45</f>
        <v>571.11580648850259</v>
      </c>
      <c r="V44" s="28">
        <f>V43*V45</f>
        <v>547.09691743057385</v>
      </c>
      <c r="W44" s="28">
        <f>W43*W45</f>
        <v>524.08816856667136</v>
      </c>
      <c r="X44" s="28">
        <f>X43*X45</f>
        <v>502.04707736526979</v>
      </c>
      <c r="Y44" s="28">
        <f>Y43*Y45</f>
        <v>480.93294794336595</v>
      </c>
      <c r="Z44" s="28">
        <f>Z43*Z45</f>
        <v>460.70679592705591</v>
      </c>
      <c r="AA44" s="28">
        <f>AA43*AA45</f>
        <v>441.33127647218015</v>
      </c>
      <c r="AB44" s="28">
        <f>AB43*AB45</f>
        <v>422.77061531213479</v>
      </c>
      <c r="AC44" s="28">
        <f>AC43*AC45</f>
        <v>404.99054270555058</v>
      </c>
      <c r="AD44" s="28">
        <f>AD43*AD45</f>
        <v>387.95823016185886</v>
      </c>
      <c r="AE44" s="28">
        <f>AE43*AE45</f>
        <v>371.642229827949</v>
      </c>
      <c r="AF44" s="28">
        <f>AF43*AF45</f>
        <v>356.01241642397031</v>
      </c>
      <c r="AG44" s="48">
        <f>((AF44)*(1+$B$11))/($H$7-$B$11)</f>
        <v>8109.1717074348771</v>
      </c>
    </row>
    <row r="45" spans="1:33" ht="15.75">
      <c r="A45" s="49" t="s">
        <v>39</v>
      </c>
      <c r="B45" s="35">
        <v>1</v>
      </c>
      <c r="C45" s="30">
        <f>1/((1+$H$7)^C24)</f>
        <v>0.93457943925233644</v>
      </c>
      <c r="D45" s="30">
        <f>1/((1+$H$7)^D24)</f>
        <v>0.87343872827321156</v>
      </c>
      <c r="E45" s="30">
        <f>1/((1+$H$7)^E24)</f>
        <v>0.81629787689085187</v>
      </c>
      <c r="F45" s="30">
        <f>1/((1+$H$7)^F24)</f>
        <v>0.7628952120475252</v>
      </c>
      <c r="G45" s="30">
        <f>1/((1+$H$7)^G24)</f>
        <v>0.71298617948366838</v>
      </c>
      <c r="H45" s="30">
        <f>1/((1+$H$7)^H24)</f>
        <v>0.66634222381651254</v>
      </c>
      <c r="I45" s="30">
        <f>1/((1+$H$7)^I24)</f>
        <v>0.62274974188459109</v>
      </c>
      <c r="J45" s="30">
        <f>1/((1+$H$7)^J24)</f>
        <v>0.5820091045650384</v>
      </c>
      <c r="K45" s="30">
        <f>1/((1+$H$7)^K24)</f>
        <v>0.54393374258414806</v>
      </c>
      <c r="L45" s="30">
        <f>1/((1+$H$7)^L24)</f>
        <v>0.5083492921347178</v>
      </c>
      <c r="M45" s="30">
        <f>1/((1+$H$7)^M24)</f>
        <v>0.47509279638758667</v>
      </c>
      <c r="N45" s="30">
        <f>1/((1+$H$7)^N24)</f>
        <v>0.44401195924073528</v>
      </c>
      <c r="O45" s="30">
        <f>1/((1+$H$7)^O24)</f>
        <v>0.41496444788853759</v>
      </c>
      <c r="P45" s="30">
        <f>1/((1+$H$7)^P24)</f>
        <v>0.3878172410173249</v>
      </c>
      <c r="Q45" s="30">
        <f>1/((1+$H$7)^Q24)</f>
        <v>0.36244601964235967</v>
      </c>
      <c r="R45" s="30">
        <f>1/((1+$H$7)^R24)</f>
        <v>0.33873459779659787</v>
      </c>
      <c r="S45" s="30">
        <f>1/((1+$H$7)^S24)</f>
        <v>0.31657439046411018</v>
      </c>
      <c r="T45" s="30">
        <f>1/((1+$H$7)^T24)</f>
        <v>0.29586391632159825</v>
      </c>
      <c r="U45" s="30">
        <f>1/((1+$H$7)^U24)</f>
        <v>0.27650833301083949</v>
      </c>
      <c r="V45" s="30">
        <f>1/((1+$H$7)^V24)</f>
        <v>0.2584190028138687</v>
      </c>
      <c r="W45" s="30">
        <f>1/((1+$H$7)^W24)</f>
        <v>0.24151308674193336</v>
      </c>
      <c r="X45" s="30">
        <f>1/((1+$H$7)^X24)</f>
        <v>0.22571316517937698</v>
      </c>
      <c r="Y45" s="30">
        <f>1/((1+$H$7)^Y24)</f>
        <v>0.21094688334521211</v>
      </c>
      <c r="Z45" s="30">
        <f>1/((1+$H$7)^Z24)</f>
        <v>0.19714661994879637</v>
      </c>
      <c r="AA45" s="30">
        <f>1/((1+$H$7)^AA24)</f>
        <v>0.18424917752223957</v>
      </c>
      <c r="AB45" s="30">
        <f>1/((1+$H$7)^AB24)</f>
        <v>0.17219549301143888</v>
      </c>
      <c r="AC45" s="30">
        <f>1/((1+$H$7)^AC24)</f>
        <v>0.16093036730041013</v>
      </c>
      <c r="AD45" s="30">
        <f>1/((1+$H$7)^AD24)</f>
        <v>0.15040221243028987</v>
      </c>
      <c r="AE45" s="30">
        <f>1/((1+$H$7)^AE24)</f>
        <v>0.1405628153554111</v>
      </c>
      <c r="AF45" s="30">
        <f>1/((1+$H$7)^AF24)</f>
        <v>0.13136711715458982</v>
      </c>
    </row>
    <row r="47" spans="1:33">
      <c r="F47" s="4"/>
    </row>
  </sheetData>
  <mergeCells count="7">
    <mergeCell ref="A2:B2"/>
    <mergeCell ref="A10:B10"/>
    <mergeCell ref="F5:G5"/>
    <mergeCell ref="F6:G6"/>
    <mergeCell ref="F7:G7"/>
    <mergeCell ref="H10:I10"/>
    <mergeCell ref="H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FB8B-A026-4D3C-AB35-0471375FA7BF}">
  <dimension ref="B1:S365"/>
  <sheetViews>
    <sheetView showGridLines="0" workbookViewId="0">
      <selection activeCell="C10" sqref="C10"/>
    </sheetView>
  </sheetViews>
  <sheetFormatPr defaultColWidth="9.140625" defaultRowHeight="14.45"/>
  <cols>
    <col min="2" max="2" width="19.42578125" bestFit="1" customWidth="1"/>
    <col min="3" max="3" width="11.7109375" bestFit="1" customWidth="1"/>
    <col min="7" max="7" width="10.28515625" style="6" bestFit="1" customWidth="1"/>
    <col min="8" max="8" width="9.28515625" bestFit="1" customWidth="1"/>
    <col min="9" max="9" width="11.85546875" bestFit="1" customWidth="1"/>
    <col min="10" max="10" width="14" bestFit="1" customWidth="1"/>
    <col min="12" max="12" width="12.7109375" bestFit="1" customWidth="1"/>
    <col min="13" max="13" width="9.5703125" bestFit="1" customWidth="1"/>
    <col min="14" max="14" width="9.140625" bestFit="1" customWidth="1"/>
    <col min="15" max="16" width="9.140625" hidden="1" customWidth="1"/>
  </cols>
  <sheetData>
    <row r="1" spans="2:19" ht="15">
      <c r="G1"/>
    </row>
    <row r="2" spans="2:19" ht="15">
      <c r="B2" s="2" t="s">
        <v>3</v>
      </c>
      <c r="C2" s="1">
        <f>'House Modal'!B5</f>
        <v>299000</v>
      </c>
      <c r="G2" s="66" t="s">
        <v>40</v>
      </c>
      <c r="H2" s="67"/>
      <c r="I2" s="67"/>
      <c r="J2" s="67"/>
      <c r="K2" s="67"/>
      <c r="L2" s="67"/>
      <c r="M2" s="68"/>
    </row>
    <row r="3" spans="2:19" ht="15">
      <c r="B3" s="2" t="s">
        <v>41</v>
      </c>
      <c r="C3" s="3">
        <f>'House Modal'!B6</f>
        <v>0.05</v>
      </c>
      <c r="G3" s="21" t="s">
        <v>42</v>
      </c>
      <c r="H3" s="22" t="s">
        <v>43</v>
      </c>
      <c r="I3" s="22" t="s">
        <v>44</v>
      </c>
      <c r="J3" s="22" t="s">
        <v>45</v>
      </c>
      <c r="K3" s="22" t="s">
        <v>46</v>
      </c>
      <c r="L3" s="22" t="s">
        <v>47</v>
      </c>
      <c r="M3" s="18" t="s">
        <v>48</v>
      </c>
      <c r="O3" s="18" t="s">
        <v>48</v>
      </c>
      <c r="S3" s="7" t="s">
        <v>49</v>
      </c>
    </row>
    <row r="4" spans="2:19" ht="15">
      <c r="B4" s="2" t="s">
        <v>50</v>
      </c>
      <c r="C4" s="1">
        <f>'House Modal'!B7</f>
        <v>10</v>
      </c>
      <c r="G4" s="8">
        <f>C10</f>
        <v>45570</v>
      </c>
      <c r="H4" s="9" cm="1">
        <f t="array" ref="H4">_xlfn.IFS(C4&gt;0,0)</f>
        <v>0</v>
      </c>
      <c r="I4" s="10">
        <f>IF(C7&gt;0,C7)</f>
        <v>3171.3589056483493</v>
      </c>
      <c r="J4" s="10">
        <f>IF(P4 &gt; 0, P4, "")</f>
        <v>1245.8333333333333</v>
      </c>
      <c r="K4" s="10">
        <f>I4-P4</f>
        <v>1925.525572315016</v>
      </c>
      <c r="L4" s="10"/>
      <c r="M4" s="19">
        <f>IF(O4 &gt; 0, O4, "")</f>
        <v>299000</v>
      </c>
      <c r="O4" s="19">
        <f>C2</f>
        <v>299000</v>
      </c>
      <c r="P4" s="10">
        <f>O4*C$3/C$5</f>
        <v>1245.8333333333333</v>
      </c>
      <c r="S4" s="7">
        <v>12</v>
      </c>
    </row>
    <row r="5" spans="2:19" ht="15">
      <c r="B5" s="2" t="s">
        <v>51</v>
      </c>
      <c r="C5" s="1">
        <v>12</v>
      </c>
      <c r="G5" s="11" cm="1">
        <f t="array" ref="G5">_xlfn.IFS(H5="", "", H5&gt;0, IFERROR(EDATE(G4, H$5), "Invalid date"))</f>
        <v>45601</v>
      </c>
      <c r="H5" s="12" cm="1">
        <f t="array" ref="H5">_xlfn.IFS(C4&gt;0,1)</f>
        <v>1</v>
      </c>
      <c r="I5" s="13" cm="1">
        <f t="array" ref="I5">IFERROR(_xlfn.IFS(O5 &gt; 0, I4, O5 &lt;= 0, ""), "")</f>
        <v>3171.3589056483493</v>
      </c>
      <c r="J5" s="13">
        <f t="shared" ref="J5:J68" si="0">IF(P5 &gt; 0, P5, "")</f>
        <v>1237.810310115354</v>
      </c>
      <c r="K5" s="13">
        <f>IFERROR(I5-P5, "")</f>
        <v>1933.5485955329953</v>
      </c>
      <c r="L5" s="13"/>
      <c r="M5" s="20">
        <f t="shared" ref="M5:M68" si="1">IF(O5 &gt; 0, O5, "")</f>
        <v>297074.47442768497</v>
      </c>
      <c r="N5" s="4"/>
      <c r="O5" s="20">
        <f>IF(O4 &lt;= 0, "", IFERROR(O4 - K4 - L4, ""))</f>
        <v>297074.47442768497</v>
      </c>
      <c r="P5" s="13">
        <f>IF(O5 = 0, "", IFERROR(O5 * C$3 / C$5, ""))</f>
        <v>1237.810310115354</v>
      </c>
    </row>
    <row r="6" spans="2:19" ht="15">
      <c r="B6" s="2" t="s">
        <v>52</v>
      </c>
      <c r="C6" s="1">
        <f>C5*C4</f>
        <v>120</v>
      </c>
      <c r="G6" s="11" cm="1">
        <f t="array" ref="G6">_xlfn.IFS(H6="", "", H6&gt;0, IFERROR(EDATE(G5, H$5), "Invalid date"))</f>
        <v>45631</v>
      </c>
      <c r="H6" s="12" cm="1">
        <f t="array" ref="H6">_xlfn.IFS(H5&gt;C$6, "", H5&lt;C$6, H5+1, TRUE, "")</f>
        <v>2</v>
      </c>
      <c r="I6" s="13" cm="1">
        <f t="array" ref="I6">IFERROR(_xlfn.IFS(O6 &gt; 0, I5, O6 &lt;= 0, ""), "")</f>
        <v>3171.3589056483493</v>
      </c>
      <c r="J6" s="13">
        <f t="shared" si="0"/>
        <v>1229.7538576339666</v>
      </c>
      <c r="K6" s="13">
        <f>IFERROR(I6-P6, "")</f>
        <v>1941.6050480143826</v>
      </c>
      <c r="L6" s="13"/>
      <c r="M6" s="20">
        <f t="shared" si="1"/>
        <v>295140.92583215196</v>
      </c>
      <c r="O6" s="20">
        <f>IF(O5 &lt;= 0, "", IFERROR(O5 - K5 - L5, ""))</f>
        <v>295140.92583215196</v>
      </c>
      <c r="P6" s="13">
        <f>IF(O6 = 0, "", IFERROR(O6 * C$3 / C$5, ""))</f>
        <v>1229.7538576339666</v>
      </c>
    </row>
    <row r="7" spans="2:19" ht="15">
      <c r="B7" s="2" t="s">
        <v>53</v>
      </c>
      <c r="C7" s="5">
        <f>-PMT(C3/C5,C6,C2,0)</f>
        <v>3171.3589056483493</v>
      </c>
      <c r="G7" s="11" cm="1">
        <f t="array" ref="G7">_xlfn.IFS(H7="", "", H7&gt;0, IFERROR(EDATE(G6, H$5), "Invalid date"))</f>
        <v>45662</v>
      </c>
      <c r="H7" s="12" cm="1">
        <f t="array" ref="H7">_xlfn.IFS(H6&gt;C$6, "", H6&lt;C$6, H6+1, TRUE, "")</f>
        <v>3</v>
      </c>
      <c r="I7" s="13" cm="1">
        <f t="array" ref="I7">IFERROR(_xlfn.IFS(O7 &gt; 0, I6, O7 &lt;= 0, ""), "")</f>
        <v>3171.3589056483493</v>
      </c>
      <c r="J7" s="13">
        <f t="shared" si="0"/>
        <v>1221.6638366005734</v>
      </c>
      <c r="K7" s="13">
        <f>IFERROR(I7-P7, "")</f>
        <v>1949.6950690477759</v>
      </c>
      <c r="L7" s="13"/>
      <c r="M7" s="20">
        <f t="shared" si="1"/>
        <v>293199.32078413758</v>
      </c>
      <c r="O7" s="20">
        <f>IF(O6 &lt;= 0, "", IFERROR(O6 - K6 - L6, ""))</f>
        <v>293199.32078413758</v>
      </c>
      <c r="P7" s="13">
        <f>IF(O7 = 0, "", IFERROR(O7 * C$3 / C$5, ""))</f>
        <v>1221.6638366005734</v>
      </c>
    </row>
    <row r="8" spans="2:19" ht="15">
      <c r="B8" s="2" t="s">
        <v>54</v>
      </c>
      <c r="C8" s="5">
        <f>C7*C6</f>
        <v>380563.06867780193</v>
      </c>
      <c r="G8" s="11" cm="1">
        <f t="array" ref="G8">_xlfn.IFS(H8="", "", H8&gt;0, IFERROR(EDATE(G7, H$5), "Invalid date"))</f>
        <v>45693</v>
      </c>
      <c r="H8" s="12" cm="1">
        <f t="array" ref="H8">_xlfn.IFS(H7&gt;C$6, "", H7&lt;C$6, H7+1, TRUE, "")</f>
        <v>4</v>
      </c>
      <c r="I8" s="13" cm="1">
        <f t="array" ref="I8">IFERROR(_xlfn.IFS(O8 &gt; 0, I7, O8 &lt;= 0, ""), "")</f>
        <v>3171.3589056483493</v>
      </c>
      <c r="J8" s="13">
        <f t="shared" si="0"/>
        <v>1213.5401071462074</v>
      </c>
      <c r="K8" s="13">
        <f>IFERROR(I8-P8, "")</f>
        <v>1957.8187985021418</v>
      </c>
      <c r="L8" s="13"/>
      <c r="M8" s="20">
        <f t="shared" si="1"/>
        <v>291249.62571508979</v>
      </c>
      <c r="O8" s="20">
        <f>IF(O7 &lt;= 0, "", IFERROR(O7 - K7 - L7, ""))</f>
        <v>291249.62571508979</v>
      </c>
      <c r="P8" s="13">
        <f>IF(O8 = 0, "", IFERROR(O8 * C$3 / C$5, ""))</f>
        <v>1213.5401071462074</v>
      </c>
    </row>
    <row r="9" spans="2:19" ht="15">
      <c r="B9" s="2" t="s">
        <v>55</v>
      </c>
      <c r="C9" s="5">
        <f>C8-C2</f>
        <v>81563.06867780193</v>
      </c>
      <c r="G9" s="11" cm="1">
        <f t="array" ref="G9">_xlfn.IFS(H9="", "", H9&gt;0, IFERROR(EDATE(G8, H$5), "Invalid date"))</f>
        <v>45721</v>
      </c>
      <c r="H9" s="12" cm="1">
        <f t="array" ref="H9">_xlfn.IFS(H8&gt;C$6, "", H8&lt;C$6, H8+1, TRUE, "")</f>
        <v>5</v>
      </c>
      <c r="I9" s="13" cm="1">
        <f t="array" ref="I9">IFERROR(_xlfn.IFS(O9 &gt; 0, I8, O9 &lt;= 0, ""), "")</f>
        <v>3171.3589056483493</v>
      </c>
      <c r="J9" s="13">
        <f t="shared" si="0"/>
        <v>1205.3825288191154</v>
      </c>
      <c r="K9" s="13">
        <f>IFERROR(I9-P9, "")</f>
        <v>1965.9763768292339</v>
      </c>
      <c r="L9" s="13"/>
      <c r="M9" s="20">
        <f t="shared" si="1"/>
        <v>289291.80691658764</v>
      </c>
      <c r="O9" s="20">
        <f>IF(O8 &lt;= 0, "", IFERROR(O8 - K8 - L8, ""))</f>
        <v>289291.80691658764</v>
      </c>
      <c r="P9" s="13">
        <f>IF(O9 = 0, "", IFERROR(O9 * C$3 / C$5, ""))</f>
        <v>1205.3825288191154</v>
      </c>
    </row>
    <row r="10" spans="2:19" ht="15">
      <c r="B10" s="17" t="s">
        <v>56</v>
      </c>
      <c r="C10" s="25">
        <f>'House Modal'!B8</f>
        <v>45570</v>
      </c>
      <c r="G10" s="11" cm="1">
        <f t="array" ref="G10">_xlfn.IFS(H10="", "", H10&gt;0, IFERROR(EDATE(G9, H$5), "Invalid date"))</f>
        <v>45752</v>
      </c>
      <c r="H10" s="12" cm="1">
        <f t="array" ref="H10">_xlfn.IFS(H9&gt;C$6, "", H9&lt;C$6, H9+1, TRUE, "")</f>
        <v>6</v>
      </c>
      <c r="I10" s="13" cm="1">
        <f t="array" ref="I10">IFERROR(_xlfn.IFS(O10 &gt; 0, I9, O10 &lt;= 0, ""), "")</f>
        <v>3171.3589056483493</v>
      </c>
      <c r="J10" s="13">
        <f t="shared" si="0"/>
        <v>1197.1909605823266</v>
      </c>
      <c r="K10" s="13">
        <f>IFERROR(I10-P10, "")</f>
        <v>1974.1679450660226</v>
      </c>
      <c r="L10" s="13"/>
      <c r="M10" s="20">
        <f t="shared" si="1"/>
        <v>287325.83053975838</v>
      </c>
      <c r="O10" s="20">
        <f>IF(O9 &lt;= 0, "", IFERROR(O9 - K9 - L9, ""))</f>
        <v>287325.83053975838</v>
      </c>
      <c r="P10" s="13">
        <f>IF(O10 = 0, "", IFERROR(O10 * C$3 / C$5, ""))</f>
        <v>1197.1909605823266</v>
      </c>
    </row>
    <row r="11" spans="2:19" ht="15">
      <c r="B11" s="23" t="s">
        <v>57</v>
      </c>
      <c r="C11" s="24">
        <f>MAX(G:G)</f>
        <v>49222</v>
      </c>
      <c r="G11" s="11" cm="1">
        <f t="array" ref="G11">_xlfn.IFS(H11="", "", H11&gt;0, IFERROR(EDATE(G10, H$5), "Invalid date"))</f>
        <v>45782</v>
      </c>
      <c r="H11" s="12" cm="1">
        <f t="array" ref="H11">_xlfn.IFS(H10&gt;C$6, "", H10&lt;C$6, H10+1, TRUE, "")</f>
        <v>7</v>
      </c>
      <c r="I11" s="13" cm="1">
        <f t="array" ref="I11">IFERROR(_xlfn.IFS(O11 &gt; 0, I10, O11 &lt;= 0, ""), "")</f>
        <v>3171.3589056483493</v>
      </c>
      <c r="J11" s="13">
        <f t="shared" si="0"/>
        <v>1188.9652608112183</v>
      </c>
      <c r="K11" s="13">
        <f>IFERROR(I11-P11, "")</f>
        <v>1982.393644837131</v>
      </c>
      <c r="L11" s="13"/>
      <c r="M11" s="20">
        <f t="shared" si="1"/>
        <v>285351.66259469237</v>
      </c>
      <c r="O11" s="20">
        <f>IF(O10 &lt;= 0, "", IFERROR(O10 - K10 - L10, ""))</f>
        <v>285351.66259469237</v>
      </c>
      <c r="P11" s="13">
        <f>IF(O11 = 0, "", IFERROR(O11 * C$3 / C$5, ""))</f>
        <v>1188.9652608112183</v>
      </c>
    </row>
    <row r="12" spans="2:19" ht="15">
      <c r="G12" s="11" cm="1">
        <f t="array" ref="G12">_xlfn.IFS(H12="", "", H12&gt;0, IFERROR(EDATE(G11, H$5), "Invalid date"))</f>
        <v>45813</v>
      </c>
      <c r="H12" s="12" cm="1">
        <f t="array" ref="H12">_xlfn.IFS(H11&gt;C$6, "", H11&lt;C$6, H11+1, TRUE, "")</f>
        <v>8</v>
      </c>
      <c r="I12" s="13" cm="1">
        <f t="array" ref="I12">IFERROR(_xlfn.IFS(O12 &gt; 0, I11, O12 &lt;= 0, ""), "")</f>
        <v>3171.3589056483493</v>
      </c>
      <c r="J12" s="13">
        <f t="shared" si="0"/>
        <v>1180.7052872910635</v>
      </c>
      <c r="K12" s="13">
        <f>IFERROR(I12-P12, "")</f>
        <v>1990.6536183572857</v>
      </c>
      <c r="L12" s="13"/>
      <c r="M12" s="20">
        <f t="shared" si="1"/>
        <v>283369.26894985524</v>
      </c>
      <c r="O12" s="20">
        <f>IF(O11 &lt;= 0, "", IFERROR(O11 - K11 - L11, ""))</f>
        <v>283369.26894985524</v>
      </c>
      <c r="P12" s="13">
        <f>IF(O12 = 0, "", IFERROR(O12 * C$3 / C$5, ""))</f>
        <v>1180.7052872910635</v>
      </c>
    </row>
    <row r="13" spans="2:19" ht="15">
      <c r="G13" s="11" cm="1">
        <f t="array" ref="G13">_xlfn.IFS(H13="", "", H13&gt;0, IFERROR(EDATE(G12, H$5), "Invalid date"))</f>
        <v>45843</v>
      </c>
      <c r="H13" s="12" cm="1">
        <f t="array" ref="H13">_xlfn.IFS(H12&gt;C$6, "", H12&lt;C$6, H12+1, TRUE, "")</f>
        <v>9</v>
      </c>
      <c r="I13" s="13" cm="1">
        <f t="array" ref="I13">IFERROR(_xlfn.IFS(O13 &gt; 0, I12, O13 &lt;= 0, ""), "")</f>
        <v>3171.3589056483493</v>
      </c>
      <c r="J13" s="13">
        <f t="shared" si="0"/>
        <v>1172.410897214575</v>
      </c>
      <c r="K13" s="13">
        <f>IFERROR(I13-P13, "")</f>
        <v>1998.9480084337742</v>
      </c>
      <c r="L13" s="13"/>
      <c r="M13" s="20">
        <f t="shared" si="1"/>
        <v>281378.61533149797</v>
      </c>
      <c r="O13" s="20">
        <f>IF(O12 &lt;= 0, "", IFERROR(O12 - K12 - L12, ""))</f>
        <v>281378.61533149797</v>
      </c>
      <c r="P13" s="13">
        <f>IF(O13 = 0, "", IFERROR(O13 * C$3 / C$5, ""))</f>
        <v>1172.410897214575</v>
      </c>
    </row>
    <row r="14" spans="2:19" ht="15">
      <c r="G14" s="11" cm="1">
        <f t="array" ref="G14">_xlfn.IFS(H14="", "", H14&gt;0, IFERROR(EDATE(G13, H$5), "Invalid date"))</f>
        <v>45874</v>
      </c>
      <c r="H14" s="12" cm="1">
        <f t="array" ref="H14">_xlfn.IFS(H13&gt;C$6, "", H13&lt;C$6, H13+1, TRUE, "")</f>
        <v>10</v>
      </c>
      <c r="I14" s="13" cm="1">
        <f t="array" ref="I14">IFERROR(_xlfn.IFS(O14 &gt; 0, I13, O14 &lt;= 0, ""), "")</f>
        <v>3171.3589056483493</v>
      </c>
      <c r="J14" s="13">
        <f t="shared" si="0"/>
        <v>1164.0819471794341</v>
      </c>
      <c r="K14" s="13">
        <f>IFERROR(I14-P14, "")</f>
        <v>2007.2769584689152</v>
      </c>
      <c r="L14" s="13"/>
      <c r="M14" s="20">
        <f t="shared" si="1"/>
        <v>279379.66732306418</v>
      </c>
      <c r="O14" s="20">
        <f>IF(O13 &lt;= 0, "", IFERROR(O13 - K13 - L13, ""))</f>
        <v>279379.66732306418</v>
      </c>
      <c r="P14" s="13">
        <f>IF(O14 = 0, "", IFERROR(O14 * C$3 / C$5, ""))</f>
        <v>1164.0819471794341</v>
      </c>
    </row>
    <row r="15" spans="2:19" ht="15">
      <c r="G15" s="11" cm="1">
        <f t="array" ref="G15">_xlfn.IFS(H15="", "", H15&gt;0, IFERROR(EDATE(G14, H$5), "Invalid date"))</f>
        <v>45905</v>
      </c>
      <c r="H15" s="12" cm="1">
        <f t="array" ref="H15">_xlfn.IFS(H14&gt;C$6, "", H14&lt;C$6, H14+1, TRUE, "")</f>
        <v>11</v>
      </c>
      <c r="I15" s="13" cm="1">
        <f t="array" ref="I15">IFERROR(_xlfn.IFS(O15 &gt; 0, I14, O15 &lt;= 0, ""), "")</f>
        <v>3171.3589056483493</v>
      </c>
      <c r="J15" s="13">
        <f t="shared" si="0"/>
        <v>1155.7182931858138</v>
      </c>
      <c r="K15" s="13">
        <f>IFERROR(I15-P15, "")</f>
        <v>2015.6406124625355</v>
      </c>
      <c r="L15" s="13"/>
      <c r="M15" s="20">
        <f t="shared" si="1"/>
        <v>277372.39036459528</v>
      </c>
      <c r="O15" s="20">
        <f>IF(O14 &lt;= 0, "", IFERROR(O14 - K14 - L14, ""))</f>
        <v>277372.39036459528</v>
      </c>
      <c r="P15" s="13">
        <f>IF(O15 = 0, "", IFERROR(O15 * C$3 / C$5, ""))</f>
        <v>1155.7182931858138</v>
      </c>
    </row>
    <row r="16" spans="2:19" ht="15">
      <c r="G16" s="11" cm="1">
        <f t="array" ref="G16">_xlfn.IFS(H16="", "", H16&gt;0, IFERROR(EDATE(G15, H$5), "Invalid date"))</f>
        <v>45935</v>
      </c>
      <c r="H16" s="12" cm="1">
        <f t="array" ref="H16">_xlfn.IFS(H15&gt;C$6, "", H15&lt;C$6, H15+1, TRUE, "")</f>
        <v>12</v>
      </c>
      <c r="I16" s="13" cm="1">
        <f t="array" ref="I16">IFERROR(_xlfn.IFS(O16 &gt; 0, I15, O16 &lt;= 0, ""), "")</f>
        <v>3171.3589056483493</v>
      </c>
      <c r="J16" s="13">
        <f t="shared" si="0"/>
        <v>1147.3197906338864</v>
      </c>
      <c r="K16" s="13">
        <f>IFERROR(I16-P16, "")</f>
        <v>2024.0391150144628</v>
      </c>
      <c r="L16" s="13"/>
      <c r="M16" s="20">
        <f t="shared" si="1"/>
        <v>275356.74975213275</v>
      </c>
      <c r="O16" s="20">
        <f>IF(O15 &lt;= 0, "", IFERROR(O15 - K15 - L15, ""))</f>
        <v>275356.74975213275</v>
      </c>
      <c r="P16" s="13">
        <f>IF(O16 = 0, "", IFERROR(O16 * C$3 / C$5, ""))</f>
        <v>1147.3197906338864</v>
      </c>
    </row>
    <row r="17" spans="7:16" ht="15">
      <c r="G17" s="11" cm="1">
        <f t="array" ref="G17">_xlfn.IFS(H17="", "", H17&gt;0, IFERROR(EDATE(G16, H$5), "Invalid date"))</f>
        <v>45966</v>
      </c>
      <c r="H17" s="12" cm="1">
        <f t="array" ref="H17">_xlfn.IFS(H16&gt;C$6, "", H16&lt;C$6, H16+1, TRUE, "")</f>
        <v>13</v>
      </c>
      <c r="I17" s="13" cm="1">
        <f t="array" ref="I17">IFERROR(_xlfn.IFS(O17 &gt; 0, I16, O17 &lt;= 0, ""), "")</f>
        <v>3171.3589056483493</v>
      </c>
      <c r="J17" s="13">
        <f t="shared" si="0"/>
        <v>1138.8862943213262</v>
      </c>
      <c r="K17" s="13">
        <f>IFERROR(I17-P17, "")</f>
        <v>2032.4726113270231</v>
      </c>
      <c r="L17" s="13"/>
      <c r="M17" s="20">
        <f t="shared" si="1"/>
        <v>273332.71063711826</v>
      </c>
      <c r="O17" s="20">
        <f>IF(O16 &lt;= 0, "", IFERROR(O16 - K16 - L16, ""))</f>
        <v>273332.71063711826</v>
      </c>
      <c r="P17" s="13">
        <f>IF(O17 = 0, "", IFERROR(O17 * C$3 / C$5, ""))</f>
        <v>1138.8862943213262</v>
      </c>
    </row>
    <row r="18" spans="7:16" ht="15">
      <c r="G18" s="11" cm="1">
        <f t="array" ref="G18">_xlfn.IFS(H18="", "", H18&gt;0, IFERROR(EDATE(G17, H$5), "Invalid date"))</f>
        <v>45996</v>
      </c>
      <c r="H18" s="12" cm="1">
        <f t="array" ref="H18">_xlfn.IFS(H17&gt;C$6, "", H17&lt;C$6, H17+1, TRUE, "")</f>
        <v>14</v>
      </c>
      <c r="I18" s="13" cm="1">
        <f t="array" ref="I18">IFERROR(_xlfn.IFS(O18 &gt; 0, I17, O18 &lt;= 0, ""), "")</f>
        <v>3171.3589056483493</v>
      </c>
      <c r="J18" s="13">
        <f t="shared" si="0"/>
        <v>1130.4176584407969</v>
      </c>
      <c r="K18" s="13">
        <f>IFERROR(I18-P18, "")</f>
        <v>2040.9412472075524</v>
      </c>
      <c r="L18" s="13"/>
      <c r="M18" s="20">
        <f t="shared" si="1"/>
        <v>271300.23802579124</v>
      </c>
      <c r="O18" s="20">
        <f>IF(O17 &lt;= 0, "", IFERROR(O17 - K17 - L17, ""))</f>
        <v>271300.23802579124</v>
      </c>
      <c r="P18" s="13">
        <f>IF(O18 = 0, "", IFERROR(O18 * C$3 / C$5, ""))</f>
        <v>1130.4176584407969</v>
      </c>
    </row>
    <row r="19" spans="7:16" ht="15">
      <c r="G19" s="11" cm="1">
        <f t="array" ref="G19">_xlfn.IFS(H19="", "", H19&gt;0, IFERROR(EDATE(G18, H$5), "Invalid date"))</f>
        <v>46027</v>
      </c>
      <c r="H19" s="12" cm="1">
        <f t="array" ref="H19">_xlfn.IFS(H18&gt;C$6, "", H18&lt;C$6, H18+1, TRUE, "")</f>
        <v>15</v>
      </c>
      <c r="I19" s="13" cm="1">
        <f t="array" ref="I19">IFERROR(_xlfn.IFS(O19 &gt; 0, I18, O19 &lt;= 0, ""), "")</f>
        <v>3171.3589056483493</v>
      </c>
      <c r="J19" s="13">
        <f t="shared" si="0"/>
        <v>1121.913736577432</v>
      </c>
      <c r="K19" s="13">
        <f>IFERROR(I19-P19, "")</f>
        <v>2049.4451690709175</v>
      </c>
      <c r="L19" s="13"/>
      <c r="M19" s="20">
        <f t="shared" si="1"/>
        <v>269259.29677858367</v>
      </c>
      <c r="O19" s="20">
        <f>IF(O18 &lt;= 0, "", IFERROR(O18 - K18 - L18, ""))</f>
        <v>269259.29677858367</v>
      </c>
      <c r="P19" s="13">
        <f>IF(O19 = 0, "", IFERROR(O19 * C$3 / C$5, ""))</f>
        <v>1121.913736577432</v>
      </c>
    </row>
    <row r="20" spans="7:16" ht="15">
      <c r="G20" s="11" cm="1">
        <f t="array" ref="G20">_xlfn.IFS(H20="", "", H20&gt;0, IFERROR(EDATE(G19, H$5), "Invalid date"))</f>
        <v>46058</v>
      </c>
      <c r="H20" s="12" cm="1">
        <f t="array" ref="H20">_xlfn.IFS(H19&gt;C$6, "", H19&lt;C$6, H19+1, TRUE, "")</f>
        <v>16</v>
      </c>
      <c r="I20" s="13" cm="1">
        <f t="array" ref="I20">IFERROR(_xlfn.IFS(O20 &gt; 0, I19, O20 &lt;= 0, ""), "")</f>
        <v>3171.3589056483493</v>
      </c>
      <c r="J20" s="13">
        <f t="shared" si="0"/>
        <v>1113.3743817063032</v>
      </c>
      <c r="K20" s="13">
        <f>IFERROR(I20-P20, "")</f>
        <v>2057.9845239420461</v>
      </c>
      <c r="L20" s="13"/>
      <c r="M20" s="20">
        <f t="shared" si="1"/>
        <v>267209.85160951276</v>
      </c>
      <c r="O20" s="20">
        <f>IF(O19 &lt;= 0, "", IFERROR(O19 - K19 - L19, ""))</f>
        <v>267209.85160951276</v>
      </c>
      <c r="P20" s="13">
        <f>IF(O20 = 0, "", IFERROR(O20 * C$3 / C$5, ""))</f>
        <v>1113.3743817063032</v>
      </c>
    </row>
    <row r="21" spans="7:16" ht="15">
      <c r="G21" s="11" cm="1">
        <f t="array" ref="G21">_xlfn.IFS(H21="", "", H21&gt;0, IFERROR(EDATE(G20, H$5), "Invalid date"))</f>
        <v>46086</v>
      </c>
      <c r="H21" s="12" cm="1">
        <f t="array" ref="H21">_xlfn.IFS(H20&gt;C$6, "", H20&lt;C$6, H20+1, TRUE, "")</f>
        <v>17</v>
      </c>
      <c r="I21" s="13" cm="1">
        <f t="array" ref="I21">IFERROR(_xlfn.IFS(O21 &gt; 0, I20, O21 &lt;= 0, ""), "")</f>
        <v>3171.3589056483493</v>
      </c>
      <c r="J21" s="13">
        <f t="shared" si="0"/>
        <v>1104.7994461898779</v>
      </c>
      <c r="K21" s="13">
        <f>IFERROR(I21-P21, "")</f>
        <v>2066.5594594584713</v>
      </c>
      <c r="L21" s="13"/>
      <c r="M21" s="20">
        <f t="shared" si="1"/>
        <v>265151.8670855707</v>
      </c>
      <c r="O21" s="20">
        <f>IF(O20 &lt;= 0, "", IFERROR(O20 - K20 - L20, ""))</f>
        <v>265151.8670855707</v>
      </c>
      <c r="P21" s="13">
        <f>IF(O21 = 0, "", IFERROR(O21 * C$3 / C$5, ""))</f>
        <v>1104.7994461898779</v>
      </c>
    </row>
    <row r="22" spans="7:16" ht="15">
      <c r="G22" s="11" cm="1">
        <f t="array" ref="G22">_xlfn.IFS(H22="", "", H22&gt;0, IFERROR(EDATE(G21, H$5), "Invalid date"))</f>
        <v>46117</v>
      </c>
      <c r="H22" s="12" cm="1">
        <f t="array" ref="H22">_xlfn.IFS(H21&gt;C$6, "", H21&lt;C$6, H21+1, TRUE, "")</f>
        <v>18</v>
      </c>
      <c r="I22" s="13" cm="1">
        <f t="array" ref="I22">IFERROR(_xlfn.IFS(O22 &gt; 0, I21, O22 &lt;= 0, ""), "")</f>
        <v>3171.3589056483493</v>
      </c>
      <c r="J22" s="13">
        <f t="shared" si="0"/>
        <v>1096.1887817754678</v>
      </c>
      <c r="K22" s="13">
        <f>IFERROR(I22-P22, "")</f>
        <v>2075.1701238728815</v>
      </c>
      <c r="L22" s="13"/>
      <c r="M22" s="20">
        <f t="shared" si="1"/>
        <v>263085.30762611225</v>
      </c>
      <c r="O22" s="20">
        <f>IF(O21 &lt;= 0, "", IFERROR(O21 - K21 - L21, ""))</f>
        <v>263085.30762611225</v>
      </c>
      <c r="P22" s="13">
        <f>IF(O22 = 0, "", IFERROR(O22 * C$3 / C$5, ""))</f>
        <v>1096.1887817754678</v>
      </c>
    </row>
    <row r="23" spans="7:16" ht="15">
      <c r="G23" s="11" cm="1">
        <f t="array" ref="G23">_xlfn.IFS(H23="", "", H23&gt;0, IFERROR(EDATE(G22, H$5), "Invalid date"))</f>
        <v>46147</v>
      </c>
      <c r="H23" s="12" cm="1">
        <f t="array" ref="H23">_xlfn.IFS(H22&gt;C$6, "", H22&lt;C$6, H22+1, TRUE, "")</f>
        <v>19</v>
      </c>
      <c r="I23" s="13" cm="1">
        <f t="array" ref="I23">IFERROR(_xlfn.IFS(O23 &gt; 0, I22, O23 &lt;= 0, ""), "")</f>
        <v>3171.3589056483493</v>
      </c>
      <c r="J23" s="13">
        <f t="shared" si="0"/>
        <v>1087.5422395926641</v>
      </c>
      <c r="K23" s="13">
        <f>IFERROR(I23-P23, "")</f>
        <v>2083.8166660556853</v>
      </c>
      <c r="L23" s="13"/>
      <c r="M23" s="20">
        <f t="shared" si="1"/>
        <v>261010.13750223938</v>
      </c>
      <c r="O23" s="20">
        <f>IF(O22 &lt;= 0, "", IFERROR(O22 - K22 - L22, ""))</f>
        <v>261010.13750223938</v>
      </c>
      <c r="P23" s="13">
        <f>IF(O23 = 0, "", IFERROR(O23 * C$3 / C$5, ""))</f>
        <v>1087.5422395926641</v>
      </c>
    </row>
    <row r="24" spans="7:16" ht="15">
      <c r="G24" s="11" cm="1">
        <f t="array" ref="G24">_xlfn.IFS(H24="", "", H24&gt;0, IFERROR(EDATE(G23, H$5), "Invalid date"))</f>
        <v>46178</v>
      </c>
      <c r="H24" s="12" cm="1">
        <f t="array" ref="H24">_xlfn.IFS(H23&gt;C$6, "", H23&lt;C$6, H23+1, TRUE, "")</f>
        <v>20</v>
      </c>
      <c r="I24" s="13" cm="1">
        <f t="array" ref="I24">IFERROR(_xlfn.IFS(O24 &gt; 0, I23, O24 &lt;= 0, ""), "")</f>
        <v>3171.3589056483493</v>
      </c>
      <c r="J24" s="13">
        <f t="shared" si="0"/>
        <v>1078.8596701507656</v>
      </c>
      <c r="K24" s="13">
        <f>IFERROR(I24-P24, "")</f>
        <v>2092.4992354975839</v>
      </c>
      <c r="L24" s="13"/>
      <c r="M24" s="20">
        <f t="shared" si="1"/>
        <v>258926.3208361837</v>
      </c>
      <c r="O24" s="20">
        <f>IF(O23 &lt;= 0, "", IFERROR(O23 - K23 - L23, ""))</f>
        <v>258926.3208361837</v>
      </c>
      <c r="P24" s="13">
        <f>IF(O24 = 0, "", IFERROR(O24 * C$3 / C$5, ""))</f>
        <v>1078.8596701507656</v>
      </c>
    </row>
    <row r="25" spans="7:16" ht="15">
      <c r="G25" s="11" cm="1">
        <f t="array" ref="G25">_xlfn.IFS(H25="", "", H25&gt;0, IFERROR(EDATE(G24, H$5), "Invalid date"))</f>
        <v>46208</v>
      </c>
      <c r="H25" s="12" cm="1">
        <f t="array" ref="H25">_xlfn.IFS(H24&gt;C$6, "", H24&lt;C$6, H24+1, TRUE, "")</f>
        <v>21</v>
      </c>
      <c r="I25" s="13" cm="1">
        <f t="array" ref="I25">IFERROR(_xlfn.IFS(O25 &gt; 0, I24, O25 &lt;= 0, ""), "")</f>
        <v>3171.3589056483493</v>
      </c>
      <c r="J25" s="13">
        <f t="shared" si="0"/>
        <v>1070.1409233361921</v>
      </c>
      <c r="K25" s="13">
        <f>IFERROR(I25-P25, "")</f>
        <v>2101.2179823121569</v>
      </c>
      <c r="L25" s="13"/>
      <c r="M25" s="20">
        <f t="shared" si="1"/>
        <v>256833.82160068612</v>
      </c>
      <c r="O25" s="20">
        <f>IF(O24 &lt;= 0, "", IFERROR(O24 - K24 - L24, ""))</f>
        <v>256833.82160068612</v>
      </c>
      <c r="P25" s="13">
        <f>IF(O25 = 0, "", IFERROR(O25 * C$3 / C$5, ""))</f>
        <v>1070.1409233361921</v>
      </c>
    </row>
    <row r="26" spans="7:16" ht="15">
      <c r="G26" s="11" cm="1">
        <f t="array" ref="G26">_xlfn.IFS(H26="", "", H26&gt;0, IFERROR(EDATE(G25, H$5), "Invalid date"))</f>
        <v>46239</v>
      </c>
      <c r="H26" s="12" cm="1">
        <f t="array" ref="H26">_xlfn.IFS(H25&gt;C$6, "", H25&lt;C$6, H25+1, TRUE, "")</f>
        <v>22</v>
      </c>
      <c r="I26" s="13" cm="1">
        <f t="array" ref="I26">IFERROR(_xlfn.IFS(O26 &gt; 0, I25, O26 &lt;= 0, ""), "")</f>
        <v>3171.3589056483493</v>
      </c>
      <c r="J26" s="13">
        <f t="shared" si="0"/>
        <v>1061.3858484098917</v>
      </c>
      <c r="K26" s="13">
        <f>IFERROR(I26-P26, "")</f>
        <v>2109.9730572384578</v>
      </c>
      <c r="L26" s="13"/>
      <c r="M26" s="20">
        <f t="shared" si="1"/>
        <v>254732.60361837395</v>
      </c>
      <c r="O26" s="20">
        <f>IF(O25 &lt;= 0, "", IFERROR(O25 - K25 - L25, ""))</f>
        <v>254732.60361837395</v>
      </c>
      <c r="P26" s="13">
        <f>IF(O26 = 0, "", IFERROR(O26 * C$3 / C$5, ""))</f>
        <v>1061.3858484098917</v>
      </c>
    </row>
    <row r="27" spans="7:16" ht="15">
      <c r="G27" s="11" cm="1">
        <f t="array" ref="G27">_xlfn.IFS(H27="", "", H27&gt;0, IFERROR(EDATE(G26, H$5), "Invalid date"))</f>
        <v>46270</v>
      </c>
      <c r="H27" s="12" cm="1">
        <f t="array" ref="H27">_xlfn.IFS(H26&gt;C$6, "", H26&lt;C$6, H26+1, TRUE, "")</f>
        <v>23</v>
      </c>
      <c r="I27" s="13" cm="1">
        <f t="array" ref="I27">IFERROR(_xlfn.IFS(O27 &gt; 0, I26, O27 &lt;= 0, ""), "")</f>
        <v>3171.3589056483493</v>
      </c>
      <c r="J27" s="13">
        <f t="shared" si="0"/>
        <v>1052.5942940047312</v>
      </c>
      <c r="K27" s="13">
        <f>IFERROR(I27-P27, "")</f>
        <v>2118.7646116436181</v>
      </c>
      <c r="L27" s="13"/>
      <c r="M27" s="20">
        <f t="shared" si="1"/>
        <v>252622.63056113548</v>
      </c>
      <c r="O27" s="20">
        <f>IF(O26 &lt;= 0, "", IFERROR(O26 - K26 - L26, ""))</f>
        <v>252622.63056113548</v>
      </c>
      <c r="P27" s="13">
        <f>IF(O27 = 0, "", IFERROR(O27 * C$3 / C$5, ""))</f>
        <v>1052.5942940047312</v>
      </c>
    </row>
    <row r="28" spans="7:16" ht="15">
      <c r="G28" s="11" cm="1">
        <f t="array" ref="G28">_xlfn.IFS(H28="", "", H28&gt;0, IFERROR(EDATE(G27, H$5), "Invalid date"))</f>
        <v>46300</v>
      </c>
      <c r="H28" s="12" cm="1">
        <f t="array" ref="H28">_xlfn.IFS(H27&gt;C$6, "", H27&lt;C$6, H27+1, TRUE, "")</f>
        <v>24</v>
      </c>
      <c r="I28" s="13" cm="1">
        <f t="array" ref="I28">IFERROR(_xlfn.IFS(O28 &gt; 0, I27, O28 &lt;= 0, ""), "")</f>
        <v>3171.3589056483493</v>
      </c>
      <c r="J28" s="13">
        <f t="shared" si="0"/>
        <v>1043.7661081228828</v>
      </c>
      <c r="K28" s="13">
        <f>IFERROR(I28-P28, "")</f>
        <v>2127.5927975254663</v>
      </c>
      <c r="L28" s="13"/>
      <c r="M28" s="20">
        <f t="shared" si="1"/>
        <v>250503.86594949185</v>
      </c>
      <c r="O28" s="20">
        <f>IF(O27 &lt;= 0, "", IFERROR(O27 - K27 - L27, ""))</f>
        <v>250503.86594949185</v>
      </c>
      <c r="P28" s="13">
        <f>IF(O28 = 0, "", IFERROR(O28 * C$3 / C$5, ""))</f>
        <v>1043.7661081228828</v>
      </c>
    </row>
    <row r="29" spans="7:16" ht="15">
      <c r="G29" s="11" cm="1">
        <f t="array" ref="G29">_xlfn.IFS(H29="", "", H29&gt;0, IFERROR(EDATE(G28, H$5), "Invalid date"))</f>
        <v>46331</v>
      </c>
      <c r="H29" s="12" cm="1">
        <f t="array" ref="H29">_xlfn.IFS(H28&gt;C$6, "", H28&lt;C$6, H28+1, TRUE, "")</f>
        <v>25</v>
      </c>
      <c r="I29" s="13" cm="1">
        <f t="array" ref="I29">IFERROR(_xlfn.IFS(O29 &gt; 0, I28, O29 &lt;= 0, ""), "")</f>
        <v>3171.3589056483493</v>
      </c>
      <c r="J29" s="13">
        <f t="shared" si="0"/>
        <v>1034.9011381331934</v>
      </c>
      <c r="K29" s="13">
        <f>IFERROR(I29-P29, "")</f>
        <v>2136.4577675151559</v>
      </c>
      <c r="L29" s="13"/>
      <c r="M29" s="20">
        <f t="shared" si="1"/>
        <v>248376.27315196639</v>
      </c>
      <c r="O29" s="20">
        <f>IF(O28 &lt;= 0, "", IFERROR(O28 - K28 - L28, ""))</f>
        <v>248376.27315196639</v>
      </c>
      <c r="P29" s="13">
        <f>IF(O29 = 0, "", IFERROR(O29 * C$3 / C$5, ""))</f>
        <v>1034.9011381331934</v>
      </c>
    </row>
    <row r="30" spans="7:16" ht="15">
      <c r="G30" s="11" cm="1">
        <f t="array" ref="G30">_xlfn.IFS(H30="", "", H30&gt;0, IFERROR(EDATE(G29, H$5), "Invalid date"))</f>
        <v>46361</v>
      </c>
      <c r="H30" s="12" cm="1">
        <f t="array" ref="H30">_xlfn.IFS(H29&gt;C$6, "", H29&lt;C$6, H29+1, TRUE, "")</f>
        <v>26</v>
      </c>
      <c r="I30" s="13" cm="1">
        <f t="array" ref="I30">IFERROR(_xlfn.IFS(O30 &gt; 0, I29, O30 &lt;= 0, ""), "")</f>
        <v>3171.3589056483493</v>
      </c>
      <c r="J30" s="13">
        <f t="shared" si="0"/>
        <v>1025.9992307685468</v>
      </c>
      <c r="K30" s="13">
        <f>IFERROR(I30-P30, "")</f>
        <v>2145.3596748798027</v>
      </c>
      <c r="L30" s="13"/>
      <c r="M30" s="20">
        <f t="shared" si="1"/>
        <v>246239.81538445124</v>
      </c>
      <c r="O30" s="20">
        <f>IF(O29 &lt;= 0, "", IFERROR(O29 - K29 - L29, ""))</f>
        <v>246239.81538445124</v>
      </c>
      <c r="P30" s="13">
        <f>IF(O30 = 0, "", IFERROR(O30 * C$3 / C$5, ""))</f>
        <v>1025.9992307685468</v>
      </c>
    </row>
    <row r="31" spans="7:16" ht="15">
      <c r="G31" s="11" cm="1">
        <f t="array" ref="G31">_xlfn.IFS(H31="", "", H31&gt;0, IFERROR(EDATE(G30, H$5), "Invalid date"))</f>
        <v>46392</v>
      </c>
      <c r="H31" s="12" cm="1">
        <f t="array" ref="H31">_xlfn.IFS(H30&gt;C$6, "", H30&lt;C$6, H30+1, TRUE, "")</f>
        <v>27</v>
      </c>
      <c r="I31" s="13" cm="1">
        <f t="array" ref="I31">IFERROR(_xlfn.IFS(O31 &gt; 0, I30, O31 &lt;= 0, ""), "")</f>
        <v>3171.3589056483493</v>
      </c>
      <c r="J31" s="13">
        <f t="shared" si="0"/>
        <v>1017.0602321232144</v>
      </c>
      <c r="K31" s="13">
        <f>IFERROR(I31-P31, "")</f>
        <v>2154.2986735251347</v>
      </c>
      <c r="L31" s="13"/>
      <c r="M31" s="20">
        <f t="shared" si="1"/>
        <v>244094.45570957143</v>
      </c>
      <c r="O31" s="20">
        <f>IF(O30 &lt;= 0, "", IFERROR(O30 - K30 - L30, ""))</f>
        <v>244094.45570957143</v>
      </c>
      <c r="P31" s="13">
        <f>IF(O31 = 0, "", IFERROR(O31 * C$3 / C$5, ""))</f>
        <v>1017.0602321232144</v>
      </c>
    </row>
    <row r="32" spans="7:16" ht="15">
      <c r="G32" s="11" cm="1">
        <f t="array" ref="G32">_xlfn.IFS(H32="", "", H32&gt;0, IFERROR(EDATE(G31, H$5), "Invalid date"))</f>
        <v>46423</v>
      </c>
      <c r="H32" s="12" cm="1">
        <f t="array" ref="H32">_xlfn.IFS(H31&gt;C$6, "", H31&lt;C$6, H31+1, TRUE, "")</f>
        <v>28</v>
      </c>
      <c r="I32" s="13" cm="1">
        <f t="array" ref="I32">IFERROR(_xlfn.IFS(O32 &gt; 0, I31, O32 &lt;= 0, ""), "")</f>
        <v>3171.3589056483493</v>
      </c>
      <c r="J32" s="13">
        <f t="shared" si="0"/>
        <v>1008.0839876501929</v>
      </c>
      <c r="K32" s="13">
        <f>IFERROR(I32-P32, "")</f>
        <v>2163.2749179981565</v>
      </c>
      <c r="L32" s="13"/>
      <c r="M32" s="20">
        <f t="shared" si="1"/>
        <v>241940.15703604629</v>
      </c>
      <c r="O32" s="20">
        <f>IF(O31 &lt;= 0, "", IFERROR(O31 - K31 - L31, ""))</f>
        <v>241940.15703604629</v>
      </c>
      <c r="P32" s="13">
        <f>IF(O32 = 0, "", IFERROR(O32 * C$3 / C$5, ""))</f>
        <v>1008.0839876501929</v>
      </c>
    </row>
    <row r="33" spans="7:16" ht="15">
      <c r="G33" s="11" cm="1">
        <f t="array" ref="G33">_xlfn.IFS(H33="", "", H33&gt;0, IFERROR(EDATE(G32, H$5), "Invalid date"))</f>
        <v>46451</v>
      </c>
      <c r="H33" s="12" cm="1">
        <f t="array" ref="H33">_xlfn.IFS(H32&gt;C$6, "", H32&lt;C$6, H32+1, TRUE, "")</f>
        <v>29</v>
      </c>
      <c r="I33" s="13" cm="1">
        <f t="array" ref="I33">IFERROR(_xlfn.IFS(O33 &gt; 0, I32, O33 &lt;= 0, ""), "")</f>
        <v>3171.3589056483493</v>
      </c>
      <c r="J33" s="13">
        <f t="shared" si="0"/>
        <v>999.070342158534</v>
      </c>
      <c r="K33" s="13">
        <f>IFERROR(I33-P33, "")</f>
        <v>2172.2885634898153</v>
      </c>
      <c r="L33" s="13"/>
      <c r="M33" s="20">
        <f t="shared" si="1"/>
        <v>239776.88211804815</v>
      </c>
      <c r="O33" s="20">
        <f>IF(O32 &lt;= 0, "", IFERROR(O32 - K32 - L32, ""))</f>
        <v>239776.88211804815</v>
      </c>
      <c r="P33" s="13">
        <f>IF(O33 = 0, "", IFERROR(O33 * C$3 / C$5, ""))</f>
        <v>999.070342158534</v>
      </c>
    </row>
    <row r="34" spans="7:16" ht="15">
      <c r="G34" s="11" cm="1">
        <f t="array" ref="G34">_xlfn.IFS(H34="", "", H34&gt;0, IFERROR(EDATE(G33, H$5), "Invalid date"))</f>
        <v>46482</v>
      </c>
      <c r="H34" s="12" cm="1">
        <f t="array" ref="H34">_xlfn.IFS(H33&gt;C$6, "", H33&lt;C$6, H33+1, TRUE, "")</f>
        <v>30</v>
      </c>
      <c r="I34" s="13" cm="1">
        <f t="array" ref="I34">IFERROR(_xlfn.IFS(O34 &gt; 0, I33, O34 &lt;= 0, ""), "")</f>
        <v>3171.3589056483493</v>
      </c>
      <c r="J34" s="13">
        <f t="shared" si="0"/>
        <v>990.01913981065979</v>
      </c>
      <c r="K34" s="13">
        <f>IFERROR(I34-P34, "")</f>
        <v>2181.3397658376894</v>
      </c>
      <c r="L34" s="13"/>
      <c r="M34" s="20">
        <f t="shared" si="1"/>
        <v>237604.59355455832</v>
      </c>
      <c r="O34" s="20">
        <f>IF(O33 &lt;= 0, "", IFERROR(O33 - K33 - L33, ""))</f>
        <v>237604.59355455832</v>
      </c>
      <c r="P34" s="13">
        <f>IF(O34 = 0, "", IFERROR(O34 * C$3 / C$5, ""))</f>
        <v>990.01913981065979</v>
      </c>
    </row>
    <row r="35" spans="7:16" ht="15">
      <c r="G35" s="11" cm="1">
        <f t="array" ref="G35">_xlfn.IFS(H35="", "", H35&gt;0, IFERROR(EDATE(G34, H$5), "Invalid date"))</f>
        <v>46512</v>
      </c>
      <c r="H35" s="12" cm="1">
        <f t="array" ref="H35">_xlfn.IFS(H34&gt;C$6, "", H34&lt;C$6, H34+1, TRUE, "")</f>
        <v>31</v>
      </c>
      <c r="I35" s="13" cm="1">
        <f t="array" ref="I35">IFERROR(_xlfn.IFS(O35 &gt; 0, I34, O35 &lt;= 0, ""), "")</f>
        <v>3171.3589056483493</v>
      </c>
      <c r="J35" s="13">
        <f t="shared" si="0"/>
        <v>980.93022411966933</v>
      </c>
      <c r="K35" s="13">
        <f>IFERROR(I35-P35, "")</f>
        <v>2190.42868152868</v>
      </c>
      <c r="L35" s="13"/>
      <c r="M35" s="20">
        <f t="shared" si="1"/>
        <v>235423.25378872064</v>
      </c>
      <c r="O35" s="20">
        <f>IF(O34 &lt;= 0, "", IFERROR(O34 - K34 - L34, ""))</f>
        <v>235423.25378872064</v>
      </c>
      <c r="P35" s="13">
        <f>IF(O35 = 0, "", IFERROR(O35 * C$3 / C$5, ""))</f>
        <v>980.93022411966933</v>
      </c>
    </row>
    <row r="36" spans="7:16" ht="15">
      <c r="G36" s="11" cm="1">
        <f t="array" ref="G36">_xlfn.IFS(H36="", "", H36&gt;0, IFERROR(EDATE(G35, H$5), "Invalid date"))</f>
        <v>46543</v>
      </c>
      <c r="H36" s="12" cm="1">
        <f t="array" ref="H36">_xlfn.IFS(H35&gt;C$6, "", H35&lt;C$6, H35+1, TRUE, "")</f>
        <v>32</v>
      </c>
      <c r="I36" s="13" cm="1">
        <f t="array" ref="I36">IFERROR(_xlfn.IFS(O36 &gt; 0, I35, O36 &lt;= 0, ""), "")</f>
        <v>3171.3589056483493</v>
      </c>
      <c r="J36" s="13">
        <f t="shared" si="0"/>
        <v>971.80343794663315</v>
      </c>
      <c r="K36" s="13">
        <f>IFERROR(I36-P36, "")</f>
        <v>2199.5554677017162</v>
      </c>
      <c r="L36" s="13"/>
      <c r="M36" s="20">
        <f t="shared" si="1"/>
        <v>233232.82510719195</v>
      </c>
      <c r="O36" s="20">
        <f>IF(O35 &lt;= 0, "", IFERROR(O35 - K35 - L35, ""))</f>
        <v>233232.82510719195</v>
      </c>
      <c r="P36" s="13">
        <f>IF(O36 = 0, "", IFERROR(O36 * C$3 / C$5, ""))</f>
        <v>971.80343794663315</v>
      </c>
    </row>
    <row r="37" spans="7:16" ht="15">
      <c r="G37" s="11" cm="1">
        <f t="array" ref="G37">_xlfn.IFS(H37="", "", H37&gt;0, IFERROR(EDATE(G36, H$5), "Invalid date"))</f>
        <v>46573</v>
      </c>
      <c r="H37" s="12" cm="1">
        <f t="array" ref="H37">_xlfn.IFS(H36&gt;C$6, "", H36&lt;C$6, H36+1, TRUE, "")</f>
        <v>33</v>
      </c>
      <c r="I37" s="13" cm="1">
        <f t="array" ref="I37">IFERROR(_xlfn.IFS(O37 &gt; 0, I36, O37 &lt;= 0, ""), "")</f>
        <v>3171.3589056483493</v>
      </c>
      <c r="J37" s="13">
        <f t="shared" si="0"/>
        <v>962.63862349787598</v>
      </c>
      <c r="K37" s="13">
        <f>IFERROR(I37-P37, "")</f>
        <v>2208.7202821504734</v>
      </c>
      <c r="L37" s="13"/>
      <c r="M37" s="20">
        <f t="shared" si="1"/>
        <v>231033.26963949023</v>
      </c>
      <c r="O37" s="20">
        <f>IF(O36 &lt;= 0, "", IFERROR(O36 - K36 - L36, ""))</f>
        <v>231033.26963949023</v>
      </c>
      <c r="P37" s="13">
        <f>IF(O37 = 0, "", IFERROR(O37 * C$3 / C$5, ""))</f>
        <v>962.63862349787598</v>
      </c>
    </row>
    <row r="38" spans="7:16" ht="15">
      <c r="G38" s="11" cm="1">
        <f t="array" ref="G38">_xlfn.IFS(H38="", "", H38&gt;0, IFERROR(EDATE(G37, H$5), "Invalid date"))</f>
        <v>46604</v>
      </c>
      <c r="H38" s="12" cm="1">
        <f t="array" ref="H38">_xlfn.IFS(H37&gt;C$6, "", H37&lt;C$6, H37+1, TRUE, "")</f>
        <v>34</v>
      </c>
      <c r="I38" s="13" cm="1">
        <f t="array" ref="I38">IFERROR(_xlfn.IFS(O38 &gt; 0, I37, O38 &lt;= 0, ""), "")</f>
        <v>3171.3589056483493</v>
      </c>
      <c r="J38" s="13">
        <f t="shared" si="0"/>
        <v>953.43562232224906</v>
      </c>
      <c r="K38" s="13">
        <f>IFERROR(I38-P38, "")</f>
        <v>2217.9232833261003</v>
      </c>
      <c r="L38" s="13"/>
      <c r="M38" s="20">
        <f t="shared" si="1"/>
        <v>228824.54935733977</v>
      </c>
      <c r="O38" s="20">
        <f>IF(O37 &lt;= 0, "", IFERROR(O37 - K37 - L37, ""))</f>
        <v>228824.54935733977</v>
      </c>
      <c r="P38" s="13">
        <f>IF(O38 = 0, "", IFERROR(O38 * C$3 / C$5, ""))</f>
        <v>953.43562232224906</v>
      </c>
    </row>
    <row r="39" spans="7:16" ht="15">
      <c r="G39" s="11" cm="1">
        <f t="array" ref="G39">_xlfn.IFS(H39="", "", H39&gt;0, IFERROR(EDATE(G38, H$5), "Invalid date"))</f>
        <v>46635</v>
      </c>
      <c r="H39" s="12" cm="1">
        <f t="array" ref="H39">_xlfn.IFS(H38&gt;C$6, "", H38&lt;C$6, H38+1, TRUE, "")</f>
        <v>35</v>
      </c>
      <c r="I39" s="13" cm="1">
        <f t="array" ref="I39">IFERROR(_xlfn.IFS(O39 &gt; 0, I38, O39 &lt;= 0, ""), "")</f>
        <v>3171.3589056483493</v>
      </c>
      <c r="J39" s="13">
        <f t="shared" si="0"/>
        <v>944.19427530839039</v>
      </c>
      <c r="K39" s="13">
        <f>IFERROR(I39-P39, "")</f>
        <v>2227.1646303399589</v>
      </c>
      <c r="L39" s="13"/>
      <c r="M39" s="20">
        <f t="shared" si="1"/>
        <v>226606.62607401368</v>
      </c>
      <c r="O39" s="20">
        <f>IF(O38 &lt;= 0, "", IFERROR(O38 - K38 - L38, ""))</f>
        <v>226606.62607401368</v>
      </c>
      <c r="P39" s="13">
        <f>IF(O39 = 0, "", IFERROR(O39 * C$3 / C$5, ""))</f>
        <v>944.19427530839039</v>
      </c>
    </row>
    <row r="40" spans="7:16" ht="15">
      <c r="G40" s="11" cm="1">
        <f t="array" ref="G40">_xlfn.IFS(H40="", "", H40&gt;0, IFERROR(EDATE(G39, H$5), "Invalid date"))</f>
        <v>46665</v>
      </c>
      <c r="H40" s="12" cm="1">
        <f t="array" ref="H40">_xlfn.IFS(H39&gt;C$6, "", H39&lt;C$6, H39+1, TRUE, "")</f>
        <v>36</v>
      </c>
      <c r="I40" s="13" cm="1">
        <f t="array" ref="I40">IFERROR(_xlfn.IFS(O40 &gt; 0, I39, O40 &lt;= 0, ""), "")</f>
        <v>3171.3589056483493</v>
      </c>
      <c r="J40" s="13">
        <f t="shared" si="0"/>
        <v>934.91442268197397</v>
      </c>
      <c r="K40" s="13">
        <f>IFERROR(I40-P40, "")</f>
        <v>2236.4444829663753</v>
      </c>
      <c r="L40" s="13"/>
      <c r="M40" s="20">
        <f t="shared" si="1"/>
        <v>224379.46144367373</v>
      </c>
      <c r="O40" s="20">
        <f>IF(O39 &lt;= 0, "", IFERROR(O39 - K39 - L39, ""))</f>
        <v>224379.46144367373</v>
      </c>
      <c r="P40" s="13">
        <f>IF(O40 = 0, "", IFERROR(O40 * C$3 / C$5, ""))</f>
        <v>934.91442268197397</v>
      </c>
    </row>
    <row r="41" spans="7:16" ht="15">
      <c r="G41" s="11" cm="1">
        <f t="array" ref="G41">_xlfn.IFS(H41="", "", H41&gt;0, IFERROR(EDATE(G40, H$5), "Invalid date"))</f>
        <v>46696</v>
      </c>
      <c r="H41" s="12" cm="1">
        <f t="array" ref="H41">_xlfn.IFS(H40&gt;C$6, "", H40&lt;C$6, H40+1, TRUE, "")</f>
        <v>37</v>
      </c>
      <c r="I41" s="13" cm="1">
        <f t="array" ref="I41">IFERROR(_xlfn.IFS(O41 &gt; 0, I40, O41 &lt;= 0, ""), "")</f>
        <v>3171.3589056483493</v>
      </c>
      <c r="J41" s="13">
        <f t="shared" si="0"/>
        <v>925.59590400294735</v>
      </c>
      <c r="K41" s="13">
        <f>IFERROR(I41-P41, "")</f>
        <v>2245.7630016454018</v>
      </c>
      <c r="L41" s="13"/>
      <c r="M41" s="20">
        <f t="shared" si="1"/>
        <v>222143.01696070735</v>
      </c>
      <c r="O41" s="20">
        <f>IF(O40 &lt;= 0, "", IFERROR(O40 - K40 - L40, ""))</f>
        <v>222143.01696070735</v>
      </c>
      <c r="P41" s="13">
        <f>IF(O41 = 0, "", IFERROR(O41 * C$3 / C$5, ""))</f>
        <v>925.59590400294735</v>
      </c>
    </row>
    <row r="42" spans="7:16" ht="15">
      <c r="G42" s="11" cm="1">
        <f t="array" ref="G42">_xlfn.IFS(H42="", "", H42&gt;0, IFERROR(EDATE(G41, H$5), "Invalid date"))</f>
        <v>46726</v>
      </c>
      <c r="H42" s="12" cm="1">
        <f t="array" ref="H42">_xlfn.IFS(H41&gt;C$6, "", H41&lt;C$6, H41+1, TRUE, "")</f>
        <v>38</v>
      </c>
      <c r="I42" s="13" cm="1">
        <f t="array" ref="I42">IFERROR(_xlfn.IFS(O42 &gt; 0, I41, O42 &lt;= 0, ""), "")</f>
        <v>3171.3589056483493</v>
      </c>
      <c r="J42" s="13">
        <f t="shared" si="0"/>
        <v>916.23855816275818</v>
      </c>
      <c r="K42" s="13">
        <f>IFERROR(I42-P42, "")</f>
        <v>2255.1203474855911</v>
      </c>
      <c r="L42" s="13"/>
      <c r="M42" s="20">
        <f t="shared" si="1"/>
        <v>219897.25395906196</v>
      </c>
      <c r="O42" s="20">
        <f>IF(O41 &lt;= 0, "", IFERROR(O41 - K41 - L41, ""))</f>
        <v>219897.25395906196</v>
      </c>
      <c r="P42" s="13">
        <f>IF(O42 = 0, "", IFERROR(O42 * C$3 / C$5, ""))</f>
        <v>916.23855816275818</v>
      </c>
    </row>
    <row r="43" spans="7:16" ht="15">
      <c r="G43" s="11" cm="1">
        <f t="array" ref="G43">_xlfn.IFS(H43="", "", H43&gt;0, IFERROR(EDATE(G42, H$5), "Invalid date"))</f>
        <v>46757</v>
      </c>
      <c r="H43" s="12" cm="1">
        <f t="array" ref="H43">_xlfn.IFS(H42&gt;C$6, "", H42&lt;C$6, H42+1, TRUE, "")</f>
        <v>39</v>
      </c>
      <c r="I43" s="13" cm="1">
        <f t="array" ref="I43">IFERROR(_xlfn.IFS(O43 &gt; 0, I42, O43 &lt;= 0, ""), "")</f>
        <v>3171.3589056483493</v>
      </c>
      <c r="J43" s="13">
        <f t="shared" si="0"/>
        <v>906.84222338156826</v>
      </c>
      <c r="K43" s="13">
        <f>IFERROR(I43-P43, "")</f>
        <v>2264.5166822667811</v>
      </c>
      <c r="L43" s="13"/>
      <c r="M43" s="20">
        <f t="shared" si="1"/>
        <v>217642.13361157637</v>
      </c>
      <c r="O43" s="20">
        <f>IF(O42 &lt;= 0, "", IFERROR(O42 - K42 - L42, ""))</f>
        <v>217642.13361157637</v>
      </c>
      <c r="P43" s="13">
        <f>IF(O43 = 0, "", IFERROR(O43 * C$3 / C$5, ""))</f>
        <v>906.84222338156826</v>
      </c>
    </row>
    <row r="44" spans="7:16" ht="15">
      <c r="G44" s="11" cm="1">
        <f t="array" ref="G44">_xlfn.IFS(H44="", "", H44&gt;0, IFERROR(EDATE(G43, H$5), "Invalid date"))</f>
        <v>46788</v>
      </c>
      <c r="H44" s="12" cm="1">
        <f t="array" ref="H44">_xlfn.IFS(H43&gt;C$6, "", H43&lt;C$6, H43+1, TRUE, "")</f>
        <v>40</v>
      </c>
      <c r="I44" s="13" cm="1">
        <f t="array" ref="I44">IFERROR(_xlfn.IFS(O44 &gt; 0, I43, O44 &lt;= 0, ""), "")</f>
        <v>3171.3589056483493</v>
      </c>
      <c r="J44" s="13">
        <f t="shared" si="0"/>
        <v>897.40673720545658</v>
      </c>
      <c r="K44" s="13">
        <f>IFERROR(I44-P44, "")</f>
        <v>2273.9521684428928</v>
      </c>
      <c r="L44" s="13"/>
      <c r="M44" s="20">
        <f t="shared" si="1"/>
        <v>215377.61692930959</v>
      </c>
      <c r="O44" s="20">
        <f>IF(O43 &lt;= 0, "", IFERROR(O43 - K43 - L43, ""))</f>
        <v>215377.61692930959</v>
      </c>
      <c r="P44" s="13">
        <f>IF(O44 = 0, "", IFERROR(O44 * C$3 / C$5, ""))</f>
        <v>897.40673720545658</v>
      </c>
    </row>
    <row r="45" spans="7:16" ht="15">
      <c r="G45" s="11" cm="1">
        <f t="array" ref="G45">_xlfn.IFS(H45="", "", H45&gt;0, IFERROR(EDATE(G44, H$5), "Invalid date"))</f>
        <v>46817</v>
      </c>
      <c r="H45" s="12" cm="1">
        <f t="array" ref="H45">_xlfn.IFS(H44&gt;C$6, "", H44&lt;C$6, H44+1, TRUE, "")</f>
        <v>41</v>
      </c>
      <c r="I45" s="13" cm="1">
        <f t="array" ref="I45">IFERROR(_xlfn.IFS(O45 &gt; 0, I44, O45 &lt;= 0, ""), "")</f>
        <v>3171.3589056483493</v>
      </c>
      <c r="J45" s="13">
        <f t="shared" si="0"/>
        <v>887.93193650361127</v>
      </c>
      <c r="K45" s="13">
        <f>IFERROR(I45-P45, "")</f>
        <v>2283.426969144738</v>
      </c>
      <c r="L45" s="13"/>
      <c r="M45" s="20">
        <f t="shared" si="1"/>
        <v>213103.6647608667</v>
      </c>
      <c r="O45" s="20">
        <f>IF(O44 &lt;= 0, "", IFERROR(O44 - K44 - L44, ""))</f>
        <v>213103.6647608667</v>
      </c>
      <c r="P45" s="13">
        <f>IF(O45 = 0, "", IFERROR(O45 * C$3 / C$5, ""))</f>
        <v>887.93193650361127</v>
      </c>
    </row>
    <row r="46" spans="7:16" ht="15">
      <c r="G46" s="11" cm="1">
        <f t="array" ref="G46">_xlfn.IFS(H46="", "", H46&gt;0, IFERROR(EDATE(G45, H$5), "Invalid date"))</f>
        <v>46848</v>
      </c>
      <c r="H46" s="12" cm="1">
        <f t="array" ref="H46">_xlfn.IFS(H45&gt;C$6, "", H45&lt;C$6, H45+1, TRUE, "")</f>
        <v>42</v>
      </c>
      <c r="I46" s="13" cm="1">
        <f t="array" ref="I46">IFERROR(_xlfn.IFS(O46 &gt; 0, I45, O46 &lt;= 0, ""), "")</f>
        <v>3171.3589056483493</v>
      </c>
      <c r="J46" s="13">
        <f t="shared" si="0"/>
        <v>878.41765746550834</v>
      </c>
      <c r="K46" s="13">
        <f>IFERROR(I46-P46, "")</f>
        <v>2292.9412481828408</v>
      </c>
      <c r="L46" s="13"/>
      <c r="M46" s="20">
        <f t="shared" si="1"/>
        <v>210820.23779172197</v>
      </c>
      <c r="O46" s="20">
        <f>IF(O45 &lt;= 0, "", IFERROR(O45 - K45 - L45, ""))</f>
        <v>210820.23779172197</v>
      </c>
      <c r="P46" s="13">
        <f>IF(O46 = 0, "", IFERROR(O46 * C$3 / C$5, ""))</f>
        <v>878.41765746550834</v>
      </c>
    </row>
    <row r="47" spans="7:16" ht="15">
      <c r="G47" s="11" cm="1">
        <f t="array" ref="G47">_xlfn.IFS(H47="", "", H47&gt;0, IFERROR(EDATE(G46, H$5), "Invalid date"))</f>
        <v>46878</v>
      </c>
      <c r="H47" s="12" cm="1">
        <f t="array" ref="H47">_xlfn.IFS(H46&gt;C$6, "", H46&lt;C$6, H46+1, TRUE, "")</f>
        <v>43</v>
      </c>
      <c r="I47" s="13" cm="1">
        <f t="array" ref="I47">IFERROR(_xlfn.IFS(O47 &gt; 0, I46, O47 &lt;= 0, ""), "")</f>
        <v>3171.3589056483493</v>
      </c>
      <c r="J47" s="13">
        <f t="shared" si="0"/>
        <v>868.86373559807964</v>
      </c>
      <c r="K47" s="13">
        <f>IFERROR(I47-P47, "")</f>
        <v>2302.4951700502697</v>
      </c>
      <c r="L47" s="13"/>
      <c r="M47" s="20">
        <f t="shared" si="1"/>
        <v>208527.29654353912</v>
      </c>
      <c r="O47" s="20">
        <f>IF(O46 &lt;= 0, "", IFERROR(O46 - K46 - L46, ""))</f>
        <v>208527.29654353912</v>
      </c>
      <c r="P47" s="13">
        <f>IF(O47 = 0, "", IFERROR(O47 * C$3 / C$5, ""))</f>
        <v>868.86373559807964</v>
      </c>
    </row>
    <row r="48" spans="7:16" ht="15">
      <c r="G48" s="11" cm="1">
        <f t="array" ref="G48">_xlfn.IFS(H48="", "", H48&gt;0, IFERROR(EDATE(G47, H$5), "Invalid date"))</f>
        <v>46909</v>
      </c>
      <c r="H48" s="12" cm="1">
        <f t="array" ref="H48">_xlfn.IFS(H47&gt;C$6, "", H47&lt;C$6, H47+1, TRUE, "")</f>
        <v>44</v>
      </c>
      <c r="I48" s="13" cm="1">
        <f t="array" ref="I48">IFERROR(_xlfn.IFS(O48 &gt; 0, I47, O48 &lt;= 0, ""), "")</f>
        <v>3171.3589056483493</v>
      </c>
      <c r="J48" s="13">
        <f t="shared" si="0"/>
        <v>859.27000572287034</v>
      </c>
      <c r="K48" s="13">
        <f>IFERROR(I48-P48, "")</f>
        <v>2312.0888999254789</v>
      </c>
      <c r="L48" s="13"/>
      <c r="M48" s="20">
        <f t="shared" si="1"/>
        <v>206224.80137348885</v>
      </c>
      <c r="O48" s="20">
        <f>IF(O47 &lt;= 0, "", IFERROR(O47 - K47 - L47, ""))</f>
        <v>206224.80137348885</v>
      </c>
      <c r="P48" s="13">
        <f>IF(O48 = 0, "", IFERROR(O48 * C$3 / C$5, ""))</f>
        <v>859.27000572287034</v>
      </c>
    </row>
    <row r="49" spans="7:16" ht="15">
      <c r="G49" s="11" cm="1">
        <f t="array" ref="G49">_xlfn.IFS(H49="", "", H49&gt;0, IFERROR(EDATE(G48, H$5), "Invalid date"))</f>
        <v>46939</v>
      </c>
      <c r="H49" s="12" cm="1">
        <f t="array" ref="H49">_xlfn.IFS(H48&gt;C$6, "", H48&lt;C$6, H48+1, TRUE, "")</f>
        <v>45</v>
      </c>
      <c r="I49" s="13" cm="1">
        <f t="array" ref="I49">IFERROR(_xlfn.IFS(O49 &gt; 0, I48, O49 &lt;= 0, ""), "")</f>
        <v>3171.3589056483493</v>
      </c>
      <c r="J49" s="13">
        <f t="shared" si="0"/>
        <v>849.63630197318082</v>
      </c>
      <c r="K49" s="13">
        <f>IFERROR(I49-P49, "")</f>
        <v>2321.7226036751686</v>
      </c>
      <c r="L49" s="13"/>
      <c r="M49" s="20">
        <f t="shared" si="1"/>
        <v>203912.71247356338</v>
      </c>
      <c r="O49" s="20">
        <f>IF(O48 &lt;= 0, "", IFERROR(O48 - K48 - L48, ""))</f>
        <v>203912.71247356338</v>
      </c>
      <c r="P49" s="13">
        <f>IF(O49 = 0, "", IFERROR(O49 * C$3 / C$5, ""))</f>
        <v>849.63630197318082</v>
      </c>
    </row>
    <row r="50" spans="7:16" ht="15">
      <c r="G50" s="11" cm="1">
        <f t="array" ref="G50">_xlfn.IFS(H50="", "", H50&gt;0, IFERROR(EDATE(G49, H$5), "Invalid date"))</f>
        <v>46970</v>
      </c>
      <c r="H50" s="12" cm="1">
        <f t="array" ref="H50">_xlfn.IFS(H49&gt;C$6, "", H49&lt;C$6, H49+1, TRUE, "")</f>
        <v>46</v>
      </c>
      <c r="I50" s="13" cm="1">
        <f t="array" ref="I50">IFERROR(_xlfn.IFS(O50 &gt; 0, I49, O50 &lt;= 0, ""), "")</f>
        <v>3171.3589056483493</v>
      </c>
      <c r="J50" s="13">
        <f t="shared" si="0"/>
        <v>839.9624577912009</v>
      </c>
      <c r="K50" s="13">
        <f>IFERROR(I50-P50, "")</f>
        <v>2331.3964478571484</v>
      </c>
      <c r="L50" s="13"/>
      <c r="M50" s="20">
        <f t="shared" si="1"/>
        <v>201590.9898698882</v>
      </c>
      <c r="O50" s="20">
        <f>IF(O49 &lt;= 0, "", IFERROR(O49 - K49 - L49, ""))</f>
        <v>201590.9898698882</v>
      </c>
      <c r="P50" s="13">
        <f>IF(O50 = 0, "", IFERROR(O50 * C$3 / C$5, ""))</f>
        <v>839.9624577912009</v>
      </c>
    </row>
    <row r="51" spans="7:16" ht="15">
      <c r="G51" s="11" cm="1">
        <f t="array" ref="G51">_xlfn.IFS(H51="", "", H51&gt;0, IFERROR(EDATE(G50, H$5), "Invalid date"))</f>
        <v>47001</v>
      </c>
      <c r="H51" s="12" cm="1">
        <f t="array" ref="H51">_xlfn.IFS(H50&gt;C$6, "", H50&lt;C$6, H50+1, TRUE, "")</f>
        <v>47</v>
      </c>
      <c r="I51" s="13" cm="1">
        <f t="array" ref="I51">IFERROR(_xlfn.IFS(O51 &gt; 0, I50, O51 &lt;= 0, ""), "")</f>
        <v>3171.3589056483493</v>
      </c>
      <c r="J51" s="13">
        <f t="shared" si="0"/>
        <v>830.24830592512944</v>
      </c>
      <c r="K51" s="13">
        <f>IFERROR(I51-P51, "")</f>
        <v>2341.1105997232198</v>
      </c>
      <c r="L51" s="13"/>
      <c r="M51" s="20">
        <f t="shared" si="1"/>
        <v>199259.59342203106</v>
      </c>
      <c r="O51" s="20">
        <f>IF(O50 &lt;= 0, "", IFERROR(O50 - K50 - L50, ""))</f>
        <v>199259.59342203106</v>
      </c>
      <c r="P51" s="13">
        <f>IF(O51 = 0, "", IFERROR(O51 * C$3 / C$5, ""))</f>
        <v>830.24830592512944</v>
      </c>
    </row>
    <row r="52" spans="7:16" ht="15">
      <c r="G52" s="11" cm="1">
        <f t="array" ref="G52">_xlfn.IFS(H52="", "", H52&gt;0, IFERROR(EDATE(G51, H$5), "Invalid date"))</f>
        <v>47031</v>
      </c>
      <c r="H52" s="12" cm="1">
        <f t="array" ref="H52">_xlfn.IFS(H51&gt;C$6, "", H51&lt;C$6, H51+1, TRUE, "")</f>
        <v>48</v>
      </c>
      <c r="I52" s="13" cm="1">
        <f t="array" ref="I52">IFERROR(_xlfn.IFS(O52 &gt; 0, I51, O52 &lt;= 0, ""), "")</f>
        <v>3171.3589056483493</v>
      </c>
      <c r="J52" s="13">
        <f t="shared" si="0"/>
        <v>820.49367842628271</v>
      </c>
      <c r="K52" s="13">
        <f>IFERROR(I52-P52, "")</f>
        <v>2350.8652272220666</v>
      </c>
      <c r="L52" s="13"/>
      <c r="M52" s="20">
        <f t="shared" si="1"/>
        <v>196918.48282230785</v>
      </c>
      <c r="O52" s="20">
        <f>IF(O51 &lt;= 0, "", IFERROR(O51 - K51 - L51, ""))</f>
        <v>196918.48282230785</v>
      </c>
      <c r="P52" s="13">
        <f>IF(O52 = 0, "", IFERROR(O52 * C$3 / C$5, ""))</f>
        <v>820.49367842628271</v>
      </c>
    </row>
    <row r="53" spans="7:16" ht="15">
      <c r="G53" s="11" cm="1">
        <f t="array" ref="G53">_xlfn.IFS(H53="", "", H53&gt;0, IFERROR(EDATE(G52, H$5), "Invalid date"))</f>
        <v>47062</v>
      </c>
      <c r="H53" s="12" cm="1">
        <f t="array" ref="H53">_xlfn.IFS(H52&gt;C$6, "", H52&lt;C$6, H52+1, TRUE, "")</f>
        <v>49</v>
      </c>
      <c r="I53" s="13" cm="1">
        <f t="array" ref="I53">IFERROR(_xlfn.IFS(O53 &gt; 0, I52, O53 &lt;= 0, ""), "")</f>
        <v>3171.3589056483493</v>
      </c>
      <c r="J53" s="13">
        <f t="shared" si="0"/>
        <v>810.69840664619085</v>
      </c>
      <c r="K53" s="13">
        <f>IFERROR(I53-P53, "")</f>
        <v>2360.6604990021583</v>
      </c>
      <c r="L53" s="13"/>
      <c r="M53" s="20">
        <f t="shared" si="1"/>
        <v>194567.61759508579</v>
      </c>
      <c r="O53" s="20">
        <f>IF(O52 &lt;= 0, "", IFERROR(O52 - K52 - L52, ""))</f>
        <v>194567.61759508579</v>
      </c>
      <c r="P53" s="13">
        <f>IF(O53 = 0, "", IFERROR(O53 * C$3 / C$5, ""))</f>
        <v>810.69840664619085</v>
      </c>
    </row>
    <row r="54" spans="7:16" ht="15">
      <c r="G54" s="11" cm="1">
        <f t="array" ref="G54">_xlfn.IFS(H54="", "", H54&gt;0, IFERROR(EDATE(G53, H$5), "Invalid date"))</f>
        <v>47092</v>
      </c>
      <c r="H54" s="12" cm="1">
        <f t="array" ref="H54">_xlfn.IFS(H53&gt;C$6, "", H53&lt;C$6, H53+1, TRUE, "")</f>
        <v>50</v>
      </c>
      <c r="I54" s="13" cm="1">
        <f t="array" ref="I54">IFERROR(_xlfn.IFS(O54 &gt; 0, I53, O54 &lt;= 0, ""), "")</f>
        <v>3171.3589056483493</v>
      </c>
      <c r="J54" s="13">
        <f t="shared" si="0"/>
        <v>800.86232123368188</v>
      </c>
      <c r="K54" s="13">
        <f>IFERROR(I54-P54, "")</f>
        <v>2370.4965844146673</v>
      </c>
      <c r="L54" s="13"/>
      <c r="M54" s="20">
        <f t="shared" si="1"/>
        <v>192206.95709608364</v>
      </c>
      <c r="O54" s="20">
        <f>IF(O53 &lt;= 0, "", IFERROR(O53 - K53 - L53, ""))</f>
        <v>192206.95709608364</v>
      </c>
      <c r="P54" s="13">
        <f>IF(O54 = 0, "", IFERROR(O54 * C$3 / C$5, ""))</f>
        <v>800.86232123368188</v>
      </c>
    </row>
    <row r="55" spans="7:16" ht="15">
      <c r="G55" s="11" cm="1">
        <f t="array" ref="G55">_xlfn.IFS(H55="", "", H55&gt;0, IFERROR(EDATE(G54, H$5), "Invalid date"))</f>
        <v>47123</v>
      </c>
      <c r="H55" s="12" cm="1">
        <f t="array" ref="H55">_xlfn.IFS(H54&gt;C$6, "", H54&lt;C$6, H54+1, TRUE, "")</f>
        <v>51</v>
      </c>
      <c r="I55" s="13" cm="1">
        <f t="array" ref="I55">IFERROR(_xlfn.IFS(O55 &gt; 0, I54, O55 &lt;= 0, ""), "")</f>
        <v>3171.3589056483493</v>
      </c>
      <c r="J55" s="13">
        <f t="shared" si="0"/>
        <v>790.98525213195398</v>
      </c>
      <c r="K55" s="13">
        <f>IFERROR(I55-P55, "")</f>
        <v>2380.3736535163953</v>
      </c>
      <c r="L55" s="13"/>
      <c r="M55" s="20">
        <f t="shared" si="1"/>
        <v>189836.46051166896</v>
      </c>
      <c r="O55" s="20">
        <f>IF(O54 &lt;= 0, "", IFERROR(O54 - K54 - L54, ""))</f>
        <v>189836.46051166896</v>
      </c>
      <c r="P55" s="13">
        <f>IF(O55 = 0, "", IFERROR(O55 * C$3 / C$5, ""))</f>
        <v>790.98525213195398</v>
      </c>
    </row>
    <row r="56" spans="7:16" ht="15">
      <c r="G56" s="11" cm="1">
        <f t="array" ref="G56">_xlfn.IFS(H56="", "", H56&gt;0, IFERROR(EDATE(G55, H$5), "Invalid date"))</f>
        <v>47154</v>
      </c>
      <c r="H56" s="12" cm="1">
        <f t="array" ref="H56">_xlfn.IFS(H55&gt;C$6, "", H55&lt;C$6, H55+1, TRUE, "")</f>
        <v>52</v>
      </c>
      <c r="I56" s="13" cm="1">
        <f t="array" ref="I56">IFERROR(_xlfn.IFS(O56 &gt; 0, I55, O56 &lt;= 0, ""), "")</f>
        <v>3171.3589056483493</v>
      </c>
      <c r="J56" s="13">
        <f t="shared" si="0"/>
        <v>781.06702857563562</v>
      </c>
      <c r="K56" s="13">
        <f>IFERROR(I56-P56, "")</f>
        <v>2390.2918770727138</v>
      </c>
      <c r="L56" s="13"/>
      <c r="M56" s="20">
        <f t="shared" si="1"/>
        <v>187456.08685815256</v>
      </c>
      <c r="O56" s="20">
        <f>IF(O55 &lt;= 0, "", IFERROR(O55 - K55 - L55, ""))</f>
        <v>187456.08685815256</v>
      </c>
      <c r="P56" s="13">
        <f>IF(O56 = 0, "", IFERROR(O56 * C$3 / C$5, ""))</f>
        <v>781.06702857563562</v>
      </c>
    </row>
    <row r="57" spans="7:16" ht="15">
      <c r="G57" s="11" cm="1">
        <f t="array" ref="G57">_xlfn.IFS(H57="", "", H57&gt;0, IFERROR(EDATE(G56, H$5), "Invalid date"))</f>
        <v>47182</v>
      </c>
      <c r="H57" s="12" cm="1">
        <f t="array" ref="H57">_xlfn.IFS(H56&gt;C$6, "", H56&lt;C$6, H56+1, TRUE, "")</f>
        <v>53</v>
      </c>
      <c r="I57" s="13" cm="1">
        <f t="array" ref="I57">IFERROR(_xlfn.IFS(O57 &gt; 0, I56, O57 &lt;= 0, ""), "")</f>
        <v>3171.3589056483493</v>
      </c>
      <c r="J57" s="13">
        <f t="shared" si="0"/>
        <v>771.10747908783276</v>
      </c>
      <c r="K57" s="13">
        <f>IFERROR(I57-P57, "")</f>
        <v>2400.2514265605164</v>
      </c>
      <c r="L57" s="13"/>
      <c r="M57" s="20">
        <f t="shared" si="1"/>
        <v>185065.79498107985</v>
      </c>
      <c r="O57" s="20">
        <f>IF(O56 &lt;= 0, "", IFERROR(O56 - K56 - L56, ""))</f>
        <v>185065.79498107985</v>
      </c>
      <c r="P57" s="13">
        <f>IF(O57 = 0, "", IFERROR(O57 * C$3 / C$5, ""))</f>
        <v>771.10747908783276</v>
      </c>
    </row>
    <row r="58" spans="7:16" ht="15">
      <c r="G58" s="11" cm="1">
        <f t="array" ref="G58">_xlfn.IFS(H58="", "", H58&gt;0, IFERROR(EDATE(G57, H$5), "Invalid date"))</f>
        <v>47213</v>
      </c>
      <c r="H58" s="12" cm="1">
        <f t="array" ref="H58">_xlfn.IFS(H57&gt;C$6, "", H57&lt;C$6, H57+1, TRUE, "")</f>
        <v>54</v>
      </c>
      <c r="I58" s="13" cm="1">
        <f t="array" ref="I58">IFERROR(_xlfn.IFS(O58 &gt; 0, I57, O58 &lt;= 0, ""), "")</f>
        <v>3171.3589056483493</v>
      </c>
      <c r="J58" s="13">
        <f t="shared" si="0"/>
        <v>761.10643147716394</v>
      </c>
      <c r="K58" s="13">
        <f>IFERROR(I58-P58, "")</f>
        <v>2410.2524741711854</v>
      </c>
      <c r="L58" s="13"/>
      <c r="M58" s="20">
        <f t="shared" si="1"/>
        <v>182665.54355451933</v>
      </c>
      <c r="O58" s="20">
        <f>IF(O57 &lt;= 0, "", IFERROR(O57 - K57 - L57, ""))</f>
        <v>182665.54355451933</v>
      </c>
      <c r="P58" s="13">
        <f>IF(O58 = 0, "", IFERROR(O58 * C$3 / C$5, ""))</f>
        <v>761.10643147716394</v>
      </c>
    </row>
    <row r="59" spans="7:16" ht="15">
      <c r="G59" s="11" cm="1">
        <f t="array" ref="G59">_xlfn.IFS(H59="", "", H59&gt;0, IFERROR(EDATE(G58, H$5), "Invalid date"))</f>
        <v>47243</v>
      </c>
      <c r="H59" s="12" cm="1">
        <f t="array" ref="H59">_xlfn.IFS(H58&gt;C$6, "", H58&lt;C$6, H58+1, TRUE, "")</f>
        <v>55</v>
      </c>
      <c r="I59" s="13" cm="1">
        <f t="array" ref="I59">IFERROR(_xlfn.IFS(O59 &gt; 0, I58, O59 &lt;= 0, ""), "")</f>
        <v>3171.3589056483493</v>
      </c>
      <c r="J59" s="13">
        <f t="shared" si="0"/>
        <v>751.06371283478393</v>
      </c>
      <c r="K59" s="13">
        <f>IFERROR(I59-P59, "")</f>
        <v>2420.2951928135653</v>
      </c>
      <c r="L59" s="13"/>
      <c r="M59" s="20">
        <f t="shared" si="1"/>
        <v>180255.29108034814</v>
      </c>
      <c r="O59" s="20">
        <f>IF(O58 &lt;= 0, "", IFERROR(O58 - K58 - L58, ""))</f>
        <v>180255.29108034814</v>
      </c>
      <c r="P59" s="13">
        <f>IF(O59 = 0, "", IFERROR(O59 * C$3 / C$5, ""))</f>
        <v>751.06371283478393</v>
      </c>
    </row>
    <row r="60" spans="7:16" ht="15">
      <c r="G60" s="11" cm="1">
        <f t="array" ref="G60">_xlfn.IFS(H60="", "", H60&gt;0, IFERROR(EDATE(G59, H$5), "Invalid date"))</f>
        <v>47274</v>
      </c>
      <c r="H60" s="12" cm="1">
        <f t="array" ref="H60">_xlfn.IFS(H59&gt;C$6, "", H59&lt;C$6, H59+1, TRUE, "")</f>
        <v>56</v>
      </c>
      <c r="I60" s="13" cm="1">
        <f t="array" ref="I60">IFERROR(_xlfn.IFS(O60 &gt; 0, I59, O60 &lt;= 0, ""), "")</f>
        <v>3171.3589056483493</v>
      </c>
      <c r="J60" s="13">
        <f t="shared" si="0"/>
        <v>740.979149531394</v>
      </c>
      <c r="K60" s="13">
        <f>IFERROR(I60-P60, "")</f>
        <v>2430.3797561169554</v>
      </c>
      <c r="L60" s="13"/>
      <c r="M60" s="20">
        <f t="shared" si="1"/>
        <v>177834.99588753458</v>
      </c>
      <c r="O60" s="20">
        <f>IF(O59 &lt;= 0, "", IFERROR(O59 - K59 - L59, ""))</f>
        <v>177834.99588753458</v>
      </c>
      <c r="P60" s="13">
        <f>IF(O60 = 0, "", IFERROR(O60 * C$3 / C$5, ""))</f>
        <v>740.979149531394</v>
      </c>
    </row>
    <row r="61" spans="7:16" ht="15">
      <c r="G61" s="11" cm="1">
        <f t="array" ref="G61">_xlfn.IFS(H61="", "", H61&gt;0, IFERROR(EDATE(G60, H$5), "Invalid date"))</f>
        <v>47304</v>
      </c>
      <c r="H61" s="12" cm="1">
        <f t="array" ref="H61">_xlfn.IFS(H60&gt;C$6, "", H60&lt;C$6, H60+1, TRUE, "")</f>
        <v>57</v>
      </c>
      <c r="I61" s="13" cm="1">
        <f t="array" ref="I61">IFERROR(_xlfn.IFS(O61 &gt; 0, I60, O61 &lt;= 0, ""), "")</f>
        <v>3171.3589056483493</v>
      </c>
      <c r="J61" s="13">
        <f t="shared" si="0"/>
        <v>730.85256721424014</v>
      </c>
      <c r="K61" s="13">
        <f>IFERROR(I61-P61, "")</f>
        <v>2440.5063384341092</v>
      </c>
      <c r="L61" s="13"/>
      <c r="M61" s="20">
        <f t="shared" si="1"/>
        <v>175404.61613141763</v>
      </c>
      <c r="O61" s="20">
        <f>IF(O60 &lt;= 0, "", IFERROR(O60 - K60 - L60, ""))</f>
        <v>175404.61613141763</v>
      </c>
      <c r="P61" s="13">
        <f>IF(O61 = 0, "", IFERROR(O61 * C$3 / C$5, ""))</f>
        <v>730.85256721424014</v>
      </c>
    </row>
    <row r="62" spans="7:16" ht="15">
      <c r="G62" s="11" cm="1">
        <f t="array" ref="G62">_xlfn.IFS(H62="", "", H62&gt;0, IFERROR(EDATE(G61, H$5), "Invalid date"))</f>
        <v>47335</v>
      </c>
      <c r="H62" s="12" cm="1">
        <f t="array" ref="H62">_xlfn.IFS(H61&gt;C$6, "", H61&lt;C$6, H61+1, TRUE, "")</f>
        <v>58</v>
      </c>
      <c r="I62" s="13" cm="1">
        <f t="array" ref="I62">IFERROR(_xlfn.IFS(O62 &gt; 0, I61, O62 &lt;= 0, ""), "")</f>
        <v>3171.3589056483493</v>
      </c>
      <c r="J62" s="13">
        <f t="shared" si="0"/>
        <v>720.68379080409795</v>
      </c>
      <c r="K62" s="13">
        <f>IFERROR(I62-P62, "")</f>
        <v>2450.6751148442513</v>
      </c>
      <c r="L62" s="13"/>
      <c r="M62" s="20">
        <f t="shared" si="1"/>
        <v>172964.10979298351</v>
      </c>
      <c r="O62" s="20">
        <f>IF(O61 &lt;= 0, "", IFERROR(O61 - K61 - L61, ""))</f>
        <v>172964.10979298351</v>
      </c>
      <c r="P62" s="13">
        <f>IF(O62 = 0, "", IFERROR(O62 * C$3 / C$5, ""))</f>
        <v>720.68379080409795</v>
      </c>
    </row>
    <row r="63" spans="7:16" ht="15">
      <c r="G63" s="11" cm="1">
        <f t="array" ref="G63">_xlfn.IFS(H63="", "", H63&gt;0, IFERROR(EDATE(G62, H$5), "Invalid date"))</f>
        <v>47366</v>
      </c>
      <c r="H63" s="12" cm="1">
        <f t="array" ref="H63">_xlfn.IFS(H62&gt;C$6, "", H62&lt;C$6, H62+1, TRUE, "")</f>
        <v>59</v>
      </c>
      <c r="I63" s="13" cm="1">
        <f t="array" ref="I63">IFERROR(_xlfn.IFS(O63 &gt; 0, I62, O63 &lt;= 0, ""), "")</f>
        <v>3171.3589056483493</v>
      </c>
      <c r="J63" s="13">
        <f t="shared" si="0"/>
        <v>710.47264449224701</v>
      </c>
      <c r="K63" s="13">
        <f>IFERROR(I63-P63, "")</f>
        <v>2460.8862611561021</v>
      </c>
      <c r="L63" s="13"/>
      <c r="M63" s="20">
        <f t="shared" si="1"/>
        <v>170513.43467813925</v>
      </c>
      <c r="O63" s="20">
        <f>IF(O62 &lt;= 0, "", IFERROR(O62 - K62 - L62, ""))</f>
        <v>170513.43467813925</v>
      </c>
      <c r="P63" s="13">
        <f>IF(O63 = 0, "", IFERROR(O63 * C$3 / C$5, ""))</f>
        <v>710.47264449224701</v>
      </c>
    </row>
    <row r="64" spans="7:16" ht="15">
      <c r="G64" s="11" cm="1">
        <f t="array" ref="G64">_xlfn.IFS(H64="", "", H64&gt;0, IFERROR(EDATE(G63, H$5), "Invalid date"))</f>
        <v>47396</v>
      </c>
      <c r="H64" s="12" cm="1">
        <f t="array" ref="H64">_xlfn.IFS(H63&gt;C$6, "", H63&lt;C$6, H63+1, TRUE, "")</f>
        <v>60</v>
      </c>
      <c r="I64" s="13" cm="1">
        <f t="array" ref="I64">IFERROR(_xlfn.IFS(O64 &gt; 0, I63, O64 &lt;= 0, ""), "")</f>
        <v>3171.3589056483493</v>
      </c>
      <c r="J64" s="13">
        <f t="shared" si="0"/>
        <v>700.21895173742985</v>
      </c>
      <c r="K64" s="13">
        <f>IFERROR(I64-P64, "")</f>
        <v>2471.1399539109193</v>
      </c>
      <c r="L64" s="13"/>
      <c r="M64" s="20">
        <f>IF(O64 &gt; 0, O64, "")</f>
        <v>168052.54841698316</v>
      </c>
      <c r="O64" s="20">
        <f>IF(O63 &lt;= 0, "", IFERROR(O63 - K63 - L63, ""))</f>
        <v>168052.54841698316</v>
      </c>
      <c r="P64" s="13">
        <f>IF(O64 = 0, "", IFERROR(O64 * C$3 / C$5, ""))</f>
        <v>700.21895173742985</v>
      </c>
    </row>
    <row r="65" spans="7:16" ht="15">
      <c r="G65" s="11" cm="1">
        <f t="array" ref="G65">_xlfn.IFS(H65="", "", H65&gt;0, IFERROR(EDATE(G64, H$5), "Invalid date"))</f>
        <v>47427</v>
      </c>
      <c r="H65" s="12" cm="1">
        <f t="array" ref="H65">_xlfn.IFS(H64&gt;C$6, "", H64&lt;C$6, H64+1, TRUE, "")</f>
        <v>61</v>
      </c>
      <c r="I65" s="13" cm="1">
        <f t="array" ref="I65">IFERROR(_xlfn.IFS(O65 &gt; 0, I64, O65 &lt;= 0, ""), "")</f>
        <v>3171.3589056483493</v>
      </c>
      <c r="J65" s="13">
        <f t="shared" si="0"/>
        <v>689.92253526280103</v>
      </c>
      <c r="K65" s="13">
        <f>IFERROR(I65-P65, "")</f>
        <v>2481.4363703855483</v>
      </c>
      <c r="L65" s="13"/>
      <c r="M65" s="20">
        <f t="shared" si="1"/>
        <v>165581.40846307224</v>
      </c>
      <c r="O65" s="20">
        <f>IF(O64 &lt;= 0, "", IFERROR(O64 - K64 - L64, ""))</f>
        <v>165581.40846307224</v>
      </c>
      <c r="P65" s="13">
        <f>IF(O65 = 0, "", IFERROR(O65 * C$3 / C$5, ""))</f>
        <v>689.92253526280103</v>
      </c>
    </row>
    <row r="66" spans="7:16" ht="15">
      <c r="G66" s="11" cm="1">
        <f t="array" ref="G66">_xlfn.IFS(H66="", "", H66&gt;0, IFERROR(EDATE(G65, H$5), "Invalid date"))</f>
        <v>47457</v>
      </c>
      <c r="H66" s="12" cm="1">
        <f t="array" ref="H66">_xlfn.IFS(H65&gt;C$6, "", H65&lt;C$6, H65+1, TRUE, "")</f>
        <v>62</v>
      </c>
      <c r="I66" s="13" cm="1">
        <f t="array" ref="I66">IFERROR(_xlfn.IFS(O66 &gt; 0, I65, O66 &lt;= 0, ""), "")</f>
        <v>3171.3589056483493</v>
      </c>
      <c r="J66" s="13">
        <f t="shared" si="0"/>
        <v>679.58321705286119</v>
      </c>
      <c r="K66" s="13">
        <f>IFERROR(I66-P66, "")</f>
        <v>2491.7756885954882</v>
      </c>
      <c r="L66" s="13"/>
      <c r="M66" s="20">
        <f t="shared" si="1"/>
        <v>163099.97209268669</v>
      </c>
      <c r="O66" s="20">
        <f>IF(O65 &lt;= 0, "", IFERROR(O65 - K65 - L65, ""))</f>
        <v>163099.97209268669</v>
      </c>
      <c r="P66" s="13">
        <f>IF(O66 = 0, "", IFERROR(O66 * C$3 / C$5, ""))</f>
        <v>679.58321705286119</v>
      </c>
    </row>
    <row r="67" spans="7:16" ht="15">
      <c r="G67" s="11" cm="1">
        <f t="array" ref="G67">_xlfn.IFS(H67="", "", H67&gt;0, IFERROR(EDATE(G66, H$5), "Invalid date"))</f>
        <v>47488</v>
      </c>
      <c r="H67" s="12" cm="1">
        <f t="array" ref="H67">_xlfn.IFS(H66&gt;C$6, "", H66&lt;C$6, H66+1, TRUE, "")</f>
        <v>63</v>
      </c>
      <c r="I67" s="13" cm="1">
        <f t="array" ref="I67">IFERROR(_xlfn.IFS(O67 &gt; 0, I66, O67 &lt;= 0, ""), "")</f>
        <v>3171.3589056483493</v>
      </c>
      <c r="J67" s="13">
        <f t="shared" si="0"/>
        <v>669.20081835038002</v>
      </c>
      <c r="K67" s="13">
        <f>IFERROR(I67-P67, "")</f>
        <v>2502.1580872979694</v>
      </c>
      <c r="L67" s="13"/>
      <c r="M67" s="20">
        <f t="shared" si="1"/>
        <v>160608.1964040912</v>
      </c>
      <c r="O67" s="20">
        <f>IF(O66 &lt;= 0, "", IFERROR(O66 - K66 - L66, ""))</f>
        <v>160608.1964040912</v>
      </c>
      <c r="P67" s="13">
        <f>IF(O67 = 0, "", IFERROR(O67 * C$3 / C$5, ""))</f>
        <v>669.20081835038002</v>
      </c>
    </row>
    <row r="68" spans="7:16" ht="15">
      <c r="G68" s="11" cm="1">
        <f t="array" ref="G68">_xlfn.IFS(H68="", "", H68&gt;0, IFERROR(EDATE(G67, H$5), "Invalid date"))</f>
        <v>47519</v>
      </c>
      <c r="H68" s="12" cm="1">
        <f t="array" ref="H68">_xlfn.IFS(H67&gt;C$6, "", H67&lt;C$6, H67+1, TRUE, "")</f>
        <v>64</v>
      </c>
      <c r="I68" s="13" cm="1">
        <f t="array" ref="I68">IFERROR(_xlfn.IFS(O68 &gt; 0, I67, O68 &lt;= 0, ""), "")</f>
        <v>3171.3589056483493</v>
      </c>
      <c r="J68" s="13">
        <f t="shared" si="0"/>
        <v>658.77515965330508</v>
      </c>
      <c r="K68" s="13">
        <f>IFERROR(I68-P68, "")</f>
        <v>2512.5837459950444</v>
      </c>
      <c r="L68" s="13"/>
      <c r="M68" s="20">
        <f t="shared" si="1"/>
        <v>158106.03831679322</v>
      </c>
      <c r="O68" s="20">
        <f>IF(O67 &lt;= 0, "", IFERROR(O67 - K67 - L67, ""))</f>
        <v>158106.03831679322</v>
      </c>
      <c r="P68" s="13">
        <f>IF(O68 = 0, "", IFERROR(O68 * C$3 / C$5, ""))</f>
        <v>658.77515965330508</v>
      </c>
    </row>
    <row r="69" spans="7:16" ht="15">
      <c r="G69" s="11" cm="1">
        <f t="array" ref="G69">_xlfn.IFS(H69="", "", H69&gt;0, IFERROR(EDATE(G68, H$5), "Invalid date"))</f>
        <v>47547</v>
      </c>
      <c r="H69" s="12" cm="1">
        <f t="array" ref="H69">_xlfn.IFS(H68&gt;C$6, "", H68&lt;C$6, H68+1, TRUE, "")</f>
        <v>65</v>
      </c>
      <c r="I69" s="13" cm="1">
        <f t="array" ref="I69">IFERROR(_xlfn.IFS(O69 &gt; 0, I68, O69 &lt;= 0, ""), "")</f>
        <v>3171.3589056483493</v>
      </c>
      <c r="J69" s="13">
        <f t="shared" ref="J69:J132" si="2">IF(P69 &gt; 0, P69, "")</f>
        <v>648.30606071165914</v>
      </c>
      <c r="K69" s="13">
        <f>IFERROR(I69-P69, "")</f>
        <v>2523.0528449366902</v>
      </c>
      <c r="L69" s="13"/>
      <c r="M69" s="20">
        <f t="shared" ref="M69:M132" si="3">IF(O69 &gt; 0, O69, "")</f>
        <v>155593.45457079817</v>
      </c>
      <c r="O69" s="20">
        <f>IF(O68 &lt;= 0, "", IFERROR(O68 - K68 - L68, ""))</f>
        <v>155593.45457079817</v>
      </c>
      <c r="P69" s="13">
        <f>IF(O69 = 0, "", IFERROR(O69 * C$3 / C$5, ""))</f>
        <v>648.30606071165914</v>
      </c>
    </row>
    <row r="70" spans="7:16" ht="15">
      <c r="G70" s="11" cm="1">
        <f t="array" ref="G70">_xlfn.IFS(H70="", "", H70&gt;0, IFERROR(EDATE(G69, H$5), "Invalid date"))</f>
        <v>47578</v>
      </c>
      <c r="H70" s="12" cm="1">
        <f t="array" ref="H70">_xlfn.IFS(H69&gt;C$6, "", H69&lt;C$6, H69+1, TRUE, "")</f>
        <v>66</v>
      </c>
      <c r="I70" s="13" cm="1">
        <f t="array" ref="I70">IFERROR(_xlfn.IFS(O70 &gt; 0, I69, O70 &lt;= 0, ""), "")</f>
        <v>3171.3589056483493</v>
      </c>
      <c r="J70" s="13">
        <f t="shared" si="2"/>
        <v>637.79334052442289</v>
      </c>
      <c r="K70" s="13">
        <f>IFERROR(I70-P70, "")</f>
        <v>2533.5655651239263</v>
      </c>
      <c r="L70" s="13"/>
      <c r="M70" s="20">
        <f t="shared" si="3"/>
        <v>153070.40172586148</v>
      </c>
      <c r="O70" s="20">
        <f>IF(O69 &lt;= 0, "", IFERROR(O69 - K69 - L69, ""))</f>
        <v>153070.40172586148</v>
      </c>
      <c r="P70" s="13">
        <f>IF(O70 = 0, "", IFERROR(O70 * C$3 / C$5, ""))</f>
        <v>637.79334052442289</v>
      </c>
    </row>
    <row r="71" spans="7:16" ht="15">
      <c r="G71" s="11" cm="1">
        <f t="array" ref="G71">_xlfn.IFS(H71="", "", H71&gt;0, IFERROR(EDATE(G70, H$5), "Invalid date"))</f>
        <v>47608</v>
      </c>
      <c r="H71" s="12" cm="1">
        <f t="array" ref="H71">_xlfn.IFS(H70&gt;C$6, "", H70&lt;C$6, H70+1, TRUE, "")</f>
        <v>67</v>
      </c>
      <c r="I71" s="13" cm="1">
        <f t="array" ref="I71">IFERROR(_xlfn.IFS(O71 &gt; 0, I70, O71 &lt;= 0, ""), "")</f>
        <v>3171.3589056483493</v>
      </c>
      <c r="J71" s="13">
        <f t="shared" si="2"/>
        <v>627.23681733640649</v>
      </c>
      <c r="K71" s="13">
        <f>IFERROR(I71-P71, "")</f>
        <v>2544.1220883119427</v>
      </c>
      <c r="L71" s="13"/>
      <c r="M71" s="20">
        <f t="shared" si="3"/>
        <v>150536.83616073756</v>
      </c>
      <c r="O71" s="20">
        <f>IF(O70 &lt;= 0, "", IFERROR(O70 - K70 - L70, ""))</f>
        <v>150536.83616073756</v>
      </c>
      <c r="P71" s="13">
        <f>IF(O71 = 0, "", IFERROR(O71 * C$3 / C$5, ""))</f>
        <v>627.23681733640649</v>
      </c>
    </row>
    <row r="72" spans="7:16" ht="15">
      <c r="G72" s="11" cm="1">
        <f t="array" ref="G72">_xlfn.IFS(H72="", "", H72&gt;0, IFERROR(EDATE(G71, H$5), "Invalid date"))</f>
        <v>47639</v>
      </c>
      <c r="H72" s="12" cm="1">
        <f t="array" ref="H72">_xlfn.IFS(H71&gt;C$6, "", H71&lt;C$6, H71+1, TRUE, "")</f>
        <v>68</v>
      </c>
      <c r="I72" s="13" cm="1">
        <f t="array" ref="I72">IFERROR(_xlfn.IFS(O72 &gt; 0, I71, O72 &lt;= 0, ""), "")</f>
        <v>3171.3589056483493</v>
      </c>
      <c r="J72" s="13">
        <f t="shared" si="2"/>
        <v>616.63630863510673</v>
      </c>
      <c r="K72" s="13">
        <f>IFERROR(I72-P72, "")</f>
        <v>2554.7225970132426</v>
      </c>
      <c r="L72" s="13"/>
      <c r="M72" s="20">
        <f t="shared" si="3"/>
        <v>147992.71407242562</v>
      </c>
      <c r="O72" s="20">
        <f>IF(O71 &lt;= 0, "", IFERROR(O71 - K71 - L71, ""))</f>
        <v>147992.71407242562</v>
      </c>
      <c r="P72" s="13">
        <f>IF(O72 = 0, "", IFERROR(O72 * C$3 / C$5, ""))</f>
        <v>616.63630863510673</v>
      </c>
    </row>
    <row r="73" spans="7:16" ht="15">
      <c r="G73" s="11" cm="1">
        <f t="array" ref="G73">_xlfn.IFS(H73="", "", H73&gt;0, IFERROR(EDATE(G72, H$5), "Invalid date"))</f>
        <v>47669</v>
      </c>
      <c r="H73" s="12" cm="1">
        <f t="array" ref="H73">_xlfn.IFS(H72&gt;C$6, "", H72&lt;C$6, H72+1, TRUE, "")</f>
        <v>69</v>
      </c>
      <c r="I73" s="13" cm="1">
        <f t="array" ref="I73">IFERROR(_xlfn.IFS(O73 &gt; 0, I72, O73 &lt;= 0, ""), "")</f>
        <v>3171.3589056483493</v>
      </c>
      <c r="J73" s="13">
        <f t="shared" si="2"/>
        <v>605.99163114755152</v>
      </c>
      <c r="K73" s="13">
        <f>IFERROR(I73-P73, "")</f>
        <v>2565.367274500798</v>
      </c>
      <c r="L73" s="13"/>
      <c r="M73" s="20">
        <f t="shared" si="3"/>
        <v>145437.99147541236</v>
      </c>
      <c r="O73" s="20">
        <f>IF(O72 &lt;= 0, "", IFERROR(O72 - K72 - L72, ""))</f>
        <v>145437.99147541236</v>
      </c>
      <c r="P73" s="13">
        <f>IF(O73 = 0, "", IFERROR(O73 * C$3 / C$5, ""))</f>
        <v>605.99163114755152</v>
      </c>
    </row>
    <row r="74" spans="7:16" ht="15">
      <c r="G74" s="11" cm="1">
        <f t="array" ref="G74">_xlfn.IFS(H74="", "", H74&gt;0, IFERROR(EDATE(G73, H$5), "Invalid date"))</f>
        <v>47700</v>
      </c>
      <c r="H74" s="12" cm="1">
        <f t="array" ref="H74">_xlfn.IFS(H73&gt;C$6, "", H73&lt;C$6, H73+1, TRUE, "")</f>
        <v>70</v>
      </c>
      <c r="I74" s="13" cm="1">
        <f t="array" ref="I74">IFERROR(_xlfn.IFS(O74 &gt; 0, I73, O74 &lt;= 0, ""), "")</f>
        <v>3171.3589056483493</v>
      </c>
      <c r="J74" s="13">
        <f t="shared" si="2"/>
        <v>595.30260083713154</v>
      </c>
      <c r="K74" s="13">
        <f>IFERROR(I74-P74, "")</f>
        <v>2576.0563048112176</v>
      </c>
      <c r="L74" s="13"/>
      <c r="M74" s="20">
        <f t="shared" si="3"/>
        <v>142872.62420091155</v>
      </c>
      <c r="O74" s="20">
        <f>IF(O73 &lt;= 0, "", IFERROR(O73 - K73 - L73, ""))</f>
        <v>142872.62420091155</v>
      </c>
      <c r="P74" s="13">
        <f>IF(O74 = 0, "", IFERROR(O74 * C$3 / C$5, ""))</f>
        <v>595.30260083713154</v>
      </c>
    </row>
    <row r="75" spans="7:16" ht="15">
      <c r="G75" s="11" cm="1">
        <f t="array" ref="G75">_xlfn.IFS(H75="", "", H75&gt;0, IFERROR(EDATE(G74, H$5), "Invalid date"))</f>
        <v>47731</v>
      </c>
      <c r="H75" s="12" cm="1">
        <f t="array" ref="H75">_xlfn.IFS(H74&gt;C$6, "", H74&lt;C$6, H74+1, TRUE, "")</f>
        <v>71</v>
      </c>
      <c r="I75" s="13" cm="1">
        <f t="array" ref="I75">IFERROR(_xlfn.IFS(O75 &gt; 0, I74, O75 &lt;= 0, ""), "")</f>
        <v>3171.3589056483493</v>
      </c>
      <c r="J75" s="13">
        <f t="shared" si="2"/>
        <v>584.56903290041816</v>
      </c>
      <c r="K75" s="13">
        <f>IFERROR(I75-P75, "")</f>
        <v>2586.789872747931</v>
      </c>
      <c r="L75" s="13"/>
      <c r="M75" s="20">
        <f t="shared" si="3"/>
        <v>140296.56789610034</v>
      </c>
      <c r="O75" s="20">
        <f>IF(O74 &lt;= 0, "", IFERROR(O74 - K74 - L74, ""))</f>
        <v>140296.56789610034</v>
      </c>
      <c r="P75" s="13">
        <f>IF(O75 = 0, "", IFERROR(O75 * C$3 / C$5, ""))</f>
        <v>584.56903290041816</v>
      </c>
    </row>
    <row r="76" spans="7:16" ht="15">
      <c r="G76" s="11" cm="1">
        <f t="array" ref="G76">_xlfn.IFS(H76="", "", H76&gt;0, IFERROR(EDATE(G75, H$5), "Invalid date"))</f>
        <v>47761</v>
      </c>
      <c r="H76" s="12" cm="1">
        <f t="array" ref="H76">_xlfn.IFS(H75&gt;C$6, "", H75&lt;C$6, H75+1, TRUE, "")</f>
        <v>72</v>
      </c>
      <c r="I76" s="13" cm="1">
        <f t="array" ref="I76">IFERROR(_xlfn.IFS(O76 &gt; 0, I75, O76 &lt;= 0, ""), "")</f>
        <v>3171.3589056483493</v>
      </c>
      <c r="J76" s="13">
        <f t="shared" si="2"/>
        <v>573.79074176396841</v>
      </c>
      <c r="K76" s="13">
        <f>IFERROR(I76-P76, "")</f>
        <v>2597.5681638843807</v>
      </c>
      <c r="L76" s="13"/>
      <c r="M76" s="20">
        <f t="shared" si="3"/>
        <v>137709.77802335241</v>
      </c>
      <c r="O76" s="20">
        <f>IF(O75 &lt;= 0, "", IFERROR(O75 - K75 - L75, ""))</f>
        <v>137709.77802335241</v>
      </c>
      <c r="P76" s="13">
        <f>IF(O76 = 0, "", IFERROR(O76 * C$3 / C$5, ""))</f>
        <v>573.79074176396841</v>
      </c>
    </row>
    <row r="77" spans="7:16" ht="15">
      <c r="G77" s="11" cm="1">
        <f t="array" ref="G77">_xlfn.IFS(H77="", "", H77&gt;0, IFERROR(EDATE(G76, H$5), "Invalid date"))</f>
        <v>47792</v>
      </c>
      <c r="H77" s="12" cm="1">
        <f t="array" ref="H77">_xlfn.IFS(H76&gt;C$6, "", H76&lt;C$6, H76+1, TRUE, "")</f>
        <v>73</v>
      </c>
      <c r="I77" s="13" cm="1">
        <f t="array" ref="I77">IFERROR(_xlfn.IFS(O77 &gt; 0, I76, O77 &lt;= 0, ""), "")</f>
        <v>3171.3589056483493</v>
      </c>
      <c r="J77" s="13">
        <f t="shared" si="2"/>
        <v>562.96754108111691</v>
      </c>
      <c r="K77" s="13">
        <f>IFERROR(I77-P77, "")</f>
        <v>2608.3913645672324</v>
      </c>
      <c r="L77" s="13"/>
      <c r="M77" s="20">
        <f t="shared" si="3"/>
        <v>135112.20985946804</v>
      </c>
      <c r="O77" s="20">
        <f>IF(O76 &lt;= 0, "", IFERROR(O76 - K76 - L76, ""))</f>
        <v>135112.20985946804</v>
      </c>
      <c r="P77" s="13">
        <f>IF(O77 = 0, "", IFERROR(O77 * C$3 / C$5, ""))</f>
        <v>562.96754108111691</v>
      </c>
    </row>
    <row r="78" spans="7:16" ht="15">
      <c r="G78" s="11" cm="1">
        <f t="array" ref="G78">_xlfn.IFS(H78="", "", H78&gt;0, IFERROR(EDATE(G77, H$5), "Invalid date"))</f>
        <v>47822</v>
      </c>
      <c r="H78" s="12" cm="1">
        <f t="array" ref="H78">_xlfn.IFS(H77&gt;C$6, "", H77&lt;C$6, H77+1, TRUE, "")</f>
        <v>74</v>
      </c>
      <c r="I78" s="13" cm="1">
        <f t="array" ref="I78">IFERROR(_xlfn.IFS(O78 &gt; 0, I77, O78 &lt;= 0, ""), "")</f>
        <v>3171.3589056483493</v>
      </c>
      <c r="J78" s="13">
        <f t="shared" si="2"/>
        <v>552.09924372875332</v>
      </c>
      <c r="K78" s="13">
        <f>IFERROR(I78-P78, "")</f>
        <v>2619.2596619195961</v>
      </c>
      <c r="L78" s="13"/>
      <c r="M78" s="20">
        <f t="shared" si="3"/>
        <v>132503.8184949008</v>
      </c>
      <c r="O78" s="20">
        <f>IF(O77 &lt;= 0, "", IFERROR(O77 - K77 - L77, ""))</f>
        <v>132503.8184949008</v>
      </c>
      <c r="P78" s="13">
        <f>IF(O78 = 0, "", IFERROR(O78 * C$3 / C$5, ""))</f>
        <v>552.09924372875332</v>
      </c>
    </row>
    <row r="79" spans="7:16" ht="15">
      <c r="G79" s="11" cm="1">
        <f t="array" ref="G79">_xlfn.IFS(H79="", "", H79&gt;0, IFERROR(EDATE(G78, H$5), "Invalid date"))</f>
        <v>47853</v>
      </c>
      <c r="H79" s="12" cm="1">
        <f t="array" ref="H79">_xlfn.IFS(H78&gt;C$6, "", H78&lt;C$6, H78+1, TRUE, "")</f>
        <v>75</v>
      </c>
      <c r="I79" s="13" cm="1">
        <f t="array" ref="I79">IFERROR(_xlfn.IFS(O79 &gt; 0, I78, O79 &lt;= 0, ""), "")</f>
        <v>3171.3589056483493</v>
      </c>
      <c r="J79" s="13">
        <f t="shared" si="2"/>
        <v>541.18566180408834</v>
      </c>
      <c r="K79" s="13">
        <f>IFERROR(I79-P79, "")</f>
        <v>2630.1732438442609</v>
      </c>
      <c r="L79" s="13"/>
      <c r="M79" s="20">
        <f t="shared" si="3"/>
        <v>129884.5588329812</v>
      </c>
      <c r="O79" s="20">
        <f>IF(O78 &lt;= 0, "", IFERROR(O78 - K78 - L78, ""))</f>
        <v>129884.5588329812</v>
      </c>
      <c r="P79" s="13">
        <f>IF(O79 = 0, "", IFERROR(O79 * C$3 / C$5, ""))</f>
        <v>541.18566180408834</v>
      </c>
    </row>
    <row r="80" spans="7:16" ht="15">
      <c r="G80" s="11" cm="1">
        <f t="array" ref="G80">_xlfn.IFS(H80="", "", H80&gt;0, IFERROR(EDATE(G79, H$5), "Invalid date"))</f>
        <v>47884</v>
      </c>
      <c r="H80" s="12" cm="1">
        <f t="array" ref="H80">_xlfn.IFS(H79&gt;C$6, "", H79&lt;C$6, H79+1, TRUE, "")</f>
        <v>76</v>
      </c>
      <c r="I80" s="13" cm="1">
        <f t="array" ref="I80">IFERROR(_xlfn.IFS(O80 &gt; 0, I79, O80 &lt;= 0, ""), "")</f>
        <v>3171.3589056483493</v>
      </c>
      <c r="J80" s="13">
        <f t="shared" si="2"/>
        <v>530.2266066214039</v>
      </c>
      <c r="K80" s="13">
        <f>IFERROR(I80-P80, "")</f>
        <v>2641.1322990269455</v>
      </c>
      <c r="L80" s="13"/>
      <c r="M80" s="20">
        <f t="shared" si="3"/>
        <v>127254.38558913695</v>
      </c>
      <c r="O80" s="20">
        <f>IF(O79 &lt;= 0, "", IFERROR(O79 - K79 - L79, ""))</f>
        <v>127254.38558913695</v>
      </c>
      <c r="P80" s="13">
        <f>IF(O80 = 0, "", IFERROR(O80 * C$3 / C$5, ""))</f>
        <v>530.2266066214039</v>
      </c>
    </row>
    <row r="81" spans="7:16" ht="15">
      <c r="G81" s="11" cm="1">
        <f t="array" ref="G81">_xlfn.IFS(H81="", "", H81&gt;0, IFERROR(EDATE(G80, H$5), "Invalid date"))</f>
        <v>47912</v>
      </c>
      <c r="H81" s="12" cm="1">
        <f t="array" ref="H81">_xlfn.IFS(H80&gt;C$6, "", H80&lt;C$6, H80+1, TRUE, "")</f>
        <v>77</v>
      </c>
      <c r="I81" s="13" cm="1">
        <f t="array" ref="I81">IFERROR(_xlfn.IFS(O81 &gt; 0, I80, O81 &lt;= 0, ""), "")</f>
        <v>3171.3589056483493</v>
      </c>
      <c r="J81" s="13">
        <f t="shared" si="2"/>
        <v>519.22188870879165</v>
      </c>
      <c r="K81" s="13">
        <f>IFERROR(I81-P81, "")</f>
        <v>2652.1370169395577</v>
      </c>
      <c r="L81" s="13"/>
      <c r="M81" s="20">
        <f t="shared" si="3"/>
        <v>124613.25329011001</v>
      </c>
      <c r="O81" s="20">
        <f>IF(O80 &lt;= 0, "", IFERROR(O80 - K80 - L80, ""))</f>
        <v>124613.25329011001</v>
      </c>
      <c r="P81" s="13">
        <f>IF(O81 = 0, "", IFERROR(O81 * C$3 / C$5, ""))</f>
        <v>519.22188870879165</v>
      </c>
    </row>
    <row r="82" spans="7:16" ht="15">
      <c r="G82" s="11" cm="1">
        <f t="array" ref="G82">_xlfn.IFS(H82="", "", H82&gt;0, IFERROR(EDATE(G81, H$5), "Invalid date"))</f>
        <v>47943</v>
      </c>
      <c r="H82" s="12" cm="1">
        <f t="array" ref="H82">_xlfn.IFS(H81&gt;C$6, "", H81&lt;C$6, H81+1, TRUE, "")</f>
        <v>78</v>
      </c>
      <c r="I82" s="13" cm="1">
        <f t="array" ref="I82">IFERROR(_xlfn.IFS(O82 &gt; 0, I81, O82 &lt;= 0, ""), "")</f>
        <v>3171.3589056483493</v>
      </c>
      <c r="J82" s="13">
        <f t="shared" si="2"/>
        <v>508.17131780487694</v>
      </c>
      <c r="K82" s="13">
        <f>IFERROR(I82-P82, "")</f>
        <v>2663.1875878434721</v>
      </c>
      <c r="L82" s="13"/>
      <c r="M82" s="20">
        <f t="shared" si="3"/>
        <v>121961.11627317045</v>
      </c>
      <c r="O82" s="20">
        <f>IF(O81 &lt;= 0, "", IFERROR(O81 - K81 - L81, ""))</f>
        <v>121961.11627317045</v>
      </c>
      <c r="P82" s="13">
        <f>IF(O82 = 0, "", IFERROR(O82 * C$3 / C$5, ""))</f>
        <v>508.17131780487694</v>
      </c>
    </row>
    <row r="83" spans="7:16" ht="15">
      <c r="G83" s="11" cm="1">
        <f t="array" ref="G83">_xlfn.IFS(H83="", "", H83&gt;0, IFERROR(EDATE(G82, H$5), "Invalid date"))</f>
        <v>47973</v>
      </c>
      <c r="H83" s="12" cm="1">
        <f t="array" ref="H83">_xlfn.IFS(H82&gt;C$6, "", H82&lt;C$6, H82+1, TRUE, "")</f>
        <v>79</v>
      </c>
      <c r="I83" s="13" cm="1">
        <f t="array" ref="I83">IFERROR(_xlfn.IFS(O83 &gt; 0, I82, O83 &lt;= 0, ""), "")</f>
        <v>3171.3589056483493</v>
      </c>
      <c r="J83" s="13">
        <f t="shared" si="2"/>
        <v>497.0747028555291</v>
      </c>
      <c r="K83" s="13">
        <f>IFERROR(I83-P83, "")</f>
        <v>2674.28420279282</v>
      </c>
      <c r="L83" s="13"/>
      <c r="M83" s="20">
        <f t="shared" si="3"/>
        <v>119297.92868532699</v>
      </c>
      <c r="O83" s="20">
        <f>IF(O82 &lt;= 0, "", IFERROR(O82 - K82 - L82, ""))</f>
        <v>119297.92868532699</v>
      </c>
      <c r="P83" s="13">
        <f>IF(O83 = 0, "", IFERROR(O83 * C$3 / C$5, ""))</f>
        <v>497.0747028555291</v>
      </c>
    </row>
    <row r="84" spans="7:16" ht="15">
      <c r="G84" s="11" cm="1">
        <f t="array" ref="G84">_xlfn.IFS(H84="", "", H84&gt;0, IFERROR(EDATE(G83, H$5), "Invalid date"))</f>
        <v>48004</v>
      </c>
      <c r="H84" s="12" cm="1">
        <f t="array" ref="H84">_xlfn.IFS(H83&gt;C$6, "", H83&lt;C$6, H83+1, TRUE, "")</f>
        <v>80</v>
      </c>
      <c r="I84" s="13" cm="1">
        <f t="array" ref="I84">IFERROR(_xlfn.IFS(O84 &gt; 0, I83, O84 &lt;= 0, ""), "")</f>
        <v>3171.3589056483493</v>
      </c>
      <c r="J84" s="13">
        <f t="shared" si="2"/>
        <v>485.93185201055911</v>
      </c>
      <c r="K84" s="13">
        <f>IFERROR(I84-P84, "")</f>
        <v>2685.4270536377903</v>
      </c>
      <c r="L84" s="13"/>
      <c r="M84" s="20">
        <f t="shared" si="3"/>
        <v>116623.64448253418</v>
      </c>
      <c r="O84" s="20">
        <f>IF(O83 &lt;= 0, "", IFERROR(O83 - K83 - L83, ""))</f>
        <v>116623.64448253418</v>
      </c>
      <c r="P84" s="13">
        <f>IF(O84 = 0, "", IFERROR(O84 * C$3 / C$5, ""))</f>
        <v>485.93185201055911</v>
      </c>
    </row>
    <row r="85" spans="7:16" ht="15">
      <c r="G85" s="11" cm="1">
        <f t="array" ref="G85">_xlfn.IFS(H85="", "", H85&gt;0, IFERROR(EDATE(G84, H$5), "Invalid date"))</f>
        <v>48034</v>
      </c>
      <c r="H85" s="12" cm="1">
        <f t="array" ref="H85">_xlfn.IFS(H84&gt;C$6, "", H84&lt;C$6, H84+1, TRUE, "")</f>
        <v>81</v>
      </c>
      <c r="I85" s="13" cm="1">
        <f t="array" ref="I85">IFERROR(_xlfn.IFS(O85 &gt; 0, I84, O85 &lt;= 0, ""), "")</f>
        <v>3171.3589056483493</v>
      </c>
      <c r="J85" s="13">
        <f t="shared" si="2"/>
        <v>474.74257262040163</v>
      </c>
      <c r="K85" s="13">
        <f>IFERROR(I85-P85, "")</f>
        <v>2696.6163330279478</v>
      </c>
      <c r="L85" s="13"/>
      <c r="M85" s="20">
        <f t="shared" si="3"/>
        <v>113938.21742889639</v>
      </c>
      <c r="O85" s="20">
        <f>IF(O84 &lt;= 0, "", IFERROR(O84 - K84 - L84, ""))</f>
        <v>113938.21742889639</v>
      </c>
      <c r="P85" s="13">
        <f>IF(O85 = 0, "", IFERROR(O85 * C$3 / C$5, ""))</f>
        <v>474.74257262040163</v>
      </c>
    </row>
    <row r="86" spans="7:16" ht="15">
      <c r="G86" s="11" cm="1">
        <f t="array" ref="G86">_xlfn.IFS(H86="", "", H86&gt;0, IFERROR(EDATE(G85, H$5), "Invalid date"))</f>
        <v>48065</v>
      </c>
      <c r="H86" s="12" cm="1">
        <f t="array" ref="H86">_xlfn.IFS(H85&gt;C$6, "", H85&lt;C$6, H85+1, TRUE, "")</f>
        <v>82</v>
      </c>
      <c r="I86" s="13" cm="1">
        <f t="array" ref="I86">IFERROR(_xlfn.IFS(O86 &gt; 0, I85, O86 &lt;= 0, ""), "")</f>
        <v>3171.3589056483493</v>
      </c>
      <c r="J86" s="13">
        <f t="shared" si="2"/>
        <v>463.50667123278521</v>
      </c>
      <c r="K86" s="13">
        <f>IFERROR(I86-P86, "")</f>
        <v>2707.852234415564</v>
      </c>
      <c r="L86" s="13"/>
      <c r="M86" s="20">
        <f t="shared" si="3"/>
        <v>111241.60109586843</v>
      </c>
      <c r="O86" s="20">
        <f>IF(O85 &lt;= 0, "", IFERROR(O85 - K85 - L85, ""))</f>
        <v>111241.60109586843</v>
      </c>
      <c r="P86" s="13">
        <f>IF(O86 = 0, "", IFERROR(O86 * C$3 / C$5, ""))</f>
        <v>463.50667123278521</v>
      </c>
    </row>
    <row r="87" spans="7:16" ht="15">
      <c r="G87" s="11" cm="1">
        <f t="array" ref="G87">_xlfn.IFS(H87="", "", H87&gt;0, IFERROR(EDATE(G86, H$5), "Invalid date"))</f>
        <v>48096</v>
      </c>
      <c r="H87" s="12" cm="1">
        <f t="array" ref="H87">_xlfn.IFS(H86&gt;C$6, "", H86&lt;C$6, H86+1, TRUE, "")</f>
        <v>83</v>
      </c>
      <c r="I87" s="13" cm="1">
        <f t="array" ref="I87">IFERROR(_xlfn.IFS(O87 &gt; 0, I86, O87 &lt;= 0, ""), "")</f>
        <v>3171.3589056483493</v>
      </c>
      <c r="J87" s="13">
        <f t="shared" si="2"/>
        <v>452.22395358938701</v>
      </c>
      <c r="K87" s="13">
        <f>IFERROR(I87-P87, "")</f>
        <v>2719.1349520589624</v>
      </c>
      <c r="L87" s="13"/>
      <c r="M87" s="20">
        <f t="shared" si="3"/>
        <v>108533.74886145287</v>
      </c>
      <c r="O87" s="20">
        <f>IF(O86 &lt;= 0, "", IFERROR(O86 - K86 - L86, ""))</f>
        <v>108533.74886145287</v>
      </c>
      <c r="P87" s="13">
        <f>IF(O87 = 0, "", IFERROR(O87 * C$3 / C$5, ""))</f>
        <v>452.22395358938701</v>
      </c>
    </row>
    <row r="88" spans="7:16" ht="15">
      <c r="G88" s="11" cm="1">
        <f t="array" ref="G88">_xlfn.IFS(H88="", "", H88&gt;0, IFERROR(EDATE(G87, H$5), "Invalid date"))</f>
        <v>48126</v>
      </c>
      <c r="H88" s="12" cm="1">
        <f t="array" ref="H88">_xlfn.IFS(H87&gt;C$6, "", H87&lt;C$6, H87+1, TRUE, "")</f>
        <v>84</v>
      </c>
      <c r="I88" s="13" cm="1">
        <f t="array" ref="I88">IFERROR(_xlfn.IFS(O88 &gt; 0, I87, O88 &lt;= 0, ""), "")</f>
        <v>3171.3589056483493</v>
      </c>
      <c r="J88" s="13">
        <f t="shared" si="2"/>
        <v>440.89422462247467</v>
      </c>
      <c r="K88" s="13">
        <f>IFERROR(I88-P88, "")</f>
        <v>2730.4646810258746</v>
      </c>
      <c r="L88" s="13"/>
      <c r="M88" s="20">
        <f t="shared" si="3"/>
        <v>105814.61390939391</v>
      </c>
      <c r="O88" s="20">
        <f>IF(O87 &lt;= 0, "", IFERROR(O87 - K87 - L87, ""))</f>
        <v>105814.61390939391</v>
      </c>
      <c r="P88" s="13">
        <f>IF(O88 = 0, "", IFERROR(O88 * C$3 / C$5, ""))</f>
        <v>440.89422462247467</v>
      </c>
    </row>
    <row r="89" spans="7:16" ht="15">
      <c r="G89" s="11" cm="1">
        <f t="array" ref="G89">_xlfn.IFS(H89="", "", H89&gt;0, IFERROR(EDATE(G88, H$5), "Invalid date"))</f>
        <v>48157</v>
      </c>
      <c r="H89" s="12" cm="1">
        <f t="array" ref="H89">_xlfn.IFS(H88&gt;C$6, "", H88&lt;C$6, H88+1, TRUE, "")</f>
        <v>85</v>
      </c>
      <c r="I89" s="13" cm="1">
        <f t="array" ref="I89">IFERROR(_xlfn.IFS(O89 &gt; 0, I88, O89 &lt;= 0, ""), "")</f>
        <v>3171.3589056483493</v>
      </c>
      <c r="J89" s="13">
        <f t="shared" si="2"/>
        <v>429.51728845153349</v>
      </c>
      <c r="K89" s="13">
        <f>IFERROR(I89-P89, "")</f>
        <v>2741.8416171968156</v>
      </c>
      <c r="L89" s="13"/>
      <c r="M89" s="20">
        <f t="shared" si="3"/>
        <v>103084.14922836804</v>
      </c>
      <c r="O89" s="20">
        <f>IF(O88 &lt;= 0, "", IFERROR(O88 - K88 - L88, ""))</f>
        <v>103084.14922836804</v>
      </c>
      <c r="P89" s="13">
        <f>IF(O89 = 0, "", IFERROR(O89 * C$3 / C$5, ""))</f>
        <v>429.51728845153349</v>
      </c>
    </row>
    <row r="90" spans="7:16" ht="15">
      <c r="G90" s="11" cm="1">
        <f t="array" ref="G90">_xlfn.IFS(H90="", "", H90&gt;0, IFERROR(EDATE(G89, H$5), "Invalid date"))</f>
        <v>48187</v>
      </c>
      <c r="H90" s="12" cm="1">
        <f t="array" ref="H90">_xlfn.IFS(H89&gt;C$6, "", H89&lt;C$6, H89+1, TRUE, "")</f>
        <v>86</v>
      </c>
      <c r="I90" s="13" cm="1">
        <f t="array" ref="I90">IFERROR(_xlfn.IFS(O90 &gt; 0, I89, O90 &lt;= 0, ""), "")</f>
        <v>3171.3589056483493</v>
      </c>
      <c r="J90" s="13">
        <f t="shared" si="2"/>
        <v>418.09294837988017</v>
      </c>
      <c r="K90" s="13">
        <f>IFERROR(I90-P90, "")</f>
        <v>2753.2659572684693</v>
      </c>
      <c r="L90" s="13"/>
      <c r="M90" s="20">
        <f t="shared" si="3"/>
        <v>100342.30761117123</v>
      </c>
      <c r="O90" s="20">
        <f>IF(O89 &lt;= 0, "", IFERROR(O89 - K89 - L89, ""))</f>
        <v>100342.30761117123</v>
      </c>
      <c r="P90" s="13">
        <f>IF(O90 = 0, "", IFERROR(O90 * C$3 / C$5, ""))</f>
        <v>418.09294837988017</v>
      </c>
    </row>
    <row r="91" spans="7:16" ht="15">
      <c r="G91" s="11" cm="1">
        <f t="array" ref="G91">_xlfn.IFS(H91="", "", H91&gt;0, IFERROR(EDATE(G90, H$5), "Invalid date"))</f>
        <v>48218</v>
      </c>
      <c r="H91" s="12" cm="1">
        <f t="array" ref="H91">_xlfn.IFS(H90&gt;C$6, "", H90&lt;C$6, H90+1, TRUE, "")</f>
        <v>87</v>
      </c>
      <c r="I91" s="13" cm="1">
        <f t="array" ref="I91">IFERROR(_xlfn.IFS(O91 &gt; 0, I90, O91 &lt;= 0, ""), "")</f>
        <v>3171.3589056483493</v>
      </c>
      <c r="J91" s="13">
        <f t="shared" si="2"/>
        <v>406.62100689126152</v>
      </c>
      <c r="K91" s="13">
        <f>IFERROR(I91-P91, "")</f>
        <v>2764.7378987570878</v>
      </c>
      <c r="L91" s="13"/>
      <c r="M91" s="20">
        <f t="shared" si="3"/>
        <v>97589.041653902765</v>
      </c>
      <c r="O91" s="20">
        <f>IF(O90 &lt;= 0, "", IFERROR(O90 - K90 - L90, ""))</f>
        <v>97589.041653902765</v>
      </c>
      <c r="P91" s="13">
        <f>IF(O91 = 0, "", IFERROR(O91 * C$3 / C$5, ""))</f>
        <v>406.62100689126152</v>
      </c>
    </row>
    <row r="92" spans="7:16" ht="15">
      <c r="G92" s="11" cm="1">
        <f t="array" ref="G92">_xlfn.IFS(H92="", "", H92&gt;0, IFERROR(EDATE(G91, H$5), "Invalid date"))</f>
        <v>48249</v>
      </c>
      <c r="H92" s="12" cm="1">
        <f t="array" ref="H92">_xlfn.IFS(H91&gt;C$6, "", H91&lt;C$6, H91+1, TRUE, "")</f>
        <v>88</v>
      </c>
      <c r="I92" s="13" cm="1">
        <f t="array" ref="I92">IFERROR(_xlfn.IFS(O92 &gt; 0, I91, O92 &lt;= 0, ""), "")</f>
        <v>3171.3589056483493</v>
      </c>
      <c r="J92" s="13">
        <f t="shared" si="2"/>
        <v>395.10126564644037</v>
      </c>
      <c r="K92" s="13">
        <f>IFERROR(I92-P92, "")</f>
        <v>2776.2576400019088</v>
      </c>
      <c r="L92" s="13"/>
      <c r="M92" s="20">
        <f t="shared" si="3"/>
        <v>94824.30375514568</v>
      </c>
      <c r="O92" s="20">
        <f>IF(O91 &lt;= 0, "", IFERROR(O91 - K91 - L91, ""))</f>
        <v>94824.30375514568</v>
      </c>
      <c r="P92" s="13">
        <f>IF(O92 = 0, "", IFERROR(O92 * C$3 / C$5, ""))</f>
        <v>395.10126564644037</v>
      </c>
    </row>
    <row r="93" spans="7:16" ht="15">
      <c r="G93" s="11" cm="1">
        <f t="array" ref="G93">_xlfn.IFS(H93="", "", H93&gt;0, IFERROR(EDATE(G92, H$5), "Invalid date"))</f>
        <v>48278</v>
      </c>
      <c r="H93" s="12" cm="1">
        <f t="array" ref="H93">_xlfn.IFS(H92&gt;C$6, "", H92&lt;C$6, H92+1, TRUE, "")</f>
        <v>89</v>
      </c>
      <c r="I93" s="13" cm="1">
        <f t="array" ref="I93">IFERROR(_xlfn.IFS(O93 &gt; 0, I92, O93 &lt;= 0, ""), "")</f>
        <v>3171.3589056483493</v>
      </c>
      <c r="J93" s="13">
        <f t="shared" si="2"/>
        <v>383.53352547976579</v>
      </c>
      <c r="K93" s="13">
        <f>IFERROR(I93-P93, "")</f>
        <v>2787.8253801685833</v>
      </c>
      <c r="L93" s="13"/>
      <c r="M93" s="20">
        <f t="shared" si="3"/>
        <v>92048.046115143778</v>
      </c>
      <c r="O93" s="20">
        <f>IF(O92 &lt;= 0, "", IFERROR(O92 - K92 - L92, ""))</f>
        <v>92048.046115143778</v>
      </c>
      <c r="P93" s="13">
        <f>IF(O93 = 0, "", IFERROR(O93 * C$3 / C$5, ""))</f>
        <v>383.53352547976579</v>
      </c>
    </row>
    <row r="94" spans="7:16" ht="15">
      <c r="G94" s="11" cm="1">
        <f t="array" ref="G94">_xlfn.IFS(H94="", "", H94&gt;0, IFERROR(EDATE(G93, H$5), "Invalid date"))</f>
        <v>48309</v>
      </c>
      <c r="H94" s="12" cm="1">
        <f t="array" ref="H94">_xlfn.IFS(H93&gt;C$6, "", H93&lt;C$6, H93+1, TRUE, "")</f>
        <v>90</v>
      </c>
      <c r="I94" s="13" cm="1">
        <f t="array" ref="I94">IFERROR(_xlfn.IFS(O94 &gt; 0, I93, O94 &lt;= 0, ""), "")</f>
        <v>3171.3589056483493</v>
      </c>
      <c r="J94" s="13">
        <f t="shared" si="2"/>
        <v>371.91758639573004</v>
      </c>
      <c r="K94" s="13">
        <f>IFERROR(I94-P94, "")</f>
        <v>2799.441319252619</v>
      </c>
      <c r="L94" s="13"/>
      <c r="M94" s="20">
        <f t="shared" si="3"/>
        <v>89260.220734975199</v>
      </c>
      <c r="O94" s="20">
        <f>IF(O93 &lt;= 0, "", IFERROR(O93 - K93 - L93, ""))</f>
        <v>89260.220734975199</v>
      </c>
      <c r="P94" s="13">
        <f>IF(O94 = 0, "", IFERROR(O94 * C$3 / C$5, ""))</f>
        <v>371.91758639573004</v>
      </c>
    </row>
    <row r="95" spans="7:16" ht="15">
      <c r="G95" s="11" cm="1">
        <f t="array" ref="G95">_xlfn.IFS(H95="", "", H95&gt;0, IFERROR(EDATE(G94, H$5), "Invalid date"))</f>
        <v>48339</v>
      </c>
      <c r="H95" s="12" cm="1">
        <f t="array" ref="H95">_xlfn.IFS(H94&gt;C$6, "", H94&lt;C$6, H94+1, TRUE, "")</f>
        <v>91</v>
      </c>
      <c r="I95" s="13" cm="1">
        <f t="array" ref="I95">IFERROR(_xlfn.IFS(O95 &gt; 0, I94, O95 &lt;= 0, ""), "")</f>
        <v>3171.3589056483493</v>
      </c>
      <c r="J95" s="13">
        <f t="shared" si="2"/>
        <v>360.25324756551078</v>
      </c>
      <c r="K95" s="13">
        <f>IFERROR(I95-P95, "")</f>
        <v>2811.1056580828385</v>
      </c>
      <c r="L95" s="13"/>
      <c r="M95" s="20">
        <f t="shared" si="3"/>
        <v>86460.779415722587</v>
      </c>
      <c r="O95" s="20">
        <f>IF(O94 &lt;= 0, "", IFERROR(O94 - K94 - L94, ""))</f>
        <v>86460.779415722587</v>
      </c>
      <c r="P95" s="13">
        <f>IF(O95 = 0, "", IFERROR(O95 * C$3 / C$5, ""))</f>
        <v>360.25324756551078</v>
      </c>
    </row>
    <row r="96" spans="7:16" ht="15">
      <c r="G96" s="11" cm="1">
        <f t="array" ref="G96">_xlfn.IFS(H96="", "", H96&gt;0, IFERROR(EDATE(G95, H$5), "Invalid date"))</f>
        <v>48370</v>
      </c>
      <c r="H96" s="12" cm="1">
        <f t="array" ref="H96">_xlfn.IFS(H95&gt;C$6, "", H95&lt;C$6, H95+1, TRUE, "")</f>
        <v>92</v>
      </c>
      <c r="I96" s="13" cm="1">
        <f t="array" ref="I96">IFERROR(_xlfn.IFS(O96 &gt; 0, I95, O96 &lt;= 0, ""), "")</f>
        <v>3171.3589056483493</v>
      </c>
      <c r="J96" s="13">
        <f t="shared" si="2"/>
        <v>348.54030732349889</v>
      </c>
      <c r="K96" s="13">
        <f>IFERROR(I96-P96, "")</f>
        <v>2822.8185983248504</v>
      </c>
      <c r="L96" s="13"/>
      <c r="M96" s="20">
        <f t="shared" si="3"/>
        <v>83649.673757639743</v>
      </c>
      <c r="O96" s="20">
        <f>IF(O95 &lt;= 0, "", IFERROR(O95 - K95 - L95, ""))</f>
        <v>83649.673757639743</v>
      </c>
      <c r="P96" s="13">
        <f>IF(O96 = 0, "", IFERROR(O96 * C$3 / C$5, ""))</f>
        <v>348.54030732349889</v>
      </c>
    </row>
    <row r="97" spans="7:16" ht="15">
      <c r="G97" s="11" cm="1">
        <f t="array" ref="G97">_xlfn.IFS(H97="", "", H97&gt;0, IFERROR(EDATE(G96, H$5), "Invalid date"))</f>
        <v>48400</v>
      </c>
      <c r="H97" s="12" cm="1">
        <f t="array" ref="H97">_xlfn.IFS(H96&gt;C$6, "", H96&lt;C$6, H96+1, TRUE, "")</f>
        <v>93</v>
      </c>
      <c r="I97" s="13" cm="1">
        <f t="array" ref="I97">IFERROR(_xlfn.IFS(O97 &gt; 0, I96, O97 &lt;= 0, ""), "")</f>
        <v>3171.3589056483493</v>
      </c>
      <c r="J97" s="13">
        <f t="shared" si="2"/>
        <v>336.77856316381207</v>
      </c>
      <c r="K97" s="13">
        <f>IFERROR(I97-P97, "")</f>
        <v>2834.5803424845371</v>
      </c>
      <c r="L97" s="13"/>
      <c r="M97" s="20">
        <f t="shared" si="3"/>
        <v>80826.855159314888</v>
      </c>
      <c r="O97" s="20">
        <f>IF(O96 &lt;= 0, "", IFERROR(O96 - K96 - L96, ""))</f>
        <v>80826.855159314888</v>
      </c>
      <c r="P97" s="13">
        <f>IF(O97 = 0, "", IFERROR(O97 * C$3 / C$5, ""))</f>
        <v>336.77856316381207</v>
      </c>
    </row>
    <row r="98" spans="7:16" ht="15">
      <c r="G98" s="11" cm="1">
        <f t="array" ref="G98">_xlfn.IFS(H98="", "", H98&gt;0, IFERROR(EDATE(G97, H$5), "Invalid date"))</f>
        <v>48431</v>
      </c>
      <c r="H98" s="12" cm="1">
        <f t="array" ref="H98">_xlfn.IFS(H97&gt;C$6, "", H97&lt;C$6, H97+1, TRUE, "")</f>
        <v>94</v>
      </c>
      <c r="I98" s="13" cm="1">
        <f t="array" ref="I98">IFERROR(_xlfn.IFS(O98 &gt; 0, I97, O98 &lt;= 0, ""), "")</f>
        <v>3171.3589056483493</v>
      </c>
      <c r="J98" s="13">
        <f t="shared" si="2"/>
        <v>324.96781173679318</v>
      </c>
      <c r="K98" s="13">
        <f>IFERROR(I98-P98, "")</f>
        <v>2846.3910939115563</v>
      </c>
      <c r="L98" s="13"/>
      <c r="M98" s="20">
        <f t="shared" si="3"/>
        <v>77992.274816830351</v>
      </c>
      <c r="O98" s="20">
        <f>IF(O97 &lt;= 0, "", IFERROR(O97 - K97 - L97, ""))</f>
        <v>77992.274816830351</v>
      </c>
      <c r="P98" s="13">
        <f>IF(O98 = 0, "", IFERROR(O98 * C$3 / C$5, ""))</f>
        <v>324.96781173679318</v>
      </c>
    </row>
    <row r="99" spans="7:16" ht="15">
      <c r="G99" s="11" cm="1">
        <f t="array" ref="G99">_xlfn.IFS(H99="", "", H99&gt;0, IFERROR(EDATE(G98, H$5), "Invalid date"))</f>
        <v>48462</v>
      </c>
      <c r="H99" s="12" cm="1">
        <f t="array" ref="H99">_xlfn.IFS(H98&gt;C$6, "", H98&lt;C$6, H98+1, TRUE, "")</f>
        <v>95</v>
      </c>
      <c r="I99" s="13" cm="1">
        <f t="array" ref="I99">IFERROR(_xlfn.IFS(O99 &gt; 0, I98, O99 &lt;= 0, ""), "")</f>
        <v>3171.3589056483493</v>
      </c>
      <c r="J99" s="13">
        <f t="shared" si="2"/>
        <v>313.10784884549497</v>
      </c>
      <c r="K99" s="13">
        <f>IFERROR(I99-P99, "")</f>
        <v>2858.2510568028542</v>
      </c>
      <c r="L99" s="13"/>
      <c r="M99" s="20">
        <f t="shared" si="3"/>
        <v>75145.883722918792</v>
      </c>
      <c r="O99" s="20">
        <f>IF(O98 &lt;= 0, "", IFERROR(O98 - K98 - L98, ""))</f>
        <v>75145.883722918792</v>
      </c>
      <c r="P99" s="13">
        <f>IF(O99 = 0, "", IFERROR(O99 * C$3 / C$5, ""))</f>
        <v>313.10784884549497</v>
      </c>
    </row>
    <row r="100" spans="7:16" ht="15">
      <c r="G100" s="11" cm="1">
        <f t="array" ref="G100">_xlfn.IFS(H100="", "", H100&gt;0, IFERROR(EDATE(G99, H$5), "Invalid date"))</f>
        <v>48492</v>
      </c>
      <c r="H100" s="12" cm="1">
        <f t="array" ref="H100">_xlfn.IFS(H99&gt;C$6, "", H99&lt;C$6, H99+1, TRUE, "")</f>
        <v>96</v>
      </c>
      <c r="I100" s="13" cm="1">
        <f t="array" ref="I100">IFERROR(_xlfn.IFS(O100 &gt; 0, I99, O100 &lt;= 0, ""), "")</f>
        <v>3171.3589056483493</v>
      </c>
      <c r="J100" s="13">
        <f t="shared" si="2"/>
        <v>301.19846944214976</v>
      </c>
      <c r="K100" s="13">
        <f>IFERROR(I100-P100, "")</f>
        <v>2870.1604362061994</v>
      </c>
      <c r="L100" s="13"/>
      <c r="M100" s="20">
        <f t="shared" si="3"/>
        <v>72287.63266611594</v>
      </c>
      <c r="O100" s="20">
        <f>IF(O99 &lt;= 0, "", IFERROR(O99 - K99 - L99, ""))</f>
        <v>72287.63266611594</v>
      </c>
      <c r="P100" s="13">
        <f>IF(O100 = 0, "", IFERROR(O100 * C$3 / C$5, ""))</f>
        <v>301.19846944214976</v>
      </c>
    </row>
    <row r="101" spans="7:16" ht="15">
      <c r="G101" s="11" cm="1">
        <f t="array" ref="G101">_xlfn.IFS(H101="", "", H101&gt;0, IFERROR(EDATE(G100, H$5), "Invalid date"))</f>
        <v>48523</v>
      </c>
      <c r="H101" s="12" cm="1">
        <f t="array" ref="H101">_xlfn.IFS(H100&gt;C$6, "", H100&lt;C$6, H100+1, TRUE, "")</f>
        <v>97</v>
      </c>
      <c r="I101" s="13" cm="1">
        <f t="array" ref="I101">IFERROR(_xlfn.IFS(O101 &gt; 0, I100, O101 &lt;= 0, ""), "")</f>
        <v>3171.3589056483493</v>
      </c>
      <c r="J101" s="13">
        <f t="shared" si="2"/>
        <v>289.2394676246239</v>
      </c>
      <c r="K101" s="13">
        <f>IFERROR(I101-P101, "")</f>
        <v>2882.1194380237253</v>
      </c>
      <c r="L101" s="13"/>
      <c r="M101" s="20">
        <f t="shared" si="3"/>
        <v>69417.472229909734</v>
      </c>
      <c r="O101" s="20">
        <f>IF(O100 &lt;= 0, "", IFERROR(O100 - K100 - L100, ""))</f>
        <v>69417.472229909734</v>
      </c>
      <c r="P101" s="13">
        <f>IF(O101 = 0, "", IFERROR(O101 * C$3 / C$5, ""))</f>
        <v>289.2394676246239</v>
      </c>
    </row>
    <row r="102" spans="7:16" ht="15">
      <c r="G102" s="11" cm="1">
        <f t="array" ref="G102">_xlfn.IFS(H102="", "", H102&gt;0, IFERROR(EDATE(G101, H$5), "Invalid date"))</f>
        <v>48553</v>
      </c>
      <c r="H102" s="12" cm="1">
        <f t="array" ref="H102">_xlfn.IFS(H101&gt;C$6, "", H101&lt;C$6, H101+1, TRUE, "")</f>
        <v>98</v>
      </c>
      <c r="I102" s="13" cm="1">
        <f t="array" ref="I102">IFERROR(_xlfn.IFS(O102 &gt; 0, I101, O102 &lt;= 0, ""), "")</f>
        <v>3171.3589056483493</v>
      </c>
      <c r="J102" s="13">
        <f t="shared" si="2"/>
        <v>277.23063663285836</v>
      </c>
      <c r="K102" s="13">
        <f>IFERROR(I102-P102, "")</f>
        <v>2894.1282690154908</v>
      </c>
      <c r="L102" s="13"/>
      <c r="M102" s="20">
        <f t="shared" si="3"/>
        <v>66535.352791886005</v>
      </c>
      <c r="O102" s="20">
        <f>IF(O101 &lt;= 0, "", IFERROR(O101 - K101 - L101, ""))</f>
        <v>66535.352791886005</v>
      </c>
      <c r="P102" s="13">
        <f>IF(O102 = 0, "", IFERROR(O102 * C$3 / C$5, ""))</f>
        <v>277.23063663285836</v>
      </c>
    </row>
    <row r="103" spans="7:16" ht="15">
      <c r="G103" s="11" cm="1">
        <f t="array" ref="G103">_xlfn.IFS(H103="", "", H103&gt;0, IFERROR(EDATE(G102, H$5), "Invalid date"))</f>
        <v>48584</v>
      </c>
      <c r="H103" s="12" cm="1">
        <f t="array" ref="H103">_xlfn.IFS(H102&gt;C$6, "", H102&lt;C$6, H102+1, TRUE, "")</f>
        <v>99</v>
      </c>
      <c r="I103" s="13" cm="1">
        <f t="array" ref="I103">IFERROR(_xlfn.IFS(O103 &gt; 0, I102, O103 &lt;= 0, ""), "")</f>
        <v>3171.3589056483493</v>
      </c>
      <c r="J103" s="13">
        <f t="shared" si="2"/>
        <v>265.1717688452938</v>
      </c>
      <c r="K103" s="13">
        <f>IFERROR(I103-P103, "")</f>
        <v>2906.1871368030556</v>
      </c>
      <c r="L103" s="13"/>
      <c r="M103" s="20">
        <f t="shared" si="3"/>
        <v>63641.224522870514</v>
      </c>
      <c r="O103" s="20">
        <f>IF(O102 &lt;= 0, "", IFERROR(O102 - K102 - L102, ""))</f>
        <v>63641.224522870514</v>
      </c>
      <c r="P103" s="13">
        <f>IF(O103 = 0, "", IFERROR(O103 * C$3 / C$5, ""))</f>
        <v>265.1717688452938</v>
      </c>
    </row>
    <row r="104" spans="7:16" ht="15">
      <c r="G104" s="11" cm="1">
        <f t="array" ref="G104">_xlfn.IFS(H104="", "", H104&gt;0, IFERROR(EDATE(G103, H$5), "Invalid date"))</f>
        <v>48615</v>
      </c>
      <c r="H104" s="12" cm="1">
        <f t="array" ref="H104">_xlfn.IFS(H103&gt;C$6, "", H103&lt;C$6, H103+1, TRUE, "")</f>
        <v>100</v>
      </c>
      <c r="I104" s="13" cm="1">
        <f t="array" ref="I104">IFERROR(_xlfn.IFS(O104 &gt; 0, I103, O104 &lt;= 0, ""), "")</f>
        <v>3171.3589056483493</v>
      </c>
      <c r="J104" s="13">
        <f t="shared" si="2"/>
        <v>253.06265577528109</v>
      </c>
      <c r="K104" s="13">
        <f>IFERROR(I104-P104, "")</f>
        <v>2918.2962498730681</v>
      </c>
      <c r="L104" s="13"/>
      <c r="M104" s="20">
        <f t="shared" si="3"/>
        <v>60735.037386067459</v>
      </c>
      <c r="O104" s="20">
        <f>IF(O103 &lt;= 0, "", IFERROR(O103 - K103 - L103, ""))</f>
        <v>60735.037386067459</v>
      </c>
      <c r="P104" s="13">
        <f>IF(O104 = 0, "", IFERROR(O104 * C$3 / C$5, ""))</f>
        <v>253.06265577528109</v>
      </c>
    </row>
    <row r="105" spans="7:16" ht="15">
      <c r="G105" s="11" cm="1">
        <f t="array" ref="G105">_xlfn.IFS(H105="", "", H105&gt;0, IFERROR(EDATE(G104, H$5), "Invalid date"))</f>
        <v>48643</v>
      </c>
      <c r="H105" s="12" cm="1">
        <f t="array" ref="H105">_xlfn.IFS(H104&gt;C$6, "", H104&lt;C$6, H104+1, TRUE, "")</f>
        <v>101</v>
      </c>
      <c r="I105" s="13" cm="1">
        <f t="array" ref="I105">IFERROR(_xlfn.IFS(O105 &gt; 0, I104, O105 &lt;= 0, ""), "")</f>
        <v>3171.3589056483493</v>
      </c>
      <c r="J105" s="13">
        <f t="shared" si="2"/>
        <v>240.90308806747666</v>
      </c>
      <c r="K105" s="13">
        <f>IFERROR(I105-P105, "")</f>
        <v>2930.4558175808725</v>
      </c>
      <c r="L105" s="13"/>
      <c r="M105" s="20">
        <f t="shared" si="3"/>
        <v>57816.741136194389</v>
      </c>
      <c r="O105" s="20">
        <f>IF(O104 &lt;= 0, "", IFERROR(O104 - K104 - L104, ""))</f>
        <v>57816.741136194389</v>
      </c>
      <c r="P105" s="13">
        <f>IF(O105 = 0, "", IFERROR(O105 * C$3 / C$5, ""))</f>
        <v>240.90308806747666</v>
      </c>
    </row>
    <row r="106" spans="7:16" ht="15">
      <c r="G106" s="11" cm="1">
        <f t="array" ref="G106">_xlfn.IFS(H106="", "", H106&gt;0, IFERROR(EDATE(G105, H$5), "Invalid date"))</f>
        <v>48674</v>
      </c>
      <c r="H106" s="12" cm="1">
        <f t="array" ref="H106">_xlfn.IFS(H105&gt;C$6, "", H105&lt;C$6, H105+1, TRUE, "")</f>
        <v>102</v>
      </c>
      <c r="I106" s="13" cm="1">
        <f t="array" ref="I106">IFERROR(_xlfn.IFS(O106 &gt; 0, I105, O106 &lt;= 0, ""), "")</f>
        <v>3171.3589056483493</v>
      </c>
      <c r="J106" s="13">
        <f t="shared" si="2"/>
        <v>228.69285549422298</v>
      </c>
      <c r="K106" s="13">
        <f>IFERROR(I106-P106, "")</f>
        <v>2942.6660501541264</v>
      </c>
      <c r="L106" s="13"/>
      <c r="M106" s="20">
        <f t="shared" si="3"/>
        <v>54886.285318613518</v>
      </c>
      <c r="O106" s="20">
        <f>IF(O105 &lt;= 0, "", IFERROR(O105 - K105 - L105, ""))</f>
        <v>54886.285318613518</v>
      </c>
      <c r="P106" s="13">
        <f>IF(O106 = 0, "", IFERROR(O106 * C$3 / C$5, ""))</f>
        <v>228.69285549422298</v>
      </c>
    </row>
    <row r="107" spans="7:16" ht="15">
      <c r="G107" s="11" cm="1">
        <f t="array" ref="G107">_xlfn.IFS(H107="", "", H107&gt;0, IFERROR(EDATE(G106, H$5), "Invalid date"))</f>
        <v>48704</v>
      </c>
      <c r="H107" s="12" cm="1">
        <f t="array" ref="H107">_xlfn.IFS(H106&gt;C$6, "", H106&lt;C$6, H106+1, TRUE, "")</f>
        <v>103</v>
      </c>
      <c r="I107" s="13" cm="1">
        <f t="array" ref="I107">IFERROR(_xlfn.IFS(O107 &gt; 0, I106, O107 &lt;= 0, ""), "")</f>
        <v>3171.3589056483493</v>
      </c>
      <c r="J107" s="13">
        <f t="shared" si="2"/>
        <v>216.43174695191416</v>
      </c>
      <c r="K107" s="13">
        <f>IFERROR(I107-P107, "")</f>
        <v>2954.9271586964351</v>
      </c>
      <c r="L107" s="13"/>
      <c r="M107" s="20">
        <f t="shared" si="3"/>
        <v>51943.619268459392</v>
      </c>
      <c r="O107" s="20">
        <f>IF(O106 &lt;= 0, "", IFERROR(O106 - K106 - L106, ""))</f>
        <v>51943.619268459392</v>
      </c>
      <c r="P107" s="13">
        <f>IF(O107 = 0, "", IFERROR(O107 * C$3 / C$5, ""))</f>
        <v>216.43174695191416</v>
      </c>
    </row>
    <row r="108" spans="7:16" ht="15">
      <c r="G108" s="11" cm="1">
        <f t="array" ref="G108">_xlfn.IFS(H108="", "", H108&gt;0, IFERROR(EDATE(G107, H$5), "Invalid date"))</f>
        <v>48735</v>
      </c>
      <c r="H108" s="12" cm="1">
        <f t="array" ref="H108">_xlfn.IFS(H107&gt;C$6, "", H107&lt;C$6, H107+1, TRUE, "")</f>
        <v>104</v>
      </c>
      <c r="I108" s="13" cm="1">
        <f t="array" ref="I108">IFERROR(_xlfn.IFS(O108 &gt; 0, I107, O108 &lt;= 0, ""), "")</f>
        <v>3171.3589056483493</v>
      </c>
      <c r="J108" s="13">
        <f t="shared" si="2"/>
        <v>204.11955045734564</v>
      </c>
      <c r="K108" s="13">
        <f>IFERROR(I108-P108, "")</f>
        <v>2967.2393551910036</v>
      </c>
      <c r="L108" s="13"/>
      <c r="M108" s="20">
        <f t="shared" si="3"/>
        <v>48988.692109762953</v>
      </c>
      <c r="O108" s="20">
        <f>IF(O107 &lt;= 0, "", IFERROR(O107 - K107 - L107, ""))</f>
        <v>48988.692109762953</v>
      </c>
      <c r="P108" s="13">
        <f>IF(O108 = 0, "", IFERROR(O108 * C$3 / C$5, ""))</f>
        <v>204.11955045734564</v>
      </c>
    </row>
    <row r="109" spans="7:16" ht="15">
      <c r="G109" s="11" cm="1">
        <f t="array" ref="G109">_xlfn.IFS(H109="", "", H109&gt;0, IFERROR(EDATE(G108, H$5), "Invalid date"))</f>
        <v>48765</v>
      </c>
      <c r="H109" s="12" cm="1">
        <f t="array" ref="H109">_xlfn.IFS(H108&gt;C$6, "", H108&lt;C$6, H108+1, TRUE, "")</f>
        <v>105</v>
      </c>
      <c r="I109" s="13" cm="1">
        <f t="array" ref="I109">IFERROR(_xlfn.IFS(O109 &gt; 0, I108, O109 &lt;= 0, ""), "")</f>
        <v>3171.3589056483493</v>
      </c>
      <c r="J109" s="13">
        <f t="shared" si="2"/>
        <v>191.75605314404979</v>
      </c>
      <c r="K109" s="13">
        <f>IFERROR(I109-P109, "")</f>
        <v>2979.6028525042993</v>
      </c>
      <c r="L109" s="13"/>
      <c r="M109" s="20">
        <f t="shared" si="3"/>
        <v>46021.452754571947</v>
      </c>
      <c r="O109" s="20">
        <f>IF(O108 &lt;= 0, "", IFERROR(O108 - K108 - L108, ""))</f>
        <v>46021.452754571947</v>
      </c>
      <c r="P109" s="13">
        <f>IF(O109 = 0, "", IFERROR(O109 * C$3 / C$5, ""))</f>
        <v>191.75605314404979</v>
      </c>
    </row>
    <row r="110" spans="7:16" ht="15">
      <c r="G110" s="11" cm="1">
        <f t="array" ref="G110">_xlfn.IFS(H110="", "", H110&gt;0, IFERROR(EDATE(G109, H$5), "Invalid date"))</f>
        <v>48796</v>
      </c>
      <c r="H110" s="12" cm="1">
        <f t="array" ref="H110">_xlfn.IFS(H109&gt;C$6, "", H109&lt;C$6, H109+1, TRUE, "")</f>
        <v>106</v>
      </c>
      <c r="I110" s="13" cm="1">
        <f t="array" ref="I110">IFERROR(_xlfn.IFS(O110 &gt; 0, I109, O110 &lt;= 0, ""), "")</f>
        <v>3171.3589056483493</v>
      </c>
      <c r="J110" s="13">
        <f t="shared" si="2"/>
        <v>179.34104125861521</v>
      </c>
      <c r="K110" s="13">
        <f>IFERROR(I110-P110, "")</f>
        <v>2992.0178643897339</v>
      </c>
      <c r="L110" s="13"/>
      <c r="M110" s="20">
        <f t="shared" si="3"/>
        <v>43041.849902067646</v>
      </c>
      <c r="O110" s="20">
        <f>IF(O109 &lt;= 0, "", IFERROR(O109 - K109 - L109, ""))</f>
        <v>43041.849902067646</v>
      </c>
      <c r="P110" s="13">
        <f>IF(O110 = 0, "", IFERROR(O110 * C$3 / C$5, ""))</f>
        <v>179.34104125861521</v>
      </c>
    </row>
    <row r="111" spans="7:16" ht="15">
      <c r="G111" s="11" cm="1">
        <f t="array" ref="G111">_xlfn.IFS(H111="", "", H111&gt;0, IFERROR(EDATE(G110, H$5), "Invalid date"))</f>
        <v>48827</v>
      </c>
      <c r="H111" s="12" cm="1">
        <f t="array" ref="H111">_xlfn.IFS(H110&gt;C$6, "", H110&lt;C$6, H110+1, TRUE, "")</f>
        <v>107</v>
      </c>
      <c r="I111" s="13" cm="1">
        <f t="array" ref="I111">IFERROR(_xlfn.IFS(O111 &gt; 0, I110, O111 &lt;= 0, ""), "")</f>
        <v>3171.3589056483493</v>
      </c>
      <c r="J111" s="13">
        <f t="shared" si="2"/>
        <v>166.87430015699132</v>
      </c>
      <c r="K111" s="13">
        <f>IFERROR(I111-P111, "")</f>
        <v>3004.4846054913578</v>
      </c>
      <c r="L111" s="13"/>
      <c r="M111" s="20">
        <f t="shared" si="3"/>
        <v>40049.832037677916</v>
      </c>
      <c r="O111" s="20">
        <f>IF(O110 &lt;= 0, "", IFERROR(O110 - K110 - L110, ""))</f>
        <v>40049.832037677916</v>
      </c>
      <c r="P111" s="13">
        <f>IF(O111 = 0, "", IFERROR(O111 * C$3 / C$5, ""))</f>
        <v>166.87430015699132</v>
      </c>
    </row>
    <row r="112" spans="7:16" ht="15">
      <c r="G112" s="11" cm="1">
        <f t="array" ref="G112">_xlfn.IFS(H112="", "", H112&gt;0, IFERROR(EDATE(G111, H$5), "Invalid date"))</f>
        <v>48857</v>
      </c>
      <c r="H112" s="12" cm="1">
        <f t="array" ref="H112">_xlfn.IFS(H111&gt;C$6, "", H111&lt;C$6, H111+1, TRUE, "")</f>
        <v>108</v>
      </c>
      <c r="I112" s="13" cm="1">
        <f t="array" ref="I112">IFERROR(_xlfn.IFS(O112 &gt; 0, I111, O112 &lt;= 0, ""), "")</f>
        <v>3171.3589056483493</v>
      </c>
      <c r="J112" s="13">
        <f t="shared" si="2"/>
        <v>154.35561430077732</v>
      </c>
      <c r="K112" s="13">
        <f>IFERROR(I112-P112, "")</f>
        <v>3017.003291347572</v>
      </c>
      <c r="L112" s="13"/>
      <c r="M112" s="20">
        <f t="shared" si="3"/>
        <v>37045.347432186558</v>
      </c>
      <c r="O112" s="20">
        <f>IF(O111 &lt;= 0, "", IFERROR(O111 - K111 - L111, ""))</f>
        <v>37045.347432186558</v>
      </c>
      <c r="P112" s="13">
        <f>IF(O112 = 0, "", IFERROR(O112 * C$3 / C$5, ""))</f>
        <v>154.35561430077732</v>
      </c>
    </row>
    <row r="113" spans="7:16" ht="15">
      <c r="G113" s="11" cm="1">
        <f t="array" ref="G113">_xlfn.IFS(H113="", "", H113&gt;0, IFERROR(EDATE(G112, H$5), "Invalid date"))</f>
        <v>48888</v>
      </c>
      <c r="H113" s="12" cm="1">
        <f t="array" ref="H113">_xlfn.IFS(H112&gt;C$6, "", H112&lt;C$6, H112+1, TRUE, "")</f>
        <v>109</v>
      </c>
      <c r="I113" s="13" cm="1">
        <f t="array" ref="I113">IFERROR(_xlfn.IFS(O113 &gt; 0, I112, O113 &lt;= 0, ""), "")</f>
        <v>3171.3589056483493</v>
      </c>
      <c r="J113" s="13">
        <f t="shared" si="2"/>
        <v>141.78476725349577</v>
      </c>
      <c r="K113" s="13">
        <f>IFERROR(I113-P113, "")</f>
        <v>3029.5741383948534</v>
      </c>
      <c r="L113" s="13"/>
      <c r="M113" s="20">
        <f t="shared" si="3"/>
        <v>34028.344140838984</v>
      </c>
      <c r="O113" s="20">
        <f>IF(O112 &lt;= 0, "", IFERROR(O112 - K112 - L112, ""))</f>
        <v>34028.344140838984</v>
      </c>
      <c r="P113" s="13">
        <f>IF(O113 = 0, "", IFERROR(O113 * C$3 / C$5, ""))</f>
        <v>141.78476725349577</v>
      </c>
    </row>
    <row r="114" spans="7:16" ht="15">
      <c r="G114" s="11" cm="1">
        <f t="array" ref="G114">_xlfn.IFS(H114="", "", H114&gt;0, IFERROR(EDATE(G113, H$5), "Invalid date"))</f>
        <v>48918</v>
      </c>
      <c r="H114" s="12" cm="1">
        <f t="array" ref="H114">_xlfn.IFS(H113&gt;C$6, "", H113&lt;C$6, H113+1, TRUE, "")</f>
        <v>110</v>
      </c>
      <c r="I114" s="13" cm="1">
        <f t="array" ref="I114">IFERROR(_xlfn.IFS(O114 &gt; 0, I113, O114 &lt;= 0, ""), "")</f>
        <v>3171.3589056483493</v>
      </c>
      <c r="J114" s="13">
        <f t="shared" si="2"/>
        <v>129.16154167685053</v>
      </c>
      <c r="K114" s="13">
        <f>IFERROR(I114-P114, "")</f>
        <v>3042.1973639714988</v>
      </c>
      <c r="L114" s="13"/>
      <c r="M114" s="20">
        <f t="shared" si="3"/>
        <v>30998.770002444129</v>
      </c>
      <c r="O114" s="20">
        <f>IF(O113 &lt;= 0, "", IFERROR(O113 - K113 - L113, ""))</f>
        <v>30998.770002444129</v>
      </c>
      <c r="P114" s="13">
        <f>IF(O114 = 0, "", IFERROR(O114 * C$3 / C$5, ""))</f>
        <v>129.16154167685053</v>
      </c>
    </row>
    <row r="115" spans="7:16" ht="15">
      <c r="G115" s="11" cm="1">
        <f t="array" ref="G115">_xlfn.IFS(H115="", "", H115&gt;0, IFERROR(EDATE(G114, H$5), "Invalid date"))</f>
        <v>48949</v>
      </c>
      <c r="H115" s="12" cm="1">
        <f t="array" ref="H115">_xlfn.IFS(H114&gt;C$6, "", H114&lt;C$6, H114+1, TRUE, "")</f>
        <v>111</v>
      </c>
      <c r="I115" s="13" cm="1">
        <f t="array" ref="I115">IFERROR(_xlfn.IFS(O115 &gt; 0, I114, O115 &lt;= 0, ""), "")</f>
        <v>3171.3589056483493</v>
      </c>
      <c r="J115" s="13">
        <f t="shared" si="2"/>
        <v>116.48571932696929</v>
      </c>
      <c r="K115" s="13">
        <f>IFERROR(I115-P115, "")</f>
        <v>3054.8731863213798</v>
      </c>
      <c r="L115" s="13"/>
      <c r="M115" s="20">
        <f t="shared" si="3"/>
        <v>27956.572638472629</v>
      </c>
      <c r="O115" s="20">
        <f>IF(O114 &lt;= 0, "", IFERROR(O114 - K114 - L114, ""))</f>
        <v>27956.572638472629</v>
      </c>
      <c r="P115" s="13">
        <f>IF(O115 = 0, "", IFERROR(O115 * C$3 / C$5, ""))</f>
        <v>116.48571932696929</v>
      </c>
    </row>
    <row r="116" spans="7:16" ht="15">
      <c r="G116" s="11" cm="1">
        <f t="array" ref="G116">_xlfn.IFS(H116="", "", H116&gt;0, IFERROR(EDATE(G115, H$5), "Invalid date"))</f>
        <v>48980</v>
      </c>
      <c r="H116" s="12" cm="1">
        <f t="array" ref="H116">_xlfn.IFS(H115&gt;C$6, "", H115&lt;C$6, H115+1, TRUE, "")</f>
        <v>112</v>
      </c>
      <c r="I116" s="13" cm="1">
        <f t="array" ref="I116">IFERROR(_xlfn.IFS(O116 &gt; 0, I115, O116 &lt;= 0, ""), "")</f>
        <v>3171.3589056483493</v>
      </c>
      <c r="J116" s="13">
        <f t="shared" si="2"/>
        <v>103.75708105063022</v>
      </c>
      <c r="K116" s="13">
        <f>IFERROR(I116-P116, "")</f>
        <v>3067.6018245977189</v>
      </c>
      <c r="L116" s="13"/>
      <c r="M116" s="20">
        <f t="shared" si="3"/>
        <v>24901.69945215125</v>
      </c>
      <c r="O116" s="20">
        <f>IF(O115 &lt;= 0, "", IFERROR(O115 - K115 - L115, ""))</f>
        <v>24901.69945215125</v>
      </c>
      <c r="P116" s="13">
        <f>IF(O116 = 0, "", IFERROR(O116 * C$3 / C$5, ""))</f>
        <v>103.75708105063022</v>
      </c>
    </row>
    <row r="117" spans="7:16" ht="15">
      <c r="G117" s="11" cm="1">
        <f t="array" ref="G117">_xlfn.IFS(H117="", "", H117&gt;0, IFERROR(EDATE(G116, H$5), "Invalid date"))</f>
        <v>49008</v>
      </c>
      <c r="H117" s="12" cm="1">
        <f t="array" ref="H117">_xlfn.IFS(H116&gt;C$6, "", H116&lt;C$6, H116+1, TRUE, "")</f>
        <v>113</v>
      </c>
      <c r="I117" s="13" cm="1">
        <f t="array" ref="I117">IFERROR(_xlfn.IFS(O117 &gt; 0, I116, O117 &lt;= 0, ""), "")</f>
        <v>3171.3589056483493</v>
      </c>
      <c r="J117" s="13">
        <f t="shared" si="2"/>
        <v>90.975406781473055</v>
      </c>
      <c r="K117" s="13">
        <f>IFERROR(I117-P117, "")</f>
        <v>3080.3834988668764</v>
      </c>
      <c r="L117" s="13"/>
      <c r="M117" s="20">
        <f t="shared" si="3"/>
        <v>21834.097627553532</v>
      </c>
      <c r="O117" s="20">
        <f>IF(O116 &lt;= 0, "", IFERROR(O116 - K116 - L116, ""))</f>
        <v>21834.097627553532</v>
      </c>
      <c r="P117" s="13">
        <f>IF(O117 = 0, "", IFERROR(O117 * C$3 / C$5, ""))</f>
        <v>90.975406781473055</v>
      </c>
    </row>
    <row r="118" spans="7:16" ht="15">
      <c r="G118" s="11" cm="1">
        <f t="array" ref="G118">_xlfn.IFS(H118="", "", H118&gt;0, IFERROR(EDATE(G117, H$5), "Invalid date"))</f>
        <v>49039</v>
      </c>
      <c r="H118" s="12" cm="1">
        <f t="array" ref="H118">_xlfn.IFS(H117&gt;C$6, "", H117&lt;C$6, H117+1, TRUE, "")</f>
        <v>114</v>
      </c>
      <c r="I118" s="13" cm="1">
        <f t="array" ref="I118">IFERROR(_xlfn.IFS(O118 &gt; 0, I117, O118 &lt;= 0, ""), "")</f>
        <v>3171.3589056483493</v>
      </c>
      <c r="J118" s="13">
        <f t="shared" si="2"/>
        <v>78.140475536194415</v>
      </c>
      <c r="K118" s="13">
        <f>IFERROR(I118-P118, "")</f>
        <v>3093.2184301121547</v>
      </c>
      <c r="L118" s="13"/>
      <c r="M118" s="20">
        <f t="shared" si="3"/>
        <v>18753.714128686657</v>
      </c>
      <c r="O118" s="20">
        <f>IF(O117 &lt;= 0, "", IFERROR(O117 - K117 - L117, ""))</f>
        <v>18753.714128686657</v>
      </c>
      <c r="P118" s="13">
        <f>IF(O118 = 0, "", IFERROR(O118 * C$3 / C$5, ""))</f>
        <v>78.140475536194415</v>
      </c>
    </row>
    <row r="119" spans="7:16" ht="15">
      <c r="G119" s="11" cm="1">
        <f t="array" ref="G119">_xlfn.IFS(H119="", "", H119&gt;0, IFERROR(EDATE(G118, H$5), "Invalid date"))</f>
        <v>49069</v>
      </c>
      <c r="H119" s="12" cm="1">
        <f t="array" ref="H119">_xlfn.IFS(H118&gt;C$6, "", H118&lt;C$6, H118+1, TRUE, "")</f>
        <v>115</v>
      </c>
      <c r="I119" s="13" cm="1">
        <f t="array" ref="I119">IFERROR(_xlfn.IFS(O119 &gt; 0, I118, O119 &lt;= 0, ""), "")</f>
        <v>3171.3589056483493</v>
      </c>
      <c r="J119" s="13">
        <f t="shared" si="2"/>
        <v>65.252065410727099</v>
      </c>
      <c r="K119" s="13">
        <f>IFERROR(I119-P119, "")</f>
        <v>3106.1068402376222</v>
      </c>
      <c r="L119" s="13"/>
      <c r="M119" s="20">
        <f t="shared" si="3"/>
        <v>15660.495698574503</v>
      </c>
      <c r="O119" s="20">
        <f>IF(O118 &lt;= 0, "", IFERROR(O118 - K118 - L118, ""))</f>
        <v>15660.495698574503</v>
      </c>
      <c r="P119" s="13">
        <f>IF(O119 = 0, "", IFERROR(O119 * C$3 / C$5, ""))</f>
        <v>65.252065410727099</v>
      </c>
    </row>
    <row r="120" spans="7:16" ht="15">
      <c r="G120" s="11" cm="1">
        <f t="array" ref="G120">_xlfn.IFS(H120="", "", H120&gt;0, IFERROR(EDATE(G119, H$5), "Invalid date"))</f>
        <v>49100</v>
      </c>
      <c r="H120" s="12" cm="1">
        <f t="array" ref="H120">_xlfn.IFS(H119&gt;C$6, "", H119&lt;C$6, H119+1, TRUE, "")</f>
        <v>116</v>
      </c>
      <c r="I120" s="13" cm="1">
        <f t="array" ref="I120">IFERROR(_xlfn.IFS(O120 &gt; 0, I119, O120 &lt;= 0, ""), "")</f>
        <v>3171.3589056483493</v>
      </c>
      <c r="J120" s="13">
        <f t="shared" si="2"/>
        <v>52.309953576403672</v>
      </c>
      <c r="K120" s="13">
        <f>IFERROR(I120-P120, "")</f>
        <v>3119.0489520719457</v>
      </c>
      <c r="L120" s="13"/>
      <c r="M120" s="20">
        <f t="shared" si="3"/>
        <v>12554.388858336881</v>
      </c>
      <c r="O120" s="20">
        <f>IF(O119 &lt;= 0, "", IFERROR(O119 - K119 - L119, ""))</f>
        <v>12554.388858336881</v>
      </c>
      <c r="P120" s="13">
        <f>IF(O120 = 0, "", IFERROR(O120 * C$3 / C$5, ""))</f>
        <v>52.309953576403672</v>
      </c>
    </row>
    <row r="121" spans="7:16" ht="15">
      <c r="G121" s="11" cm="1">
        <f t="array" ref="G121">_xlfn.IFS(H121="", "", H121&gt;0, IFERROR(EDATE(G120, H$5), "Invalid date"))</f>
        <v>49130</v>
      </c>
      <c r="H121" s="12" cm="1">
        <f t="array" ref="H121">_xlfn.IFS(H120&gt;C$6, "", H120&lt;C$6, H120+1, TRUE, "")</f>
        <v>117</v>
      </c>
      <c r="I121" s="13" cm="1">
        <f t="array" ref="I121">IFERROR(_xlfn.IFS(O121 &gt; 0, I120, O121 &lt;= 0, ""), "")</f>
        <v>3171.3589056483493</v>
      </c>
      <c r="J121" s="13">
        <f t="shared" si="2"/>
        <v>39.313916276103896</v>
      </c>
      <c r="K121" s="13">
        <f>IFERROR(I121-P121, "")</f>
        <v>3132.0449893722453</v>
      </c>
      <c r="L121" s="13"/>
      <c r="M121" s="20">
        <f t="shared" si="3"/>
        <v>9435.3399062649351</v>
      </c>
      <c r="O121" s="20">
        <f>IF(O120 &lt;= 0, "", IFERROR(O120 - K120 - L120, ""))</f>
        <v>9435.3399062649351</v>
      </c>
      <c r="P121" s="13">
        <f>IF(O121 = 0, "", IFERROR(O121 * C$3 / C$5, ""))</f>
        <v>39.313916276103896</v>
      </c>
    </row>
    <row r="122" spans="7:16" ht="15">
      <c r="G122" s="11" cm="1">
        <f t="array" ref="G122">_xlfn.IFS(H122="", "", H122&gt;0, IFERROR(EDATE(G121, H$5), "Invalid date"))</f>
        <v>49161</v>
      </c>
      <c r="H122" s="12" cm="1">
        <f t="array" ref="H122">_xlfn.IFS(H121&gt;C$6, "", H121&lt;C$6, H121+1, TRUE, "")</f>
        <v>118</v>
      </c>
      <c r="I122" s="13" cm="1">
        <f t="array" ref="I122">IFERROR(_xlfn.IFS(O122 &gt; 0, I121, O122 &lt;= 0, ""), "")</f>
        <v>3171.3589056483493</v>
      </c>
      <c r="J122" s="13">
        <f t="shared" si="2"/>
        <v>26.263728820386209</v>
      </c>
      <c r="K122" s="13">
        <f>IFERROR(I122-P122, "")</f>
        <v>3145.0951768279629</v>
      </c>
      <c r="L122" s="13"/>
      <c r="M122" s="20">
        <f t="shared" si="3"/>
        <v>6303.2949168926898</v>
      </c>
      <c r="O122" s="20">
        <f>IF(O121 &lt;= 0, "", IFERROR(O121 - K121 - L121, ""))</f>
        <v>6303.2949168926898</v>
      </c>
      <c r="P122" s="13">
        <f>IF(O122 = 0, "", IFERROR(O122 * C$3 / C$5, ""))</f>
        <v>26.263728820386209</v>
      </c>
    </row>
    <row r="123" spans="7:16" ht="15">
      <c r="G123" s="11" cm="1">
        <f t="array" ref="G123">_xlfn.IFS(H123="", "", H123&gt;0, IFERROR(EDATE(G122, H$5), "Invalid date"))</f>
        <v>49192</v>
      </c>
      <c r="H123" s="12" cm="1">
        <f t="array" ref="H123">_xlfn.IFS(H122&gt;C$6, "", H122&lt;C$6, H122+1, TRUE, "")</f>
        <v>119</v>
      </c>
      <c r="I123" s="13" cm="1">
        <f t="array" ref="I123">IFERROR(_xlfn.IFS(O123 &gt; 0, I122, O123 &lt;= 0, ""), "")</f>
        <v>3171.3589056483493</v>
      </c>
      <c r="J123" s="13">
        <f t="shared" si="2"/>
        <v>13.159165583603029</v>
      </c>
      <c r="K123" s="13">
        <f>IFERROR(I123-P123, "")</f>
        <v>3158.199740064746</v>
      </c>
      <c r="L123" s="13"/>
      <c r="M123" s="20">
        <f t="shared" si="3"/>
        <v>3158.1997400647269</v>
      </c>
      <c r="O123" s="20">
        <f>IF(O122 &lt;= 0, "", IFERROR(O122 - K122 - L122, ""))</f>
        <v>3158.1997400647269</v>
      </c>
      <c r="P123" s="13">
        <f>IF(O123 = 0, "", IFERROR(O123 * C$3 / C$5, ""))</f>
        <v>13.159165583603029</v>
      </c>
    </row>
    <row r="124" spans="7:16" ht="15">
      <c r="G124" s="11" cm="1">
        <f t="array" ref="G124">_xlfn.IFS(H124="", "", H124&gt;0, IFERROR(EDATE(G123, H$5), "Invalid date"))</f>
        <v>49222</v>
      </c>
      <c r="H124" s="12" cm="1">
        <f t="array" ref="H124">_xlfn.IFS(H123&gt;C$6, "", H123&lt;C$6, H123+1, TRUE, "")</f>
        <v>120</v>
      </c>
      <c r="I124" s="13" t="str" cm="1">
        <f t="array" ref="I124">IFERROR(_xlfn.IFS(O124 &gt; 0, I123, O124 &lt;= 0, ""), "")</f>
        <v/>
      </c>
      <c r="J124" s="13" t="str">
        <f t="shared" si="2"/>
        <v/>
      </c>
      <c r="K124" s="13" t="str">
        <f>IFERROR(I124-P124, "")</f>
        <v/>
      </c>
      <c r="L124" s="13"/>
      <c r="M124" s="20" t="str">
        <f t="shared" si="3"/>
        <v/>
      </c>
      <c r="O124" s="20">
        <f>IF(O123 &lt;= 0, "", IFERROR(O123 - K123 - L123, ""))</f>
        <v>-1.9099388737231493E-11</v>
      </c>
      <c r="P124" s="13">
        <f>IF(O124 = 0, "", IFERROR(O124 * C$3 / C$5, ""))</f>
        <v>-7.9580786405131228E-14</v>
      </c>
    </row>
    <row r="125" spans="7:16" ht="15">
      <c r="G125" s="11" t="str" cm="1">
        <f t="array" ref="G125">_xlfn.IFS(H125="", "", H125&gt;0, IFERROR(EDATE(G124, H$5), "Invalid date"))</f>
        <v/>
      </c>
      <c r="H125" s="12" t="str" cm="1">
        <f t="array" ref="H125">_xlfn.IFS(H124&gt;C$6, "", H124&lt;C$6, H124+1, TRUE, "")</f>
        <v/>
      </c>
      <c r="I125" s="13" t="str" cm="1">
        <f t="array" ref="I125">IFERROR(_xlfn.IFS(O125 &gt; 0, I124, O125 &lt;= 0, ""), "")</f>
        <v/>
      </c>
      <c r="J125" s="13" t="str">
        <f t="shared" si="2"/>
        <v/>
      </c>
      <c r="K125" s="13" t="str">
        <f>IFERROR(I125-P125, "")</f>
        <v/>
      </c>
      <c r="L125" s="13"/>
      <c r="M125" s="20" t="str">
        <f t="shared" si="3"/>
        <v/>
      </c>
      <c r="O125" s="20" t="str">
        <f>IF(O124 &lt;= 0, "", IFERROR(O124 - K124 - L124, ""))</f>
        <v/>
      </c>
      <c r="P125" s="13" t="str">
        <f>IF(O125 = 0, "", IFERROR(O125 * C$3 / C$5, ""))</f>
        <v/>
      </c>
    </row>
    <row r="126" spans="7:16" ht="15">
      <c r="G126" s="11" t="str" cm="1">
        <f t="array" ref="G126">_xlfn.IFS(H126="", "", H126&gt;0, IFERROR(EDATE(G125, H$5), "Invalid date"))</f>
        <v/>
      </c>
      <c r="H126" s="12" t="str" cm="1">
        <f t="array" ref="H126">_xlfn.IFS(H125&gt;C$6, "", H125&lt;C$6, H125+1, TRUE, "")</f>
        <v/>
      </c>
      <c r="I126" s="13" t="str" cm="1">
        <f t="array" ref="I126">IFERROR(_xlfn.IFS(O126 &gt; 0, I125, O126 &lt;= 0, ""), "")</f>
        <v/>
      </c>
      <c r="J126" s="13" t="str">
        <f t="shared" si="2"/>
        <v/>
      </c>
      <c r="K126" s="13" t="str">
        <f>IFERROR(I126-P126, "")</f>
        <v/>
      </c>
      <c r="L126" s="13"/>
      <c r="M126" s="20" t="str">
        <f t="shared" si="3"/>
        <v/>
      </c>
      <c r="O126" s="20" t="str">
        <f>IF(O125 &lt;= 0, "", IFERROR(O125 - K125 - L125, ""))</f>
        <v/>
      </c>
      <c r="P126" s="13" t="str">
        <f>IF(O126 = 0, "", IFERROR(O126 * C$3 / C$5, ""))</f>
        <v/>
      </c>
    </row>
    <row r="127" spans="7:16" ht="15">
      <c r="G127" s="11" t="str" cm="1">
        <f t="array" ref="G127">_xlfn.IFS(H127="", "", H127&gt;0, IFERROR(EDATE(G126, H$5), "Invalid date"))</f>
        <v/>
      </c>
      <c r="H127" s="12" t="str" cm="1">
        <f t="array" ref="H127">_xlfn.IFS(H126&gt;C$6, "", H126&lt;C$6, H126+1, TRUE, "")</f>
        <v/>
      </c>
      <c r="I127" s="13" t="str" cm="1">
        <f t="array" ref="I127">IFERROR(_xlfn.IFS(O127 &gt; 0, I126, O127 &lt;= 0, ""), "")</f>
        <v/>
      </c>
      <c r="J127" s="13" t="str">
        <f t="shared" si="2"/>
        <v/>
      </c>
      <c r="K127" s="13" t="str">
        <f>IFERROR(I127-P127, "")</f>
        <v/>
      </c>
      <c r="L127" s="13"/>
      <c r="M127" s="20" t="str">
        <f t="shared" si="3"/>
        <v/>
      </c>
      <c r="O127" s="20" t="str">
        <f>IF(O126 &lt;= 0, "", IFERROR(O126 - K126 - L126, ""))</f>
        <v/>
      </c>
      <c r="P127" s="13" t="str">
        <f>IF(O127 = 0, "", IFERROR(O127 * C$3 / C$5, ""))</f>
        <v/>
      </c>
    </row>
    <row r="128" spans="7:16" ht="15">
      <c r="G128" s="11" t="str" cm="1">
        <f t="array" ref="G128">_xlfn.IFS(H128="", "", H128&gt;0, IFERROR(EDATE(G127, H$5), "Invalid date"))</f>
        <v/>
      </c>
      <c r="H128" s="12" t="str" cm="1">
        <f t="array" ref="H128">_xlfn.IFS(H127&gt;C$6, "", H127&lt;C$6, H127+1, TRUE, "")</f>
        <v/>
      </c>
      <c r="I128" s="13" t="str" cm="1">
        <f t="array" ref="I128">IFERROR(_xlfn.IFS(O128 &gt; 0, I127, O128 &lt;= 0, ""), "")</f>
        <v/>
      </c>
      <c r="J128" s="13" t="str">
        <f t="shared" si="2"/>
        <v/>
      </c>
      <c r="K128" s="13" t="str">
        <f>IFERROR(I128-P128, "")</f>
        <v/>
      </c>
      <c r="L128" s="13"/>
      <c r="M128" s="20" t="str">
        <f t="shared" si="3"/>
        <v/>
      </c>
      <c r="O128" s="20" t="str">
        <f>IF(O127 &lt;= 0, "", IFERROR(O127 - K127 - L127, ""))</f>
        <v/>
      </c>
      <c r="P128" s="13" t="str">
        <f>IF(O128 = 0, "", IFERROR(O128 * C$3 / C$5, ""))</f>
        <v/>
      </c>
    </row>
    <row r="129" spans="7:16" ht="15">
      <c r="G129" s="11" t="str" cm="1">
        <f t="array" ref="G129">_xlfn.IFS(H129="", "", H129&gt;0, IFERROR(EDATE(G128, H$5), "Invalid date"))</f>
        <v/>
      </c>
      <c r="H129" s="12" t="str" cm="1">
        <f t="array" ref="H129">_xlfn.IFS(H128&gt;C$6, "", H128&lt;C$6, H128+1, TRUE, "")</f>
        <v/>
      </c>
      <c r="I129" s="13" t="str" cm="1">
        <f t="array" ref="I129">IFERROR(_xlfn.IFS(O129 &gt; 0, I128, O129 &lt;= 0, ""), "")</f>
        <v/>
      </c>
      <c r="J129" s="13" t="str">
        <f t="shared" si="2"/>
        <v/>
      </c>
      <c r="K129" s="13" t="str">
        <f>IFERROR(I129-P129, "")</f>
        <v/>
      </c>
      <c r="L129" s="13"/>
      <c r="M129" s="20" t="str">
        <f t="shared" si="3"/>
        <v/>
      </c>
      <c r="O129" s="20" t="str">
        <f>IF(O128 &lt;= 0, "", IFERROR(O128 - K128 - L128, ""))</f>
        <v/>
      </c>
      <c r="P129" s="13" t="str">
        <f>IF(O129 = 0, "", IFERROR(O129 * C$3 / C$5, ""))</f>
        <v/>
      </c>
    </row>
    <row r="130" spans="7:16" ht="15">
      <c r="G130" s="11" t="str" cm="1">
        <f t="array" ref="G130">_xlfn.IFS(H130="", "", H130&gt;0, IFERROR(EDATE(G129, H$5), "Invalid date"))</f>
        <v/>
      </c>
      <c r="H130" s="12" t="str" cm="1">
        <f t="array" ref="H130">_xlfn.IFS(H129&gt;C$6, "", H129&lt;C$6, H129+1, TRUE, "")</f>
        <v/>
      </c>
      <c r="I130" s="13" t="str" cm="1">
        <f t="array" ref="I130">IFERROR(_xlfn.IFS(O130 &gt; 0, I129, O130 &lt;= 0, ""), "")</f>
        <v/>
      </c>
      <c r="J130" s="13" t="str">
        <f t="shared" si="2"/>
        <v/>
      </c>
      <c r="K130" s="13" t="str">
        <f>IFERROR(I130-P130, "")</f>
        <v/>
      </c>
      <c r="L130" s="13"/>
      <c r="M130" s="20" t="str">
        <f t="shared" si="3"/>
        <v/>
      </c>
      <c r="O130" s="20" t="str">
        <f>IF(O129 &lt;= 0, "", IFERROR(O129 - K129 - L129, ""))</f>
        <v/>
      </c>
      <c r="P130" s="13" t="str">
        <f>IF(O130 = 0, "", IFERROR(O130 * C$3 / C$5, ""))</f>
        <v/>
      </c>
    </row>
    <row r="131" spans="7:16" ht="15">
      <c r="G131" s="11" t="str" cm="1">
        <f t="array" ref="G131">_xlfn.IFS(H131="", "", H131&gt;0, IFERROR(EDATE(G130, H$5), "Invalid date"))</f>
        <v/>
      </c>
      <c r="H131" s="12" t="str" cm="1">
        <f t="array" ref="H131">_xlfn.IFS(H130&gt;C$6, "", H130&lt;C$6, H130+1, TRUE, "")</f>
        <v/>
      </c>
      <c r="I131" s="13" t="str" cm="1">
        <f t="array" ref="I131">IFERROR(_xlfn.IFS(O131 &gt; 0, I130, O131 &lt;= 0, ""), "")</f>
        <v/>
      </c>
      <c r="J131" s="13" t="str">
        <f t="shared" si="2"/>
        <v/>
      </c>
      <c r="K131" s="13" t="str">
        <f>IFERROR(I131-P131, "")</f>
        <v/>
      </c>
      <c r="L131" s="13"/>
      <c r="M131" s="20" t="str">
        <f t="shared" si="3"/>
        <v/>
      </c>
      <c r="O131" s="20" t="str">
        <f>IF(O130 &lt;= 0, "", IFERROR(O130 - K130 - L130, ""))</f>
        <v/>
      </c>
      <c r="P131" s="13" t="str">
        <f>IF(O131 = 0, "", IFERROR(O131 * C$3 / C$5, ""))</f>
        <v/>
      </c>
    </row>
    <row r="132" spans="7:16" ht="15">
      <c r="G132" s="11" t="str" cm="1">
        <f t="array" ref="G132">_xlfn.IFS(H132="", "", H132&gt;0, IFERROR(EDATE(G131, H$5), "Invalid date"))</f>
        <v/>
      </c>
      <c r="H132" s="12" t="str" cm="1">
        <f t="array" ref="H132">_xlfn.IFS(H131&gt;C$6, "", H131&lt;C$6, H131+1, TRUE, "")</f>
        <v/>
      </c>
      <c r="I132" s="13" t="str" cm="1">
        <f t="array" ref="I132">IFERROR(_xlfn.IFS(O132 &gt; 0, I131, O132 &lt;= 0, ""), "")</f>
        <v/>
      </c>
      <c r="J132" s="13" t="str">
        <f t="shared" si="2"/>
        <v/>
      </c>
      <c r="K132" s="13" t="str">
        <f>IFERROR(I132-P132, "")</f>
        <v/>
      </c>
      <c r="L132" s="13"/>
      <c r="M132" s="20" t="str">
        <f t="shared" si="3"/>
        <v/>
      </c>
      <c r="O132" s="20" t="str">
        <f>IF(O131 &lt;= 0, "", IFERROR(O131 - K131 - L131, ""))</f>
        <v/>
      </c>
      <c r="P132" s="13" t="str">
        <f>IF(O132 = 0, "", IFERROR(O132 * C$3 / C$5, ""))</f>
        <v/>
      </c>
    </row>
    <row r="133" spans="7:16" ht="15">
      <c r="G133" s="11" t="str" cm="1">
        <f t="array" ref="G133">_xlfn.IFS(H133="", "", H133&gt;0, IFERROR(EDATE(G132, H$5), "Invalid date"))</f>
        <v/>
      </c>
      <c r="H133" s="12" t="str" cm="1">
        <f t="array" ref="H133">_xlfn.IFS(H132&gt;C$6, "", H132&lt;C$6, H132+1, TRUE, "")</f>
        <v/>
      </c>
      <c r="I133" s="13" t="str" cm="1">
        <f t="array" ref="I133">IFERROR(_xlfn.IFS(O133 &gt; 0, I132, O133 &lt;= 0, ""), "")</f>
        <v/>
      </c>
      <c r="J133" s="13" t="str">
        <f t="shared" ref="J133:J196" si="4">IF(P133 &gt; 0, P133, "")</f>
        <v/>
      </c>
      <c r="K133" s="13" t="str">
        <f>IFERROR(I133-P133, "")</f>
        <v/>
      </c>
      <c r="L133" s="13"/>
      <c r="M133" s="20" t="str">
        <f t="shared" ref="M133:M196" si="5">IF(O133 &gt; 0, O133, "")</f>
        <v/>
      </c>
      <c r="O133" s="20" t="str">
        <f>IF(O132 &lt;= 0, "", IFERROR(O132 - K132 - L132, ""))</f>
        <v/>
      </c>
      <c r="P133" s="13" t="str">
        <f>IF(O133 = 0, "", IFERROR(O133 * C$3 / C$5, ""))</f>
        <v/>
      </c>
    </row>
    <row r="134" spans="7:16" ht="15">
      <c r="G134" s="11" t="str" cm="1">
        <f t="array" ref="G134">_xlfn.IFS(H134="", "", H134&gt;0, IFERROR(EDATE(G133, H$5), "Invalid date"))</f>
        <v/>
      </c>
      <c r="H134" s="12" t="str" cm="1">
        <f t="array" ref="H134">_xlfn.IFS(H133&gt;C$6, "", H133&lt;C$6, H133+1, TRUE, "")</f>
        <v/>
      </c>
      <c r="I134" s="13" t="str" cm="1">
        <f t="array" ref="I134">IFERROR(_xlfn.IFS(O134 &gt; 0, I133, O134 &lt;= 0, ""), "")</f>
        <v/>
      </c>
      <c r="J134" s="13" t="str">
        <f t="shared" si="4"/>
        <v/>
      </c>
      <c r="K134" s="13" t="str">
        <f>IFERROR(I134-P134, "")</f>
        <v/>
      </c>
      <c r="L134" s="13"/>
      <c r="M134" s="20" t="str">
        <f t="shared" si="5"/>
        <v/>
      </c>
      <c r="O134" s="20" t="str">
        <f>IF(O133 &lt;= 0, "", IFERROR(O133 - K133 - L133, ""))</f>
        <v/>
      </c>
      <c r="P134" s="13" t="str">
        <f>IF(O134 = 0, "", IFERROR(O134 * C$3 / C$5, ""))</f>
        <v/>
      </c>
    </row>
    <row r="135" spans="7:16" ht="15">
      <c r="G135" s="11" t="str" cm="1">
        <f t="array" ref="G135">_xlfn.IFS(H135="", "", H135&gt;0, IFERROR(EDATE(G134, H$5), "Invalid date"))</f>
        <v/>
      </c>
      <c r="H135" s="12" t="str" cm="1">
        <f t="array" ref="H135">_xlfn.IFS(H134&gt;C$6, "", H134&lt;C$6, H134+1, TRUE, "")</f>
        <v/>
      </c>
      <c r="I135" s="13" t="str" cm="1">
        <f t="array" ref="I135">IFERROR(_xlfn.IFS(O135 &gt; 0, I134, O135 &lt;= 0, ""), "")</f>
        <v/>
      </c>
      <c r="J135" s="13" t="str">
        <f t="shared" si="4"/>
        <v/>
      </c>
      <c r="K135" s="13" t="str">
        <f>IFERROR(I135-P135, "")</f>
        <v/>
      </c>
      <c r="L135" s="13"/>
      <c r="M135" s="20" t="str">
        <f t="shared" si="5"/>
        <v/>
      </c>
      <c r="O135" s="20" t="str">
        <f>IF(O134 &lt;= 0, "", IFERROR(O134 - K134 - L134, ""))</f>
        <v/>
      </c>
      <c r="P135" s="13" t="str">
        <f>IF(O135 = 0, "", IFERROR(O135 * C$3 / C$5, ""))</f>
        <v/>
      </c>
    </row>
    <row r="136" spans="7:16" ht="15">
      <c r="G136" s="11" t="str" cm="1">
        <f t="array" ref="G136">_xlfn.IFS(H136="", "", H136&gt;0, IFERROR(EDATE(G135, H$5), "Invalid date"))</f>
        <v/>
      </c>
      <c r="H136" s="12" t="str" cm="1">
        <f t="array" ref="H136">_xlfn.IFS(H135&gt;C$6, "", H135&lt;C$6, H135+1, TRUE, "")</f>
        <v/>
      </c>
      <c r="I136" s="13" t="str" cm="1">
        <f t="array" ref="I136">IFERROR(_xlfn.IFS(O136 &gt; 0, I135, O136 &lt;= 0, ""), "")</f>
        <v/>
      </c>
      <c r="J136" s="13" t="str">
        <f t="shared" si="4"/>
        <v/>
      </c>
      <c r="K136" s="13" t="str">
        <f>IFERROR(I136-P136, "")</f>
        <v/>
      </c>
      <c r="L136" s="13"/>
      <c r="M136" s="20" t="str">
        <f t="shared" si="5"/>
        <v/>
      </c>
      <c r="O136" s="20" t="str">
        <f>IF(O135 &lt;= 0, "", IFERROR(O135 - K135 - L135, ""))</f>
        <v/>
      </c>
      <c r="P136" s="13" t="str">
        <f>IF(O136 = 0, "", IFERROR(O136 * C$3 / C$5, ""))</f>
        <v/>
      </c>
    </row>
    <row r="137" spans="7:16" ht="15">
      <c r="G137" s="11" t="str" cm="1">
        <f t="array" ref="G137">_xlfn.IFS(H137="", "", H137&gt;0, IFERROR(EDATE(G136, H$5), "Invalid date"))</f>
        <v/>
      </c>
      <c r="H137" s="12" t="str" cm="1">
        <f t="array" ref="H137">_xlfn.IFS(H136&gt;C$6, "", H136&lt;C$6, H136+1, TRUE, "")</f>
        <v/>
      </c>
      <c r="I137" s="13" t="str" cm="1">
        <f t="array" ref="I137">IFERROR(_xlfn.IFS(O137 &gt; 0, I136, O137 &lt;= 0, ""), "")</f>
        <v/>
      </c>
      <c r="J137" s="13" t="str">
        <f t="shared" si="4"/>
        <v/>
      </c>
      <c r="K137" s="13" t="str">
        <f>IFERROR(I137-P137, "")</f>
        <v/>
      </c>
      <c r="L137" s="13"/>
      <c r="M137" s="20" t="str">
        <f t="shared" si="5"/>
        <v/>
      </c>
      <c r="O137" s="20" t="str">
        <f>IF(O136 &lt;= 0, "", IFERROR(O136 - K136 - L136, ""))</f>
        <v/>
      </c>
      <c r="P137" s="13" t="str">
        <f>IF(O137 = 0, "", IFERROR(O137 * C$3 / C$5, ""))</f>
        <v/>
      </c>
    </row>
    <row r="138" spans="7:16" ht="15">
      <c r="G138" s="11" t="str" cm="1">
        <f t="array" ref="G138">_xlfn.IFS(H138="", "", H138&gt;0, IFERROR(EDATE(G137, H$5), "Invalid date"))</f>
        <v/>
      </c>
      <c r="H138" s="12" t="str" cm="1">
        <f t="array" ref="H138">_xlfn.IFS(H137&gt;C$6, "", H137&lt;C$6, H137+1, TRUE, "")</f>
        <v/>
      </c>
      <c r="I138" s="13" t="str" cm="1">
        <f t="array" ref="I138">IFERROR(_xlfn.IFS(O138 &gt; 0, I137, O138 &lt;= 0, ""), "")</f>
        <v/>
      </c>
      <c r="J138" s="13" t="str">
        <f t="shared" si="4"/>
        <v/>
      </c>
      <c r="K138" s="13" t="str">
        <f>IFERROR(I138-P138, "")</f>
        <v/>
      </c>
      <c r="L138" s="13"/>
      <c r="M138" s="20" t="str">
        <f t="shared" si="5"/>
        <v/>
      </c>
      <c r="O138" s="20" t="str">
        <f>IF(O137 &lt;= 0, "", IFERROR(O137 - K137 - L137, ""))</f>
        <v/>
      </c>
      <c r="P138" s="13" t="str">
        <f>IF(O138 = 0, "", IFERROR(O138 * C$3 / C$5, ""))</f>
        <v/>
      </c>
    </row>
    <row r="139" spans="7:16" ht="15">
      <c r="G139" s="11" t="str" cm="1">
        <f t="array" ref="G139">_xlfn.IFS(H139="", "", H139&gt;0, IFERROR(EDATE(G138, H$5), "Invalid date"))</f>
        <v/>
      </c>
      <c r="H139" s="12" t="str" cm="1">
        <f t="array" ref="H139">_xlfn.IFS(H138&gt;C$6, "", H138&lt;C$6, H138+1, TRUE, "")</f>
        <v/>
      </c>
      <c r="I139" s="13" t="str" cm="1">
        <f t="array" ref="I139">IFERROR(_xlfn.IFS(O139 &gt; 0, I138, O139 &lt;= 0, ""), "")</f>
        <v/>
      </c>
      <c r="J139" s="13" t="str">
        <f t="shared" si="4"/>
        <v/>
      </c>
      <c r="K139" s="13" t="str">
        <f>IFERROR(I139-P139, "")</f>
        <v/>
      </c>
      <c r="L139" s="13"/>
      <c r="M139" s="20" t="str">
        <f t="shared" si="5"/>
        <v/>
      </c>
      <c r="O139" s="20" t="str">
        <f>IF(O138 &lt;= 0, "", IFERROR(O138 - K138 - L138, ""))</f>
        <v/>
      </c>
      <c r="P139" s="13" t="str">
        <f>IF(O139 = 0, "", IFERROR(O139 * C$3 / C$5, ""))</f>
        <v/>
      </c>
    </row>
    <row r="140" spans="7:16" ht="15">
      <c r="G140" s="11" t="str" cm="1">
        <f t="array" ref="G140">_xlfn.IFS(H140="", "", H140&gt;0, IFERROR(EDATE(G139, H$5), "Invalid date"))</f>
        <v/>
      </c>
      <c r="H140" s="12" t="str" cm="1">
        <f t="array" ref="H140">_xlfn.IFS(H139&gt;C$6, "", H139&lt;C$6, H139+1, TRUE, "")</f>
        <v/>
      </c>
      <c r="I140" s="13" t="str" cm="1">
        <f t="array" ref="I140">IFERROR(_xlfn.IFS(O140 &gt; 0, I139, O140 &lt;= 0, ""), "")</f>
        <v/>
      </c>
      <c r="J140" s="13" t="str">
        <f t="shared" si="4"/>
        <v/>
      </c>
      <c r="K140" s="13" t="str">
        <f>IFERROR(I140-P140, "")</f>
        <v/>
      </c>
      <c r="L140" s="13"/>
      <c r="M140" s="20" t="str">
        <f t="shared" si="5"/>
        <v/>
      </c>
      <c r="O140" s="20" t="str">
        <f>IF(O139 &lt;= 0, "", IFERROR(O139 - K139 - L139, ""))</f>
        <v/>
      </c>
      <c r="P140" s="13" t="str">
        <f>IF(O140 = 0, "", IFERROR(O140 * C$3 / C$5, ""))</f>
        <v/>
      </c>
    </row>
    <row r="141" spans="7:16" ht="15">
      <c r="G141" s="11" t="str" cm="1">
        <f t="array" ref="G141">_xlfn.IFS(H141="", "", H141&gt;0, IFERROR(EDATE(G140, H$5), "Invalid date"))</f>
        <v/>
      </c>
      <c r="H141" s="12" t="str" cm="1">
        <f t="array" ref="H141">_xlfn.IFS(H140&gt;C$6, "", H140&lt;C$6, H140+1, TRUE, "")</f>
        <v/>
      </c>
      <c r="I141" s="13" t="str" cm="1">
        <f t="array" ref="I141">IFERROR(_xlfn.IFS(O141 &gt; 0, I140, O141 &lt;= 0, ""), "")</f>
        <v/>
      </c>
      <c r="J141" s="13" t="str">
        <f t="shared" si="4"/>
        <v/>
      </c>
      <c r="K141" s="13" t="str">
        <f>IFERROR(I141-P141, "")</f>
        <v/>
      </c>
      <c r="L141" s="13"/>
      <c r="M141" s="20" t="str">
        <f t="shared" si="5"/>
        <v/>
      </c>
      <c r="O141" s="20" t="str">
        <f>IF(O140 &lt;= 0, "", IFERROR(O140 - K140 - L140, ""))</f>
        <v/>
      </c>
      <c r="P141" s="13" t="str">
        <f>IF(O141 = 0, "", IFERROR(O141 * C$3 / C$5, ""))</f>
        <v/>
      </c>
    </row>
    <row r="142" spans="7:16" ht="15">
      <c r="G142" s="11" t="str" cm="1">
        <f t="array" ref="G142">_xlfn.IFS(H142="", "", H142&gt;0, IFERROR(EDATE(G141, H$5), "Invalid date"))</f>
        <v/>
      </c>
      <c r="H142" s="12" t="str" cm="1">
        <f t="array" ref="H142">_xlfn.IFS(H141&gt;C$6, "", H141&lt;C$6, H141+1, TRUE, "")</f>
        <v/>
      </c>
      <c r="I142" s="13" t="str" cm="1">
        <f t="array" ref="I142">IFERROR(_xlfn.IFS(O142 &gt; 0, I141, O142 &lt;= 0, ""), "")</f>
        <v/>
      </c>
      <c r="J142" s="13" t="str">
        <f t="shared" si="4"/>
        <v/>
      </c>
      <c r="K142" s="13" t="str">
        <f>IFERROR(I142-P142, "")</f>
        <v/>
      </c>
      <c r="L142" s="13"/>
      <c r="M142" s="20" t="str">
        <f t="shared" si="5"/>
        <v/>
      </c>
      <c r="O142" s="20" t="str">
        <f>IF(O141 &lt;= 0, "", IFERROR(O141 - K141 - L141, ""))</f>
        <v/>
      </c>
      <c r="P142" s="13" t="str">
        <f>IF(O142 = 0, "", IFERROR(O142 * C$3 / C$5, ""))</f>
        <v/>
      </c>
    </row>
    <row r="143" spans="7:16" ht="15">
      <c r="G143" s="11" t="str" cm="1">
        <f t="array" ref="G143">_xlfn.IFS(H143="", "", H143&gt;0, IFERROR(EDATE(G142, H$5), "Invalid date"))</f>
        <v/>
      </c>
      <c r="H143" s="12" t="str" cm="1">
        <f t="array" ref="H143">_xlfn.IFS(H142&gt;C$6, "", H142&lt;C$6, H142+1, TRUE, "")</f>
        <v/>
      </c>
      <c r="I143" s="13" t="str" cm="1">
        <f t="array" ref="I143">IFERROR(_xlfn.IFS(O143 &gt; 0, I142, O143 &lt;= 0, ""), "")</f>
        <v/>
      </c>
      <c r="J143" s="13" t="str">
        <f t="shared" si="4"/>
        <v/>
      </c>
      <c r="K143" s="13" t="str">
        <f>IFERROR(I143-P143, "")</f>
        <v/>
      </c>
      <c r="L143" s="13"/>
      <c r="M143" s="20" t="str">
        <f t="shared" si="5"/>
        <v/>
      </c>
      <c r="O143" s="20" t="str">
        <f>IF(O142 &lt;= 0, "", IFERROR(O142 - K142 - L142, ""))</f>
        <v/>
      </c>
      <c r="P143" s="13" t="str">
        <f>IF(O143 = 0, "", IFERROR(O143 * C$3 / C$5, ""))</f>
        <v/>
      </c>
    </row>
    <row r="144" spans="7:16" ht="15">
      <c r="G144" s="11" t="str" cm="1">
        <f t="array" ref="G144">_xlfn.IFS(H144="", "", H144&gt;0, IFERROR(EDATE(G143, H$5), "Invalid date"))</f>
        <v/>
      </c>
      <c r="H144" s="12" t="str" cm="1">
        <f t="array" ref="H144">_xlfn.IFS(H143&gt;C$6, "", H143&lt;C$6, H143+1, TRUE, "")</f>
        <v/>
      </c>
      <c r="I144" s="13" t="str" cm="1">
        <f t="array" ref="I144">IFERROR(_xlfn.IFS(O144 &gt; 0, I143, O144 &lt;= 0, ""), "")</f>
        <v/>
      </c>
      <c r="J144" s="13" t="str">
        <f t="shared" si="4"/>
        <v/>
      </c>
      <c r="K144" s="13" t="str">
        <f>IFERROR(I144-P144, "")</f>
        <v/>
      </c>
      <c r="L144" s="13"/>
      <c r="M144" s="20" t="str">
        <f t="shared" si="5"/>
        <v/>
      </c>
      <c r="O144" s="20" t="str">
        <f>IF(O143 &lt;= 0, "", IFERROR(O143 - K143 - L143, ""))</f>
        <v/>
      </c>
      <c r="P144" s="13" t="str">
        <f>IF(O144 = 0, "", IFERROR(O144 * C$3 / C$5, ""))</f>
        <v/>
      </c>
    </row>
    <row r="145" spans="7:16" ht="15">
      <c r="G145" s="11" t="str" cm="1">
        <f t="array" ref="G145">_xlfn.IFS(H145="", "", H145&gt;0, IFERROR(EDATE(G144, H$5), "Invalid date"))</f>
        <v/>
      </c>
      <c r="H145" s="12" t="str" cm="1">
        <f t="array" ref="H145">_xlfn.IFS(H144&gt;C$6, "", H144&lt;C$6, H144+1, TRUE, "")</f>
        <v/>
      </c>
      <c r="I145" s="13" t="str" cm="1">
        <f t="array" ref="I145">IFERROR(_xlfn.IFS(O145 &gt; 0, I144, O145 &lt;= 0, ""), "")</f>
        <v/>
      </c>
      <c r="J145" s="13" t="str">
        <f t="shared" si="4"/>
        <v/>
      </c>
      <c r="K145" s="13" t="str">
        <f>IFERROR(I145-P145, "")</f>
        <v/>
      </c>
      <c r="L145" s="13"/>
      <c r="M145" s="20" t="str">
        <f t="shared" si="5"/>
        <v/>
      </c>
      <c r="O145" s="20" t="str">
        <f>IF(O144 &lt;= 0, "", IFERROR(O144 - K144 - L144, ""))</f>
        <v/>
      </c>
      <c r="P145" s="13" t="str">
        <f>IF(O145 = 0, "", IFERROR(O145 * C$3 / C$5, ""))</f>
        <v/>
      </c>
    </row>
    <row r="146" spans="7:16" ht="15">
      <c r="G146" s="11" t="str" cm="1">
        <f t="array" ref="G146">_xlfn.IFS(H146="", "", H146&gt;0, IFERROR(EDATE(G145, H$5), "Invalid date"))</f>
        <v/>
      </c>
      <c r="H146" s="12" t="str" cm="1">
        <f t="array" ref="H146">_xlfn.IFS(H145&gt;C$6, "", H145&lt;C$6, H145+1, TRUE, "")</f>
        <v/>
      </c>
      <c r="I146" s="13" t="str" cm="1">
        <f t="array" ref="I146">IFERROR(_xlfn.IFS(O146 &gt; 0, I145, O146 &lt;= 0, ""), "")</f>
        <v/>
      </c>
      <c r="J146" s="13" t="str">
        <f t="shared" si="4"/>
        <v/>
      </c>
      <c r="K146" s="13" t="str">
        <f>IFERROR(I146-P146, "")</f>
        <v/>
      </c>
      <c r="L146" s="13"/>
      <c r="M146" s="20" t="str">
        <f t="shared" si="5"/>
        <v/>
      </c>
      <c r="O146" s="20" t="str">
        <f>IF(O145 &lt;= 0, "", IFERROR(O145 - K145 - L145, ""))</f>
        <v/>
      </c>
      <c r="P146" s="13" t="str">
        <f>IF(O146 = 0, "", IFERROR(O146 * C$3 / C$5, ""))</f>
        <v/>
      </c>
    </row>
    <row r="147" spans="7:16" ht="15">
      <c r="G147" s="11" t="str" cm="1">
        <f t="array" ref="G147">_xlfn.IFS(H147="", "", H147&gt;0, IFERROR(EDATE(G146, H$5), "Invalid date"))</f>
        <v/>
      </c>
      <c r="H147" s="12" t="str" cm="1">
        <f t="array" ref="H147">_xlfn.IFS(H146&gt;C$6, "", H146&lt;C$6, H146+1, TRUE, "")</f>
        <v/>
      </c>
      <c r="I147" s="13" t="str" cm="1">
        <f t="array" ref="I147">IFERROR(_xlfn.IFS(O147 &gt; 0, I146, O147 &lt;= 0, ""), "")</f>
        <v/>
      </c>
      <c r="J147" s="13" t="str">
        <f t="shared" si="4"/>
        <v/>
      </c>
      <c r="K147" s="13" t="str">
        <f>IFERROR(I147-P147, "")</f>
        <v/>
      </c>
      <c r="L147" s="13"/>
      <c r="M147" s="20" t="str">
        <f t="shared" si="5"/>
        <v/>
      </c>
      <c r="O147" s="20" t="str">
        <f>IF(O146 &lt;= 0, "", IFERROR(O146 - K146 - L146, ""))</f>
        <v/>
      </c>
      <c r="P147" s="13" t="str">
        <f>IF(O147 = 0, "", IFERROR(O147 * C$3 / C$5, ""))</f>
        <v/>
      </c>
    </row>
    <row r="148" spans="7:16" ht="15">
      <c r="G148" s="11" t="str" cm="1">
        <f t="array" ref="G148">_xlfn.IFS(H148="", "", H148&gt;0, IFERROR(EDATE(G147, H$5), "Invalid date"))</f>
        <v/>
      </c>
      <c r="H148" s="12" t="str" cm="1">
        <f t="array" ref="H148">_xlfn.IFS(H147&gt;C$6, "", H147&lt;C$6, H147+1, TRUE, "")</f>
        <v/>
      </c>
      <c r="I148" s="13" t="str" cm="1">
        <f t="array" ref="I148">IFERROR(_xlfn.IFS(O148 &gt; 0, I147, O148 &lt;= 0, ""), "")</f>
        <v/>
      </c>
      <c r="J148" s="13" t="str">
        <f t="shared" si="4"/>
        <v/>
      </c>
      <c r="K148" s="13" t="str">
        <f>IFERROR(I148-P148, "")</f>
        <v/>
      </c>
      <c r="L148" s="13"/>
      <c r="M148" s="20" t="str">
        <f t="shared" si="5"/>
        <v/>
      </c>
      <c r="O148" s="20" t="str">
        <f>IF(O147 &lt;= 0, "", IFERROR(O147 - K147 - L147, ""))</f>
        <v/>
      </c>
      <c r="P148" s="13" t="str">
        <f>IF(O148 = 0, "", IFERROR(O148 * C$3 / C$5, ""))</f>
        <v/>
      </c>
    </row>
    <row r="149" spans="7:16" ht="15">
      <c r="G149" s="11" t="str" cm="1">
        <f t="array" ref="G149">_xlfn.IFS(H149="", "", H149&gt;0, IFERROR(EDATE(G148, H$5), "Invalid date"))</f>
        <v/>
      </c>
      <c r="H149" s="12" t="str" cm="1">
        <f t="array" ref="H149">_xlfn.IFS(H148&gt;C$6, "", H148&lt;C$6, H148+1, TRUE, "")</f>
        <v/>
      </c>
      <c r="I149" s="13" t="str" cm="1">
        <f t="array" ref="I149">IFERROR(_xlfn.IFS(O149 &gt; 0, I148, O149 &lt;= 0, ""), "")</f>
        <v/>
      </c>
      <c r="J149" s="13" t="str">
        <f t="shared" si="4"/>
        <v/>
      </c>
      <c r="K149" s="13" t="str">
        <f>IFERROR(I149-P149, "")</f>
        <v/>
      </c>
      <c r="L149" s="13"/>
      <c r="M149" s="20" t="str">
        <f t="shared" si="5"/>
        <v/>
      </c>
      <c r="O149" s="20" t="str">
        <f>IF(O148 &lt;= 0, "", IFERROR(O148 - K148 - L148, ""))</f>
        <v/>
      </c>
      <c r="P149" s="13" t="str">
        <f>IF(O149 = 0, "", IFERROR(O149 * C$3 / C$5, ""))</f>
        <v/>
      </c>
    </row>
    <row r="150" spans="7:16" ht="15">
      <c r="G150" s="11" t="str" cm="1">
        <f t="array" ref="G150">_xlfn.IFS(H150="", "", H150&gt;0, IFERROR(EDATE(G149, H$5), "Invalid date"))</f>
        <v/>
      </c>
      <c r="H150" s="12" t="str" cm="1">
        <f t="array" ref="H150">_xlfn.IFS(H149&gt;C$6, "", H149&lt;C$6, H149+1, TRUE, "")</f>
        <v/>
      </c>
      <c r="I150" s="13" t="str" cm="1">
        <f t="array" ref="I150">IFERROR(_xlfn.IFS(O150 &gt; 0, I149, O150 &lt;= 0, ""), "")</f>
        <v/>
      </c>
      <c r="J150" s="13" t="str">
        <f t="shared" si="4"/>
        <v/>
      </c>
      <c r="K150" s="13" t="str">
        <f>IFERROR(I150-P150, "")</f>
        <v/>
      </c>
      <c r="L150" s="13"/>
      <c r="M150" s="20" t="str">
        <f t="shared" si="5"/>
        <v/>
      </c>
      <c r="O150" s="20" t="str">
        <f>IF(O149 &lt;= 0, "", IFERROR(O149 - K149 - L149, ""))</f>
        <v/>
      </c>
      <c r="P150" s="13" t="str">
        <f>IF(O150 = 0, "", IFERROR(O150 * C$3 / C$5, ""))</f>
        <v/>
      </c>
    </row>
    <row r="151" spans="7:16" ht="15">
      <c r="G151" s="11" t="str" cm="1">
        <f t="array" ref="G151">_xlfn.IFS(H151="", "", H151&gt;0, IFERROR(EDATE(G150, H$5), "Invalid date"))</f>
        <v/>
      </c>
      <c r="H151" s="12" t="str" cm="1">
        <f t="array" ref="H151">_xlfn.IFS(H150&gt;C$6, "", H150&lt;C$6, H150+1, TRUE, "")</f>
        <v/>
      </c>
      <c r="I151" s="13" t="str" cm="1">
        <f t="array" ref="I151">IFERROR(_xlfn.IFS(O151 &gt; 0, I150, O151 &lt;= 0, ""), "")</f>
        <v/>
      </c>
      <c r="J151" s="13" t="str">
        <f t="shared" si="4"/>
        <v/>
      </c>
      <c r="K151" s="13" t="str">
        <f>IFERROR(I151-P151, "")</f>
        <v/>
      </c>
      <c r="L151" s="13"/>
      <c r="M151" s="20" t="str">
        <f t="shared" si="5"/>
        <v/>
      </c>
      <c r="O151" s="20" t="str">
        <f>IF(O150 &lt;= 0, "", IFERROR(O150 - K150 - L150, ""))</f>
        <v/>
      </c>
      <c r="P151" s="13" t="str">
        <f>IF(O151 = 0, "", IFERROR(O151 * C$3 / C$5, ""))</f>
        <v/>
      </c>
    </row>
    <row r="152" spans="7:16" ht="15">
      <c r="G152" s="11" t="str" cm="1">
        <f t="array" ref="G152">_xlfn.IFS(H152="", "", H152&gt;0, IFERROR(EDATE(G151, H$5), "Invalid date"))</f>
        <v/>
      </c>
      <c r="H152" s="12" t="str" cm="1">
        <f t="array" ref="H152">_xlfn.IFS(H151&gt;C$6, "", H151&lt;C$6, H151+1, TRUE, "")</f>
        <v/>
      </c>
      <c r="I152" s="13" t="str" cm="1">
        <f t="array" ref="I152">IFERROR(_xlfn.IFS(O152 &gt; 0, I151, O152 &lt;= 0, ""), "")</f>
        <v/>
      </c>
      <c r="J152" s="13" t="str">
        <f t="shared" si="4"/>
        <v/>
      </c>
      <c r="K152" s="13" t="str">
        <f>IFERROR(I152-P152, "")</f>
        <v/>
      </c>
      <c r="L152" s="13"/>
      <c r="M152" s="20" t="str">
        <f t="shared" si="5"/>
        <v/>
      </c>
      <c r="O152" s="20" t="str">
        <f>IF(O151 &lt;= 0, "", IFERROR(O151 - K151 - L151, ""))</f>
        <v/>
      </c>
      <c r="P152" s="13" t="str">
        <f>IF(O152 = 0, "", IFERROR(O152 * C$3 / C$5, ""))</f>
        <v/>
      </c>
    </row>
    <row r="153" spans="7:16" ht="15">
      <c r="G153" s="11" t="str" cm="1">
        <f t="array" ref="G153">_xlfn.IFS(H153="", "", H153&gt;0, IFERROR(EDATE(G152, H$5), "Invalid date"))</f>
        <v/>
      </c>
      <c r="H153" s="12" t="str" cm="1">
        <f t="array" ref="H153">_xlfn.IFS(H152&gt;C$6, "", H152&lt;C$6, H152+1, TRUE, "")</f>
        <v/>
      </c>
      <c r="I153" s="13" t="str" cm="1">
        <f t="array" ref="I153">IFERROR(_xlfn.IFS(O153 &gt; 0, I152, O153 &lt;= 0, ""), "")</f>
        <v/>
      </c>
      <c r="J153" s="13" t="str">
        <f t="shared" si="4"/>
        <v/>
      </c>
      <c r="K153" s="13" t="str">
        <f>IFERROR(I153-P153, "")</f>
        <v/>
      </c>
      <c r="L153" s="13"/>
      <c r="M153" s="20" t="str">
        <f t="shared" si="5"/>
        <v/>
      </c>
      <c r="O153" s="20" t="str">
        <f>IF(O152 &lt;= 0, "", IFERROR(O152 - K152 - L152, ""))</f>
        <v/>
      </c>
      <c r="P153" s="13" t="str">
        <f>IF(O153 = 0, "", IFERROR(O153 * C$3 / C$5, ""))</f>
        <v/>
      </c>
    </row>
    <row r="154" spans="7:16" ht="15">
      <c r="G154" s="11" t="str" cm="1">
        <f t="array" ref="G154">_xlfn.IFS(H154="", "", H154&gt;0, IFERROR(EDATE(G153, H$5), "Invalid date"))</f>
        <v/>
      </c>
      <c r="H154" s="12" t="str" cm="1">
        <f t="array" ref="H154">_xlfn.IFS(H153&gt;C$6, "", H153&lt;C$6, H153+1, TRUE, "")</f>
        <v/>
      </c>
      <c r="I154" s="13" t="str" cm="1">
        <f t="array" ref="I154">IFERROR(_xlfn.IFS(O154 &gt; 0, I153, O154 &lt;= 0, ""), "")</f>
        <v/>
      </c>
      <c r="J154" s="13" t="str">
        <f t="shared" si="4"/>
        <v/>
      </c>
      <c r="K154" s="13" t="str">
        <f>IFERROR(I154-P154, "")</f>
        <v/>
      </c>
      <c r="L154" s="13"/>
      <c r="M154" s="20" t="str">
        <f t="shared" si="5"/>
        <v/>
      </c>
      <c r="O154" s="20" t="str">
        <f>IF(O153 &lt;= 0, "", IFERROR(O153 - K153 - L153, ""))</f>
        <v/>
      </c>
      <c r="P154" s="13" t="str">
        <f>IF(O154 = 0, "", IFERROR(O154 * C$3 / C$5, ""))</f>
        <v/>
      </c>
    </row>
    <row r="155" spans="7:16" ht="15">
      <c r="G155" s="11" t="str" cm="1">
        <f t="array" ref="G155">_xlfn.IFS(H155="", "", H155&gt;0, IFERROR(EDATE(G154, H$5), "Invalid date"))</f>
        <v/>
      </c>
      <c r="H155" s="12" t="str" cm="1">
        <f t="array" ref="H155">_xlfn.IFS(H154&gt;C$6, "", H154&lt;C$6, H154+1, TRUE, "")</f>
        <v/>
      </c>
      <c r="I155" s="13" t="str" cm="1">
        <f t="array" ref="I155">IFERROR(_xlfn.IFS(O155 &gt; 0, I154, O155 &lt;= 0, ""), "")</f>
        <v/>
      </c>
      <c r="J155" s="13" t="str">
        <f t="shared" si="4"/>
        <v/>
      </c>
      <c r="K155" s="13" t="str">
        <f>IFERROR(I155-P155, "")</f>
        <v/>
      </c>
      <c r="L155" s="13"/>
      <c r="M155" s="20" t="str">
        <f t="shared" si="5"/>
        <v/>
      </c>
      <c r="O155" s="20" t="str">
        <f>IF(O154 &lt;= 0, "", IFERROR(O154 - K154 - L154, ""))</f>
        <v/>
      </c>
      <c r="P155" s="13" t="str">
        <f>IF(O155 = 0, "", IFERROR(O155 * C$3 / C$5, ""))</f>
        <v/>
      </c>
    </row>
    <row r="156" spans="7:16" ht="15">
      <c r="G156" s="11" t="str" cm="1">
        <f t="array" ref="G156">_xlfn.IFS(H156="", "", H156&gt;0, IFERROR(EDATE(G155, H$5), "Invalid date"))</f>
        <v/>
      </c>
      <c r="H156" s="12" t="str" cm="1">
        <f t="array" ref="H156">_xlfn.IFS(H155&gt;C$6, "", H155&lt;C$6, H155+1, TRUE, "")</f>
        <v/>
      </c>
      <c r="I156" s="13" t="str" cm="1">
        <f t="array" ref="I156">IFERROR(_xlfn.IFS(O156 &gt; 0, I155, O156 &lt;= 0, ""), "")</f>
        <v/>
      </c>
      <c r="J156" s="13" t="str">
        <f t="shared" si="4"/>
        <v/>
      </c>
      <c r="K156" s="13" t="str">
        <f>IFERROR(I156-P156, "")</f>
        <v/>
      </c>
      <c r="L156" s="13"/>
      <c r="M156" s="20" t="str">
        <f t="shared" si="5"/>
        <v/>
      </c>
      <c r="O156" s="20" t="str">
        <f>IF(O155 &lt;= 0, "", IFERROR(O155 - K155 - L155, ""))</f>
        <v/>
      </c>
      <c r="P156" s="13" t="str">
        <f>IF(O156 = 0, "", IFERROR(O156 * C$3 / C$5, ""))</f>
        <v/>
      </c>
    </row>
    <row r="157" spans="7:16" ht="15">
      <c r="G157" s="11" t="str" cm="1">
        <f t="array" ref="G157">_xlfn.IFS(H157="", "", H157&gt;0, IFERROR(EDATE(G156, H$5), "Invalid date"))</f>
        <v/>
      </c>
      <c r="H157" s="12" t="str" cm="1">
        <f t="array" ref="H157">_xlfn.IFS(H156&gt;C$6, "", H156&lt;C$6, H156+1, TRUE, "")</f>
        <v/>
      </c>
      <c r="I157" s="13" t="str" cm="1">
        <f t="array" ref="I157">IFERROR(_xlfn.IFS(O157 &gt; 0, I156, O157 &lt;= 0, ""), "")</f>
        <v/>
      </c>
      <c r="J157" s="13" t="str">
        <f t="shared" si="4"/>
        <v/>
      </c>
      <c r="K157" s="13" t="str">
        <f>IFERROR(I157-P157, "")</f>
        <v/>
      </c>
      <c r="L157" s="13"/>
      <c r="M157" s="20" t="str">
        <f t="shared" si="5"/>
        <v/>
      </c>
      <c r="O157" s="20" t="str">
        <f>IF(O156 &lt;= 0, "", IFERROR(O156 - K156 - L156, ""))</f>
        <v/>
      </c>
      <c r="P157" s="13" t="str">
        <f>IF(O157 = 0, "", IFERROR(O157 * C$3 / C$5, ""))</f>
        <v/>
      </c>
    </row>
    <row r="158" spans="7:16" ht="15">
      <c r="G158" s="11" t="str" cm="1">
        <f t="array" ref="G158">_xlfn.IFS(H158="", "", H158&gt;0, IFERROR(EDATE(G157, H$5), "Invalid date"))</f>
        <v/>
      </c>
      <c r="H158" s="12" t="str" cm="1">
        <f t="array" ref="H158">_xlfn.IFS(H157&gt;C$6, "", H157&lt;C$6, H157+1, TRUE, "")</f>
        <v/>
      </c>
      <c r="I158" s="13" t="str" cm="1">
        <f t="array" ref="I158">IFERROR(_xlfn.IFS(O158 &gt; 0, I157, O158 &lt;= 0, ""), "")</f>
        <v/>
      </c>
      <c r="J158" s="13" t="str">
        <f t="shared" si="4"/>
        <v/>
      </c>
      <c r="K158" s="13" t="str">
        <f>IFERROR(I158-P158, "")</f>
        <v/>
      </c>
      <c r="L158" s="13"/>
      <c r="M158" s="20" t="str">
        <f t="shared" si="5"/>
        <v/>
      </c>
      <c r="O158" s="20" t="str">
        <f>IF(O157 &lt;= 0, "", IFERROR(O157 - K157 - L157, ""))</f>
        <v/>
      </c>
      <c r="P158" s="13" t="str">
        <f>IF(O158 = 0, "", IFERROR(O158 * C$3 / C$5, ""))</f>
        <v/>
      </c>
    </row>
    <row r="159" spans="7:16" ht="15">
      <c r="G159" s="11" t="str" cm="1">
        <f t="array" ref="G159">_xlfn.IFS(H159="", "", H159&gt;0, IFERROR(EDATE(G158, H$5), "Invalid date"))</f>
        <v/>
      </c>
      <c r="H159" s="12" t="str" cm="1">
        <f t="array" ref="H159">_xlfn.IFS(H158&gt;C$6, "", H158&lt;C$6, H158+1, TRUE, "")</f>
        <v/>
      </c>
      <c r="I159" s="13" t="str" cm="1">
        <f t="array" ref="I159">IFERROR(_xlfn.IFS(O159 &gt; 0, I158, O159 &lt;= 0, ""), "")</f>
        <v/>
      </c>
      <c r="J159" s="13" t="str">
        <f t="shared" si="4"/>
        <v/>
      </c>
      <c r="K159" s="13" t="str">
        <f>IFERROR(I159-P159, "")</f>
        <v/>
      </c>
      <c r="L159" s="13"/>
      <c r="M159" s="20" t="str">
        <f t="shared" si="5"/>
        <v/>
      </c>
      <c r="O159" s="20" t="str">
        <f>IF(O158 &lt;= 0, "", IFERROR(O158 - K158 - L158, ""))</f>
        <v/>
      </c>
      <c r="P159" s="13" t="str">
        <f>IF(O159 = 0, "", IFERROR(O159 * C$3 / C$5, ""))</f>
        <v/>
      </c>
    </row>
    <row r="160" spans="7:16" ht="15">
      <c r="G160" s="11" t="str" cm="1">
        <f t="array" ref="G160">_xlfn.IFS(H160="", "", H160&gt;0, IFERROR(EDATE(G159, H$5), "Invalid date"))</f>
        <v/>
      </c>
      <c r="H160" s="12" t="str" cm="1">
        <f t="array" ref="H160">_xlfn.IFS(H159&gt;C$6, "", H159&lt;C$6, H159+1, TRUE, "")</f>
        <v/>
      </c>
      <c r="I160" s="13" t="str" cm="1">
        <f t="array" ref="I160">IFERROR(_xlfn.IFS(O160 &gt; 0, I159, O160 &lt;= 0, ""), "")</f>
        <v/>
      </c>
      <c r="J160" s="13" t="str">
        <f t="shared" si="4"/>
        <v/>
      </c>
      <c r="K160" s="13" t="str">
        <f>IFERROR(I160-P160, "")</f>
        <v/>
      </c>
      <c r="L160" s="13"/>
      <c r="M160" s="20" t="str">
        <f t="shared" si="5"/>
        <v/>
      </c>
      <c r="O160" s="20" t="str">
        <f>IF(O159 &lt;= 0, "", IFERROR(O159 - K159 - L159, ""))</f>
        <v/>
      </c>
      <c r="P160" s="13" t="str">
        <f>IF(O160 = 0, "", IFERROR(O160 * C$3 / C$5, ""))</f>
        <v/>
      </c>
    </row>
    <row r="161" spans="7:16" ht="15">
      <c r="G161" s="11" t="str" cm="1">
        <f t="array" ref="G161">_xlfn.IFS(H161="", "", H161&gt;0, IFERROR(EDATE(G160, H$5), "Invalid date"))</f>
        <v/>
      </c>
      <c r="H161" s="12" t="str" cm="1">
        <f t="array" ref="H161">_xlfn.IFS(H160&gt;C$6, "", H160&lt;C$6, H160+1, TRUE, "")</f>
        <v/>
      </c>
      <c r="I161" s="13" t="str" cm="1">
        <f t="array" ref="I161">IFERROR(_xlfn.IFS(O161 &gt; 0, I160, O161 &lt;= 0, ""), "")</f>
        <v/>
      </c>
      <c r="J161" s="13" t="str">
        <f t="shared" si="4"/>
        <v/>
      </c>
      <c r="K161" s="13" t="str">
        <f>IFERROR(I161-P161, "")</f>
        <v/>
      </c>
      <c r="L161" s="13"/>
      <c r="M161" s="20" t="str">
        <f t="shared" si="5"/>
        <v/>
      </c>
      <c r="O161" s="20" t="str">
        <f>IF(O160 &lt;= 0, "", IFERROR(O160 - K160 - L160, ""))</f>
        <v/>
      </c>
      <c r="P161" s="13" t="str">
        <f>IF(O161 = 0, "", IFERROR(O161 * C$3 / C$5, ""))</f>
        <v/>
      </c>
    </row>
    <row r="162" spans="7:16" ht="15">
      <c r="G162" s="11" t="str" cm="1">
        <f t="array" ref="G162">_xlfn.IFS(H162="", "", H162&gt;0, IFERROR(EDATE(G161, H$5), "Invalid date"))</f>
        <v/>
      </c>
      <c r="H162" s="12" t="str" cm="1">
        <f t="array" ref="H162">_xlfn.IFS(H161&gt;C$6, "", H161&lt;C$6, H161+1, TRUE, "")</f>
        <v/>
      </c>
      <c r="I162" s="13" t="str" cm="1">
        <f t="array" ref="I162">IFERROR(_xlfn.IFS(O162 &gt; 0, I161, O162 &lt;= 0, ""), "")</f>
        <v/>
      </c>
      <c r="J162" s="13" t="str">
        <f t="shared" si="4"/>
        <v/>
      </c>
      <c r="K162" s="13" t="str">
        <f>IFERROR(I162-P162, "")</f>
        <v/>
      </c>
      <c r="L162" s="13"/>
      <c r="M162" s="20" t="str">
        <f t="shared" si="5"/>
        <v/>
      </c>
      <c r="O162" s="20" t="str">
        <f>IF(O161 &lt;= 0, "", IFERROR(O161 - K161 - L161, ""))</f>
        <v/>
      </c>
      <c r="P162" s="13" t="str">
        <f>IF(O162 = 0, "", IFERROR(O162 * C$3 / C$5, ""))</f>
        <v/>
      </c>
    </row>
    <row r="163" spans="7:16" ht="15">
      <c r="G163" s="11" t="str" cm="1">
        <f t="array" ref="G163">_xlfn.IFS(H163="", "", H163&gt;0, IFERROR(EDATE(G162, H$5), "Invalid date"))</f>
        <v/>
      </c>
      <c r="H163" s="12" t="str" cm="1">
        <f t="array" ref="H163">_xlfn.IFS(H162&gt;C$6, "", H162&lt;C$6, H162+1, TRUE, "")</f>
        <v/>
      </c>
      <c r="I163" s="13" t="str" cm="1">
        <f t="array" ref="I163">IFERROR(_xlfn.IFS(O163 &gt; 0, I162, O163 &lt;= 0, ""), "")</f>
        <v/>
      </c>
      <c r="J163" s="13" t="str">
        <f t="shared" si="4"/>
        <v/>
      </c>
      <c r="K163" s="13" t="str">
        <f>IFERROR(I163-P163, "")</f>
        <v/>
      </c>
      <c r="L163" s="13"/>
      <c r="M163" s="20" t="str">
        <f t="shared" si="5"/>
        <v/>
      </c>
      <c r="O163" s="20" t="str">
        <f>IF(O162 &lt;= 0, "", IFERROR(O162 - K162 - L162, ""))</f>
        <v/>
      </c>
      <c r="P163" s="13" t="str">
        <f>IF(O163 = 0, "", IFERROR(O163 * C$3 / C$5, ""))</f>
        <v/>
      </c>
    </row>
    <row r="164" spans="7:16" ht="15">
      <c r="G164" s="11" t="str" cm="1">
        <f t="array" ref="G164">_xlfn.IFS(H164="", "", H164&gt;0, IFERROR(EDATE(G163, H$5), "Invalid date"))</f>
        <v/>
      </c>
      <c r="H164" s="12" t="str" cm="1">
        <f t="array" ref="H164">_xlfn.IFS(H163&gt;C$6, "", H163&lt;C$6, H163+1, TRUE, "")</f>
        <v/>
      </c>
      <c r="I164" s="13" t="str" cm="1">
        <f t="array" ref="I164">IFERROR(_xlfn.IFS(O164 &gt; 0, I163, O164 &lt;= 0, ""), "")</f>
        <v/>
      </c>
      <c r="J164" s="13" t="str">
        <f t="shared" si="4"/>
        <v/>
      </c>
      <c r="K164" s="13" t="str">
        <f>IFERROR(I164-P164, "")</f>
        <v/>
      </c>
      <c r="L164" s="13"/>
      <c r="M164" s="20" t="str">
        <f t="shared" si="5"/>
        <v/>
      </c>
      <c r="O164" s="20" t="str">
        <f>IF(O163 &lt;= 0, "", IFERROR(O163 - K163 - L163, ""))</f>
        <v/>
      </c>
      <c r="P164" s="13" t="str">
        <f>IF(O164 = 0, "", IFERROR(O164 * C$3 / C$5, ""))</f>
        <v/>
      </c>
    </row>
    <row r="165" spans="7:16" ht="15">
      <c r="G165" s="11" t="str" cm="1">
        <f t="array" ref="G165">_xlfn.IFS(H165="", "", H165&gt;0, IFERROR(EDATE(G164, H$5), "Invalid date"))</f>
        <v/>
      </c>
      <c r="H165" s="12" t="str" cm="1">
        <f t="array" ref="H165">_xlfn.IFS(H164&gt;C$6, "", H164&lt;C$6, H164+1, TRUE, "")</f>
        <v/>
      </c>
      <c r="I165" s="13" t="str" cm="1">
        <f t="array" ref="I165">IFERROR(_xlfn.IFS(O165 &gt; 0, I164, O165 &lt;= 0, ""), "")</f>
        <v/>
      </c>
      <c r="J165" s="13" t="str">
        <f t="shared" si="4"/>
        <v/>
      </c>
      <c r="K165" s="13" t="str">
        <f>IFERROR(I165-P165, "")</f>
        <v/>
      </c>
      <c r="L165" s="13"/>
      <c r="M165" s="20" t="str">
        <f t="shared" si="5"/>
        <v/>
      </c>
      <c r="O165" s="20" t="str">
        <f>IF(O164 &lt;= 0, "", IFERROR(O164 - K164 - L164, ""))</f>
        <v/>
      </c>
      <c r="P165" s="13" t="str">
        <f>IF(O165 = 0, "", IFERROR(O165 * C$3 / C$5, ""))</f>
        <v/>
      </c>
    </row>
    <row r="166" spans="7:16" ht="15">
      <c r="G166" s="11" t="str" cm="1">
        <f t="array" ref="G166">_xlfn.IFS(H166="", "", H166&gt;0, IFERROR(EDATE(G165, H$5), "Invalid date"))</f>
        <v/>
      </c>
      <c r="H166" s="12" t="str" cm="1">
        <f t="array" ref="H166">_xlfn.IFS(H165&gt;C$6, "", H165&lt;C$6, H165+1, TRUE, "")</f>
        <v/>
      </c>
      <c r="I166" s="13" t="str" cm="1">
        <f t="array" ref="I166">IFERROR(_xlfn.IFS(O166 &gt; 0, I165, O166 &lt;= 0, ""), "")</f>
        <v/>
      </c>
      <c r="J166" s="13" t="str">
        <f t="shared" si="4"/>
        <v/>
      </c>
      <c r="K166" s="13" t="str">
        <f>IFERROR(I166-P166, "")</f>
        <v/>
      </c>
      <c r="L166" s="13"/>
      <c r="M166" s="20" t="str">
        <f t="shared" si="5"/>
        <v/>
      </c>
      <c r="O166" s="20" t="str">
        <f>IF(O165 &lt;= 0, "", IFERROR(O165 - K165 - L165, ""))</f>
        <v/>
      </c>
      <c r="P166" s="13" t="str">
        <f>IF(O166 = 0, "", IFERROR(O166 * C$3 / C$5, ""))</f>
        <v/>
      </c>
    </row>
    <row r="167" spans="7:16" ht="15">
      <c r="G167" s="11" t="str" cm="1">
        <f t="array" ref="G167">_xlfn.IFS(H167="", "", H167&gt;0, IFERROR(EDATE(G166, H$5), "Invalid date"))</f>
        <v/>
      </c>
      <c r="H167" s="12" t="str" cm="1">
        <f t="array" ref="H167">_xlfn.IFS(H166&gt;C$6, "", H166&lt;C$6, H166+1, TRUE, "")</f>
        <v/>
      </c>
      <c r="I167" s="13" t="str" cm="1">
        <f t="array" ref="I167">IFERROR(_xlfn.IFS(O167 &gt; 0, I166, O167 &lt;= 0, ""), "")</f>
        <v/>
      </c>
      <c r="J167" s="13" t="str">
        <f t="shared" si="4"/>
        <v/>
      </c>
      <c r="K167" s="13" t="str">
        <f>IFERROR(I167-P167, "")</f>
        <v/>
      </c>
      <c r="L167" s="13"/>
      <c r="M167" s="20" t="str">
        <f t="shared" si="5"/>
        <v/>
      </c>
      <c r="O167" s="20" t="str">
        <f>IF(O166 &lt;= 0, "", IFERROR(O166 - K166 - L166, ""))</f>
        <v/>
      </c>
      <c r="P167" s="13" t="str">
        <f>IF(O167 = 0, "", IFERROR(O167 * C$3 / C$5, ""))</f>
        <v/>
      </c>
    </row>
    <row r="168" spans="7:16" ht="15">
      <c r="G168" s="11" t="str" cm="1">
        <f t="array" ref="G168">_xlfn.IFS(H168="", "", H168&gt;0, IFERROR(EDATE(G167, H$5), "Invalid date"))</f>
        <v/>
      </c>
      <c r="H168" s="12" t="str" cm="1">
        <f t="array" ref="H168">_xlfn.IFS(H167&gt;C$6, "", H167&lt;C$6, H167+1, TRUE, "")</f>
        <v/>
      </c>
      <c r="I168" s="13" t="str" cm="1">
        <f t="array" ref="I168">IFERROR(_xlfn.IFS(O168 &gt; 0, I167, O168 &lt;= 0, ""), "")</f>
        <v/>
      </c>
      <c r="J168" s="13" t="str">
        <f t="shared" si="4"/>
        <v/>
      </c>
      <c r="K168" s="13" t="str">
        <f>IFERROR(I168-P168, "")</f>
        <v/>
      </c>
      <c r="L168" s="13"/>
      <c r="M168" s="20" t="str">
        <f t="shared" si="5"/>
        <v/>
      </c>
      <c r="O168" s="20" t="str">
        <f>IF(O167 &lt;= 0, "", IFERROR(O167 - K167 - L167, ""))</f>
        <v/>
      </c>
      <c r="P168" s="13" t="str">
        <f>IF(O168 = 0, "", IFERROR(O168 * C$3 / C$5, ""))</f>
        <v/>
      </c>
    </row>
    <row r="169" spans="7:16" ht="15">
      <c r="G169" s="11" t="str" cm="1">
        <f t="array" ref="G169">_xlfn.IFS(H169="", "", H169&gt;0, IFERROR(EDATE(G168, H$5), "Invalid date"))</f>
        <v/>
      </c>
      <c r="H169" s="12" t="str" cm="1">
        <f t="array" ref="H169">_xlfn.IFS(H168&gt;C$6, "", H168&lt;C$6, H168+1, TRUE, "")</f>
        <v/>
      </c>
      <c r="I169" s="13" t="str" cm="1">
        <f t="array" ref="I169">IFERROR(_xlfn.IFS(O169 &gt; 0, I168, O169 &lt;= 0, ""), "")</f>
        <v/>
      </c>
      <c r="J169" s="13" t="str">
        <f t="shared" si="4"/>
        <v/>
      </c>
      <c r="K169" s="13" t="str">
        <f>IFERROR(I169-P169, "")</f>
        <v/>
      </c>
      <c r="L169" s="13"/>
      <c r="M169" s="20" t="str">
        <f t="shared" si="5"/>
        <v/>
      </c>
      <c r="O169" s="20" t="str">
        <f>IF(O168 &lt;= 0, "", IFERROR(O168 - K168 - L168, ""))</f>
        <v/>
      </c>
      <c r="P169" s="13" t="str">
        <f>IF(O169 = 0, "", IFERROR(O169 * C$3 / C$5, ""))</f>
        <v/>
      </c>
    </row>
    <row r="170" spans="7:16" ht="15">
      <c r="G170" s="11" t="str" cm="1">
        <f t="array" ref="G170">_xlfn.IFS(H170="", "", H170&gt;0, IFERROR(EDATE(G169, H$5), "Invalid date"))</f>
        <v/>
      </c>
      <c r="H170" s="12" t="str" cm="1">
        <f t="array" ref="H170">_xlfn.IFS(H169&gt;C$6, "", H169&lt;C$6, H169+1, TRUE, "")</f>
        <v/>
      </c>
      <c r="I170" s="13" t="str" cm="1">
        <f t="array" ref="I170">IFERROR(_xlfn.IFS(O170 &gt; 0, I169, O170 &lt;= 0, ""), "")</f>
        <v/>
      </c>
      <c r="J170" s="13" t="str">
        <f t="shared" si="4"/>
        <v/>
      </c>
      <c r="K170" s="13" t="str">
        <f>IFERROR(I170-P170, "")</f>
        <v/>
      </c>
      <c r="L170" s="13"/>
      <c r="M170" s="20" t="str">
        <f t="shared" si="5"/>
        <v/>
      </c>
      <c r="O170" s="20" t="str">
        <f>IF(O169 &lt;= 0, "", IFERROR(O169 - K169 - L169, ""))</f>
        <v/>
      </c>
      <c r="P170" s="13" t="str">
        <f>IF(O170 = 0, "", IFERROR(O170 * C$3 / C$5, ""))</f>
        <v/>
      </c>
    </row>
    <row r="171" spans="7:16" ht="15">
      <c r="G171" s="11" t="str" cm="1">
        <f t="array" ref="G171">_xlfn.IFS(H171="", "", H171&gt;0, IFERROR(EDATE(G170, H$5), "Invalid date"))</f>
        <v/>
      </c>
      <c r="H171" s="12" t="str" cm="1">
        <f t="array" ref="H171">_xlfn.IFS(H170&gt;C$6, "", H170&lt;C$6, H170+1, TRUE, "")</f>
        <v/>
      </c>
      <c r="I171" s="13" t="str" cm="1">
        <f t="array" ref="I171">IFERROR(_xlfn.IFS(O171 &gt; 0, I170, O171 &lt;= 0, ""), "")</f>
        <v/>
      </c>
      <c r="J171" s="13" t="str">
        <f t="shared" si="4"/>
        <v/>
      </c>
      <c r="K171" s="13" t="str">
        <f>IFERROR(I171-P171, "")</f>
        <v/>
      </c>
      <c r="L171" s="13"/>
      <c r="M171" s="20" t="str">
        <f t="shared" si="5"/>
        <v/>
      </c>
      <c r="O171" s="20" t="str">
        <f>IF(O170 &lt;= 0, "", IFERROR(O170 - K170 - L170, ""))</f>
        <v/>
      </c>
      <c r="P171" s="13" t="str">
        <f>IF(O171 = 0, "", IFERROR(O171 * C$3 / C$5, ""))</f>
        <v/>
      </c>
    </row>
    <row r="172" spans="7:16" ht="15">
      <c r="G172" s="11" t="str" cm="1">
        <f t="array" ref="G172">_xlfn.IFS(H172="", "", H172&gt;0, IFERROR(EDATE(G171, H$5), "Invalid date"))</f>
        <v/>
      </c>
      <c r="H172" s="12" t="str" cm="1">
        <f t="array" ref="H172">_xlfn.IFS(H171&gt;C$6, "", H171&lt;C$6, H171+1, TRUE, "")</f>
        <v/>
      </c>
      <c r="I172" s="13" t="str" cm="1">
        <f t="array" ref="I172">IFERROR(_xlfn.IFS(O172 &gt; 0, I171, O172 &lt;= 0, ""), "")</f>
        <v/>
      </c>
      <c r="J172" s="13" t="str">
        <f t="shared" si="4"/>
        <v/>
      </c>
      <c r="K172" s="13" t="str">
        <f>IFERROR(I172-P172, "")</f>
        <v/>
      </c>
      <c r="L172" s="13"/>
      <c r="M172" s="20" t="str">
        <f t="shared" si="5"/>
        <v/>
      </c>
      <c r="O172" s="20" t="str">
        <f>IF(O171 &lt;= 0, "", IFERROR(O171 - K171 - L171, ""))</f>
        <v/>
      </c>
      <c r="P172" s="13" t="str">
        <f>IF(O172 = 0, "", IFERROR(O172 * C$3 / C$5, ""))</f>
        <v/>
      </c>
    </row>
    <row r="173" spans="7:16" ht="15">
      <c r="G173" s="11" t="str" cm="1">
        <f t="array" ref="G173">_xlfn.IFS(H173="", "", H173&gt;0, IFERROR(EDATE(G172, H$5), "Invalid date"))</f>
        <v/>
      </c>
      <c r="H173" s="12" t="str" cm="1">
        <f t="array" ref="H173">_xlfn.IFS(H172&gt;C$6, "", H172&lt;C$6, H172+1, TRUE, "")</f>
        <v/>
      </c>
      <c r="I173" s="13" t="str" cm="1">
        <f t="array" ref="I173">IFERROR(_xlfn.IFS(O173 &gt; 0, I172, O173 &lt;= 0, ""), "")</f>
        <v/>
      </c>
      <c r="J173" s="13" t="str">
        <f t="shared" si="4"/>
        <v/>
      </c>
      <c r="K173" s="13" t="str">
        <f>IFERROR(I173-P173, "")</f>
        <v/>
      </c>
      <c r="L173" s="13"/>
      <c r="M173" s="20" t="str">
        <f t="shared" si="5"/>
        <v/>
      </c>
      <c r="O173" s="20" t="str">
        <f>IF(O172 &lt;= 0, "", IFERROR(O172 - K172 - L172, ""))</f>
        <v/>
      </c>
      <c r="P173" s="13" t="str">
        <f>IF(O173 = 0, "", IFERROR(O173 * C$3 / C$5, ""))</f>
        <v/>
      </c>
    </row>
    <row r="174" spans="7:16" ht="15">
      <c r="G174" s="11" t="str" cm="1">
        <f t="array" ref="G174">_xlfn.IFS(H174="", "", H174&gt;0, IFERROR(EDATE(G173, H$5), "Invalid date"))</f>
        <v/>
      </c>
      <c r="H174" s="12" t="str" cm="1">
        <f t="array" ref="H174">_xlfn.IFS(H173&gt;C$6, "", H173&lt;C$6, H173+1, TRUE, "")</f>
        <v/>
      </c>
      <c r="I174" s="13" t="str" cm="1">
        <f t="array" ref="I174">IFERROR(_xlfn.IFS(O174 &gt; 0, I173, O174 &lt;= 0, ""), "")</f>
        <v/>
      </c>
      <c r="J174" s="13" t="str">
        <f t="shared" si="4"/>
        <v/>
      </c>
      <c r="K174" s="13" t="str">
        <f>IFERROR(I174-P174, "")</f>
        <v/>
      </c>
      <c r="L174" s="13"/>
      <c r="M174" s="20" t="str">
        <f t="shared" si="5"/>
        <v/>
      </c>
      <c r="O174" s="20" t="str">
        <f>IF(O173 &lt;= 0, "", IFERROR(O173 - K173 - L173, ""))</f>
        <v/>
      </c>
      <c r="P174" s="13" t="str">
        <f>IF(O174 = 0, "", IFERROR(O174 * C$3 / C$5, ""))</f>
        <v/>
      </c>
    </row>
    <row r="175" spans="7:16" ht="15">
      <c r="G175" s="11" t="str" cm="1">
        <f t="array" ref="G175">_xlfn.IFS(H175="", "", H175&gt;0, IFERROR(EDATE(G174, H$5), "Invalid date"))</f>
        <v/>
      </c>
      <c r="H175" s="12" t="str" cm="1">
        <f t="array" ref="H175">_xlfn.IFS(H174&gt;C$6, "", H174&lt;C$6, H174+1, TRUE, "")</f>
        <v/>
      </c>
      <c r="I175" s="13" t="str" cm="1">
        <f t="array" ref="I175">IFERROR(_xlfn.IFS(O175 &gt; 0, I174, O175 &lt;= 0, ""), "")</f>
        <v/>
      </c>
      <c r="J175" s="13" t="str">
        <f t="shared" si="4"/>
        <v/>
      </c>
      <c r="K175" s="13" t="str">
        <f>IFERROR(I175-P175, "")</f>
        <v/>
      </c>
      <c r="L175" s="13"/>
      <c r="M175" s="20" t="str">
        <f t="shared" si="5"/>
        <v/>
      </c>
      <c r="O175" s="20" t="str">
        <f>IF(O174 &lt;= 0, "", IFERROR(O174 - K174 - L174, ""))</f>
        <v/>
      </c>
      <c r="P175" s="13" t="str">
        <f>IF(O175 = 0, "", IFERROR(O175 * C$3 / C$5, ""))</f>
        <v/>
      </c>
    </row>
    <row r="176" spans="7:16" ht="15">
      <c r="G176" s="11" t="str" cm="1">
        <f t="array" ref="G176">_xlfn.IFS(H176="", "", H176&gt;0, IFERROR(EDATE(G175, H$5), "Invalid date"))</f>
        <v/>
      </c>
      <c r="H176" s="12" t="str" cm="1">
        <f t="array" ref="H176">_xlfn.IFS(H175&gt;C$6, "", H175&lt;C$6, H175+1, TRUE, "")</f>
        <v/>
      </c>
      <c r="I176" s="13" t="str" cm="1">
        <f t="array" ref="I176">IFERROR(_xlfn.IFS(O176 &gt; 0, I175, O176 &lt;= 0, ""), "")</f>
        <v/>
      </c>
      <c r="J176" s="13" t="str">
        <f t="shared" si="4"/>
        <v/>
      </c>
      <c r="K176" s="13" t="str">
        <f>IFERROR(I176-P176, "")</f>
        <v/>
      </c>
      <c r="L176" s="13"/>
      <c r="M176" s="20" t="str">
        <f t="shared" si="5"/>
        <v/>
      </c>
      <c r="O176" s="20" t="str">
        <f>IF(O175 &lt;= 0, "", IFERROR(O175 - K175 - L175, ""))</f>
        <v/>
      </c>
      <c r="P176" s="13" t="str">
        <f>IF(O176 = 0, "", IFERROR(O176 * C$3 / C$5, ""))</f>
        <v/>
      </c>
    </row>
    <row r="177" spans="7:16" ht="15">
      <c r="G177" s="11" t="str" cm="1">
        <f t="array" ref="G177">_xlfn.IFS(H177="", "", H177&gt;0, IFERROR(EDATE(G176, H$5), "Invalid date"))</f>
        <v/>
      </c>
      <c r="H177" s="12" t="str" cm="1">
        <f t="array" ref="H177">_xlfn.IFS(H176&gt;C$6, "", H176&lt;C$6, H176+1, TRUE, "")</f>
        <v/>
      </c>
      <c r="I177" s="13" t="str" cm="1">
        <f t="array" ref="I177">IFERROR(_xlfn.IFS(O177 &gt; 0, I176, O177 &lt;= 0, ""), "")</f>
        <v/>
      </c>
      <c r="J177" s="13" t="str">
        <f t="shared" si="4"/>
        <v/>
      </c>
      <c r="K177" s="13" t="str">
        <f>IFERROR(I177-P177, "")</f>
        <v/>
      </c>
      <c r="L177" s="13"/>
      <c r="M177" s="20" t="str">
        <f t="shared" si="5"/>
        <v/>
      </c>
      <c r="O177" s="20" t="str">
        <f>IF(O176 &lt;= 0, "", IFERROR(O176 - K176 - L176, ""))</f>
        <v/>
      </c>
      <c r="P177" s="13" t="str">
        <f>IF(O177 = 0, "", IFERROR(O177 * C$3 / C$5, ""))</f>
        <v/>
      </c>
    </row>
    <row r="178" spans="7:16" ht="15">
      <c r="G178" s="11" t="str" cm="1">
        <f t="array" ref="G178">_xlfn.IFS(H178="", "", H178&gt;0, IFERROR(EDATE(G177, H$5), "Invalid date"))</f>
        <v/>
      </c>
      <c r="H178" s="12" t="str" cm="1">
        <f t="array" ref="H178">_xlfn.IFS(H177&gt;C$6, "", H177&lt;C$6, H177+1, TRUE, "")</f>
        <v/>
      </c>
      <c r="I178" s="13" t="str" cm="1">
        <f t="array" ref="I178">IFERROR(_xlfn.IFS(O178 &gt; 0, I177, O178 &lt;= 0, ""), "")</f>
        <v/>
      </c>
      <c r="J178" s="13" t="str">
        <f t="shared" si="4"/>
        <v/>
      </c>
      <c r="K178" s="13" t="str">
        <f>IFERROR(I178-P178, "")</f>
        <v/>
      </c>
      <c r="L178" s="13"/>
      <c r="M178" s="20" t="str">
        <f t="shared" si="5"/>
        <v/>
      </c>
      <c r="O178" s="20" t="str">
        <f>IF(O177 &lt;= 0, "", IFERROR(O177 - K177 - L177, ""))</f>
        <v/>
      </c>
      <c r="P178" s="13" t="str">
        <f>IF(O178 = 0, "", IFERROR(O178 * C$3 / C$5, ""))</f>
        <v/>
      </c>
    </row>
    <row r="179" spans="7:16" ht="15">
      <c r="G179" s="11" t="str" cm="1">
        <f t="array" ref="G179">_xlfn.IFS(H179="", "", H179&gt;0, IFERROR(EDATE(G178, H$5), "Invalid date"))</f>
        <v/>
      </c>
      <c r="H179" s="12" t="str" cm="1">
        <f t="array" ref="H179">_xlfn.IFS(H178&gt;C$6, "", H178&lt;C$6, H178+1, TRUE, "")</f>
        <v/>
      </c>
      <c r="I179" s="13" t="str" cm="1">
        <f t="array" ref="I179">IFERROR(_xlfn.IFS(O179 &gt; 0, I178, O179 &lt;= 0, ""), "")</f>
        <v/>
      </c>
      <c r="J179" s="13" t="str">
        <f t="shared" si="4"/>
        <v/>
      </c>
      <c r="K179" s="13" t="str">
        <f>IFERROR(I179-P179, "")</f>
        <v/>
      </c>
      <c r="L179" s="13"/>
      <c r="M179" s="20" t="str">
        <f t="shared" si="5"/>
        <v/>
      </c>
      <c r="O179" s="20" t="str">
        <f>IF(O178 &lt;= 0, "", IFERROR(O178 - K178 - L178, ""))</f>
        <v/>
      </c>
      <c r="P179" s="13" t="str">
        <f>IF(O179 = 0, "", IFERROR(O179 * C$3 / C$5, ""))</f>
        <v/>
      </c>
    </row>
    <row r="180" spans="7:16" ht="15">
      <c r="G180" s="11" t="str" cm="1">
        <f t="array" ref="G180">_xlfn.IFS(H180="", "", H180&gt;0, IFERROR(EDATE(G179, H$5), "Invalid date"))</f>
        <v/>
      </c>
      <c r="H180" s="12" t="str" cm="1">
        <f t="array" ref="H180">_xlfn.IFS(H179&gt;C$6, "", H179&lt;C$6, H179+1, TRUE, "")</f>
        <v/>
      </c>
      <c r="I180" s="13" t="str" cm="1">
        <f t="array" ref="I180">IFERROR(_xlfn.IFS(O180 &gt; 0, I179, O180 &lt;= 0, ""), "")</f>
        <v/>
      </c>
      <c r="J180" s="13" t="str">
        <f t="shared" si="4"/>
        <v/>
      </c>
      <c r="K180" s="13" t="str">
        <f>IFERROR(I180-P180, "")</f>
        <v/>
      </c>
      <c r="L180" s="13"/>
      <c r="M180" s="20" t="str">
        <f t="shared" si="5"/>
        <v/>
      </c>
      <c r="O180" s="20" t="str">
        <f>IF(O179 &lt;= 0, "", IFERROR(O179 - K179 - L179, ""))</f>
        <v/>
      </c>
      <c r="P180" s="13" t="str">
        <f>IF(O180 = 0, "", IFERROR(O180 * C$3 / C$5, ""))</f>
        <v/>
      </c>
    </row>
    <row r="181" spans="7:16" ht="15">
      <c r="G181" s="11" t="str" cm="1">
        <f t="array" ref="G181">_xlfn.IFS(H181="", "", H181&gt;0, IFERROR(EDATE(G180, H$5), "Invalid date"))</f>
        <v/>
      </c>
      <c r="H181" s="12" t="str" cm="1">
        <f t="array" ref="H181">_xlfn.IFS(H180&gt;C$6, "", H180&lt;C$6, H180+1, TRUE, "")</f>
        <v/>
      </c>
      <c r="I181" s="13" t="str" cm="1">
        <f t="array" ref="I181">IFERROR(_xlfn.IFS(O181 &gt; 0, I180, O181 &lt;= 0, ""), "")</f>
        <v/>
      </c>
      <c r="J181" s="13" t="str">
        <f t="shared" si="4"/>
        <v/>
      </c>
      <c r="K181" s="13" t="str">
        <f>IFERROR(I181-P181, "")</f>
        <v/>
      </c>
      <c r="L181" s="13"/>
      <c r="M181" s="20" t="str">
        <f t="shared" si="5"/>
        <v/>
      </c>
      <c r="O181" s="20" t="str">
        <f>IF(O180 &lt;= 0, "", IFERROR(O180 - K180 - L180, ""))</f>
        <v/>
      </c>
      <c r="P181" s="13" t="str">
        <f>IF(O181 = 0, "", IFERROR(O181 * C$3 / C$5, ""))</f>
        <v/>
      </c>
    </row>
    <row r="182" spans="7:16" ht="15">
      <c r="G182" s="11" t="str" cm="1">
        <f t="array" ref="G182">_xlfn.IFS(H182="", "", H182&gt;0, IFERROR(EDATE(G181, H$5), "Invalid date"))</f>
        <v/>
      </c>
      <c r="H182" s="12" t="str" cm="1">
        <f t="array" ref="H182">_xlfn.IFS(H181&gt;C$6, "", H181&lt;C$6, H181+1, TRUE, "")</f>
        <v/>
      </c>
      <c r="I182" s="13" t="str" cm="1">
        <f t="array" ref="I182">IFERROR(_xlfn.IFS(O182 &gt; 0, I181, O182 &lt;= 0, ""), "")</f>
        <v/>
      </c>
      <c r="J182" s="13" t="str">
        <f t="shared" si="4"/>
        <v/>
      </c>
      <c r="K182" s="13" t="str">
        <f>IFERROR(I182-P182, "")</f>
        <v/>
      </c>
      <c r="L182" s="13"/>
      <c r="M182" s="20" t="str">
        <f t="shared" si="5"/>
        <v/>
      </c>
      <c r="O182" s="20" t="str">
        <f>IF(O181 &lt;= 0, "", IFERROR(O181 - K181 - L181, ""))</f>
        <v/>
      </c>
      <c r="P182" s="13" t="str">
        <f>IF(O182 = 0, "", IFERROR(O182 * C$3 / C$5, ""))</f>
        <v/>
      </c>
    </row>
    <row r="183" spans="7:16" ht="15">
      <c r="G183" s="11" t="str" cm="1">
        <f t="array" ref="G183">_xlfn.IFS(H183="", "", H183&gt;0, IFERROR(EDATE(G182, H$5), "Invalid date"))</f>
        <v/>
      </c>
      <c r="H183" s="12" t="str" cm="1">
        <f t="array" ref="H183">_xlfn.IFS(H182&gt;C$6, "", H182&lt;C$6, H182+1, TRUE, "")</f>
        <v/>
      </c>
      <c r="I183" s="13" t="str" cm="1">
        <f t="array" ref="I183">IFERROR(_xlfn.IFS(O183 &gt; 0, I182, O183 &lt;= 0, ""), "")</f>
        <v/>
      </c>
      <c r="J183" s="13" t="str">
        <f t="shared" si="4"/>
        <v/>
      </c>
      <c r="K183" s="13" t="str">
        <f>IFERROR(I183-P183, "")</f>
        <v/>
      </c>
      <c r="L183" s="13"/>
      <c r="M183" s="20" t="str">
        <f t="shared" si="5"/>
        <v/>
      </c>
      <c r="O183" s="20" t="str">
        <f>IF(O182 &lt;= 0, "", IFERROR(O182 - K182 - L182, ""))</f>
        <v/>
      </c>
      <c r="P183" s="13" t="str">
        <f>IF(O183 = 0, "", IFERROR(O183 * C$3 / C$5, ""))</f>
        <v/>
      </c>
    </row>
    <row r="184" spans="7:16" ht="15">
      <c r="G184" s="11" t="str" cm="1">
        <f t="array" ref="G184">_xlfn.IFS(H184="", "", H184&gt;0, IFERROR(EDATE(G183, H$5), "Invalid date"))</f>
        <v/>
      </c>
      <c r="H184" s="12" t="str" cm="1">
        <f t="array" ref="H184">_xlfn.IFS(H183&gt;C$6, "", H183&lt;C$6, H183+1, TRUE, "")</f>
        <v/>
      </c>
      <c r="I184" s="13" t="str" cm="1">
        <f t="array" ref="I184">IFERROR(_xlfn.IFS(O184 &gt; 0, I183, O184 &lt;= 0, ""), "")</f>
        <v/>
      </c>
      <c r="J184" s="13" t="str">
        <f t="shared" si="4"/>
        <v/>
      </c>
      <c r="K184" s="13" t="str">
        <f>IFERROR(I184-P184, "")</f>
        <v/>
      </c>
      <c r="L184" s="13"/>
      <c r="M184" s="20" t="str">
        <f t="shared" si="5"/>
        <v/>
      </c>
      <c r="O184" s="20" t="str">
        <f>IF(O183 &lt;= 0, "", IFERROR(O183 - K183 - L183, ""))</f>
        <v/>
      </c>
      <c r="P184" s="13" t="str">
        <f>IF(O184 = 0, "", IFERROR(O184 * C$3 / C$5, ""))</f>
        <v/>
      </c>
    </row>
    <row r="185" spans="7:16" ht="15">
      <c r="G185" s="11" t="str" cm="1">
        <f t="array" ref="G185">_xlfn.IFS(H185="", "", H185&gt;0, IFERROR(EDATE(G184, H$5), "Invalid date"))</f>
        <v/>
      </c>
      <c r="H185" s="12" t="str" cm="1">
        <f t="array" ref="H185">_xlfn.IFS(H184&gt;C$6, "", H184&lt;C$6, H184+1, TRUE, "")</f>
        <v/>
      </c>
      <c r="I185" s="13" t="str" cm="1">
        <f t="array" ref="I185">IFERROR(_xlfn.IFS(O185 &gt; 0, I184, O185 &lt;= 0, ""), "")</f>
        <v/>
      </c>
      <c r="J185" s="13" t="str">
        <f t="shared" si="4"/>
        <v/>
      </c>
      <c r="K185" s="13" t="str">
        <f>IFERROR(I185-P185, "")</f>
        <v/>
      </c>
      <c r="L185" s="13"/>
      <c r="M185" s="20" t="str">
        <f t="shared" si="5"/>
        <v/>
      </c>
      <c r="O185" s="20" t="str">
        <f>IF(O184 &lt;= 0, "", IFERROR(O184 - K184 - L184, ""))</f>
        <v/>
      </c>
      <c r="P185" s="13" t="str">
        <f>IF(O185 = 0, "", IFERROR(O185 * C$3 / C$5, ""))</f>
        <v/>
      </c>
    </row>
    <row r="186" spans="7:16" ht="15">
      <c r="G186" s="11" t="str" cm="1">
        <f t="array" ref="G186">_xlfn.IFS(H186="", "", H186&gt;0, IFERROR(EDATE(G185, H$5), "Invalid date"))</f>
        <v/>
      </c>
      <c r="H186" s="12" t="str" cm="1">
        <f t="array" ref="H186">_xlfn.IFS(H185&gt;C$6, "", H185&lt;C$6, H185+1, TRUE, "")</f>
        <v/>
      </c>
      <c r="I186" s="13" t="str" cm="1">
        <f t="array" ref="I186">IFERROR(_xlfn.IFS(O186 &gt; 0, I185, O186 &lt;= 0, ""), "")</f>
        <v/>
      </c>
      <c r="J186" s="13" t="str">
        <f t="shared" si="4"/>
        <v/>
      </c>
      <c r="K186" s="13" t="str">
        <f>IFERROR(I186-P186, "")</f>
        <v/>
      </c>
      <c r="L186" s="13"/>
      <c r="M186" s="20" t="str">
        <f t="shared" si="5"/>
        <v/>
      </c>
      <c r="O186" s="20" t="str">
        <f>IF(O185 &lt;= 0, "", IFERROR(O185 - K185 - L185, ""))</f>
        <v/>
      </c>
      <c r="P186" s="13" t="str">
        <f>IF(O186 = 0, "", IFERROR(O186 * C$3 / C$5, ""))</f>
        <v/>
      </c>
    </row>
    <row r="187" spans="7:16" ht="15">
      <c r="G187" s="11" t="str" cm="1">
        <f t="array" ref="G187">_xlfn.IFS(H187="", "", H187&gt;0, IFERROR(EDATE(G186, H$5), "Invalid date"))</f>
        <v/>
      </c>
      <c r="H187" s="12" t="str" cm="1">
        <f t="array" ref="H187">_xlfn.IFS(H186&gt;C$6, "", H186&lt;C$6, H186+1, TRUE, "")</f>
        <v/>
      </c>
      <c r="I187" s="13" t="str" cm="1">
        <f t="array" ref="I187">IFERROR(_xlfn.IFS(O187 &gt; 0, I186, O187 &lt;= 0, ""), "")</f>
        <v/>
      </c>
      <c r="J187" s="13" t="str">
        <f t="shared" si="4"/>
        <v/>
      </c>
      <c r="K187" s="13" t="str">
        <f>IFERROR(I187-P187, "")</f>
        <v/>
      </c>
      <c r="L187" s="13"/>
      <c r="M187" s="20" t="str">
        <f t="shared" si="5"/>
        <v/>
      </c>
      <c r="O187" s="20" t="str">
        <f>IF(O186 &lt;= 0, "", IFERROR(O186 - K186 - L186, ""))</f>
        <v/>
      </c>
      <c r="P187" s="13" t="str">
        <f>IF(O187 = 0, "", IFERROR(O187 * C$3 / C$5, ""))</f>
        <v/>
      </c>
    </row>
    <row r="188" spans="7:16" ht="15">
      <c r="G188" s="11" t="str" cm="1">
        <f t="array" ref="G188">_xlfn.IFS(H188="", "", H188&gt;0, IFERROR(EDATE(G187, H$5), "Invalid date"))</f>
        <v/>
      </c>
      <c r="H188" s="12" t="str" cm="1">
        <f t="array" ref="H188">_xlfn.IFS(H187&gt;C$6, "", H187&lt;C$6, H187+1, TRUE, "")</f>
        <v/>
      </c>
      <c r="I188" s="13" t="str" cm="1">
        <f t="array" ref="I188">IFERROR(_xlfn.IFS(O188 &gt; 0, I187, O188 &lt;= 0, ""), "")</f>
        <v/>
      </c>
      <c r="J188" s="13" t="str">
        <f t="shared" si="4"/>
        <v/>
      </c>
      <c r="K188" s="13" t="str">
        <f>IFERROR(I188-P188, "")</f>
        <v/>
      </c>
      <c r="L188" s="13"/>
      <c r="M188" s="20" t="str">
        <f t="shared" si="5"/>
        <v/>
      </c>
      <c r="O188" s="20" t="str">
        <f>IF(O187 &lt;= 0, "", IFERROR(O187 - K187 - L187, ""))</f>
        <v/>
      </c>
      <c r="P188" s="13" t="str">
        <f>IF(O188 = 0, "", IFERROR(O188 * C$3 / C$5, ""))</f>
        <v/>
      </c>
    </row>
    <row r="189" spans="7:16" ht="15">
      <c r="G189" s="11" t="str" cm="1">
        <f t="array" ref="G189">_xlfn.IFS(H189="", "", H189&gt;0, IFERROR(EDATE(G188, H$5), "Invalid date"))</f>
        <v/>
      </c>
      <c r="H189" s="12" t="str" cm="1">
        <f t="array" ref="H189">_xlfn.IFS(H188&gt;C$6, "", H188&lt;C$6, H188+1, TRUE, "")</f>
        <v/>
      </c>
      <c r="I189" s="13" t="str" cm="1">
        <f t="array" ref="I189">IFERROR(_xlfn.IFS(O189 &gt; 0, I188, O189 &lt;= 0, ""), "")</f>
        <v/>
      </c>
      <c r="J189" s="13" t="str">
        <f t="shared" si="4"/>
        <v/>
      </c>
      <c r="K189" s="13" t="str">
        <f>IFERROR(I189-P189, "")</f>
        <v/>
      </c>
      <c r="L189" s="13"/>
      <c r="M189" s="20" t="str">
        <f t="shared" si="5"/>
        <v/>
      </c>
      <c r="O189" s="20" t="str">
        <f>IF(O188 &lt;= 0, "", IFERROR(O188 - K188 - L188, ""))</f>
        <v/>
      </c>
      <c r="P189" s="13" t="str">
        <f>IF(O189 = 0, "", IFERROR(O189 * C$3 / C$5, ""))</f>
        <v/>
      </c>
    </row>
    <row r="190" spans="7:16" ht="15">
      <c r="G190" s="11" t="str" cm="1">
        <f t="array" ref="G190">_xlfn.IFS(H190="", "", H190&gt;0, IFERROR(EDATE(G189, H$5), "Invalid date"))</f>
        <v/>
      </c>
      <c r="H190" s="12" t="str" cm="1">
        <f t="array" ref="H190">_xlfn.IFS(H189&gt;C$6, "", H189&lt;C$6, H189+1, TRUE, "")</f>
        <v/>
      </c>
      <c r="I190" s="13" t="str" cm="1">
        <f t="array" ref="I190">IFERROR(_xlfn.IFS(O190 &gt; 0, I189, O190 &lt;= 0, ""), "")</f>
        <v/>
      </c>
      <c r="J190" s="13" t="str">
        <f t="shared" si="4"/>
        <v/>
      </c>
      <c r="K190" s="13" t="str">
        <f>IFERROR(I190-P190, "")</f>
        <v/>
      </c>
      <c r="L190" s="13"/>
      <c r="M190" s="20" t="str">
        <f t="shared" si="5"/>
        <v/>
      </c>
      <c r="O190" s="20" t="str">
        <f>IF(O189 &lt;= 0, "", IFERROR(O189 - K189 - L189, ""))</f>
        <v/>
      </c>
      <c r="P190" s="13" t="str">
        <f>IF(O190 = 0, "", IFERROR(O190 * C$3 / C$5, ""))</f>
        <v/>
      </c>
    </row>
    <row r="191" spans="7:16" ht="15">
      <c r="G191" s="11" t="str" cm="1">
        <f t="array" ref="G191">_xlfn.IFS(H191="", "", H191&gt;0, IFERROR(EDATE(G190, H$5), "Invalid date"))</f>
        <v/>
      </c>
      <c r="H191" s="12" t="str" cm="1">
        <f t="array" ref="H191">_xlfn.IFS(H190&gt;C$6, "", H190&lt;C$6, H190+1, TRUE, "")</f>
        <v/>
      </c>
      <c r="I191" s="13" t="str" cm="1">
        <f t="array" ref="I191">IFERROR(_xlfn.IFS(O191 &gt; 0, I190, O191 &lt;= 0, ""), "")</f>
        <v/>
      </c>
      <c r="J191" s="13" t="str">
        <f t="shared" si="4"/>
        <v/>
      </c>
      <c r="K191" s="13" t="str">
        <f>IFERROR(I191-P191, "")</f>
        <v/>
      </c>
      <c r="L191" s="13"/>
      <c r="M191" s="20" t="str">
        <f t="shared" si="5"/>
        <v/>
      </c>
      <c r="O191" s="20" t="str">
        <f>IF(O190 &lt;= 0, "", IFERROR(O190 - K190 - L190, ""))</f>
        <v/>
      </c>
      <c r="P191" s="13" t="str">
        <f>IF(O191 = 0, "", IFERROR(O191 * C$3 / C$5, ""))</f>
        <v/>
      </c>
    </row>
    <row r="192" spans="7:16" ht="15">
      <c r="G192" s="11" t="str" cm="1">
        <f t="array" ref="G192">_xlfn.IFS(H192="", "", H192&gt;0, IFERROR(EDATE(G191, H$5), "Invalid date"))</f>
        <v/>
      </c>
      <c r="H192" s="12" t="str" cm="1">
        <f t="array" ref="H192">_xlfn.IFS(H191&gt;C$6, "", H191&lt;C$6, H191+1, TRUE, "")</f>
        <v/>
      </c>
      <c r="I192" s="13" t="str" cm="1">
        <f t="array" ref="I192">IFERROR(_xlfn.IFS(O192 &gt; 0, I191, O192 &lt;= 0, ""), "")</f>
        <v/>
      </c>
      <c r="J192" s="13" t="str">
        <f t="shared" si="4"/>
        <v/>
      </c>
      <c r="K192" s="13" t="str">
        <f>IFERROR(I192-P192, "")</f>
        <v/>
      </c>
      <c r="L192" s="13"/>
      <c r="M192" s="20" t="str">
        <f t="shared" si="5"/>
        <v/>
      </c>
      <c r="O192" s="20" t="str">
        <f>IF(O191 &lt;= 0, "", IFERROR(O191 - K191 - L191, ""))</f>
        <v/>
      </c>
      <c r="P192" s="13" t="str">
        <f>IF(O192 = 0, "", IFERROR(O192 * C$3 / C$5, ""))</f>
        <v/>
      </c>
    </row>
    <row r="193" spans="7:16" ht="15">
      <c r="G193" s="11" t="str" cm="1">
        <f t="array" ref="G193">_xlfn.IFS(H193="", "", H193&gt;0, IFERROR(EDATE(G192, H$5), "Invalid date"))</f>
        <v/>
      </c>
      <c r="H193" s="12" t="str" cm="1">
        <f t="array" ref="H193">_xlfn.IFS(H192&gt;C$6, "", H192&lt;C$6, H192+1, TRUE, "")</f>
        <v/>
      </c>
      <c r="I193" s="13" t="str" cm="1">
        <f t="array" ref="I193">IFERROR(_xlfn.IFS(O193 &gt; 0, I192, O193 &lt;= 0, ""), "")</f>
        <v/>
      </c>
      <c r="J193" s="13" t="str">
        <f t="shared" si="4"/>
        <v/>
      </c>
      <c r="K193" s="13" t="str">
        <f>IFERROR(I193-P193, "")</f>
        <v/>
      </c>
      <c r="L193" s="13"/>
      <c r="M193" s="20" t="str">
        <f t="shared" si="5"/>
        <v/>
      </c>
      <c r="O193" s="20" t="str">
        <f>IF(O192 &lt;= 0, "", IFERROR(O192 - K192 - L192, ""))</f>
        <v/>
      </c>
      <c r="P193" s="13" t="str">
        <f>IF(O193 = 0, "", IFERROR(O193 * C$3 / C$5, ""))</f>
        <v/>
      </c>
    </row>
    <row r="194" spans="7:16" ht="15">
      <c r="G194" s="11" t="str" cm="1">
        <f t="array" ref="G194">_xlfn.IFS(H194="", "", H194&gt;0, IFERROR(EDATE(G193, H$5), "Invalid date"))</f>
        <v/>
      </c>
      <c r="H194" s="12" t="str" cm="1">
        <f t="array" ref="H194">_xlfn.IFS(H193&gt;C$6, "", H193&lt;C$6, H193+1, TRUE, "")</f>
        <v/>
      </c>
      <c r="I194" s="13" t="str" cm="1">
        <f t="array" ref="I194">IFERROR(_xlfn.IFS(O194 &gt; 0, I193, O194 &lt;= 0, ""), "")</f>
        <v/>
      </c>
      <c r="J194" s="13" t="str">
        <f t="shared" si="4"/>
        <v/>
      </c>
      <c r="K194" s="13" t="str">
        <f>IFERROR(I194-P194, "")</f>
        <v/>
      </c>
      <c r="L194" s="13"/>
      <c r="M194" s="20" t="str">
        <f t="shared" si="5"/>
        <v/>
      </c>
      <c r="O194" s="20" t="str">
        <f>IF(O193 &lt;= 0, "", IFERROR(O193 - K193 - L193, ""))</f>
        <v/>
      </c>
      <c r="P194" s="13" t="str">
        <f>IF(O194 = 0, "", IFERROR(O194 * C$3 / C$5, ""))</f>
        <v/>
      </c>
    </row>
    <row r="195" spans="7:16" ht="15">
      <c r="G195" s="11" t="str" cm="1">
        <f t="array" ref="G195">_xlfn.IFS(H195="", "", H195&gt;0, IFERROR(EDATE(G194, H$5), "Invalid date"))</f>
        <v/>
      </c>
      <c r="H195" s="12" t="str" cm="1">
        <f t="array" ref="H195">_xlfn.IFS(H194&gt;C$6, "", H194&lt;C$6, H194+1, TRUE, "")</f>
        <v/>
      </c>
      <c r="I195" s="13" t="str" cm="1">
        <f t="array" ref="I195">IFERROR(_xlfn.IFS(O195 &gt; 0, I194, O195 &lt;= 0, ""), "")</f>
        <v/>
      </c>
      <c r="J195" s="13" t="str">
        <f t="shared" si="4"/>
        <v/>
      </c>
      <c r="K195" s="13" t="str">
        <f>IFERROR(I195-P195, "")</f>
        <v/>
      </c>
      <c r="L195" s="13"/>
      <c r="M195" s="20" t="str">
        <f t="shared" si="5"/>
        <v/>
      </c>
      <c r="O195" s="20" t="str">
        <f>IF(O194 &lt;= 0, "", IFERROR(O194 - K194 - L194, ""))</f>
        <v/>
      </c>
      <c r="P195" s="13" t="str">
        <f>IF(O195 = 0, "", IFERROR(O195 * C$3 / C$5, ""))</f>
        <v/>
      </c>
    </row>
    <row r="196" spans="7:16" ht="15">
      <c r="G196" s="11" t="str" cm="1">
        <f t="array" ref="G196">_xlfn.IFS(H196="", "", H196&gt;0, IFERROR(EDATE(G195, H$5), "Invalid date"))</f>
        <v/>
      </c>
      <c r="H196" s="12" t="str" cm="1">
        <f t="array" ref="H196">_xlfn.IFS(H195&gt;C$6, "", H195&lt;C$6, H195+1, TRUE, "")</f>
        <v/>
      </c>
      <c r="I196" s="13" t="str" cm="1">
        <f t="array" ref="I196">IFERROR(_xlfn.IFS(O196 &gt; 0, I195, O196 &lt;= 0, ""), "")</f>
        <v/>
      </c>
      <c r="J196" s="13" t="str">
        <f t="shared" si="4"/>
        <v/>
      </c>
      <c r="K196" s="13" t="str">
        <f>IFERROR(I196-P196, "")</f>
        <v/>
      </c>
      <c r="L196" s="13"/>
      <c r="M196" s="20" t="str">
        <f t="shared" si="5"/>
        <v/>
      </c>
      <c r="O196" s="20" t="str">
        <f>IF(O195 &lt;= 0, "", IFERROR(O195 - K195 - L195, ""))</f>
        <v/>
      </c>
      <c r="P196" s="13" t="str">
        <f>IF(O196 = 0, "", IFERROR(O196 * C$3 / C$5, ""))</f>
        <v/>
      </c>
    </row>
    <row r="197" spans="7:16" ht="15">
      <c r="G197" s="11" t="str" cm="1">
        <f t="array" ref="G197">_xlfn.IFS(H197="", "", H197&gt;0, IFERROR(EDATE(G196, H$5), "Invalid date"))</f>
        <v/>
      </c>
      <c r="H197" s="12" t="str" cm="1">
        <f t="array" ref="H197">_xlfn.IFS(H196&gt;C$6, "", H196&lt;C$6, H196+1, TRUE, "")</f>
        <v/>
      </c>
      <c r="I197" s="13" t="str" cm="1">
        <f t="array" ref="I197">IFERROR(_xlfn.IFS(O197 &gt; 0, I196, O197 &lt;= 0, ""), "")</f>
        <v/>
      </c>
      <c r="J197" s="13" t="str">
        <f t="shared" ref="J197:J260" si="6">IF(P197 &gt; 0, P197, "")</f>
        <v/>
      </c>
      <c r="K197" s="13" t="str">
        <f>IFERROR(I197-P197, "")</f>
        <v/>
      </c>
      <c r="L197" s="13"/>
      <c r="M197" s="20" t="str">
        <f t="shared" ref="M197:M260" si="7">IF(O197 &gt; 0, O197, "")</f>
        <v/>
      </c>
      <c r="O197" s="20" t="str">
        <f>IF(O196 &lt;= 0, "", IFERROR(O196 - K196 - L196, ""))</f>
        <v/>
      </c>
      <c r="P197" s="13" t="str">
        <f>IF(O197 = 0, "", IFERROR(O197 * C$3 / C$5, ""))</f>
        <v/>
      </c>
    </row>
    <row r="198" spans="7:16" ht="15">
      <c r="G198" s="11" t="str" cm="1">
        <f t="array" ref="G198">_xlfn.IFS(H198="", "", H198&gt;0, IFERROR(EDATE(G197, H$5), "Invalid date"))</f>
        <v/>
      </c>
      <c r="H198" s="12" t="str" cm="1">
        <f t="array" ref="H198">_xlfn.IFS(H197&gt;C$6, "", H197&lt;C$6, H197+1, TRUE, "")</f>
        <v/>
      </c>
      <c r="I198" s="13" t="str" cm="1">
        <f t="array" ref="I198">IFERROR(_xlfn.IFS(O198 &gt; 0, I197, O198 &lt;= 0, ""), "")</f>
        <v/>
      </c>
      <c r="J198" s="13" t="str">
        <f t="shared" si="6"/>
        <v/>
      </c>
      <c r="K198" s="13" t="str">
        <f>IFERROR(I198-P198, "")</f>
        <v/>
      </c>
      <c r="L198" s="13"/>
      <c r="M198" s="20" t="str">
        <f t="shared" si="7"/>
        <v/>
      </c>
      <c r="O198" s="20" t="str">
        <f>IF(O197 &lt;= 0, "", IFERROR(O197 - K197 - L197, ""))</f>
        <v/>
      </c>
      <c r="P198" s="13" t="str">
        <f>IF(O198 = 0, "", IFERROR(O198 * C$3 / C$5, ""))</f>
        <v/>
      </c>
    </row>
    <row r="199" spans="7:16" ht="15">
      <c r="G199" s="11" t="str" cm="1">
        <f t="array" ref="G199">_xlfn.IFS(H199="", "", H199&gt;0, IFERROR(EDATE(G198, H$5), "Invalid date"))</f>
        <v/>
      </c>
      <c r="H199" s="12" t="str" cm="1">
        <f t="array" ref="H199">_xlfn.IFS(H198&gt;C$6, "", H198&lt;C$6, H198+1, TRUE, "")</f>
        <v/>
      </c>
      <c r="I199" s="13" t="str" cm="1">
        <f t="array" ref="I199">IFERROR(_xlfn.IFS(O199 &gt; 0, I198, O199 &lt;= 0, ""), "")</f>
        <v/>
      </c>
      <c r="J199" s="13" t="str">
        <f t="shared" si="6"/>
        <v/>
      </c>
      <c r="K199" s="13" t="str">
        <f>IFERROR(I199-P199, "")</f>
        <v/>
      </c>
      <c r="L199" s="13"/>
      <c r="M199" s="20" t="str">
        <f t="shared" si="7"/>
        <v/>
      </c>
      <c r="O199" s="20" t="str">
        <f>IF(O198 &lt;= 0, "", IFERROR(O198 - K198 - L198, ""))</f>
        <v/>
      </c>
      <c r="P199" s="13" t="str">
        <f>IF(O199 = 0, "", IFERROR(O199 * C$3 / C$5, ""))</f>
        <v/>
      </c>
    </row>
    <row r="200" spans="7:16" ht="15">
      <c r="G200" s="11" t="str" cm="1">
        <f t="array" ref="G200">_xlfn.IFS(H200="", "", H200&gt;0, IFERROR(EDATE(G199, H$5), "Invalid date"))</f>
        <v/>
      </c>
      <c r="H200" s="12" t="str" cm="1">
        <f t="array" ref="H200">_xlfn.IFS(H199&gt;C$6, "", H199&lt;C$6, H199+1, TRUE, "")</f>
        <v/>
      </c>
      <c r="I200" s="13" t="str" cm="1">
        <f t="array" ref="I200">IFERROR(_xlfn.IFS(O200 &gt; 0, I199, O200 &lt;= 0, ""), "")</f>
        <v/>
      </c>
      <c r="J200" s="13" t="str">
        <f t="shared" si="6"/>
        <v/>
      </c>
      <c r="K200" s="13" t="str">
        <f>IFERROR(I200-P200, "")</f>
        <v/>
      </c>
      <c r="L200" s="13"/>
      <c r="M200" s="20" t="str">
        <f t="shared" si="7"/>
        <v/>
      </c>
      <c r="O200" s="20" t="str">
        <f>IF(O199 &lt;= 0, "", IFERROR(O199 - K199 - L199, ""))</f>
        <v/>
      </c>
      <c r="P200" s="13" t="str">
        <f>IF(O200 = 0, "", IFERROR(O200 * C$3 / C$5, ""))</f>
        <v/>
      </c>
    </row>
    <row r="201" spans="7:16" ht="15">
      <c r="G201" s="11" t="str" cm="1">
        <f t="array" ref="G201">_xlfn.IFS(H201="", "", H201&gt;0, IFERROR(EDATE(G200, H$5), "Invalid date"))</f>
        <v/>
      </c>
      <c r="H201" s="12" t="str" cm="1">
        <f t="array" ref="H201">_xlfn.IFS(H200&gt;C$6, "", H200&lt;C$6, H200+1, TRUE, "")</f>
        <v/>
      </c>
      <c r="I201" s="13" t="str" cm="1">
        <f t="array" ref="I201">IFERROR(_xlfn.IFS(O201 &gt; 0, I200, O201 &lt;= 0, ""), "")</f>
        <v/>
      </c>
      <c r="J201" s="13" t="str">
        <f t="shared" si="6"/>
        <v/>
      </c>
      <c r="K201" s="13" t="str">
        <f>IFERROR(I201-P201, "")</f>
        <v/>
      </c>
      <c r="L201" s="13"/>
      <c r="M201" s="20" t="str">
        <f t="shared" si="7"/>
        <v/>
      </c>
      <c r="O201" s="20" t="str">
        <f>IF(O200 &lt;= 0, "", IFERROR(O200 - K200 - L200, ""))</f>
        <v/>
      </c>
      <c r="P201" s="13" t="str">
        <f>IF(O201 = 0, "", IFERROR(O201 * C$3 / C$5, ""))</f>
        <v/>
      </c>
    </row>
    <row r="202" spans="7:16" ht="15">
      <c r="G202" s="11" t="str" cm="1">
        <f t="array" ref="G202">_xlfn.IFS(H202="", "", H202&gt;0, IFERROR(EDATE(G201, H$5), "Invalid date"))</f>
        <v/>
      </c>
      <c r="H202" s="12" t="str" cm="1">
        <f t="array" ref="H202">_xlfn.IFS(H201&gt;C$6, "", H201&lt;C$6, H201+1, TRUE, "")</f>
        <v/>
      </c>
      <c r="I202" s="13" t="str" cm="1">
        <f t="array" ref="I202">IFERROR(_xlfn.IFS(O202 &gt; 0, I201, O202 &lt;= 0, ""), "")</f>
        <v/>
      </c>
      <c r="J202" s="13" t="str">
        <f t="shared" si="6"/>
        <v/>
      </c>
      <c r="K202" s="13" t="str">
        <f>IFERROR(I202-P202, "")</f>
        <v/>
      </c>
      <c r="L202" s="13"/>
      <c r="M202" s="20" t="str">
        <f t="shared" si="7"/>
        <v/>
      </c>
      <c r="O202" s="20" t="str">
        <f>IF(O201 &lt;= 0, "", IFERROR(O201 - K201 - L201, ""))</f>
        <v/>
      </c>
      <c r="P202" s="13" t="str">
        <f>IF(O202 = 0, "", IFERROR(O202 * C$3 / C$5, ""))</f>
        <v/>
      </c>
    </row>
    <row r="203" spans="7:16" ht="15">
      <c r="G203" s="11" t="str" cm="1">
        <f t="array" ref="G203">_xlfn.IFS(H203="", "", H203&gt;0, IFERROR(EDATE(G202, H$5), "Invalid date"))</f>
        <v/>
      </c>
      <c r="H203" s="12" t="str" cm="1">
        <f t="array" ref="H203">_xlfn.IFS(H202&gt;C$6, "", H202&lt;C$6, H202+1, TRUE, "")</f>
        <v/>
      </c>
      <c r="I203" s="13" t="str" cm="1">
        <f t="array" ref="I203">IFERROR(_xlfn.IFS(O203 &gt; 0, I202, O203 &lt;= 0, ""), "")</f>
        <v/>
      </c>
      <c r="J203" s="13" t="str">
        <f t="shared" si="6"/>
        <v/>
      </c>
      <c r="K203" s="13" t="str">
        <f>IFERROR(I203-P203, "")</f>
        <v/>
      </c>
      <c r="L203" s="13"/>
      <c r="M203" s="20" t="str">
        <f t="shared" si="7"/>
        <v/>
      </c>
      <c r="O203" s="20" t="str">
        <f>IF(O202 &lt;= 0, "", IFERROR(O202 - K202 - L202, ""))</f>
        <v/>
      </c>
      <c r="P203" s="13" t="str">
        <f>IF(O203 = 0, "", IFERROR(O203 * C$3 / C$5, ""))</f>
        <v/>
      </c>
    </row>
    <row r="204" spans="7:16" ht="15">
      <c r="G204" s="11" t="str" cm="1">
        <f t="array" ref="G204">_xlfn.IFS(H204="", "", H204&gt;0, IFERROR(EDATE(G203, H$5), "Invalid date"))</f>
        <v/>
      </c>
      <c r="H204" s="12" t="str" cm="1">
        <f t="array" ref="H204">_xlfn.IFS(H203&gt;C$6, "", H203&lt;C$6, H203+1, TRUE, "")</f>
        <v/>
      </c>
      <c r="I204" s="13" t="str" cm="1">
        <f t="array" ref="I204">IFERROR(_xlfn.IFS(O204 &gt; 0, I203, O204 &lt;= 0, ""), "")</f>
        <v/>
      </c>
      <c r="J204" s="13" t="str">
        <f t="shared" si="6"/>
        <v/>
      </c>
      <c r="K204" s="13" t="str">
        <f>IFERROR(I204-P204, "")</f>
        <v/>
      </c>
      <c r="L204" s="13"/>
      <c r="M204" s="20" t="str">
        <f t="shared" si="7"/>
        <v/>
      </c>
      <c r="O204" s="20" t="str">
        <f>IF(O203 &lt;= 0, "", IFERROR(O203 - K203 - L203, ""))</f>
        <v/>
      </c>
      <c r="P204" s="13" t="str">
        <f>IF(O204 = 0, "", IFERROR(O204 * C$3 / C$5, ""))</f>
        <v/>
      </c>
    </row>
    <row r="205" spans="7:16" ht="15">
      <c r="G205" s="11" t="str" cm="1">
        <f t="array" ref="G205">_xlfn.IFS(H205="", "", H205&gt;0, IFERROR(EDATE(G204, H$5), "Invalid date"))</f>
        <v/>
      </c>
      <c r="H205" s="12" t="str" cm="1">
        <f t="array" ref="H205">_xlfn.IFS(H204&gt;C$6, "", H204&lt;C$6, H204+1, TRUE, "")</f>
        <v/>
      </c>
      <c r="I205" s="13" t="str" cm="1">
        <f t="array" ref="I205">IFERROR(_xlfn.IFS(O205 &gt; 0, I204, O205 &lt;= 0, ""), "")</f>
        <v/>
      </c>
      <c r="J205" s="13" t="str">
        <f t="shared" si="6"/>
        <v/>
      </c>
      <c r="K205" s="13" t="str">
        <f>IFERROR(I205-P205, "")</f>
        <v/>
      </c>
      <c r="L205" s="13"/>
      <c r="M205" s="20" t="str">
        <f t="shared" si="7"/>
        <v/>
      </c>
      <c r="O205" s="20" t="str">
        <f>IF(O204 &lt;= 0, "", IFERROR(O204 - K204 - L204, ""))</f>
        <v/>
      </c>
      <c r="P205" s="13" t="str">
        <f>IF(O205 = 0, "", IFERROR(O205 * C$3 / C$5, ""))</f>
        <v/>
      </c>
    </row>
    <row r="206" spans="7:16" ht="15">
      <c r="G206" s="11" t="str" cm="1">
        <f t="array" ref="G206">_xlfn.IFS(H206="", "", H206&gt;0, IFERROR(EDATE(G205, H$5), "Invalid date"))</f>
        <v/>
      </c>
      <c r="H206" s="12" t="str" cm="1">
        <f t="array" ref="H206">_xlfn.IFS(H205&gt;C$6, "", H205&lt;C$6, H205+1, TRUE, "")</f>
        <v/>
      </c>
      <c r="I206" s="13" t="str" cm="1">
        <f t="array" ref="I206">IFERROR(_xlfn.IFS(O206 &gt; 0, I205, O206 &lt;= 0, ""), "")</f>
        <v/>
      </c>
      <c r="J206" s="13" t="str">
        <f t="shared" si="6"/>
        <v/>
      </c>
      <c r="K206" s="13" t="str">
        <f>IFERROR(I206-P206, "")</f>
        <v/>
      </c>
      <c r="L206" s="13"/>
      <c r="M206" s="20" t="str">
        <f t="shared" si="7"/>
        <v/>
      </c>
      <c r="O206" s="20" t="str">
        <f>IF(O205 &lt;= 0, "", IFERROR(O205 - K205 - L205, ""))</f>
        <v/>
      </c>
      <c r="P206" s="13" t="str">
        <f>IF(O206 = 0, "", IFERROR(O206 * C$3 / C$5, ""))</f>
        <v/>
      </c>
    </row>
    <row r="207" spans="7:16" ht="15">
      <c r="G207" s="11" t="str" cm="1">
        <f t="array" ref="G207">_xlfn.IFS(H207="", "", H207&gt;0, IFERROR(EDATE(G206, H$5), "Invalid date"))</f>
        <v/>
      </c>
      <c r="H207" s="12" t="str" cm="1">
        <f t="array" ref="H207">_xlfn.IFS(H206&gt;C$6, "", H206&lt;C$6, H206+1, TRUE, "")</f>
        <v/>
      </c>
      <c r="I207" s="13" t="str" cm="1">
        <f t="array" ref="I207">IFERROR(_xlfn.IFS(O207 &gt; 0, I206, O207 &lt;= 0, ""), "")</f>
        <v/>
      </c>
      <c r="J207" s="13" t="str">
        <f t="shared" si="6"/>
        <v/>
      </c>
      <c r="K207" s="13" t="str">
        <f>IFERROR(I207-P207, "")</f>
        <v/>
      </c>
      <c r="L207" s="13"/>
      <c r="M207" s="20" t="str">
        <f t="shared" si="7"/>
        <v/>
      </c>
      <c r="O207" s="20" t="str">
        <f>IF(O206 &lt;= 0, "", IFERROR(O206 - K206 - L206, ""))</f>
        <v/>
      </c>
      <c r="P207" s="13" t="str">
        <f>IF(O207 = 0, "", IFERROR(O207 * C$3 / C$5, ""))</f>
        <v/>
      </c>
    </row>
    <row r="208" spans="7:16" ht="15">
      <c r="G208" s="11" t="str" cm="1">
        <f t="array" ref="G208">_xlfn.IFS(H208="", "", H208&gt;0, IFERROR(EDATE(G207, H$5), "Invalid date"))</f>
        <v/>
      </c>
      <c r="H208" s="12" t="str" cm="1">
        <f t="array" ref="H208">_xlfn.IFS(H207&gt;C$6, "", H207&lt;C$6, H207+1, TRUE, "")</f>
        <v/>
      </c>
      <c r="I208" s="13" t="str" cm="1">
        <f t="array" ref="I208">IFERROR(_xlfn.IFS(O208 &gt; 0, I207, O208 &lt;= 0, ""), "")</f>
        <v/>
      </c>
      <c r="J208" s="13" t="str">
        <f t="shared" si="6"/>
        <v/>
      </c>
      <c r="K208" s="13" t="str">
        <f>IFERROR(I208-P208, "")</f>
        <v/>
      </c>
      <c r="L208" s="13"/>
      <c r="M208" s="20" t="str">
        <f t="shared" si="7"/>
        <v/>
      </c>
      <c r="O208" s="20" t="str">
        <f>IF(O207 &lt;= 0, "", IFERROR(O207 - K207 - L207, ""))</f>
        <v/>
      </c>
      <c r="P208" s="13" t="str">
        <f>IF(O208 = 0, "", IFERROR(O208 * C$3 / C$5, ""))</f>
        <v/>
      </c>
    </row>
    <row r="209" spans="7:16" ht="15">
      <c r="G209" s="11" t="str" cm="1">
        <f t="array" ref="G209">_xlfn.IFS(H209="", "", H209&gt;0, IFERROR(EDATE(G208, H$5), "Invalid date"))</f>
        <v/>
      </c>
      <c r="H209" s="12" t="str" cm="1">
        <f t="array" ref="H209">_xlfn.IFS(H208&gt;C$6, "", H208&lt;C$6, H208+1, TRUE, "")</f>
        <v/>
      </c>
      <c r="I209" s="13" t="str" cm="1">
        <f t="array" ref="I209">IFERROR(_xlfn.IFS(O209 &gt; 0, I208, O209 &lt;= 0, ""), "")</f>
        <v/>
      </c>
      <c r="J209" s="13" t="str">
        <f t="shared" si="6"/>
        <v/>
      </c>
      <c r="K209" s="13" t="str">
        <f>IFERROR(I209-P209, "")</f>
        <v/>
      </c>
      <c r="L209" s="13"/>
      <c r="M209" s="20" t="str">
        <f t="shared" si="7"/>
        <v/>
      </c>
      <c r="O209" s="20" t="str">
        <f>IF(O208 &lt;= 0, "", IFERROR(O208 - K208 - L208, ""))</f>
        <v/>
      </c>
      <c r="P209" s="13" t="str">
        <f>IF(O209 = 0, "", IFERROR(O209 * C$3 / C$5, ""))</f>
        <v/>
      </c>
    </row>
    <row r="210" spans="7:16" ht="15">
      <c r="G210" s="11" t="str" cm="1">
        <f t="array" ref="G210">_xlfn.IFS(H210="", "", H210&gt;0, IFERROR(EDATE(G209, H$5), "Invalid date"))</f>
        <v/>
      </c>
      <c r="H210" s="12" t="str" cm="1">
        <f t="array" ref="H210">_xlfn.IFS(H209&gt;C$6, "", H209&lt;C$6, H209+1, TRUE, "")</f>
        <v/>
      </c>
      <c r="I210" s="13" t="str" cm="1">
        <f t="array" ref="I210">IFERROR(_xlfn.IFS(O210 &gt; 0, I209, O210 &lt;= 0, ""), "")</f>
        <v/>
      </c>
      <c r="J210" s="13" t="str">
        <f t="shared" si="6"/>
        <v/>
      </c>
      <c r="K210" s="13" t="str">
        <f>IFERROR(I210-P210, "")</f>
        <v/>
      </c>
      <c r="L210" s="13"/>
      <c r="M210" s="20" t="str">
        <f t="shared" si="7"/>
        <v/>
      </c>
      <c r="O210" s="20" t="str">
        <f>IF(O209 &lt;= 0, "", IFERROR(O209 - K209 - L209, ""))</f>
        <v/>
      </c>
      <c r="P210" s="13" t="str">
        <f>IF(O210 = 0, "", IFERROR(O210 * C$3 / C$5, ""))</f>
        <v/>
      </c>
    </row>
    <row r="211" spans="7:16" ht="15">
      <c r="G211" s="11" t="str" cm="1">
        <f t="array" ref="G211">_xlfn.IFS(H211="", "", H211&gt;0, IFERROR(EDATE(G210, H$5), "Invalid date"))</f>
        <v/>
      </c>
      <c r="H211" s="12" t="str" cm="1">
        <f t="array" ref="H211">_xlfn.IFS(H210&gt;C$6, "", H210&lt;C$6, H210+1, TRUE, "")</f>
        <v/>
      </c>
      <c r="I211" s="13" t="str" cm="1">
        <f t="array" ref="I211">IFERROR(_xlfn.IFS(O211 &gt; 0, I210, O211 &lt;= 0, ""), "")</f>
        <v/>
      </c>
      <c r="J211" s="13" t="str">
        <f t="shared" si="6"/>
        <v/>
      </c>
      <c r="K211" s="13" t="str">
        <f>IFERROR(I211-P211, "")</f>
        <v/>
      </c>
      <c r="L211" s="13"/>
      <c r="M211" s="20" t="str">
        <f t="shared" si="7"/>
        <v/>
      </c>
      <c r="O211" s="20" t="str">
        <f>IF(O210 &lt;= 0, "", IFERROR(O210 - K210 - L210, ""))</f>
        <v/>
      </c>
      <c r="P211" s="13" t="str">
        <f>IF(O211 = 0, "", IFERROR(O211 * C$3 / C$5, ""))</f>
        <v/>
      </c>
    </row>
    <row r="212" spans="7:16" ht="15">
      <c r="G212" s="11" t="str" cm="1">
        <f t="array" ref="G212">_xlfn.IFS(H212="", "", H212&gt;0, IFERROR(EDATE(G211, H$5), "Invalid date"))</f>
        <v/>
      </c>
      <c r="H212" s="12" t="str" cm="1">
        <f t="array" ref="H212">_xlfn.IFS(H211&gt;C$6, "", H211&lt;C$6, H211+1, TRUE, "")</f>
        <v/>
      </c>
      <c r="I212" s="13" t="str" cm="1">
        <f t="array" ref="I212">IFERROR(_xlfn.IFS(O212 &gt; 0, I211, O212 &lt;= 0, ""), "")</f>
        <v/>
      </c>
      <c r="J212" s="13" t="str">
        <f t="shared" si="6"/>
        <v/>
      </c>
      <c r="K212" s="13" t="str">
        <f>IFERROR(I212-P212, "")</f>
        <v/>
      </c>
      <c r="L212" s="13"/>
      <c r="M212" s="20" t="str">
        <f t="shared" si="7"/>
        <v/>
      </c>
      <c r="O212" s="20" t="str">
        <f>IF(O211 &lt;= 0, "", IFERROR(O211 - K211 - L211, ""))</f>
        <v/>
      </c>
      <c r="P212" s="13" t="str">
        <f>IF(O212 = 0, "", IFERROR(O212 * C$3 / C$5, ""))</f>
        <v/>
      </c>
    </row>
    <row r="213" spans="7:16" ht="15">
      <c r="G213" s="11" t="str" cm="1">
        <f t="array" ref="G213">_xlfn.IFS(H213="", "", H213&gt;0, IFERROR(EDATE(G212, H$5), "Invalid date"))</f>
        <v/>
      </c>
      <c r="H213" s="12" t="str" cm="1">
        <f t="array" ref="H213">_xlfn.IFS(H212&gt;C$6, "", H212&lt;C$6, H212+1, TRUE, "")</f>
        <v/>
      </c>
      <c r="I213" s="13" t="str" cm="1">
        <f t="array" ref="I213">IFERROR(_xlfn.IFS(O213 &gt; 0, I212, O213 &lt;= 0, ""), "")</f>
        <v/>
      </c>
      <c r="J213" s="13" t="str">
        <f t="shared" si="6"/>
        <v/>
      </c>
      <c r="K213" s="13" t="str">
        <f>IFERROR(I213-P213, "")</f>
        <v/>
      </c>
      <c r="L213" s="13"/>
      <c r="M213" s="20" t="str">
        <f t="shared" si="7"/>
        <v/>
      </c>
      <c r="O213" s="20" t="str">
        <f>IF(O212 &lt;= 0, "", IFERROR(O212 - K212 - L212, ""))</f>
        <v/>
      </c>
      <c r="P213" s="13" t="str">
        <f>IF(O213 = 0, "", IFERROR(O213 * C$3 / C$5, ""))</f>
        <v/>
      </c>
    </row>
    <row r="214" spans="7:16" ht="15">
      <c r="G214" s="11" t="str" cm="1">
        <f t="array" ref="G214">_xlfn.IFS(H214="", "", H214&gt;0, IFERROR(EDATE(G213, H$5), "Invalid date"))</f>
        <v/>
      </c>
      <c r="H214" s="12" t="str" cm="1">
        <f t="array" ref="H214">_xlfn.IFS(H213&gt;C$6, "", H213&lt;C$6, H213+1, TRUE, "")</f>
        <v/>
      </c>
      <c r="I214" s="13" t="str" cm="1">
        <f t="array" ref="I214">IFERROR(_xlfn.IFS(O214 &gt; 0, I213, O214 &lt;= 0, ""), "")</f>
        <v/>
      </c>
      <c r="J214" s="13" t="str">
        <f t="shared" si="6"/>
        <v/>
      </c>
      <c r="K214" s="13" t="str">
        <f>IFERROR(I214-P214, "")</f>
        <v/>
      </c>
      <c r="L214" s="13"/>
      <c r="M214" s="20" t="str">
        <f t="shared" si="7"/>
        <v/>
      </c>
      <c r="O214" s="20" t="str">
        <f>IF(O213 &lt;= 0, "", IFERROR(O213 - K213 - L213, ""))</f>
        <v/>
      </c>
      <c r="P214" s="13" t="str">
        <f>IF(O214 = 0, "", IFERROR(O214 * C$3 / C$5, ""))</f>
        <v/>
      </c>
    </row>
    <row r="215" spans="7:16" ht="15">
      <c r="G215" s="11" t="str" cm="1">
        <f t="array" ref="G215">_xlfn.IFS(H215="", "", H215&gt;0, IFERROR(EDATE(G214, H$5), "Invalid date"))</f>
        <v/>
      </c>
      <c r="H215" s="12" t="str" cm="1">
        <f t="array" ref="H215">_xlfn.IFS(H214&gt;C$6, "", H214&lt;C$6, H214+1, TRUE, "")</f>
        <v/>
      </c>
      <c r="I215" s="13" t="str" cm="1">
        <f t="array" ref="I215">IFERROR(_xlfn.IFS(O215 &gt; 0, I214, O215 &lt;= 0, ""), "")</f>
        <v/>
      </c>
      <c r="J215" s="13" t="str">
        <f t="shared" si="6"/>
        <v/>
      </c>
      <c r="K215" s="13" t="str">
        <f>IFERROR(I215-P215, "")</f>
        <v/>
      </c>
      <c r="L215" s="13"/>
      <c r="M215" s="20" t="str">
        <f t="shared" si="7"/>
        <v/>
      </c>
      <c r="O215" s="20" t="str">
        <f>IF(O214 &lt;= 0, "", IFERROR(O214 - K214 - L214, ""))</f>
        <v/>
      </c>
      <c r="P215" s="13" t="str">
        <f>IF(O215 = 0, "", IFERROR(O215 * C$3 / C$5, ""))</f>
        <v/>
      </c>
    </row>
    <row r="216" spans="7:16" ht="15">
      <c r="G216" s="11" t="str" cm="1">
        <f t="array" ref="G216">_xlfn.IFS(H216="", "", H216&gt;0, IFERROR(EDATE(G215, H$5), "Invalid date"))</f>
        <v/>
      </c>
      <c r="H216" s="12" t="str" cm="1">
        <f t="array" ref="H216">_xlfn.IFS(H215&gt;C$6, "", H215&lt;C$6, H215+1, TRUE, "")</f>
        <v/>
      </c>
      <c r="I216" s="13" t="str" cm="1">
        <f t="array" ref="I216">IFERROR(_xlfn.IFS(O216 &gt; 0, I215, O216 &lt;= 0, ""), "")</f>
        <v/>
      </c>
      <c r="J216" s="13" t="str">
        <f t="shared" si="6"/>
        <v/>
      </c>
      <c r="K216" s="13" t="str">
        <f>IFERROR(I216-P216, "")</f>
        <v/>
      </c>
      <c r="L216" s="13"/>
      <c r="M216" s="20" t="str">
        <f t="shared" si="7"/>
        <v/>
      </c>
      <c r="O216" s="20" t="str">
        <f>IF(O215 &lt;= 0, "", IFERROR(O215 - K215 - L215, ""))</f>
        <v/>
      </c>
      <c r="P216" s="13" t="str">
        <f>IF(O216 = 0, "", IFERROR(O216 * C$3 / C$5, ""))</f>
        <v/>
      </c>
    </row>
    <row r="217" spans="7:16" ht="15">
      <c r="G217" s="11" t="str" cm="1">
        <f t="array" ref="G217">_xlfn.IFS(H217="", "", H217&gt;0, IFERROR(EDATE(G216, H$5), "Invalid date"))</f>
        <v/>
      </c>
      <c r="H217" s="12" t="str" cm="1">
        <f t="array" ref="H217">_xlfn.IFS(H216&gt;C$6, "", H216&lt;C$6, H216+1, TRUE, "")</f>
        <v/>
      </c>
      <c r="I217" s="13" t="str" cm="1">
        <f t="array" ref="I217">IFERROR(_xlfn.IFS(O217 &gt; 0, I216, O217 &lt;= 0, ""), "")</f>
        <v/>
      </c>
      <c r="J217" s="13" t="str">
        <f t="shared" si="6"/>
        <v/>
      </c>
      <c r="K217" s="13" t="str">
        <f>IFERROR(I217-P217, "")</f>
        <v/>
      </c>
      <c r="L217" s="13"/>
      <c r="M217" s="20" t="str">
        <f t="shared" si="7"/>
        <v/>
      </c>
      <c r="O217" s="20" t="str">
        <f>IF(O216 &lt;= 0, "", IFERROR(O216 - K216 - L216, ""))</f>
        <v/>
      </c>
      <c r="P217" s="13" t="str">
        <f>IF(O217 = 0, "", IFERROR(O217 * C$3 / C$5, ""))</f>
        <v/>
      </c>
    </row>
    <row r="218" spans="7:16" ht="15">
      <c r="G218" s="11" t="str" cm="1">
        <f t="array" ref="G218">_xlfn.IFS(H218="", "", H218&gt;0, IFERROR(EDATE(G217, H$5), "Invalid date"))</f>
        <v/>
      </c>
      <c r="H218" s="12" t="str" cm="1">
        <f t="array" ref="H218">_xlfn.IFS(H217&gt;C$6, "", H217&lt;C$6, H217+1, TRUE, "")</f>
        <v/>
      </c>
      <c r="I218" s="13" t="str" cm="1">
        <f t="array" ref="I218">IFERROR(_xlfn.IFS(O218 &gt; 0, I217, O218 &lt;= 0, ""), "")</f>
        <v/>
      </c>
      <c r="J218" s="13" t="str">
        <f t="shared" si="6"/>
        <v/>
      </c>
      <c r="K218" s="13" t="str">
        <f>IFERROR(I218-P218, "")</f>
        <v/>
      </c>
      <c r="L218" s="13"/>
      <c r="M218" s="20" t="str">
        <f t="shared" si="7"/>
        <v/>
      </c>
      <c r="O218" s="20" t="str">
        <f>IF(O217 &lt;= 0, "", IFERROR(O217 - K217 - L217, ""))</f>
        <v/>
      </c>
      <c r="P218" s="13" t="str">
        <f>IF(O218 = 0, "", IFERROR(O218 * C$3 / C$5, ""))</f>
        <v/>
      </c>
    </row>
    <row r="219" spans="7:16" ht="15">
      <c r="G219" s="11" t="str" cm="1">
        <f t="array" ref="G219">_xlfn.IFS(H219="", "", H219&gt;0, IFERROR(EDATE(G218, H$5), "Invalid date"))</f>
        <v/>
      </c>
      <c r="H219" s="12" t="str" cm="1">
        <f t="array" ref="H219">_xlfn.IFS(H218&gt;C$6, "", H218&lt;C$6, H218+1, TRUE, "")</f>
        <v/>
      </c>
      <c r="I219" s="13" t="str" cm="1">
        <f t="array" ref="I219">IFERROR(_xlfn.IFS(O219 &gt; 0, I218, O219 &lt;= 0, ""), "")</f>
        <v/>
      </c>
      <c r="J219" s="13" t="str">
        <f t="shared" si="6"/>
        <v/>
      </c>
      <c r="K219" s="13" t="str">
        <f>IFERROR(I219-P219, "")</f>
        <v/>
      </c>
      <c r="L219" s="13"/>
      <c r="M219" s="20" t="str">
        <f t="shared" si="7"/>
        <v/>
      </c>
      <c r="O219" s="20" t="str">
        <f>IF(O218 &lt;= 0, "", IFERROR(O218 - K218 - L218, ""))</f>
        <v/>
      </c>
      <c r="P219" s="13" t="str">
        <f>IF(O219 = 0, "", IFERROR(O219 * C$3 / C$5, ""))</f>
        <v/>
      </c>
    </row>
    <row r="220" spans="7:16" ht="15">
      <c r="G220" s="11" t="str" cm="1">
        <f t="array" ref="G220">_xlfn.IFS(H220="", "", H220&gt;0, IFERROR(EDATE(G219, H$5), "Invalid date"))</f>
        <v/>
      </c>
      <c r="H220" s="12" t="str" cm="1">
        <f t="array" ref="H220">_xlfn.IFS(H219&gt;C$6, "", H219&lt;C$6, H219+1, TRUE, "")</f>
        <v/>
      </c>
      <c r="I220" s="13" t="str" cm="1">
        <f t="array" ref="I220">IFERROR(_xlfn.IFS(O220 &gt; 0, I219, O220 &lt;= 0, ""), "")</f>
        <v/>
      </c>
      <c r="J220" s="13" t="str">
        <f t="shared" si="6"/>
        <v/>
      </c>
      <c r="K220" s="13" t="str">
        <f>IFERROR(I220-P220, "")</f>
        <v/>
      </c>
      <c r="L220" s="13"/>
      <c r="M220" s="20" t="str">
        <f t="shared" si="7"/>
        <v/>
      </c>
      <c r="O220" s="20" t="str">
        <f>IF(O219 &lt;= 0, "", IFERROR(O219 - K219 - L219, ""))</f>
        <v/>
      </c>
      <c r="P220" s="13" t="str">
        <f>IF(O220 = 0, "", IFERROR(O220 * C$3 / C$5, ""))</f>
        <v/>
      </c>
    </row>
    <row r="221" spans="7:16" ht="15">
      <c r="G221" s="11" t="str" cm="1">
        <f t="array" ref="G221">_xlfn.IFS(H221="", "", H221&gt;0, IFERROR(EDATE(G220, H$5), "Invalid date"))</f>
        <v/>
      </c>
      <c r="H221" s="12" t="str" cm="1">
        <f t="array" ref="H221">_xlfn.IFS(H220&gt;C$6, "", H220&lt;C$6, H220+1, TRUE, "")</f>
        <v/>
      </c>
      <c r="I221" s="13" t="str" cm="1">
        <f t="array" ref="I221">IFERROR(_xlfn.IFS(O221 &gt; 0, I220, O221 &lt;= 0, ""), "")</f>
        <v/>
      </c>
      <c r="J221" s="13" t="str">
        <f t="shared" si="6"/>
        <v/>
      </c>
      <c r="K221" s="13" t="str">
        <f>IFERROR(I221-P221, "")</f>
        <v/>
      </c>
      <c r="L221" s="13"/>
      <c r="M221" s="20" t="str">
        <f t="shared" si="7"/>
        <v/>
      </c>
      <c r="O221" s="20" t="str">
        <f>IF(O220 &lt;= 0, "", IFERROR(O220 - K220 - L220, ""))</f>
        <v/>
      </c>
      <c r="P221" s="13" t="str">
        <f>IF(O221 = 0, "", IFERROR(O221 * C$3 / C$5, ""))</f>
        <v/>
      </c>
    </row>
    <row r="222" spans="7:16" ht="15">
      <c r="G222" s="11" t="str" cm="1">
        <f t="array" ref="G222">_xlfn.IFS(H222="", "", H222&gt;0, IFERROR(EDATE(G221, H$5), "Invalid date"))</f>
        <v/>
      </c>
      <c r="H222" s="12" t="str" cm="1">
        <f t="array" ref="H222">_xlfn.IFS(H221&gt;C$6, "", H221&lt;C$6, H221+1, TRUE, "")</f>
        <v/>
      </c>
      <c r="I222" s="13" t="str" cm="1">
        <f t="array" ref="I222">IFERROR(_xlfn.IFS(O222 &gt; 0, I221, O222 &lt;= 0, ""), "")</f>
        <v/>
      </c>
      <c r="J222" s="13" t="str">
        <f t="shared" si="6"/>
        <v/>
      </c>
      <c r="K222" s="13" t="str">
        <f>IFERROR(I222-P222, "")</f>
        <v/>
      </c>
      <c r="L222" s="13"/>
      <c r="M222" s="20" t="str">
        <f t="shared" si="7"/>
        <v/>
      </c>
      <c r="O222" s="20" t="str">
        <f>IF(O221 &lt;= 0, "", IFERROR(O221 - K221 - L221, ""))</f>
        <v/>
      </c>
      <c r="P222" s="13" t="str">
        <f>IF(O222 = 0, "", IFERROR(O222 * C$3 / C$5, ""))</f>
        <v/>
      </c>
    </row>
    <row r="223" spans="7:16" ht="15">
      <c r="G223" s="11" t="str" cm="1">
        <f t="array" ref="G223">_xlfn.IFS(H223="", "", H223&gt;0, IFERROR(EDATE(G222, H$5), "Invalid date"))</f>
        <v/>
      </c>
      <c r="H223" s="12" t="str" cm="1">
        <f t="array" ref="H223">_xlfn.IFS(H222&gt;C$6, "", H222&lt;C$6, H222+1, TRUE, "")</f>
        <v/>
      </c>
      <c r="I223" s="13" t="str" cm="1">
        <f t="array" ref="I223">IFERROR(_xlfn.IFS(O223 &gt; 0, I222, O223 &lt;= 0, ""), "")</f>
        <v/>
      </c>
      <c r="J223" s="13" t="str">
        <f t="shared" si="6"/>
        <v/>
      </c>
      <c r="K223" s="13" t="str">
        <f>IFERROR(I223-P223, "")</f>
        <v/>
      </c>
      <c r="L223" s="13"/>
      <c r="M223" s="20" t="str">
        <f t="shared" si="7"/>
        <v/>
      </c>
      <c r="O223" s="20" t="str">
        <f>IF(O222 &lt;= 0, "", IFERROR(O222 - K222 - L222, ""))</f>
        <v/>
      </c>
      <c r="P223" s="13" t="str">
        <f>IF(O223 = 0, "", IFERROR(O223 * C$3 / C$5, ""))</f>
        <v/>
      </c>
    </row>
    <row r="224" spans="7:16" ht="15">
      <c r="G224" s="11" t="str" cm="1">
        <f t="array" ref="G224">_xlfn.IFS(H224="", "", H224&gt;0, IFERROR(EDATE(G223, H$5), "Invalid date"))</f>
        <v/>
      </c>
      <c r="H224" s="12" t="str" cm="1">
        <f t="array" ref="H224">_xlfn.IFS(H223&gt;C$6, "", H223&lt;C$6, H223+1, TRUE, "")</f>
        <v/>
      </c>
      <c r="I224" s="13" t="str" cm="1">
        <f t="array" ref="I224">IFERROR(_xlfn.IFS(O224 &gt; 0, I223, O224 &lt;= 0, ""), "")</f>
        <v/>
      </c>
      <c r="J224" s="13" t="str">
        <f t="shared" si="6"/>
        <v/>
      </c>
      <c r="K224" s="13" t="str">
        <f>IFERROR(I224-P224, "")</f>
        <v/>
      </c>
      <c r="L224" s="13"/>
      <c r="M224" s="20" t="str">
        <f t="shared" si="7"/>
        <v/>
      </c>
      <c r="O224" s="20" t="str">
        <f>IF(O223 &lt;= 0, "", IFERROR(O223 - K223 - L223, ""))</f>
        <v/>
      </c>
      <c r="P224" s="13" t="str">
        <f>IF(O224 = 0, "", IFERROR(O224 * C$3 / C$5, ""))</f>
        <v/>
      </c>
    </row>
    <row r="225" spans="7:16" ht="15">
      <c r="G225" s="11" t="str" cm="1">
        <f t="array" ref="G225">_xlfn.IFS(H225="", "", H225&gt;0, IFERROR(EDATE(G224, H$5), "Invalid date"))</f>
        <v/>
      </c>
      <c r="H225" s="12" t="str" cm="1">
        <f t="array" ref="H225">_xlfn.IFS(H224&gt;C$6, "", H224&lt;C$6, H224+1, TRUE, "")</f>
        <v/>
      </c>
      <c r="I225" s="13" t="str" cm="1">
        <f t="array" ref="I225">IFERROR(_xlfn.IFS(O225 &gt; 0, I224, O225 &lt;= 0, ""), "")</f>
        <v/>
      </c>
      <c r="J225" s="13" t="str">
        <f t="shared" si="6"/>
        <v/>
      </c>
      <c r="K225" s="13" t="str">
        <f>IFERROR(I225-P225, "")</f>
        <v/>
      </c>
      <c r="L225" s="13"/>
      <c r="M225" s="20" t="str">
        <f t="shared" si="7"/>
        <v/>
      </c>
      <c r="O225" s="20" t="str">
        <f>IF(O224 &lt;= 0, "", IFERROR(O224 - K224 - L224, ""))</f>
        <v/>
      </c>
      <c r="P225" s="13" t="str">
        <f>IF(O225 = 0, "", IFERROR(O225 * C$3 / C$5, ""))</f>
        <v/>
      </c>
    </row>
    <row r="226" spans="7:16" ht="15">
      <c r="G226" s="11" t="str" cm="1">
        <f t="array" ref="G226">_xlfn.IFS(H226="", "", H226&gt;0, IFERROR(EDATE(G225, H$5), "Invalid date"))</f>
        <v/>
      </c>
      <c r="H226" s="12" t="str" cm="1">
        <f t="array" ref="H226">_xlfn.IFS(H225&gt;C$6, "", H225&lt;C$6, H225+1, TRUE, "")</f>
        <v/>
      </c>
      <c r="I226" s="13" t="str" cm="1">
        <f t="array" ref="I226">IFERROR(_xlfn.IFS(O226 &gt; 0, I225, O226 &lt;= 0, ""), "")</f>
        <v/>
      </c>
      <c r="J226" s="13" t="str">
        <f t="shared" si="6"/>
        <v/>
      </c>
      <c r="K226" s="13" t="str">
        <f>IFERROR(I226-P226, "")</f>
        <v/>
      </c>
      <c r="L226" s="13"/>
      <c r="M226" s="20" t="str">
        <f t="shared" si="7"/>
        <v/>
      </c>
      <c r="O226" s="20" t="str">
        <f>IF(O225 &lt;= 0, "", IFERROR(O225 - K225 - L225, ""))</f>
        <v/>
      </c>
      <c r="P226" s="13" t="str">
        <f>IF(O226 = 0, "", IFERROR(O226 * C$3 / C$5, ""))</f>
        <v/>
      </c>
    </row>
    <row r="227" spans="7:16" ht="15">
      <c r="G227" s="11" t="str" cm="1">
        <f t="array" ref="G227">_xlfn.IFS(H227="", "", H227&gt;0, IFERROR(EDATE(G226, H$5), "Invalid date"))</f>
        <v/>
      </c>
      <c r="H227" s="12" t="str" cm="1">
        <f t="array" ref="H227">_xlfn.IFS(H226&gt;C$6, "", H226&lt;C$6, H226+1, TRUE, "")</f>
        <v/>
      </c>
      <c r="I227" s="13" t="str" cm="1">
        <f t="array" ref="I227">IFERROR(_xlfn.IFS(O227 &gt; 0, I226, O227 &lt;= 0, ""), "")</f>
        <v/>
      </c>
      <c r="J227" s="13" t="str">
        <f t="shared" si="6"/>
        <v/>
      </c>
      <c r="K227" s="13" t="str">
        <f>IFERROR(I227-P227, "")</f>
        <v/>
      </c>
      <c r="L227" s="13"/>
      <c r="M227" s="20" t="str">
        <f t="shared" si="7"/>
        <v/>
      </c>
      <c r="O227" s="20" t="str">
        <f>IF(O226 &lt;= 0, "", IFERROR(O226 - K226 - L226, ""))</f>
        <v/>
      </c>
      <c r="P227" s="13" t="str">
        <f>IF(O227 = 0, "", IFERROR(O227 * C$3 / C$5, ""))</f>
        <v/>
      </c>
    </row>
    <row r="228" spans="7:16" ht="15">
      <c r="G228" s="11" t="str" cm="1">
        <f t="array" ref="G228">_xlfn.IFS(H228="", "", H228&gt;0, IFERROR(EDATE(G227, H$5), "Invalid date"))</f>
        <v/>
      </c>
      <c r="H228" s="12" t="str" cm="1">
        <f t="array" ref="H228">_xlfn.IFS(H227&gt;C$6, "", H227&lt;C$6, H227+1, TRUE, "")</f>
        <v/>
      </c>
      <c r="I228" s="13" t="str" cm="1">
        <f t="array" ref="I228">IFERROR(_xlfn.IFS(O228 &gt; 0, I227, O228 &lt;= 0, ""), "")</f>
        <v/>
      </c>
      <c r="J228" s="13" t="str">
        <f t="shared" si="6"/>
        <v/>
      </c>
      <c r="K228" s="13" t="str">
        <f>IFERROR(I228-P228, "")</f>
        <v/>
      </c>
      <c r="L228" s="13"/>
      <c r="M228" s="20" t="str">
        <f t="shared" si="7"/>
        <v/>
      </c>
      <c r="O228" s="20" t="str">
        <f>IF(O227 &lt;= 0, "", IFERROR(O227 - K227 - L227, ""))</f>
        <v/>
      </c>
      <c r="P228" s="13" t="str">
        <f>IF(O228 = 0, "", IFERROR(O228 * C$3 / C$5, ""))</f>
        <v/>
      </c>
    </row>
    <row r="229" spans="7:16" ht="15">
      <c r="G229" s="11" t="str" cm="1">
        <f t="array" ref="G229">_xlfn.IFS(H229="", "", H229&gt;0, IFERROR(EDATE(G228, H$5), "Invalid date"))</f>
        <v/>
      </c>
      <c r="H229" s="12" t="str" cm="1">
        <f t="array" ref="H229">_xlfn.IFS(H228&gt;C$6, "", H228&lt;C$6, H228+1, TRUE, "")</f>
        <v/>
      </c>
      <c r="I229" s="13" t="str" cm="1">
        <f t="array" ref="I229">IFERROR(_xlfn.IFS(O229 &gt; 0, I228, O229 &lt;= 0, ""), "")</f>
        <v/>
      </c>
      <c r="J229" s="13" t="str">
        <f t="shared" si="6"/>
        <v/>
      </c>
      <c r="K229" s="13" t="str">
        <f>IFERROR(I229-P229, "")</f>
        <v/>
      </c>
      <c r="L229" s="13"/>
      <c r="M229" s="20" t="str">
        <f t="shared" si="7"/>
        <v/>
      </c>
      <c r="O229" s="20" t="str">
        <f>IF(O228 &lt;= 0, "", IFERROR(O228 - K228 - L228, ""))</f>
        <v/>
      </c>
      <c r="P229" s="13" t="str">
        <f>IF(O229 = 0, "", IFERROR(O229 * C$3 / C$5, ""))</f>
        <v/>
      </c>
    </row>
    <row r="230" spans="7:16" ht="15">
      <c r="G230" s="11" t="str" cm="1">
        <f t="array" ref="G230">_xlfn.IFS(H230="", "", H230&gt;0, IFERROR(EDATE(G229, H$5), "Invalid date"))</f>
        <v/>
      </c>
      <c r="H230" s="12" t="str" cm="1">
        <f t="array" ref="H230">_xlfn.IFS(H229&gt;C$6, "", H229&lt;C$6, H229+1, TRUE, "")</f>
        <v/>
      </c>
      <c r="I230" s="13" t="str" cm="1">
        <f t="array" ref="I230">IFERROR(_xlfn.IFS(O230 &gt; 0, I229, O230 &lt;= 0, ""), "")</f>
        <v/>
      </c>
      <c r="J230" s="13" t="str">
        <f t="shared" si="6"/>
        <v/>
      </c>
      <c r="K230" s="13" t="str">
        <f>IFERROR(I230-P230, "")</f>
        <v/>
      </c>
      <c r="L230" s="13"/>
      <c r="M230" s="20" t="str">
        <f t="shared" si="7"/>
        <v/>
      </c>
      <c r="O230" s="20" t="str">
        <f>IF(O229 &lt;= 0, "", IFERROR(O229 - K229 - L229, ""))</f>
        <v/>
      </c>
      <c r="P230" s="13" t="str">
        <f>IF(O230 = 0, "", IFERROR(O230 * C$3 / C$5, ""))</f>
        <v/>
      </c>
    </row>
    <row r="231" spans="7:16" ht="15">
      <c r="G231" s="11" t="str" cm="1">
        <f t="array" ref="G231">_xlfn.IFS(H231="", "", H231&gt;0, IFERROR(EDATE(G230, H$5), "Invalid date"))</f>
        <v/>
      </c>
      <c r="H231" s="12" t="str" cm="1">
        <f t="array" ref="H231">_xlfn.IFS(H230&gt;C$6, "", H230&lt;C$6, H230+1, TRUE, "")</f>
        <v/>
      </c>
      <c r="I231" s="13" t="str" cm="1">
        <f t="array" ref="I231">IFERROR(_xlfn.IFS(O231 &gt; 0, I230, O231 &lt;= 0, ""), "")</f>
        <v/>
      </c>
      <c r="J231" s="13" t="str">
        <f t="shared" si="6"/>
        <v/>
      </c>
      <c r="K231" s="13" t="str">
        <f>IFERROR(I231-P231, "")</f>
        <v/>
      </c>
      <c r="L231" s="13"/>
      <c r="M231" s="20" t="str">
        <f t="shared" si="7"/>
        <v/>
      </c>
      <c r="O231" s="20" t="str">
        <f>IF(O230 &lt;= 0, "", IFERROR(O230 - K230 - L230, ""))</f>
        <v/>
      </c>
      <c r="P231" s="13" t="str">
        <f>IF(O231 = 0, "", IFERROR(O231 * C$3 / C$5, ""))</f>
        <v/>
      </c>
    </row>
    <row r="232" spans="7:16" ht="15">
      <c r="G232" s="11" t="str" cm="1">
        <f t="array" ref="G232">_xlfn.IFS(H232="", "", H232&gt;0, IFERROR(EDATE(G231, H$5), "Invalid date"))</f>
        <v/>
      </c>
      <c r="H232" s="12" t="str" cm="1">
        <f t="array" ref="H232">_xlfn.IFS(H231&gt;C$6, "", H231&lt;C$6, H231+1, TRUE, "")</f>
        <v/>
      </c>
      <c r="I232" s="13" t="str" cm="1">
        <f t="array" ref="I232">IFERROR(_xlfn.IFS(O232 &gt; 0, I231, O232 &lt;= 0, ""), "")</f>
        <v/>
      </c>
      <c r="J232" s="13" t="str">
        <f t="shared" si="6"/>
        <v/>
      </c>
      <c r="K232" s="13" t="str">
        <f>IFERROR(I232-P232, "")</f>
        <v/>
      </c>
      <c r="L232" s="13"/>
      <c r="M232" s="20" t="str">
        <f t="shared" si="7"/>
        <v/>
      </c>
      <c r="O232" s="20" t="str">
        <f>IF(O231 &lt;= 0, "", IFERROR(O231 - K231 - L231, ""))</f>
        <v/>
      </c>
      <c r="P232" s="13" t="str">
        <f>IF(O232 = 0, "", IFERROR(O232 * C$3 / C$5, ""))</f>
        <v/>
      </c>
    </row>
    <row r="233" spans="7:16" ht="15">
      <c r="G233" s="11" t="str" cm="1">
        <f t="array" ref="G233">_xlfn.IFS(H233="", "", H233&gt;0, IFERROR(EDATE(G232, H$5), "Invalid date"))</f>
        <v/>
      </c>
      <c r="H233" s="12" t="str" cm="1">
        <f t="array" ref="H233">_xlfn.IFS(H232&gt;C$6, "", H232&lt;C$6, H232+1, TRUE, "")</f>
        <v/>
      </c>
      <c r="I233" s="13" t="str" cm="1">
        <f t="array" ref="I233">IFERROR(_xlfn.IFS(O233 &gt; 0, I232, O233 &lt;= 0, ""), "")</f>
        <v/>
      </c>
      <c r="J233" s="13" t="str">
        <f t="shared" si="6"/>
        <v/>
      </c>
      <c r="K233" s="13" t="str">
        <f>IFERROR(I233-P233, "")</f>
        <v/>
      </c>
      <c r="L233" s="13"/>
      <c r="M233" s="20" t="str">
        <f t="shared" si="7"/>
        <v/>
      </c>
      <c r="O233" s="20" t="str">
        <f>IF(O232 &lt;= 0, "", IFERROR(O232 - K232 - L232, ""))</f>
        <v/>
      </c>
      <c r="P233" s="13" t="str">
        <f>IF(O233 = 0, "", IFERROR(O233 * C$3 / C$5, ""))</f>
        <v/>
      </c>
    </row>
    <row r="234" spans="7:16" ht="15">
      <c r="G234" s="11" t="str" cm="1">
        <f t="array" ref="G234">_xlfn.IFS(H234="", "", H234&gt;0, IFERROR(EDATE(G233, H$5), "Invalid date"))</f>
        <v/>
      </c>
      <c r="H234" s="12" t="str" cm="1">
        <f t="array" ref="H234">_xlfn.IFS(H233&gt;C$6, "", H233&lt;C$6, H233+1, TRUE, "")</f>
        <v/>
      </c>
      <c r="I234" s="13" t="str" cm="1">
        <f t="array" ref="I234">IFERROR(_xlfn.IFS(O234 &gt; 0, I233, O234 &lt;= 0, ""), "")</f>
        <v/>
      </c>
      <c r="J234" s="13" t="str">
        <f t="shared" si="6"/>
        <v/>
      </c>
      <c r="K234" s="13" t="str">
        <f>IFERROR(I234-P234, "")</f>
        <v/>
      </c>
      <c r="L234" s="13"/>
      <c r="M234" s="20" t="str">
        <f t="shared" si="7"/>
        <v/>
      </c>
      <c r="O234" s="20" t="str">
        <f>IF(O233 &lt;= 0, "", IFERROR(O233 - K233 - L233, ""))</f>
        <v/>
      </c>
      <c r="P234" s="13" t="str">
        <f>IF(O234 = 0, "", IFERROR(O234 * C$3 / C$5, ""))</f>
        <v/>
      </c>
    </row>
    <row r="235" spans="7:16" ht="15">
      <c r="G235" s="11" t="str" cm="1">
        <f t="array" ref="G235">_xlfn.IFS(H235="", "", H235&gt;0, IFERROR(EDATE(G234, H$5), "Invalid date"))</f>
        <v/>
      </c>
      <c r="H235" s="12" t="str" cm="1">
        <f t="array" ref="H235">_xlfn.IFS(H234&gt;C$6, "", H234&lt;C$6, H234+1, TRUE, "")</f>
        <v/>
      </c>
      <c r="I235" s="13" t="str" cm="1">
        <f t="array" ref="I235">IFERROR(_xlfn.IFS(O235 &gt; 0, I234, O235 &lt;= 0, ""), "")</f>
        <v/>
      </c>
      <c r="J235" s="13" t="str">
        <f t="shared" si="6"/>
        <v/>
      </c>
      <c r="K235" s="13" t="str">
        <f>IFERROR(I235-P235, "")</f>
        <v/>
      </c>
      <c r="L235" s="13"/>
      <c r="M235" s="20" t="str">
        <f t="shared" si="7"/>
        <v/>
      </c>
      <c r="O235" s="20" t="str">
        <f>IF(O234 &lt;= 0, "", IFERROR(O234 - K234 - L234, ""))</f>
        <v/>
      </c>
      <c r="P235" s="13" t="str">
        <f>IF(O235 = 0, "", IFERROR(O235 * C$3 / C$5, ""))</f>
        <v/>
      </c>
    </row>
    <row r="236" spans="7:16" ht="15">
      <c r="G236" s="11" t="str" cm="1">
        <f t="array" ref="G236">_xlfn.IFS(H236="", "", H236&gt;0, IFERROR(EDATE(G235, H$5), "Invalid date"))</f>
        <v/>
      </c>
      <c r="H236" s="12" t="str" cm="1">
        <f t="array" ref="H236">_xlfn.IFS(H235&gt;C$6, "", H235&lt;C$6, H235+1, TRUE, "")</f>
        <v/>
      </c>
      <c r="I236" s="13" t="str" cm="1">
        <f t="array" ref="I236">IFERROR(_xlfn.IFS(O236 &gt; 0, I235, O236 &lt;= 0, ""), "")</f>
        <v/>
      </c>
      <c r="J236" s="13" t="str">
        <f t="shared" si="6"/>
        <v/>
      </c>
      <c r="K236" s="13" t="str">
        <f>IFERROR(I236-P236, "")</f>
        <v/>
      </c>
      <c r="L236" s="13"/>
      <c r="M236" s="20" t="str">
        <f t="shared" si="7"/>
        <v/>
      </c>
      <c r="O236" s="20" t="str">
        <f>IF(O235 &lt;= 0, "", IFERROR(O235 - K235 - L235, ""))</f>
        <v/>
      </c>
      <c r="P236" s="13" t="str">
        <f>IF(O236 = 0, "", IFERROR(O236 * C$3 / C$5, ""))</f>
        <v/>
      </c>
    </row>
    <row r="237" spans="7:16" ht="15">
      <c r="G237" s="11" t="str" cm="1">
        <f t="array" ref="G237">_xlfn.IFS(H237="", "", H237&gt;0, IFERROR(EDATE(G236, H$5), "Invalid date"))</f>
        <v/>
      </c>
      <c r="H237" s="12" t="str" cm="1">
        <f t="array" ref="H237">_xlfn.IFS(H236&gt;C$6, "", H236&lt;C$6, H236+1, TRUE, "")</f>
        <v/>
      </c>
      <c r="I237" s="13" t="str" cm="1">
        <f t="array" ref="I237">IFERROR(_xlfn.IFS(O237 &gt; 0, I236, O237 &lt;= 0, ""), "")</f>
        <v/>
      </c>
      <c r="J237" s="13" t="str">
        <f t="shared" si="6"/>
        <v/>
      </c>
      <c r="K237" s="13" t="str">
        <f>IFERROR(I237-P237, "")</f>
        <v/>
      </c>
      <c r="L237" s="13"/>
      <c r="M237" s="20" t="str">
        <f t="shared" si="7"/>
        <v/>
      </c>
      <c r="O237" s="20" t="str">
        <f>IF(O236 &lt;= 0, "", IFERROR(O236 - K236 - L236, ""))</f>
        <v/>
      </c>
      <c r="P237" s="13" t="str">
        <f>IF(O237 = 0, "", IFERROR(O237 * C$3 / C$5, ""))</f>
        <v/>
      </c>
    </row>
    <row r="238" spans="7:16" ht="15">
      <c r="G238" s="11" t="str" cm="1">
        <f t="array" ref="G238">_xlfn.IFS(H238="", "", H238&gt;0, IFERROR(EDATE(G237, H$5), "Invalid date"))</f>
        <v/>
      </c>
      <c r="H238" s="12" t="str" cm="1">
        <f t="array" ref="H238">_xlfn.IFS(H237&gt;C$6, "", H237&lt;C$6, H237+1, TRUE, "")</f>
        <v/>
      </c>
      <c r="I238" s="13" t="str" cm="1">
        <f t="array" ref="I238">IFERROR(_xlfn.IFS(O238 &gt; 0, I237, O238 &lt;= 0, ""), "")</f>
        <v/>
      </c>
      <c r="J238" s="13" t="str">
        <f t="shared" si="6"/>
        <v/>
      </c>
      <c r="K238" s="13" t="str">
        <f>IFERROR(I238-P238, "")</f>
        <v/>
      </c>
      <c r="L238" s="13"/>
      <c r="M238" s="20" t="str">
        <f t="shared" si="7"/>
        <v/>
      </c>
      <c r="O238" s="20" t="str">
        <f>IF(O237 &lt;= 0, "", IFERROR(O237 - K237 - L237, ""))</f>
        <v/>
      </c>
      <c r="P238" s="13" t="str">
        <f>IF(O238 = 0, "", IFERROR(O238 * C$3 / C$5, ""))</f>
        <v/>
      </c>
    </row>
    <row r="239" spans="7:16" ht="15">
      <c r="G239" s="11" t="str" cm="1">
        <f t="array" ref="G239">_xlfn.IFS(H239="", "", H239&gt;0, IFERROR(EDATE(G238, H$5), "Invalid date"))</f>
        <v/>
      </c>
      <c r="H239" s="12" t="str" cm="1">
        <f t="array" ref="H239">_xlfn.IFS(H238&gt;C$6, "", H238&lt;C$6, H238+1, TRUE, "")</f>
        <v/>
      </c>
      <c r="I239" s="13" t="str" cm="1">
        <f t="array" ref="I239">IFERROR(_xlfn.IFS(O239 &gt; 0, I238, O239 &lt;= 0, ""), "")</f>
        <v/>
      </c>
      <c r="J239" s="13" t="str">
        <f t="shared" si="6"/>
        <v/>
      </c>
      <c r="K239" s="13" t="str">
        <f>IFERROR(I239-P239, "")</f>
        <v/>
      </c>
      <c r="L239" s="13"/>
      <c r="M239" s="20" t="str">
        <f t="shared" si="7"/>
        <v/>
      </c>
      <c r="O239" s="20" t="str">
        <f>IF(O238 &lt;= 0, "", IFERROR(O238 - K238 - L238, ""))</f>
        <v/>
      </c>
      <c r="P239" s="13" t="str">
        <f>IF(O239 = 0, "", IFERROR(O239 * C$3 / C$5, ""))</f>
        <v/>
      </c>
    </row>
    <row r="240" spans="7:16" ht="15">
      <c r="G240" s="11" t="str" cm="1">
        <f t="array" ref="G240">_xlfn.IFS(H240="", "", H240&gt;0, IFERROR(EDATE(G239, H$5), "Invalid date"))</f>
        <v/>
      </c>
      <c r="H240" s="12" t="str" cm="1">
        <f t="array" ref="H240">_xlfn.IFS(H239&gt;C$6, "", H239&lt;C$6, H239+1, TRUE, "")</f>
        <v/>
      </c>
      <c r="I240" s="13" t="str" cm="1">
        <f t="array" ref="I240">IFERROR(_xlfn.IFS(O240 &gt; 0, I239, O240 &lt;= 0, ""), "")</f>
        <v/>
      </c>
      <c r="J240" s="13" t="str">
        <f t="shared" si="6"/>
        <v/>
      </c>
      <c r="K240" s="13" t="str">
        <f>IFERROR(I240-P240, "")</f>
        <v/>
      </c>
      <c r="L240" s="13"/>
      <c r="M240" s="20" t="str">
        <f t="shared" si="7"/>
        <v/>
      </c>
      <c r="O240" s="20" t="str">
        <f>IF(O239 &lt;= 0, "", IFERROR(O239 - K239 - L239, ""))</f>
        <v/>
      </c>
      <c r="P240" s="13" t="str">
        <f>IF(O240 = 0, "", IFERROR(O240 * C$3 / C$5, ""))</f>
        <v/>
      </c>
    </row>
    <row r="241" spans="6:16" ht="15">
      <c r="G241" s="11" t="str" cm="1">
        <f t="array" ref="G241">_xlfn.IFS(H241="", "", H241&gt;0, IFERROR(EDATE(G240, H$5), "Invalid date"))</f>
        <v/>
      </c>
      <c r="H241" s="12" t="str" cm="1">
        <f t="array" ref="H241">_xlfn.IFS(H240&gt;C$6, "", H240&lt;C$6, H240+1, TRUE, "")</f>
        <v/>
      </c>
      <c r="I241" s="13" t="str" cm="1">
        <f t="array" ref="I241">IFERROR(_xlfn.IFS(O241 &gt; 0, I240, O241 &lt;= 0, ""), "")</f>
        <v/>
      </c>
      <c r="J241" s="13" t="str">
        <f t="shared" si="6"/>
        <v/>
      </c>
      <c r="K241" s="13" t="str">
        <f>IFERROR(I241-P241, "")</f>
        <v/>
      </c>
      <c r="L241" s="13"/>
      <c r="M241" s="20" t="str">
        <f t="shared" si="7"/>
        <v/>
      </c>
      <c r="O241" s="20" t="str">
        <f>IF(O240 &lt;= 0, "", IFERROR(O240 - K240 - L240, ""))</f>
        <v/>
      </c>
      <c r="P241" s="13" t="str">
        <f>IF(O241 = 0, "", IFERROR(O241 * C$3 / C$5, ""))</f>
        <v/>
      </c>
    </row>
    <row r="242" spans="6:16" ht="15">
      <c r="G242" s="11" t="str" cm="1">
        <f t="array" ref="G242">_xlfn.IFS(H242="", "", H242&gt;0, IFERROR(EDATE(G241, H$5), "Invalid date"))</f>
        <v/>
      </c>
      <c r="H242" s="12" t="str" cm="1">
        <f t="array" ref="H242">_xlfn.IFS(H241&gt;C$6, "", H241&lt;C$6, H241+1, TRUE, "")</f>
        <v/>
      </c>
      <c r="I242" s="13" t="str" cm="1">
        <f t="array" ref="I242">IFERROR(_xlfn.IFS(O242 &gt; 0, I241, O242 &lt;= 0, ""), "")</f>
        <v/>
      </c>
      <c r="J242" s="13" t="str">
        <f t="shared" si="6"/>
        <v/>
      </c>
      <c r="K242" s="13" t="str">
        <f>IFERROR(I242-P242, "")</f>
        <v/>
      </c>
      <c r="L242" s="13"/>
      <c r="M242" s="20" t="str">
        <f t="shared" si="7"/>
        <v/>
      </c>
      <c r="O242" s="20" t="str">
        <f>IF(O241 &lt;= 0, "", IFERROR(O241 - K241 - L241, ""))</f>
        <v/>
      </c>
      <c r="P242" s="13" t="str">
        <f>IF(O242 = 0, "", IFERROR(O242 * C$3 / C$5, ""))</f>
        <v/>
      </c>
    </row>
    <row r="243" spans="6:16" ht="15">
      <c r="G243" s="11" t="str" cm="1">
        <f t="array" ref="G243">_xlfn.IFS(H243="", "", H243&gt;0, IFERROR(EDATE(G242, H$5), "Invalid date"))</f>
        <v/>
      </c>
      <c r="H243" s="12" t="str" cm="1">
        <f t="array" ref="H243">_xlfn.IFS(H242&gt;C$6, "", H242&lt;C$6, H242+1, TRUE, "")</f>
        <v/>
      </c>
      <c r="I243" s="13" t="str" cm="1">
        <f t="array" ref="I243">IFERROR(_xlfn.IFS(O243 &gt; 0, I242, O243 &lt;= 0, ""), "")</f>
        <v/>
      </c>
      <c r="J243" s="13" t="str">
        <f t="shared" si="6"/>
        <v/>
      </c>
      <c r="K243" s="13" t="str">
        <f>IFERROR(I243-P243, "")</f>
        <v/>
      </c>
      <c r="L243" s="13"/>
      <c r="M243" s="20" t="str">
        <f t="shared" si="7"/>
        <v/>
      </c>
      <c r="O243" s="20" t="str">
        <f>IF(O242 &lt;= 0, "", IFERROR(O242 - K242 - L242, ""))</f>
        <v/>
      </c>
      <c r="P243" s="13" t="str">
        <f>IF(O243 = 0, "", IFERROR(O243 * C$3 / C$5, ""))</f>
        <v/>
      </c>
    </row>
    <row r="244" spans="6:16" ht="15">
      <c r="G244" s="11" t="str" cm="1">
        <f t="array" ref="G244">_xlfn.IFS(H244="", "", H244&gt;0, IFERROR(EDATE(G243, H$5), "Invalid date"))</f>
        <v/>
      </c>
      <c r="H244" s="12" t="str" cm="1">
        <f t="array" ref="H244">_xlfn.IFS(H243&gt;C$6, "", H243&lt;C$6, H243+1, TRUE, "")</f>
        <v/>
      </c>
      <c r="I244" s="13" t="str" cm="1">
        <f t="array" ref="I244">IFERROR(_xlfn.IFS(O244 &gt; 0, I243, O244 &lt;= 0, ""), "")</f>
        <v/>
      </c>
      <c r="J244" s="13" t="str">
        <f t="shared" si="6"/>
        <v/>
      </c>
      <c r="K244" s="13" t="str">
        <f>IFERROR(I244-P244, "")</f>
        <v/>
      </c>
      <c r="L244" s="13"/>
      <c r="M244" s="20" t="str">
        <f t="shared" si="7"/>
        <v/>
      </c>
      <c r="O244" s="20" t="str">
        <f>IF(O243 &lt;= 0, "", IFERROR(O243 - K243 - L243, ""))</f>
        <v/>
      </c>
      <c r="P244" s="13" t="str">
        <f>IF(O244 = 0, "", IFERROR(O244 * C$3 / C$5, ""))</f>
        <v/>
      </c>
    </row>
    <row r="245" spans="6:16" ht="15">
      <c r="G245" s="11" t="str" cm="1">
        <f t="array" ref="G245">_xlfn.IFS(H245="", "", H245&gt;0, IFERROR(EDATE(G244, H$5), "Invalid date"))</f>
        <v/>
      </c>
      <c r="H245" s="12" t="str" cm="1">
        <f t="array" ref="H245">_xlfn.IFS(H244&gt;C$6, "", H244&lt;C$6, H244+1, TRUE, "")</f>
        <v/>
      </c>
      <c r="I245" s="13" t="str" cm="1">
        <f t="array" ref="I245">IFERROR(_xlfn.IFS(O245 &gt; 0, I244, O245 &lt;= 0, ""), "")</f>
        <v/>
      </c>
      <c r="J245" s="13" t="str">
        <f t="shared" si="6"/>
        <v/>
      </c>
      <c r="K245" s="13" t="str">
        <f>IFERROR(I245-P245, "")</f>
        <v/>
      </c>
      <c r="L245" s="13"/>
      <c r="M245" s="20" t="str">
        <f t="shared" si="7"/>
        <v/>
      </c>
      <c r="O245" s="20" t="str">
        <f>IF(O244 &lt;= 0, "", IFERROR(O244 - K244 - L244, ""))</f>
        <v/>
      </c>
      <c r="P245" s="13" t="str">
        <f>IF(O245 = 0, "", IFERROR(O245 * C$3 / C$5, ""))</f>
        <v/>
      </c>
    </row>
    <row r="246" spans="6:16" ht="15">
      <c r="F246" s="4"/>
      <c r="G246" s="11" t="str" cm="1">
        <f t="array" ref="G246">_xlfn.IFS(H246="", "", H246&gt;0, IFERROR(EDATE(G245, H$5), "Invalid date"))</f>
        <v/>
      </c>
      <c r="H246" s="12" t="str" cm="1">
        <f t="array" ref="H246">_xlfn.IFS(H245&gt;C$6, "", H245&lt;C$6, H245+1, TRUE, "")</f>
        <v/>
      </c>
      <c r="I246" s="13" t="str" cm="1">
        <f t="array" ref="I246">IFERROR(_xlfn.IFS(O246 &gt; 0, I245, O246 &lt;= 0, ""), "")</f>
        <v/>
      </c>
      <c r="J246" s="13" t="str">
        <f t="shared" si="6"/>
        <v/>
      </c>
      <c r="K246" s="13" t="str">
        <f>IFERROR(I246-P246, "")</f>
        <v/>
      </c>
      <c r="L246" s="13"/>
      <c r="M246" s="20" t="str">
        <f t="shared" si="7"/>
        <v/>
      </c>
      <c r="O246" s="20" t="str">
        <f>IF(O245 &lt;= 0, "", IFERROR(O245 - K245 - L245, ""))</f>
        <v/>
      </c>
      <c r="P246" s="13" t="str">
        <f>IF(O246 = 0, "", IFERROR(O246 * C$3 / C$5, ""))</f>
        <v/>
      </c>
    </row>
    <row r="247" spans="6:16" ht="15">
      <c r="G247" s="11" t="str" cm="1">
        <f t="array" ref="G247">_xlfn.IFS(H247="", "", H247&gt;0, IFERROR(EDATE(G246, H$5), "Invalid date"))</f>
        <v/>
      </c>
      <c r="H247" s="12" t="str" cm="1">
        <f t="array" ref="H247">_xlfn.IFS(H246&gt;C$6, "", H246&lt;C$6, H246+1, TRUE, "")</f>
        <v/>
      </c>
      <c r="I247" s="13" t="str" cm="1">
        <f t="array" ref="I247">IFERROR(_xlfn.IFS(O247 &gt; 0, I246, O247 &lt;= 0, ""), "")</f>
        <v/>
      </c>
      <c r="J247" s="13" t="str">
        <f t="shared" si="6"/>
        <v/>
      </c>
      <c r="K247" s="13" t="str">
        <f>IFERROR(I247-P247, "")</f>
        <v/>
      </c>
      <c r="L247" s="13"/>
      <c r="M247" s="20" t="str">
        <f t="shared" si="7"/>
        <v/>
      </c>
      <c r="O247" s="20" t="str">
        <f>IF(O246 &lt;= 0, "", IFERROR(O246 - K246 - L246, ""))</f>
        <v/>
      </c>
      <c r="P247" s="13" t="str">
        <f>IF(O247 = 0, "", IFERROR(O247 * C$3 / C$5, ""))</f>
        <v/>
      </c>
    </row>
    <row r="248" spans="6:16" ht="15">
      <c r="G248" s="11" t="str" cm="1">
        <f t="array" ref="G248">_xlfn.IFS(H248="", "", H248&gt;0, IFERROR(EDATE(G247, H$5), "Invalid date"))</f>
        <v/>
      </c>
      <c r="H248" s="12" t="str" cm="1">
        <f t="array" ref="H248">_xlfn.IFS(H247&gt;C$6, "", H247&lt;C$6, H247+1, TRUE, "")</f>
        <v/>
      </c>
      <c r="I248" s="13" t="str" cm="1">
        <f t="array" ref="I248">IFERROR(_xlfn.IFS(O248 &gt; 0, I247, O248 &lt;= 0, ""), "")</f>
        <v/>
      </c>
      <c r="J248" s="13" t="str">
        <f t="shared" si="6"/>
        <v/>
      </c>
      <c r="K248" s="13" t="str">
        <f>IFERROR(I248-P248, "")</f>
        <v/>
      </c>
      <c r="L248" s="13"/>
      <c r="M248" s="20" t="str">
        <f t="shared" si="7"/>
        <v/>
      </c>
      <c r="O248" s="20" t="str">
        <f>IF(O247 &lt;= 0, "", IFERROR(O247 - K247 - L247, ""))</f>
        <v/>
      </c>
      <c r="P248" s="13" t="str">
        <f>IF(O248 = 0, "", IFERROR(O248 * C$3 / C$5, ""))</f>
        <v/>
      </c>
    </row>
    <row r="249" spans="6:16" ht="15">
      <c r="G249" s="11" t="str" cm="1">
        <f t="array" ref="G249">_xlfn.IFS(H249="", "", H249&gt;0, IFERROR(EDATE(G248, H$5), "Invalid date"))</f>
        <v/>
      </c>
      <c r="H249" s="12" t="str" cm="1">
        <f t="array" ref="H249">_xlfn.IFS(H248&gt;C$6, "", H248&lt;C$6, H248+1, TRUE, "")</f>
        <v/>
      </c>
      <c r="I249" s="13" t="str" cm="1">
        <f t="array" ref="I249">IFERROR(_xlfn.IFS(O249 &gt; 0, I248, O249 &lt;= 0, ""), "")</f>
        <v/>
      </c>
      <c r="J249" s="13" t="str">
        <f t="shared" si="6"/>
        <v/>
      </c>
      <c r="K249" s="13" t="str">
        <f>IFERROR(I249-P249, "")</f>
        <v/>
      </c>
      <c r="L249" s="13"/>
      <c r="M249" s="20" t="str">
        <f t="shared" si="7"/>
        <v/>
      </c>
      <c r="O249" s="20" t="str">
        <f>IF(O248 &lt;= 0, "", IFERROR(O248 - K248 - L248, ""))</f>
        <v/>
      </c>
      <c r="P249" s="13" t="str">
        <f>IF(O249 = 0, "", IFERROR(O249 * C$3 / C$5, ""))</f>
        <v/>
      </c>
    </row>
    <row r="250" spans="6:16" ht="15">
      <c r="G250" s="11" t="str" cm="1">
        <f t="array" ref="G250">_xlfn.IFS(H250="", "", H250&gt;0, IFERROR(EDATE(G249, H$5), "Invalid date"))</f>
        <v/>
      </c>
      <c r="H250" s="12" t="str" cm="1">
        <f t="array" ref="H250">_xlfn.IFS(H249&gt;C$6, "", H249&lt;C$6, H249+1, TRUE, "")</f>
        <v/>
      </c>
      <c r="I250" s="13" t="str" cm="1">
        <f t="array" ref="I250">IFERROR(_xlfn.IFS(O250 &gt; 0, I249, O250 &lt;= 0, ""), "")</f>
        <v/>
      </c>
      <c r="J250" s="13" t="str">
        <f t="shared" si="6"/>
        <v/>
      </c>
      <c r="K250" s="13" t="str">
        <f>IFERROR(I250-P250, "")</f>
        <v/>
      </c>
      <c r="L250" s="13"/>
      <c r="M250" s="20" t="str">
        <f t="shared" si="7"/>
        <v/>
      </c>
      <c r="O250" s="20" t="str">
        <f>IF(O249 &lt;= 0, "", IFERROR(O249 - K249 - L249, ""))</f>
        <v/>
      </c>
      <c r="P250" s="13" t="str">
        <f>IF(O250 = 0, "", IFERROR(O250 * C$3 / C$5, ""))</f>
        <v/>
      </c>
    </row>
    <row r="251" spans="6:16" ht="15">
      <c r="G251" s="11" t="str" cm="1">
        <f t="array" ref="G251">_xlfn.IFS(H251="", "", H251&gt;0, IFERROR(EDATE(G250, H$5), "Invalid date"))</f>
        <v/>
      </c>
      <c r="H251" s="12" t="str" cm="1">
        <f t="array" ref="H251">_xlfn.IFS(H250&gt;C$6, "", H250&lt;C$6, H250+1, TRUE, "")</f>
        <v/>
      </c>
      <c r="I251" s="13" t="str" cm="1">
        <f t="array" ref="I251">IFERROR(_xlfn.IFS(O251 &gt; 0, I250, O251 &lt;= 0, ""), "")</f>
        <v/>
      </c>
      <c r="J251" s="13" t="str">
        <f t="shared" si="6"/>
        <v/>
      </c>
      <c r="K251" s="13" t="str">
        <f>IFERROR(I251-P251, "")</f>
        <v/>
      </c>
      <c r="L251" s="13"/>
      <c r="M251" s="20" t="str">
        <f t="shared" si="7"/>
        <v/>
      </c>
      <c r="O251" s="20" t="str">
        <f>IF(O250 &lt;= 0, "", IFERROR(O250 - K250 - L250, ""))</f>
        <v/>
      </c>
      <c r="P251" s="13" t="str">
        <f>IF(O251 = 0, "", IFERROR(O251 * C$3 / C$5, ""))</f>
        <v/>
      </c>
    </row>
    <row r="252" spans="6:16" ht="15">
      <c r="G252" s="11" t="str" cm="1">
        <f t="array" ref="G252">_xlfn.IFS(H252="", "", H252&gt;0, IFERROR(EDATE(G251, H$5), "Invalid date"))</f>
        <v/>
      </c>
      <c r="H252" s="12" t="str" cm="1">
        <f t="array" ref="H252">_xlfn.IFS(H251&gt;C$6, "", H251&lt;C$6, H251+1, TRUE, "")</f>
        <v/>
      </c>
      <c r="I252" s="13" t="str" cm="1">
        <f t="array" ref="I252">IFERROR(_xlfn.IFS(O252 &gt; 0, I251, O252 &lt;= 0, ""), "")</f>
        <v/>
      </c>
      <c r="J252" s="13" t="str">
        <f t="shared" si="6"/>
        <v/>
      </c>
      <c r="K252" s="13" t="str">
        <f>IFERROR(I252-P252, "")</f>
        <v/>
      </c>
      <c r="L252" s="13"/>
      <c r="M252" s="20" t="str">
        <f t="shared" si="7"/>
        <v/>
      </c>
      <c r="O252" s="20" t="str">
        <f>IF(O251 &lt;= 0, "", IFERROR(O251 - K251 - L251, ""))</f>
        <v/>
      </c>
      <c r="P252" s="13" t="str">
        <f>IF(O252 = 0, "", IFERROR(O252 * C$3 / C$5, ""))</f>
        <v/>
      </c>
    </row>
    <row r="253" spans="6:16" ht="15">
      <c r="G253" s="11" t="str" cm="1">
        <f t="array" ref="G253">_xlfn.IFS(H253="", "", H253&gt;0, IFERROR(EDATE(G252, H$5), "Invalid date"))</f>
        <v/>
      </c>
      <c r="H253" s="12" t="str" cm="1">
        <f t="array" ref="H253">_xlfn.IFS(H252&gt;C$6, "", H252&lt;C$6, H252+1, TRUE, "")</f>
        <v/>
      </c>
      <c r="I253" s="13" t="str" cm="1">
        <f t="array" ref="I253">IFERROR(_xlfn.IFS(O253 &gt; 0, I252, O253 &lt;= 0, ""), "")</f>
        <v/>
      </c>
      <c r="J253" s="13" t="str">
        <f t="shared" si="6"/>
        <v/>
      </c>
      <c r="K253" s="13" t="str">
        <f>IFERROR(I253-P253, "")</f>
        <v/>
      </c>
      <c r="L253" s="13"/>
      <c r="M253" s="20" t="str">
        <f t="shared" si="7"/>
        <v/>
      </c>
      <c r="O253" s="20" t="str">
        <f>IF(O252 &lt;= 0, "", IFERROR(O252 - K252 - L252, ""))</f>
        <v/>
      </c>
      <c r="P253" s="13" t="str">
        <f>IF(O253 = 0, "", IFERROR(O253 * C$3 / C$5, ""))</f>
        <v/>
      </c>
    </row>
    <row r="254" spans="6:16" ht="15">
      <c r="G254" s="11" t="str" cm="1">
        <f t="array" ref="G254">_xlfn.IFS(H254="", "", H254&gt;0, IFERROR(EDATE(G253, H$5), "Invalid date"))</f>
        <v/>
      </c>
      <c r="H254" s="12" t="str" cm="1">
        <f t="array" ref="H254">_xlfn.IFS(H253&gt;C$6, "", H253&lt;C$6, H253+1, TRUE, "")</f>
        <v/>
      </c>
      <c r="I254" s="13" t="str" cm="1">
        <f t="array" ref="I254">IFERROR(_xlfn.IFS(O254 &gt; 0, I253, O254 &lt;= 0, ""), "")</f>
        <v/>
      </c>
      <c r="J254" s="13" t="str">
        <f t="shared" si="6"/>
        <v/>
      </c>
      <c r="K254" s="13" t="str">
        <f>IFERROR(I254-P254, "")</f>
        <v/>
      </c>
      <c r="L254" s="13"/>
      <c r="M254" s="20" t="str">
        <f t="shared" si="7"/>
        <v/>
      </c>
      <c r="O254" s="20" t="str">
        <f>IF(O253 &lt;= 0, "", IFERROR(O253 - K253 - L253, ""))</f>
        <v/>
      </c>
      <c r="P254" s="13" t="str">
        <f>IF(O254 = 0, "", IFERROR(O254 * C$3 / C$5, ""))</f>
        <v/>
      </c>
    </row>
    <row r="255" spans="6:16" ht="15">
      <c r="G255" s="11" t="str" cm="1">
        <f t="array" ref="G255">_xlfn.IFS(H255="", "", H255&gt;0, IFERROR(EDATE(G254, H$5), "Invalid date"))</f>
        <v/>
      </c>
      <c r="H255" s="12" t="str" cm="1">
        <f t="array" ref="H255">_xlfn.IFS(H254&gt;C$6, "", H254&lt;C$6, H254+1, TRUE, "")</f>
        <v/>
      </c>
      <c r="I255" s="13" t="str" cm="1">
        <f t="array" ref="I255">IFERROR(_xlfn.IFS(O255 &gt; 0, I254, O255 &lt;= 0, ""), "")</f>
        <v/>
      </c>
      <c r="J255" s="13" t="str">
        <f t="shared" si="6"/>
        <v/>
      </c>
      <c r="K255" s="13" t="str">
        <f>IFERROR(I255-P255, "")</f>
        <v/>
      </c>
      <c r="L255" s="13"/>
      <c r="M255" s="20" t="str">
        <f t="shared" si="7"/>
        <v/>
      </c>
      <c r="O255" s="20" t="str">
        <f>IF(O254 &lt;= 0, "", IFERROR(O254 - K254 - L254, ""))</f>
        <v/>
      </c>
      <c r="P255" s="13" t="str">
        <f>IF(O255 = 0, "", IFERROR(O255 * C$3 / C$5, ""))</f>
        <v/>
      </c>
    </row>
    <row r="256" spans="6:16" ht="15">
      <c r="G256" s="11" t="str" cm="1">
        <f t="array" ref="G256">_xlfn.IFS(H256="", "", H256&gt;0, IFERROR(EDATE(G255, H$5), "Invalid date"))</f>
        <v/>
      </c>
      <c r="H256" s="12" t="str" cm="1">
        <f t="array" ref="H256">_xlfn.IFS(H255&gt;C$6, "", H255&lt;C$6, H255+1, TRUE, "")</f>
        <v/>
      </c>
      <c r="I256" s="13" t="str" cm="1">
        <f t="array" ref="I256">IFERROR(_xlfn.IFS(O256 &gt; 0, I255, O256 &lt;= 0, ""), "")</f>
        <v/>
      </c>
      <c r="J256" s="13" t="str">
        <f t="shared" si="6"/>
        <v/>
      </c>
      <c r="K256" s="13" t="str">
        <f>IFERROR(I256-P256, "")</f>
        <v/>
      </c>
      <c r="L256" s="13"/>
      <c r="M256" s="20" t="str">
        <f t="shared" si="7"/>
        <v/>
      </c>
      <c r="O256" s="20" t="str">
        <f>IF(O255 &lt;= 0, "", IFERROR(O255 - K255 - L255, ""))</f>
        <v/>
      </c>
      <c r="P256" s="13" t="str">
        <f>IF(O256 = 0, "", IFERROR(O256 * C$3 / C$5, ""))</f>
        <v/>
      </c>
    </row>
    <row r="257" spans="7:16" ht="15">
      <c r="G257" s="11" t="str" cm="1">
        <f t="array" ref="G257">_xlfn.IFS(H257="", "", H257&gt;0, IFERROR(EDATE(G256, H$5), "Invalid date"))</f>
        <v/>
      </c>
      <c r="H257" s="12" t="str" cm="1">
        <f t="array" ref="H257">_xlfn.IFS(H256&gt;C$6, "", H256&lt;C$6, H256+1, TRUE, "")</f>
        <v/>
      </c>
      <c r="I257" s="13" t="str" cm="1">
        <f t="array" ref="I257">IFERROR(_xlfn.IFS(O257 &gt; 0, I256, O257 &lt;= 0, ""), "")</f>
        <v/>
      </c>
      <c r="J257" s="13" t="str">
        <f t="shared" si="6"/>
        <v/>
      </c>
      <c r="K257" s="13" t="str">
        <f>IFERROR(I257-P257, "")</f>
        <v/>
      </c>
      <c r="L257" s="13"/>
      <c r="M257" s="20" t="str">
        <f t="shared" si="7"/>
        <v/>
      </c>
      <c r="O257" s="20" t="str">
        <f>IF(O256 &lt;= 0, "", IFERROR(O256 - K256 - L256, ""))</f>
        <v/>
      </c>
      <c r="P257" s="13" t="str">
        <f>IF(O257 = 0, "", IFERROR(O257 * C$3 / C$5, ""))</f>
        <v/>
      </c>
    </row>
    <row r="258" spans="7:16" ht="15">
      <c r="G258" s="11" t="str" cm="1">
        <f t="array" ref="G258">_xlfn.IFS(H258="", "", H258&gt;0, IFERROR(EDATE(G257, H$5), "Invalid date"))</f>
        <v/>
      </c>
      <c r="H258" s="12" t="str" cm="1">
        <f t="array" ref="H258">_xlfn.IFS(H257&gt;C$6, "", H257&lt;C$6, H257+1, TRUE, "")</f>
        <v/>
      </c>
      <c r="I258" s="13" t="str" cm="1">
        <f t="array" ref="I258">IFERROR(_xlfn.IFS(O258 &gt; 0, I257, O258 &lt;= 0, ""), "")</f>
        <v/>
      </c>
      <c r="J258" s="13" t="str">
        <f t="shared" si="6"/>
        <v/>
      </c>
      <c r="K258" s="13" t="str">
        <f>IFERROR(I258-P258, "")</f>
        <v/>
      </c>
      <c r="L258" s="13"/>
      <c r="M258" s="20" t="str">
        <f t="shared" si="7"/>
        <v/>
      </c>
      <c r="O258" s="20" t="str">
        <f>IF(O257 &lt;= 0, "", IFERROR(O257 - K257 - L257, ""))</f>
        <v/>
      </c>
      <c r="P258" s="13" t="str">
        <f>IF(O258 = 0, "", IFERROR(O258 * C$3 / C$5, ""))</f>
        <v/>
      </c>
    </row>
    <row r="259" spans="7:16" ht="15">
      <c r="G259" s="11" t="str" cm="1">
        <f t="array" ref="G259">_xlfn.IFS(H259="", "", H259&gt;0, IFERROR(EDATE(G258, H$5), "Invalid date"))</f>
        <v/>
      </c>
      <c r="H259" s="12" t="str" cm="1">
        <f t="array" ref="H259">_xlfn.IFS(H258&gt;C$6, "", H258&lt;C$6, H258+1, TRUE, "")</f>
        <v/>
      </c>
      <c r="I259" s="13" t="str" cm="1">
        <f t="array" ref="I259">IFERROR(_xlfn.IFS(O259 &gt; 0, I258, O259 &lt;= 0, ""), "")</f>
        <v/>
      </c>
      <c r="J259" s="13" t="str">
        <f t="shared" si="6"/>
        <v/>
      </c>
      <c r="K259" s="13" t="str">
        <f>IFERROR(I259-P259, "")</f>
        <v/>
      </c>
      <c r="L259" s="13"/>
      <c r="M259" s="20" t="str">
        <f t="shared" si="7"/>
        <v/>
      </c>
      <c r="O259" s="20" t="str">
        <f>IF(O258 &lt;= 0, "", IFERROR(O258 - K258 - L258, ""))</f>
        <v/>
      </c>
      <c r="P259" s="13" t="str">
        <f>IF(O259 = 0, "", IFERROR(O259 * C$3 / C$5, ""))</f>
        <v/>
      </c>
    </row>
    <row r="260" spans="7:16" ht="15">
      <c r="G260" s="11" t="str" cm="1">
        <f t="array" ref="G260">_xlfn.IFS(H260="", "", H260&gt;0, IFERROR(EDATE(G259, H$5), "Invalid date"))</f>
        <v/>
      </c>
      <c r="H260" s="12" t="str" cm="1">
        <f t="array" ref="H260">_xlfn.IFS(H259&gt;C$6, "", H259&lt;C$6, H259+1, TRUE, "")</f>
        <v/>
      </c>
      <c r="I260" s="13" t="str" cm="1">
        <f t="array" ref="I260">IFERROR(_xlfn.IFS(O260 &gt; 0, I259, O260 &lt;= 0, ""), "")</f>
        <v/>
      </c>
      <c r="J260" s="13" t="str">
        <f t="shared" si="6"/>
        <v/>
      </c>
      <c r="K260" s="13" t="str">
        <f>IFERROR(I260-P260, "")</f>
        <v/>
      </c>
      <c r="L260" s="13"/>
      <c r="M260" s="20" t="str">
        <f t="shared" si="7"/>
        <v/>
      </c>
      <c r="O260" s="20" t="str">
        <f>IF(O259 &lt;= 0, "", IFERROR(O259 - K259 - L259, ""))</f>
        <v/>
      </c>
      <c r="P260" s="13" t="str">
        <f>IF(O260 = 0, "", IFERROR(O260 * C$3 / C$5, ""))</f>
        <v/>
      </c>
    </row>
    <row r="261" spans="7:16" ht="15">
      <c r="G261" s="11" t="str" cm="1">
        <f t="array" ref="G261">_xlfn.IFS(H261="", "", H261&gt;0, IFERROR(EDATE(G260, H$5), "Invalid date"))</f>
        <v/>
      </c>
      <c r="H261" s="12" t="str" cm="1">
        <f t="array" ref="H261">_xlfn.IFS(H260&gt;C$6, "", H260&lt;C$6, H260+1, TRUE, "")</f>
        <v/>
      </c>
      <c r="I261" s="13" t="str" cm="1">
        <f t="array" ref="I261">IFERROR(_xlfn.IFS(O261 &gt; 0, I260, O261 &lt;= 0, ""), "")</f>
        <v/>
      </c>
      <c r="J261" s="13" t="str">
        <f t="shared" ref="J261:J324" si="8">IF(P261 &gt; 0, P261, "")</f>
        <v/>
      </c>
      <c r="K261" s="13" t="str">
        <f>IFERROR(I261-P261, "")</f>
        <v/>
      </c>
      <c r="L261" s="13"/>
      <c r="M261" s="20" t="str">
        <f t="shared" ref="M261:M324" si="9">IF(O261 &gt; 0, O261, "")</f>
        <v/>
      </c>
      <c r="O261" s="20" t="str">
        <f>IF(O260 &lt;= 0, "", IFERROR(O260 - K260 - L260, ""))</f>
        <v/>
      </c>
      <c r="P261" s="13" t="str">
        <f>IF(O261 = 0, "", IFERROR(O261 * C$3 / C$5, ""))</f>
        <v/>
      </c>
    </row>
    <row r="262" spans="7:16" ht="15">
      <c r="G262" s="11" t="str" cm="1">
        <f t="array" ref="G262">_xlfn.IFS(H262="", "", H262&gt;0, IFERROR(EDATE(G261, H$5), "Invalid date"))</f>
        <v/>
      </c>
      <c r="H262" s="12" t="str" cm="1">
        <f t="array" ref="H262">_xlfn.IFS(H261&gt;C$6, "", H261&lt;C$6, H261+1, TRUE, "")</f>
        <v/>
      </c>
      <c r="I262" s="13" t="str" cm="1">
        <f t="array" ref="I262">IFERROR(_xlfn.IFS(O262 &gt; 0, I261, O262 &lt;= 0, ""), "")</f>
        <v/>
      </c>
      <c r="J262" s="13" t="str">
        <f t="shared" si="8"/>
        <v/>
      </c>
      <c r="K262" s="13" t="str">
        <f>IFERROR(I262-P262, "")</f>
        <v/>
      </c>
      <c r="L262" s="13"/>
      <c r="M262" s="20" t="str">
        <f t="shared" si="9"/>
        <v/>
      </c>
      <c r="O262" s="20" t="str">
        <f>IF(O261 &lt;= 0, "", IFERROR(O261 - K261 - L261, ""))</f>
        <v/>
      </c>
      <c r="P262" s="13" t="str">
        <f>IF(O262 = 0, "", IFERROR(O262 * C$3 / C$5, ""))</f>
        <v/>
      </c>
    </row>
    <row r="263" spans="7:16" ht="15">
      <c r="G263" s="11" t="str" cm="1">
        <f t="array" ref="G263">_xlfn.IFS(H263="", "", H263&gt;0, IFERROR(EDATE(G262, H$5), "Invalid date"))</f>
        <v/>
      </c>
      <c r="H263" s="12" t="str" cm="1">
        <f t="array" ref="H263">_xlfn.IFS(H262&gt;C$6, "", H262&lt;C$6, H262+1, TRUE, "")</f>
        <v/>
      </c>
      <c r="I263" s="13" t="str" cm="1">
        <f t="array" ref="I263">IFERROR(_xlfn.IFS(O263 &gt; 0, I262, O263 &lt;= 0, ""), "")</f>
        <v/>
      </c>
      <c r="J263" s="13" t="str">
        <f t="shared" si="8"/>
        <v/>
      </c>
      <c r="K263" s="13" t="str">
        <f>IFERROR(I263-P263, "")</f>
        <v/>
      </c>
      <c r="L263" s="13"/>
      <c r="M263" s="20" t="str">
        <f t="shared" si="9"/>
        <v/>
      </c>
      <c r="O263" s="20" t="str">
        <f>IF(O262 &lt;= 0, "", IFERROR(O262 - K262 - L262, ""))</f>
        <v/>
      </c>
      <c r="P263" s="13" t="str">
        <f>IF(O263 = 0, "", IFERROR(O263 * C$3 / C$5, ""))</f>
        <v/>
      </c>
    </row>
    <row r="264" spans="7:16" ht="15">
      <c r="G264" s="11" t="str" cm="1">
        <f t="array" ref="G264">_xlfn.IFS(H264="", "", H264&gt;0, IFERROR(EDATE(G263, H$5), "Invalid date"))</f>
        <v/>
      </c>
      <c r="H264" s="12" t="str" cm="1">
        <f t="array" ref="H264">_xlfn.IFS(H263&gt;C$6, "", H263&lt;C$6, H263+1, TRUE, "")</f>
        <v/>
      </c>
      <c r="I264" s="13" t="str" cm="1">
        <f t="array" ref="I264">IFERROR(_xlfn.IFS(O264 &gt; 0, I263, O264 &lt;= 0, ""), "")</f>
        <v/>
      </c>
      <c r="J264" s="13" t="str">
        <f t="shared" si="8"/>
        <v/>
      </c>
      <c r="K264" s="13" t="str">
        <f>IFERROR(I264-P264, "")</f>
        <v/>
      </c>
      <c r="L264" s="13"/>
      <c r="M264" s="20" t="str">
        <f t="shared" si="9"/>
        <v/>
      </c>
      <c r="O264" s="20" t="str">
        <f>IF(O263 &lt;= 0, "", IFERROR(O263 - K263 - L263, ""))</f>
        <v/>
      </c>
      <c r="P264" s="13" t="str">
        <f>IF(O264 = 0, "", IFERROR(O264 * C$3 / C$5, ""))</f>
        <v/>
      </c>
    </row>
    <row r="265" spans="7:16" ht="15">
      <c r="G265" s="11" t="str" cm="1">
        <f t="array" ref="G265">_xlfn.IFS(H265="", "", H265&gt;0, IFERROR(EDATE(G264, H$5), "Invalid date"))</f>
        <v/>
      </c>
      <c r="H265" s="12" t="str" cm="1">
        <f t="array" ref="H265">_xlfn.IFS(H264&gt;C$6, "", H264&lt;C$6, H264+1, TRUE, "")</f>
        <v/>
      </c>
      <c r="I265" s="13" t="str" cm="1">
        <f t="array" ref="I265">IFERROR(_xlfn.IFS(O265 &gt; 0, I264, O265 &lt;= 0, ""), "")</f>
        <v/>
      </c>
      <c r="J265" s="13" t="str">
        <f t="shared" si="8"/>
        <v/>
      </c>
      <c r="K265" s="13" t="str">
        <f>IFERROR(I265-P265, "")</f>
        <v/>
      </c>
      <c r="L265" s="13"/>
      <c r="M265" s="20" t="str">
        <f t="shared" si="9"/>
        <v/>
      </c>
      <c r="O265" s="20" t="str">
        <f>IF(O264 &lt;= 0, "", IFERROR(O264 - K264 - L264, ""))</f>
        <v/>
      </c>
      <c r="P265" s="13" t="str">
        <f>IF(O265 = 0, "", IFERROR(O265 * C$3 / C$5, ""))</f>
        <v/>
      </c>
    </row>
    <row r="266" spans="7:16" ht="15">
      <c r="G266" s="11" t="str" cm="1">
        <f t="array" ref="G266">_xlfn.IFS(H266="", "", H266&gt;0, IFERROR(EDATE(G265, H$5), "Invalid date"))</f>
        <v/>
      </c>
      <c r="H266" s="12" t="str" cm="1">
        <f t="array" ref="H266">_xlfn.IFS(H265&gt;C$6, "", H265&lt;C$6, H265+1, TRUE, "")</f>
        <v/>
      </c>
      <c r="I266" s="13" t="str" cm="1">
        <f t="array" ref="I266">IFERROR(_xlfn.IFS(O266 &gt; 0, I265, O266 &lt;= 0, ""), "")</f>
        <v/>
      </c>
      <c r="J266" s="13" t="str">
        <f t="shared" si="8"/>
        <v/>
      </c>
      <c r="K266" s="13" t="str">
        <f>IFERROR(I266-P266, "")</f>
        <v/>
      </c>
      <c r="L266" s="13"/>
      <c r="M266" s="20" t="str">
        <f t="shared" si="9"/>
        <v/>
      </c>
      <c r="O266" s="20" t="str">
        <f>IF(O265 &lt;= 0, "", IFERROR(O265 - K265 - L265, ""))</f>
        <v/>
      </c>
      <c r="P266" s="13" t="str">
        <f>IF(O266 = 0, "", IFERROR(O266 * C$3 / C$5, ""))</f>
        <v/>
      </c>
    </row>
    <row r="267" spans="7:16" ht="15">
      <c r="G267" s="11" t="str" cm="1">
        <f t="array" ref="G267">_xlfn.IFS(H267="", "", H267&gt;0, IFERROR(EDATE(G266, H$5), "Invalid date"))</f>
        <v/>
      </c>
      <c r="H267" s="12" t="str" cm="1">
        <f t="array" ref="H267">_xlfn.IFS(H266&gt;C$6, "", H266&lt;C$6, H266+1, TRUE, "")</f>
        <v/>
      </c>
      <c r="I267" s="13" t="str" cm="1">
        <f t="array" ref="I267">IFERROR(_xlfn.IFS(O267 &gt; 0, I266, O267 &lt;= 0, ""), "")</f>
        <v/>
      </c>
      <c r="J267" s="13" t="str">
        <f t="shared" si="8"/>
        <v/>
      </c>
      <c r="K267" s="13" t="str">
        <f>IFERROR(I267-P267, "")</f>
        <v/>
      </c>
      <c r="L267" s="13"/>
      <c r="M267" s="20" t="str">
        <f t="shared" si="9"/>
        <v/>
      </c>
      <c r="O267" s="20" t="str">
        <f>IF(O266 &lt;= 0, "", IFERROR(O266 - K266 - L266, ""))</f>
        <v/>
      </c>
      <c r="P267" s="13" t="str">
        <f>IF(O267 = 0, "", IFERROR(O267 * C$3 / C$5, ""))</f>
        <v/>
      </c>
    </row>
    <row r="268" spans="7:16" ht="15">
      <c r="G268" s="11" t="str" cm="1">
        <f t="array" ref="G268">_xlfn.IFS(H268="", "", H268&gt;0, IFERROR(EDATE(G267, H$5), "Invalid date"))</f>
        <v/>
      </c>
      <c r="H268" s="12" t="str" cm="1">
        <f t="array" ref="H268">_xlfn.IFS(H267&gt;C$6, "", H267&lt;C$6, H267+1, TRUE, "")</f>
        <v/>
      </c>
      <c r="I268" s="13" t="str" cm="1">
        <f t="array" ref="I268">IFERROR(_xlfn.IFS(O268 &gt; 0, I267, O268 &lt;= 0, ""), "")</f>
        <v/>
      </c>
      <c r="J268" s="13" t="str">
        <f t="shared" si="8"/>
        <v/>
      </c>
      <c r="K268" s="13" t="str">
        <f>IFERROR(I268-P268, "")</f>
        <v/>
      </c>
      <c r="L268" s="13"/>
      <c r="M268" s="20" t="str">
        <f t="shared" si="9"/>
        <v/>
      </c>
      <c r="O268" s="20" t="str">
        <f>IF(O267 &lt;= 0, "", IFERROR(O267 - K267 - L267, ""))</f>
        <v/>
      </c>
      <c r="P268" s="13" t="str">
        <f>IF(O268 = 0, "", IFERROR(O268 * C$3 / C$5, ""))</f>
        <v/>
      </c>
    </row>
    <row r="269" spans="7:16" ht="15">
      <c r="G269" s="11" t="str" cm="1">
        <f t="array" ref="G269">_xlfn.IFS(H269="", "", H269&gt;0, IFERROR(EDATE(G268, H$5), "Invalid date"))</f>
        <v/>
      </c>
      <c r="H269" s="12" t="str" cm="1">
        <f t="array" ref="H269">_xlfn.IFS(H268&gt;C$6, "", H268&lt;C$6, H268+1, TRUE, "")</f>
        <v/>
      </c>
      <c r="I269" s="13" t="str" cm="1">
        <f t="array" ref="I269">IFERROR(_xlfn.IFS(O269 &gt; 0, I268, O269 &lt;= 0, ""), "")</f>
        <v/>
      </c>
      <c r="J269" s="13" t="str">
        <f t="shared" si="8"/>
        <v/>
      </c>
      <c r="K269" s="13" t="str">
        <f>IFERROR(I269-P269, "")</f>
        <v/>
      </c>
      <c r="L269" s="13"/>
      <c r="M269" s="20" t="str">
        <f t="shared" si="9"/>
        <v/>
      </c>
      <c r="O269" s="20" t="str">
        <f>IF(O268 &lt;= 0, "", IFERROR(O268 - K268 - L268, ""))</f>
        <v/>
      </c>
      <c r="P269" s="13" t="str">
        <f>IF(O269 = 0, "", IFERROR(O269 * C$3 / C$5, ""))</f>
        <v/>
      </c>
    </row>
    <row r="270" spans="7:16" ht="15">
      <c r="G270" s="11" t="str" cm="1">
        <f t="array" ref="G270">_xlfn.IFS(H270="", "", H270&gt;0, IFERROR(EDATE(G269, H$5), "Invalid date"))</f>
        <v/>
      </c>
      <c r="H270" s="12" t="str" cm="1">
        <f t="array" ref="H270">_xlfn.IFS(H269&gt;C$6, "", H269&lt;C$6, H269+1, TRUE, "")</f>
        <v/>
      </c>
      <c r="I270" s="13" t="str" cm="1">
        <f t="array" ref="I270">IFERROR(_xlfn.IFS(O270 &gt; 0, I269, O270 &lt;= 0, ""), "")</f>
        <v/>
      </c>
      <c r="J270" s="13" t="str">
        <f t="shared" si="8"/>
        <v/>
      </c>
      <c r="K270" s="13" t="str">
        <f>IFERROR(I270-P270, "")</f>
        <v/>
      </c>
      <c r="L270" s="13"/>
      <c r="M270" s="20" t="str">
        <f t="shared" si="9"/>
        <v/>
      </c>
      <c r="O270" s="20" t="str">
        <f>IF(O269 &lt;= 0, "", IFERROR(O269 - K269 - L269, ""))</f>
        <v/>
      </c>
      <c r="P270" s="13" t="str">
        <f>IF(O270 = 0, "", IFERROR(O270 * C$3 / C$5, ""))</f>
        <v/>
      </c>
    </row>
    <row r="271" spans="7:16" ht="15">
      <c r="G271" s="11" t="str" cm="1">
        <f t="array" ref="G271">_xlfn.IFS(H271="", "", H271&gt;0, IFERROR(EDATE(G270, H$5), "Invalid date"))</f>
        <v/>
      </c>
      <c r="H271" s="12" t="str" cm="1">
        <f t="array" ref="H271">_xlfn.IFS(H270&gt;C$6, "", H270&lt;C$6, H270+1, TRUE, "")</f>
        <v/>
      </c>
      <c r="I271" s="13" t="str" cm="1">
        <f t="array" ref="I271">IFERROR(_xlfn.IFS(O271 &gt; 0, I270, O271 &lt;= 0, ""), "")</f>
        <v/>
      </c>
      <c r="J271" s="13" t="str">
        <f t="shared" si="8"/>
        <v/>
      </c>
      <c r="K271" s="13" t="str">
        <f>IFERROR(I271-P271, "")</f>
        <v/>
      </c>
      <c r="L271" s="13"/>
      <c r="M271" s="20" t="str">
        <f t="shared" si="9"/>
        <v/>
      </c>
      <c r="O271" s="20" t="str">
        <f>IF(O270 &lt;= 0, "", IFERROR(O270 - K270 - L270, ""))</f>
        <v/>
      </c>
      <c r="P271" s="13" t="str">
        <f>IF(O271 = 0, "", IFERROR(O271 * C$3 / C$5, ""))</f>
        <v/>
      </c>
    </row>
    <row r="272" spans="7:16" ht="15">
      <c r="G272" s="11" t="str" cm="1">
        <f t="array" ref="G272">_xlfn.IFS(H272="", "", H272&gt;0, IFERROR(EDATE(G271, H$5), "Invalid date"))</f>
        <v/>
      </c>
      <c r="H272" s="12" t="str" cm="1">
        <f t="array" ref="H272">_xlfn.IFS(H271&gt;C$6, "", H271&lt;C$6, H271+1, TRUE, "")</f>
        <v/>
      </c>
      <c r="I272" s="13" t="str" cm="1">
        <f t="array" ref="I272">IFERROR(_xlfn.IFS(O272 &gt; 0, I271, O272 &lt;= 0, ""), "")</f>
        <v/>
      </c>
      <c r="J272" s="13" t="str">
        <f t="shared" si="8"/>
        <v/>
      </c>
      <c r="K272" s="13" t="str">
        <f>IFERROR(I272-P272, "")</f>
        <v/>
      </c>
      <c r="L272" s="13"/>
      <c r="M272" s="20" t="str">
        <f t="shared" si="9"/>
        <v/>
      </c>
      <c r="O272" s="20" t="str">
        <f>IF(O271 &lt;= 0, "", IFERROR(O271 - K271 - L271, ""))</f>
        <v/>
      </c>
      <c r="P272" s="13" t="str">
        <f>IF(O272 = 0, "", IFERROR(O272 * C$3 / C$5, ""))</f>
        <v/>
      </c>
    </row>
    <row r="273" spans="7:16" ht="15">
      <c r="G273" s="11" t="str" cm="1">
        <f t="array" ref="G273">_xlfn.IFS(H273="", "", H273&gt;0, IFERROR(EDATE(G272, H$5), "Invalid date"))</f>
        <v/>
      </c>
      <c r="H273" s="12" t="str" cm="1">
        <f t="array" ref="H273">_xlfn.IFS(H272&gt;C$6, "", H272&lt;C$6, H272+1, TRUE, "")</f>
        <v/>
      </c>
      <c r="I273" s="13" t="str" cm="1">
        <f t="array" ref="I273">IFERROR(_xlfn.IFS(O273 &gt; 0, I272, O273 &lt;= 0, ""), "")</f>
        <v/>
      </c>
      <c r="J273" s="13" t="str">
        <f t="shared" si="8"/>
        <v/>
      </c>
      <c r="K273" s="13" t="str">
        <f>IFERROR(I273-P273, "")</f>
        <v/>
      </c>
      <c r="L273" s="13"/>
      <c r="M273" s="20" t="str">
        <f t="shared" si="9"/>
        <v/>
      </c>
      <c r="O273" s="20" t="str">
        <f>IF(O272 &lt;= 0, "", IFERROR(O272 - K272 - L272, ""))</f>
        <v/>
      </c>
      <c r="P273" s="13" t="str">
        <f>IF(O273 = 0, "", IFERROR(O273 * C$3 / C$5, ""))</f>
        <v/>
      </c>
    </row>
    <row r="274" spans="7:16" ht="15">
      <c r="G274" s="11" t="str" cm="1">
        <f t="array" ref="G274">_xlfn.IFS(H274="", "", H274&gt;0, IFERROR(EDATE(G273, H$5), "Invalid date"))</f>
        <v/>
      </c>
      <c r="H274" s="12" t="str" cm="1">
        <f t="array" ref="H274">_xlfn.IFS(H273&gt;C$6, "", H273&lt;C$6, H273+1, TRUE, "")</f>
        <v/>
      </c>
      <c r="I274" s="13" t="str" cm="1">
        <f t="array" ref="I274">IFERROR(_xlfn.IFS(O274 &gt; 0, I273, O274 &lt;= 0, ""), "")</f>
        <v/>
      </c>
      <c r="J274" s="13" t="str">
        <f t="shared" si="8"/>
        <v/>
      </c>
      <c r="K274" s="13" t="str">
        <f>IFERROR(I274-P274, "")</f>
        <v/>
      </c>
      <c r="L274" s="13"/>
      <c r="M274" s="20" t="str">
        <f t="shared" si="9"/>
        <v/>
      </c>
      <c r="O274" s="20" t="str">
        <f>IF(O273 &lt;= 0, "", IFERROR(O273 - K273 - L273, ""))</f>
        <v/>
      </c>
      <c r="P274" s="13" t="str">
        <f>IF(O274 = 0, "", IFERROR(O274 * C$3 / C$5, ""))</f>
        <v/>
      </c>
    </row>
    <row r="275" spans="7:16" ht="15">
      <c r="G275" s="11" t="str" cm="1">
        <f t="array" ref="G275">_xlfn.IFS(H275="", "", H275&gt;0, IFERROR(EDATE(G274, H$5), "Invalid date"))</f>
        <v/>
      </c>
      <c r="H275" s="12" t="str" cm="1">
        <f t="array" ref="H275">_xlfn.IFS(H274&gt;C$6, "", H274&lt;C$6, H274+1, TRUE, "")</f>
        <v/>
      </c>
      <c r="I275" s="13" t="str" cm="1">
        <f t="array" ref="I275">IFERROR(_xlfn.IFS(O275 &gt; 0, I274, O275 &lt;= 0, ""), "")</f>
        <v/>
      </c>
      <c r="J275" s="13" t="str">
        <f t="shared" si="8"/>
        <v/>
      </c>
      <c r="K275" s="13" t="str">
        <f>IFERROR(I275-P275, "")</f>
        <v/>
      </c>
      <c r="L275" s="13"/>
      <c r="M275" s="20" t="str">
        <f t="shared" si="9"/>
        <v/>
      </c>
      <c r="O275" s="20" t="str">
        <f>IF(O274 &lt;= 0, "", IFERROR(O274 - K274 - L274, ""))</f>
        <v/>
      </c>
      <c r="P275" s="13" t="str">
        <f>IF(O275 = 0, "", IFERROR(O275 * C$3 / C$5, ""))</f>
        <v/>
      </c>
    </row>
    <row r="276" spans="7:16" ht="15">
      <c r="G276" s="11" t="str" cm="1">
        <f t="array" ref="G276">_xlfn.IFS(H276="", "", H276&gt;0, IFERROR(EDATE(G275, H$5), "Invalid date"))</f>
        <v/>
      </c>
      <c r="H276" s="12" t="str" cm="1">
        <f t="array" ref="H276">_xlfn.IFS(H275&gt;C$6, "", H275&lt;C$6, H275+1, TRUE, "")</f>
        <v/>
      </c>
      <c r="I276" s="13" t="str" cm="1">
        <f t="array" ref="I276">IFERROR(_xlfn.IFS(O276 &gt; 0, I275, O276 &lt;= 0, ""), "")</f>
        <v/>
      </c>
      <c r="J276" s="13" t="str">
        <f t="shared" si="8"/>
        <v/>
      </c>
      <c r="K276" s="13" t="str">
        <f>IFERROR(I276-P276, "")</f>
        <v/>
      </c>
      <c r="L276" s="13"/>
      <c r="M276" s="20" t="str">
        <f t="shared" si="9"/>
        <v/>
      </c>
      <c r="O276" s="20" t="str">
        <f>IF(O275 &lt;= 0, "", IFERROR(O275 - K275 - L275, ""))</f>
        <v/>
      </c>
      <c r="P276" s="13" t="str">
        <f>IF(O276 = 0, "", IFERROR(O276 * C$3 / C$5, ""))</f>
        <v/>
      </c>
    </row>
    <row r="277" spans="7:16" ht="15">
      <c r="G277" s="11" t="str" cm="1">
        <f t="array" ref="G277">_xlfn.IFS(H277="", "", H277&gt;0, IFERROR(EDATE(G276, H$5), "Invalid date"))</f>
        <v/>
      </c>
      <c r="H277" s="12" t="str" cm="1">
        <f t="array" ref="H277">_xlfn.IFS(H276&gt;C$6, "", H276&lt;C$6, H276+1, TRUE, "")</f>
        <v/>
      </c>
      <c r="I277" s="13" t="str" cm="1">
        <f t="array" ref="I277">IFERROR(_xlfn.IFS(O277 &gt; 0, I276, O277 &lt;= 0, ""), "")</f>
        <v/>
      </c>
      <c r="J277" s="13" t="str">
        <f t="shared" si="8"/>
        <v/>
      </c>
      <c r="K277" s="13" t="str">
        <f>IFERROR(I277-P277, "")</f>
        <v/>
      </c>
      <c r="L277" s="13"/>
      <c r="M277" s="20" t="str">
        <f t="shared" si="9"/>
        <v/>
      </c>
      <c r="O277" s="20" t="str">
        <f>IF(O276 &lt;= 0, "", IFERROR(O276 - K276 - L276, ""))</f>
        <v/>
      </c>
      <c r="P277" s="13" t="str">
        <f>IF(O277 = 0, "", IFERROR(O277 * C$3 / C$5, ""))</f>
        <v/>
      </c>
    </row>
    <row r="278" spans="7:16" ht="15">
      <c r="G278" s="11" t="str" cm="1">
        <f t="array" ref="G278">_xlfn.IFS(H278="", "", H278&gt;0, IFERROR(EDATE(G277, H$5), "Invalid date"))</f>
        <v/>
      </c>
      <c r="H278" s="12" t="str" cm="1">
        <f t="array" ref="H278">_xlfn.IFS(H277&gt;C$6, "", H277&lt;C$6, H277+1, TRUE, "")</f>
        <v/>
      </c>
      <c r="I278" s="13" t="str" cm="1">
        <f t="array" ref="I278">IFERROR(_xlfn.IFS(O278 &gt; 0, I277, O278 &lt;= 0, ""), "")</f>
        <v/>
      </c>
      <c r="J278" s="13" t="str">
        <f t="shared" si="8"/>
        <v/>
      </c>
      <c r="K278" s="13" t="str">
        <f>IFERROR(I278-P278, "")</f>
        <v/>
      </c>
      <c r="L278" s="13"/>
      <c r="M278" s="20" t="str">
        <f t="shared" si="9"/>
        <v/>
      </c>
      <c r="O278" s="20" t="str">
        <f>IF(O277 &lt;= 0, "", IFERROR(O277 - K277 - L277, ""))</f>
        <v/>
      </c>
      <c r="P278" s="13" t="str">
        <f>IF(O278 = 0, "", IFERROR(O278 * C$3 / C$5, ""))</f>
        <v/>
      </c>
    </row>
    <row r="279" spans="7:16" ht="15">
      <c r="G279" s="11" t="str" cm="1">
        <f t="array" ref="G279">_xlfn.IFS(H279="", "", H279&gt;0, IFERROR(EDATE(G278, H$5), "Invalid date"))</f>
        <v/>
      </c>
      <c r="H279" s="12" t="str" cm="1">
        <f t="array" ref="H279">_xlfn.IFS(H278&gt;C$6, "", H278&lt;C$6, H278+1, TRUE, "")</f>
        <v/>
      </c>
      <c r="I279" s="13" t="str" cm="1">
        <f t="array" ref="I279">IFERROR(_xlfn.IFS(O279 &gt; 0, I278, O279 &lt;= 0, ""), "")</f>
        <v/>
      </c>
      <c r="J279" s="13" t="str">
        <f t="shared" si="8"/>
        <v/>
      </c>
      <c r="K279" s="13" t="str">
        <f>IFERROR(I279-P279, "")</f>
        <v/>
      </c>
      <c r="L279" s="13"/>
      <c r="M279" s="20" t="str">
        <f t="shared" si="9"/>
        <v/>
      </c>
      <c r="O279" s="20" t="str">
        <f>IF(O278 &lt;= 0, "", IFERROR(O278 - K278 - L278, ""))</f>
        <v/>
      </c>
      <c r="P279" s="13" t="str">
        <f>IF(O279 = 0, "", IFERROR(O279 * C$3 / C$5, ""))</f>
        <v/>
      </c>
    </row>
    <row r="280" spans="7:16" ht="15">
      <c r="G280" s="11" t="str" cm="1">
        <f t="array" ref="G280">_xlfn.IFS(H280="", "", H280&gt;0, IFERROR(EDATE(G279, H$5), "Invalid date"))</f>
        <v/>
      </c>
      <c r="H280" s="12" t="str" cm="1">
        <f t="array" ref="H280">_xlfn.IFS(H279&gt;C$6, "", H279&lt;C$6, H279+1, TRUE, "")</f>
        <v/>
      </c>
      <c r="I280" s="13" t="str" cm="1">
        <f t="array" ref="I280">IFERROR(_xlfn.IFS(O280 &gt; 0, I279, O280 &lt;= 0, ""), "")</f>
        <v/>
      </c>
      <c r="J280" s="13" t="str">
        <f t="shared" si="8"/>
        <v/>
      </c>
      <c r="K280" s="13" t="str">
        <f>IFERROR(I280-P280, "")</f>
        <v/>
      </c>
      <c r="L280" s="13"/>
      <c r="M280" s="20" t="str">
        <f t="shared" si="9"/>
        <v/>
      </c>
      <c r="O280" s="20" t="str">
        <f>IF(O279 &lt;= 0, "", IFERROR(O279 - K279 - L279, ""))</f>
        <v/>
      </c>
      <c r="P280" s="13" t="str">
        <f>IF(O280 = 0, "", IFERROR(O280 * C$3 / C$5, ""))</f>
        <v/>
      </c>
    </row>
    <row r="281" spans="7:16" ht="15">
      <c r="G281" s="11" t="str" cm="1">
        <f t="array" ref="G281">_xlfn.IFS(H281="", "", H281&gt;0, IFERROR(EDATE(G280, H$5), "Invalid date"))</f>
        <v/>
      </c>
      <c r="H281" s="12" t="str" cm="1">
        <f t="array" ref="H281">_xlfn.IFS(H280&gt;C$6, "", H280&lt;C$6, H280+1, TRUE, "")</f>
        <v/>
      </c>
      <c r="I281" s="13" t="str" cm="1">
        <f t="array" ref="I281">IFERROR(_xlfn.IFS(O281 &gt; 0, I280, O281 &lt;= 0, ""), "")</f>
        <v/>
      </c>
      <c r="J281" s="13" t="str">
        <f t="shared" si="8"/>
        <v/>
      </c>
      <c r="K281" s="13" t="str">
        <f>IFERROR(I281-P281, "")</f>
        <v/>
      </c>
      <c r="L281" s="13"/>
      <c r="M281" s="20" t="str">
        <f t="shared" si="9"/>
        <v/>
      </c>
      <c r="O281" s="20" t="str">
        <f>IF(O280 &lt;= 0, "", IFERROR(O280 - K280 - L280, ""))</f>
        <v/>
      </c>
      <c r="P281" s="13" t="str">
        <f>IF(O281 = 0, "", IFERROR(O281 * C$3 / C$5, ""))</f>
        <v/>
      </c>
    </row>
    <row r="282" spans="7:16" ht="15">
      <c r="G282" s="11" t="str" cm="1">
        <f t="array" ref="G282">_xlfn.IFS(H282="", "", H282&gt;0, IFERROR(EDATE(G281, H$5), "Invalid date"))</f>
        <v/>
      </c>
      <c r="H282" s="12" t="str" cm="1">
        <f t="array" ref="H282">_xlfn.IFS(H281&gt;C$6, "", H281&lt;C$6, H281+1, TRUE, "")</f>
        <v/>
      </c>
      <c r="I282" s="13" t="str" cm="1">
        <f t="array" ref="I282">IFERROR(_xlfn.IFS(O282 &gt; 0, I281, O282 &lt;= 0, ""), "")</f>
        <v/>
      </c>
      <c r="J282" s="13" t="str">
        <f t="shared" si="8"/>
        <v/>
      </c>
      <c r="K282" s="13" t="str">
        <f>IFERROR(I282-P282, "")</f>
        <v/>
      </c>
      <c r="L282" s="13"/>
      <c r="M282" s="20" t="str">
        <f t="shared" si="9"/>
        <v/>
      </c>
      <c r="O282" s="20" t="str">
        <f>IF(O281 &lt;= 0, "", IFERROR(O281 - K281 - L281, ""))</f>
        <v/>
      </c>
      <c r="P282" s="13" t="str">
        <f>IF(O282 = 0, "", IFERROR(O282 * C$3 / C$5, ""))</f>
        <v/>
      </c>
    </row>
    <row r="283" spans="7:16" ht="15">
      <c r="G283" s="11" t="str" cm="1">
        <f t="array" ref="G283">_xlfn.IFS(H283="", "", H283&gt;0, IFERROR(EDATE(G282, H$5), "Invalid date"))</f>
        <v/>
      </c>
      <c r="H283" s="12" t="str" cm="1">
        <f t="array" ref="H283">_xlfn.IFS(H282&gt;C$6, "", H282&lt;C$6, H282+1, TRUE, "")</f>
        <v/>
      </c>
      <c r="I283" s="13" t="str" cm="1">
        <f t="array" ref="I283">IFERROR(_xlfn.IFS(O283 &gt; 0, I282, O283 &lt;= 0, ""), "")</f>
        <v/>
      </c>
      <c r="J283" s="13" t="str">
        <f t="shared" si="8"/>
        <v/>
      </c>
      <c r="K283" s="13" t="str">
        <f>IFERROR(I283-P283, "")</f>
        <v/>
      </c>
      <c r="L283" s="13"/>
      <c r="M283" s="20" t="str">
        <f t="shared" si="9"/>
        <v/>
      </c>
      <c r="O283" s="20" t="str">
        <f>IF(O282 &lt;= 0, "", IFERROR(O282 - K282 - L282, ""))</f>
        <v/>
      </c>
      <c r="P283" s="13" t="str">
        <f>IF(O283 = 0, "", IFERROR(O283 * C$3 / C$5, ""))</f>
        <v/>
      </c>
    </row>
    <row r="284" spans="7:16" ht="15">
      <c r="G284" s="11" t="str" cm="1">
        <f t="array" ref="G284">_xlfn.IFS(H284="", "", H284&gt;0, IFERROR(EDATE(G283, H$5), "Invalid date"))</f>
        <v/>
      </c>
      <c r="H284" s="12" t="str" cm="1">
        <f t="array" ref="H284">_xlfn.IFS(H283&gt;C$6, "", H283&lt;C$6, H283+1, TRUE, "")</f>
        <v/>
      </c>
      <c r="I284" s="13" t="str" cm="1">
        <f t="array" ref="I284">IFERROR(_xlfn.IFS(O284 &gt; 0, I283, O284 &lt;= 0, ""), "")</f>
        <v/>
      </c>
      <c r="J284" s="13" t="str">
        <f t="shared" si="8"/>
        <v/>
      </c>
      <c r="K284" s="13" t="str">
        <f>IFERROR(I284-P284, "")</f>
        <v/>
      </c>
      <c r="L284" s="13"/>
      <c r="M284" s="20" t="str">
        <f t="shared" si="9"/>
        <v/>
      </c>
      <c r="O284" s="20" t="str">
        <f>IF(O283 &lt;= 0, "", IFERROR(O283 - K283 - L283, ""))</f>
        <v/>
      </c>
      <c r="P284" s="13" t="str">
        <f>IF(O284 = 0, "", IFERROR(O284 * C$3 / C$5, ""))</f>
        <v/>
      </c>
    </row>
    <row r="285" spans="7:16" ht="15">
      <c r="G285" s="11" t="str" cm="1">
        <f t="array" ref="G285">_xlfn.IFS(H285="", "", H285&gt;0, IFERROR(EDATE(G284, H$5), "Invalid date"))</f>
        <v/>
      </c>
      <c r="H285" s="12" t="str" cm="1">
        <f t="array" ref="H285">_xlfn.IFS(H284&gt;C$6, "", H284&lt;C$6, H284+1, TRUE, "")</f>
        <v/>
      </c>
      <c r="I285" s="13" t="str" cm="1">
        <f t="array" ref="I285">IFERROR(_xlfn.IFS(O285 &gt; 0, I284, O285 &lt;= 0, ""), "")</f>
        <v/>
      </c>
      <c r="J285" s="13" t="str">
        <f t="shared" si="8"/>
        <v/>
      </c>
      <c r="K285" s="13" t="str">
        <f>IFERROR(I285-P285, "")</f>
        <v/>
      </c>
      <c r="L285" s="13"/>
      <c r="M285" s="20" t="str">
        <f t="shared" si="9"/>
        <v/>
      </c>
      <c r="O285" s="20" t="str">
        <f>IF(O284 &lt;= 0, "", IFERROR(O284 - K284 - L284, ""))</f>
        <v/>
      </c>
      <c r="P285" s="13" t="str">
        <f>IF(O285 = 0, "", IFERROR(O285 * C$3 / C$5, ""))</f>
        <v/>
      </c>
    </row>
    <row r="286" spans="7:16" ht="15">
      <c r="G286" s="11" t="str" cm="1">
        <f t="array" ref="G286">_xlfn.IFS(H286="", "", H286&gt;0, IFERROR(EDATE(G285, H$5), "Invalid date"))</f>
        <v/>
      </c>
      <c r="H286" s="12" t="str" cm="1">
        <f t="array" ref="H286">_xlfn.IFS(H285&gt;C$6, "", H285&lt;C$6, H285+1, TRUE, "")</f>
        <v/>
      </c>
      <c r="I286" s="13" t="str" cm="1">
        <f t="array" ref="I286">IFERROR(_xlfn.IFS(O286 &gt; 0, I285, O286 &lt;= 0, ""), "")</f>
        <v/>
      </c>
      <c r="J286" s="13" t="str">
        <f t="shared" si="8"/>
        <v/>
      </c>
      <c r="K286" s="13" t="str">
        <f>IFERROR(I286-P286, "")</f>
        <v/>
      </c>
      <c r="L286" s="13"/>
      <c r="M286" s="20" t="str">
        <f t="shared" si="9"/>
        <v/>
      </c>
      <c r="O286" s="20" t="str">
        <f>IF(O285 &lt;= 0, "", IFERROR(O285 - K285 - L285, ""))</f>
        <v/>
      </c>
      <c r="P286" s="13" t="str">
        <f>IF(O286 = 0, "", IFERROR(O286 * C$3 / C$5, ""))</f>
        <v/>
      </c>
    </row>
    <row r="287" spans="7:16" ht="15">
      <c r="G287" s="11" t="str" cm="1">
        <f t="array" ref="G287">_xlfn.IFS(H287="", "", H287&gt;0, IFERROR(EDATE(G286, H$5), "Invalid date"))</f>
        <v/>
      </c>
      <c r="H287" s="12" t="str" cm="1">
        <f t="array" ref="H287">_xlfn.IFS(H286&gt;C$6, "", H286&lt;C$6, H286+1, TRUE, "")</f>
        <v/>
      </c>
      <c r="I287" s="13" t="str" cm="1">
        <f t="array" ref="I287">IFERROR(_xlfn.IFS(O287 &gt; 0, I286, O287 &lt;= 0, ""), "")</f>
        <v/>
      </c>
      <c r="J287" s="13" t="str">
        <f t="shared" si="8"/>
        <v/>
      </c>
      <c r="K287" s="13" t="str">
        <f>IFERROR(I287-P287, "")</f>
        <v/>
      </c>
      <c r="L287" s="13"/>
      <c r="M287" s="20" t="str">
        <f t="shared" si="9"/>
        <v/>
      </c>
      <c r="O287" s="20" t="str">
        <f>IF(O286 &lt;= 0, "", IFERROR(O286 - K286 - L286, ""))</f>
        <v/>
      </c>
      <c r="P287" s="13" t="str">
        <f>IF(O287 = 0, "", IFERROR(O287 * C$3 / C$5, ""))</f>
        <v/>
      </c>
    </row>
    <row r="288" spans="7:16" ht="15">
      <c r="G288" s="11" t="str" cm="1">
        <f t="array" ref="G288">_xlfn.IFS(H288="", "", H288&gt;0, IFERROR(EDATE(G287, H$5), "Invalid date"))</f>
        <v/>
      </c>
      <c r="H288" s="12" t="str" cm="1">
        <f t="array" ref="H288">_xlfn.IFS(H287&gt;C$6, "", H287&lt;C$6, H287+1, TRUE, "")</f>
        <v/>
      </c>
      <c r="I288" s="13" t="str" cm="1">
        <f t="array" ref="I288">IFERROR(_xlfn.IFS(O288 &gt; 0, I287, O288 &lt;= 0, ""), "")</f>
        <v/>
      </c>
      <c r="J288" s="13" t="str">
        <f t="shared" si="8"/>
        <v/>
      </c>
      <c r="K288" s="13" t="str">
        <f>IFERROR(I288-P288, "")</f>
        <v/>
      </c>
      <c r="L288" s="13"/>
      <c r="M288" s="20" t="str">
        <f t="shared" si="9"/>
        <v/>
      </c>
      <c r="O288" s="20" t="str">
        <f>IF(O287 &lt;= 0, "", IFERROR(O287 - K287 - L287, ""))</f>
        <v/>
      </c>
      <c r="P288" s="13" t="str">
        <f>IF(O288 = 0, "", IFERROR(O288 * C$3 / C$5, ""))</f>
        <v/>
      </c>
    </row>
    <row r="289" spans="7:16" ht="15">
      <c r="G289" s="11" t="str" cm="1">
        <f t="array" ref="G289">_xlfn.IFS(H289="", "", H289&gt;0, IFERROR(EDATE(G288, H$5), "Invalid date"))</f>
        <v/>
      </c>
      <c r="H289" s="12" t="str" cm="1">
        <f t="array" ref="H289">_xlfn.IFS(H288&gt;C$6, "", H288&lt;C$6, H288+1, TRUE, "")</f>
        <v/>
      </c>
      <c r="I289" s="13" t="str" cm="1">
        <f t="array" ref="I289">IFERROR(_xlfn.IFS(O289 &gt; 0, I288, O289 &lt;= 0, ""), "")</f>
        <v/>
      </c>
      <c r="J289" s="13" t="str">
        <f t="shared" si="8"/>
        <v/>
      </c>
      <c r="K289" s="13" t="str">
        <f>IFERROR(I289-P289, "")</f>
        <v/>
      </c>
      <c r="L289" s="13"/>
      <c r="M289" s="20" t="str">
        <f t="shared" si="9"/>
        <v/>
      </c>
      <c r="O289" s="20" t="str">
        <f>IF(O288 &lt;= 0, "", IFERROR(O288 - K288 - L288, ""))</f>
        <v/>
      </c>
      <c r="P289" s="13" t="str">
        <f>IF(O289 = 0, "", IFERROR(O289 * C$3 / C$5, ""))</f>
        <v/>
      </c>
    </row>
    <row r="290" spans="7:16" ht="15">
      <c r="G290" s="11" t="str" cm="1">
        <f t="array" ref="G290">_xlfn.IFS(H290="", "", H290&gt;0, IFERROR(EDATE(G289, H$5), "Invalid date"))</f>
        <v/>
      </c>
      <c r="H290" s="12" t="str" cm="1">
        <f t="array" ref="H290">_xlfn.IFS(H289&gt;C$6, "", H289&lt;C$6, H289+1, TRUE, "")</f>
        <v/>
      </c>
      <c r="I290" s="13" t="str" cm="1">
        <f t="array" ref="I290">IFERROR(_xlfn.IFS(O290 &gt; 0, I289, O290 &lt;= 0, ""), "")</f>
        <v/>
      </c>
      <c r="J290" s="13" t="str">
        <f t="shared" si="8"/>
        <v/>
      </c>
      <c r="K290" s="13" t="str">
        <f>IFERROR(I290-P290, "")</f>
        <v/>
      </c>
      <c r="L290" s="13"/>
      <c r="M290" s="20" t="str">
        <f t="shared" si="9"/>
        <v/>
      </c>
      <c r="O290" s="20" t="str">
        <f>IF(O289 &lt;= 0, "", IFERROR(O289 - K289 - L289, ""))</f>
        <v/>
      </c>
      <c r="P290" s="13" t="str">
        <f>IF(O290 = 0, "", IFERROR(O290 * C$3 / C$5, ""))</f>
        <v/>
      </c>
    </row>
    <row r="291" spans="7:16" ht="15">
      <c r="G291" s="11" t="str" cm="1">
        <f t="array" ref="G291">_xlfn.IFS(H291="", "", H291&gt;0, IFERROR(EDATE(G290, H$5), "Invalid date"))</f>
        <v/>
      </c>
      <c r="H291" s="12" t="str" cm="1">
        <f t="array" ref="H291">_xlfn.IFS(H290&gt;C$6, "", H290&lt;C$6, H290+1, TRUE, "")</f>
        <v/>
      </c>
      <c r="I291" s="13" t="str" cm="1">
        <f t="array" ref="I291">IFERROR(_xlfn.IFS(O291 &gt; 0, I290, O291 &lt;= 0, ""), "")</f>
        <v/>
      </c>
      <c r="J291" s="13" t="str">
        <f t="shared" si="8"/>
        <v/>
      </c>
      <c r="K291" s="13" t="str">
        <f>IFERROR(I291-P291, "")</f>
        <v/>
      </c>
      <c r="L291" s="13"/>
      <c r="M291" s="20" t="str">
        <f t="shared" si="9"/>
        <v/>
      </c>
      <c r="O291" s="20" t="str">
        <f>IF(O290 &lt;= 0, "", IFERROR(O290 - K290 - L290, ""))</f>
        <v/>
      </c>
      <c r="P291" s="13" t="str">
        <f>IF(O291 = 0, "", IFERROR(O291 * C$3 / C$5, ""))</f>
        <v/>
      </c>
    </row>
    <row r="292" spans="7:16" ht="15">
      <c r="G292" s="11" t="str" cm="1">
        <f t="array" ref="G292">_xlfn.IFS(H292="", "", H292&gt;0, IFERROR(EDATE(G291, H$5), "Invalid date"))</f>
        <v/>
      </c>
      <c r="H292" s="12" t="str" cm="1">
        <f t="array" ref="H292">_xlfn.IFS(H291&gt;C$6, "", H291&lt;C$6, H291+1, TRUE, "")</f>
        <v/>
      </c>
      <c r="I292" s="13" t="str" cm="1">
        <f t="array" ref="I292">IFERROR(_xlfn.IFS(O292 &gt; 0, I291, O292 &lt;= 0, ""), "")</f>
        <v/>
      </c>
      <c r="J292" s="13" t="str">
        <f t="shared" si="8"/>
        <v/>
      </c>
      <c r="K292" s="13" t="str">
        <f>IFERROR(I292-P292, "")</f>
        <v/>
      </c>
      <c r="L292" s="13"/>
      <c r="M292" s="20" t="str">
        <f t="shared" si="9"/>
        <v/>
      </c>
      <c r="O292" s="20" t="str">
        <f>IF(O291 &lt;= 0, "", IFERROR(O291 - K291 - L291, ""))</f>
        <v/>
      </c>
      <c r="P292" s="13" t="str">
        <f>IF(O292 = 0, "", IFERROR(O292 * C$3 / C$5, ""))</f>
        <v/>
      </c>
    </row>
    <row r="293" spans="7:16" ht="15">
      <c r="G293" s="11" t="str" cm="1">
        <f t="array" ref="G293">_xlfn.IFS(H293="", "", H293&gt;0, IFERROR(EDATE(G292, H$5), "Invalid date"))</f>
        <v/>
      </c>
      <c r="H293" s="12" t="str" cm="1">
        <f t="array" ref="H293">_xlfn.IFS(H292&gt;C$6, "", H292&lt;C$6, H292+1, TRUE, "")</f>
        <v/>
      </c>
      <c r="I293" s="13" t="str" cm="1">
        <f t="array" ref="I293">IFERROR(_xlfn.IFS(O293 &gt; 0, I292, O293 &lt;= 0, ""), "")</f>
        <v/>
      </c>
      <c r="J293" s="13" t="str">
        <f t="shared" si="8"/>
        <v/>
      </c>
      <c r="K293" s="13" t="str">
        <f>IFERROR(I293-P293, "")</f>
        <v/>
      </c>
      <c r="L293" s="13"/>
      <c r="M293" s="20" t="str">
        <f t="shared" si="9"/>
        <v/>
      </c>
      <c r="O293" s="20" t="str">
        <f>IF(O292 &lt;= 0, "", IFERROR(O292 - K292 - L292, ""))</f>
        <v/>
      </c>
      <c r="P293" s="13" t="str">
        <f>IF(O293 = 0, "", IFERROR(O293 * C$3 / C$5, ""))</f>
        <v/>
      </c>
    </row>
    <row r="294" spans="7:16" ht="15">
      <c r="G294" s="11" t="str" cm="1">
        <f t="array" ref="G294">_xlfn.IFS(H294="", "", H294&gt;0, IFERROR(EDATE(G293, H$5), "Invalid date"))</f>
        <v/>
      </c>
      <c r="H294" s="12" t="str" cm="1">
        <f t="array" ref="H294">_xlfn.IFS(H293&gt;C$6, "", H293&lt;C$6, H293+1, TRUE, "")</f>
        <v/>
      </c>
      <c r="I294" s="13" t="str" cm="1">
        <f t="array" ref="I294">IFERROR(_xlfn.IFS(O294 &gt; 0, I293, O294 &lt;= 0, ""), "")</f>
        <v/>
      </c>
      <c r="J294" s="13" t="str">
        <f t="shared" si="8"/>
        <v/>
      </c>
      <c r="K294" s="13" t="str">
        <f>IFERROR(I294-P294, "")</f>
        <v/>
      </c>
      <c r="L294" s="13"/>
      <c r="M294" s="20" t="str">
        <f t="shared" si="9"/>
        <v/>
      </c>
      <c r="O294" s="20" t="str">
        <f>IF(O293 &lt;= 0, "", IFERROR(O293 - K293 - L293, ""))</f>
        <v/>
      </c>
      <c r="P294" s="13" t="str">
        <f>IF(O294 = 0, "", IFERROR(O294 * C$3 / C$5, ""))</f>
        <v/>
      </c>
    </row>
    <row r="295" spans="7:16" ht="15">
      <c r="G295" s="11" t="str" cm="1">
        <f t="array" ref="G295">_xlfn.IFS(H295="", "", H295&gt;0, IFERROR(EDATE(G294, H$5), "Invalid date"))</f>
        <v/>
      </c>
      <c r="H295" s="12" t="str" cm="1">
        <f t="array" ref="H295">_xlfn.IFS(H294&gt;C$6, "", H294&lt;C$6, H294+1, TRUE, "")</f>
        <v/>
      </c>
      <c r="I295" s="13" t="str" cm="1">
        <f t="array" ref="I295">IFERROR(_xlfn.IFS(O295 &gt; 0, I294, O295 &lt;= 0, ""), "")</f>
        <v/>
      </c>
      <c r="J295" s="13" t="str">
        <f t="shared" si="8"/>
        <v/>
      </c>
      <c r="K295" s="13" t="str">
        <f>IFERROR(I295-P295, "")</f>
        <v/>
      </c>
      <c r="L295" s="13"/>
      <c r="M295" s="20" t="str">
        <f t="shared" si="9"/>
        <v/>
      </c>
      <c r="O295" s="20" t="str">
        <f>IF(O294 &lt;= 0, "", IFERROR(O294 - K294 - L294, ""))</f>
        <v/>
      </c>
      <c r="P295" s="13" t="str">
        <f>IF(O295 = 0, "", IFERROR(O295 * C$3 / C$5, ""))</f>
        <v/>
      </c>
    </row>
    <row r="296" spans="7:16" ht="15">
      <c r="G296" s="11" t="str" cm="1">
        <f t="array" ref="G296">_xlfn.IFS(H296="", "", H296&gt;0, IFERROR(EDATE(G295, H$5), "Invalid date"))</f>
        <v/>
      </c>
      <c r="H296" s="12" t="str" cm="1">
        <f t="array" ref="H296">_xlfn.IFS(H295&gt;C$6, "", H295&lt;C$6, H295+1, TRUE, "")</f>
        <v/>
      </c>
      <c r="I296" s="13" t="str" cm="1">
        <f t="array" ref="I296">IFERROR(_xlfn.IFS(O296 &gt; 0, I295, O296 &lt;= 0, ""), "")</f>
        <v/>
      </c>
      <c r="J296" s="13" t="str">
        <f t="shared" si="8"/>
        <v/>
      </c>
      <c r="K296" s="13" t="str">
        <f>IFERROR(I296-P296, "")</f>
        <v/>
      </c>
      <c r="L296" s="13"/>
      <c r="M296" s="20" t="str">
        <f t="shared" si="9"/>
        <v/>
      </c>
      <c r="O296" s="20" t="str">
        <f>IF(O295 &lt;= 0, "", IFERROR(O295 - K295 - L295, ""))</f>
        <v/>
      </c>
      <c r="P296" s="13" t="str">
        <f>IF(O296 = 0, "", IFERROR(O296 * C$3 / C$5, ""))</f>
        <v/>
      </c>
    </row>
    <row r="297" spans="7:16" ht="15">
      <c r="G297" s="11" t="str" cm="1">
        <f t="array" ref="G297">_xlfn.IFS(H297="", "", H297&gt;0, IFERROR(EDATE(G296, H$5), "Invalid date"))</f>
        <v/>
      </c>
      <c r="H297" s="12" t="str" cm="1">
        <f t="array" ref="H297">_xlfn.IFS(H296&gt;C$6, "", H296&lt;C$6, H296+1, TRUE, "")</f>
        <v/>
      </c>
      <c r="I297" s="13" t="str" cm="1">
        <f t="array" ref="I297">IFERROR(_xlfn.IFS(O297 &gt; 0, I296, O297 &lt;= 0, ""), "")</f>
        <v/>
      </c>
      <c r="J297" s="13" t="str">
        <f t="shared" si="8"/>
        <v/>
      </c>
      <c r="K297" s="13" t="str">
        <f>IFERROR(I297-P297, "")</f>
        <v/>
      </c>
      <c r="L297" s="13"/>
      <c r="M297" s="20" t="str">
        <f t="shared" si="9"/>
        <v/>
      </c>
      <c r="O297" s="20" t="str">
        <f>IF(O296 &lt;= 0, "", IFERROR(O296 - K296 - L296, ""))</f>
        <v/>
      </c>
      <c r="P297" s="13" t="str">
        <f>IF(O297 = 0, "", IFERROR(O297 * C$3 / C$5, ""))</f>
        <v/>
      </c>
    </row>
    <row r="298" spans="7:16" ht="15">
      <c r="G298" s="11" t="str" cm="1">
        <f t="array" ref="G298">_xlfn.IFS(H298="", "", H298&gt;0, IFERROR(EDATE(G297, H$5), "Invalid date"))</f>
        <v/>
      </c>
      <c r="H298" s="12" t="str" cm="1">
        <f t="array" ref="H298">_xlfn.IFS(H297&gt;C$6, "", H297&lt;C$6, H297+1, TRUE, "")</f>
        <v/>
      </c>
      <c r="I298" s="13" t="str" cm="1">
        <f t="array" ref="I298">IFERROR(_xlfn.IFS(O298 &gt; 0, I297, O298 &lt;= 0, ""), "")</f>
        <v/>
      </c>
      <c r="J298" s="13" t="str">
        <f t="shared" si="8"/>
        <v/>
      </c>
      <c r="K298" s="13" t="str">
        <f>IFERROR(I298-P298, "")</f>
        <v/>
      </c>
      <c r="L298" s="13"/>
      <c r="M298" s="20" t="str">
        <f t="shared" si="9"/>
        <v/>
      </c>
      <c r="O298" s="20" t="str">
        <f>IF(O297 &lt;= 0, "", IFERROR(O297 - K297 - L297, ""))</f>
        <v/>
      </c>
      <c r="P298" s="13" t="str">
        <f>IF(O298 = 0, "", IFERROR(O298 * C$3 / C$5, ""))</f>
        <v/>
      </c>
    </row>
    <row r="299" spans="7:16" ht="15">
      <c r="G299" s="11" t="str" cm="1">
        <f t="array" ref="G299">_xlfn.IFS(H299="", "", H299&gt;0, IFERROR(EDATE(G298, H$5), "Invalid date"))</f>
        <v/>
      </c>
      <c r="H299" s="12" t="str" cm="1">
        <f t="array" ref="H299">_xlfn.IFS(H298&gt;C$6, "", H298&lt;C$6, H298+1, TRUE, "")</f>
        <v/>
      </c>
      <c r="I299" s="13" t="str" cm="1">
        <f t="array" ref="I299">IFERROR(_xlfn.IFS(O299 &gt; 0, I298, O299 &lt;= 0, ""), "")</f>
        <v/>
      </c>
      <c r="J299" s="13" t="str">
        <f t="shared" si="8"/>
        <v/>
      </c>
      <c r="K299" s="13" t="str">
        <f>IFERROR(I299-P299, "")</f>
        <v/>
      </c>
      <c r="L299" s="13"/>
      <c r="M299" s="20" t="str">
        <f t="shared" si="9"/>
        <v/>
      </c>
      <c r="O299" s="20" t="str">
        <f>IF(O298 &lt;= 0, "", IFERROR(O298 - K298 - L298, ""))</f>
        <v/>
      </c>
      <c r="P299" s="13" t="str">
        <f>IF(O299 = 0, "", IFERROR(O299 * C$3 / C$5, ""))</f>
        <v/>
      </c>
    </row>
    <row r="300" spans="7:16" ht="15">
      <c r="G300" s="11" t="str" cm="1">
        <f t="array" ref="G300">_xlfn.IFS(H300="", "", H300&gt;0, IFERROR(EDATE(G299, H$5), "Invalid date"))</f>
        <v/>
      </c>
      <c r="H300" s="12" t="str" cm="1">
        <f t="array" ref="H300">_xlfn.IFS(H299&gt;C$6, "", H299&lt;C$6, H299+1, TRUE, "")</f>
        <v/>
      </c>
      <c r="I300" s="13" t="str" cm="1">
        <f t="array" ref="I300">IFERROR(_xlfn.IFS(O300 &gt; 0, I299, O300 &lt;= 0, ""), "")</f>
        <v/>
      </c>
      <c r="J300" s="13" t="str">
        <f t="shared" si="8"/>
        <v/>
      </c>
      <c r="K300" s="13" t="str">
        <f>IFERROR(I300-P300, "")</f>
        <v/>
      </c>
      <c r="L300" s="13"/>
      <c r="M300" s="20" t="str">
        <f t="shared" si="9"/>
        <v/>
      </c>
      <c r="O300" s="20" t="str">
        <f>IF(O299 &lt;= 0, "", IFERROR(O299 - K299 - L299, ""))</f>
        <v/>
      </c>
      <c r="P300" s="13" t="str">
        <f>IF(O300 = 0, "", IFERROR(O300 * C$3 / C$5, ""))</f>
        <v/>
      </c>
    </row>
    <row r="301" spans="7:16" ht="15">
      <c r="G301" s="11" t="str" cm="1">
        <f t="array" ref="G301">_xlfn.IFS(H301="", "", H301&gt;0, IFERROR(EDATE(G300, H$5), "Invalid date"))</f>
        <v/>
      </c>
      <c r="H301" s="12" t="str" cm="1">
        <f t="array" ref="H301">_xlfn.IFS(H300&gt;C$6, "", H300&lt;C$6, H300+1, TRUE, "")</f>
        <v/>
      </c>
      <c r="I301" s="13" t="str" cm="1">
        <f t="array" ref="I301">IFERROR(_xlfn.IFS(O301 &gt; 0, I300, O301 &lt;= 0, ""), "")</f>
        <v/>
      </c>
      <c r="J301" s="13" t="str">
        <f t="shared" si="8"/>
        <v/>
      </c>
      <c r="K301" s="13" t="str">
        <f>IFERROR(I301-P301, "")</f>
        <v/>
      </c>
      <c r="L301" s="13"/>
      <c r="M301" s="20" t="str">
        <f t="shared" si="9"/>
        <v/>
      </c>
      <c r="O301" s="20" t="str">
        <f>IF(O300 &lt;= 0, "", IFERROR(O300 - K300 - L300, ""))</f>
        <v/>
      </c>
      <c r="P301" s="13" t="str">
        <f>IF(O301 = 0, "", IFERROR(O301 * C$3 / C$5, ""))</f>
        <v/>
      </c>
    </row>
    <row r="302" spans="7:16" ht="15">
      <c r="G302" s="11" t="str" cm="1">
        <f t="array" ref="G302">_xlfn.IFS(H302="", "", H302&gt;0, IFERROR(EDATE(G301, H$5), "Invalid date"))</f>
        <v/>
      </c>
      <c r="H302" s="12" t="str" cm="1">
        <f t="array" ref="H302">_xlfn.IFS(H301&gt;C$6, "", H301&lt;C$6, H301+1, TRUE, "")</f>
        <v/>
      </c>
      <c r="I302" s="13" t="str" cm="1">
        <f t="array" ref="I302">IFERROR(_xlfn.IFS(O302 &gt; 0, I301, O302 &lt;= 0, ""), "")</f>
        <v/>
      </c>
      <c r="J302" s="13" t="str">
        <f t="shared" si="8"/>
        <v/>
      </c>
      <c r="K302" s="13" t="str">
        <f>IFERROR(I302-P302, "")</f>
        <v/>
      </c>
      <c r="L302" s="13"/>
      <c r="M302" s="20" t="str">
        <f t="shared" si="9"/>
        <v/>
      </c>
      <c r="O302" s="20" t="str">
        <f>IF(O301 &lt;= 0, "", IFERROR(O301 - K301 - L301, ""))</f>
        <v/>
      </c>
      <c r="P302" s="13" t="str">
        <f>IF(O302 = 0, "", IFERROR(O302 * C$3 / C$5, ""))</f>
        <v/>
      </c>
    </row>
    <row r="303" spans="7:16" ht="15">
      <c r="G303" s="11" t="str" cm="1">
        <f t="array" ref="G303">_xlfn.IFS(H303="", "", H303&gt;0, IFERROR(EDATE(G302, H$5), "Invalid date"))</f>
        <v/>
      </c>
      <c r="H303" s="12" t="str" cm="1">
        <f t="array" ref="H303">_xlfn.IFS(H302&gt;C$6, "", H302&lt;C$6, H302+1, TRUE, "")</f>
        <v/>
      </c>
      <c r="I303" s="13" t="str" cm="1">
        <f t="array" ref="I303">IFERROR(_xlfn.IFS(O303 &gt; 0, I302, O303 &lt;= 0, ""), "")</f>
        <v/>
      </c>
      <c r="J303" s="13" t="str">
        <f t="shared" si="8"/>
        <v/>
      </c>
      <c r="K303" s="13" t="str">
        <f>IFERROR(I303-P303, "")</f>
        <v/>
      </c>
      <c r="L303" s="13"/>
      <c r="M303" s="20" t="str">
        <f t="shared" si="9"/>
        <v/>
      </c>
      <c r="O303" s="20" t="str">
        <f>IF(O302 &lt;= 0, "", IFERROR(O302 - K302 - L302, ""))</f>
        <v/>
      </c>
      <c r="P303" s="13" t="str">
        <f>IF(O303 = 0, "", IFERROR(O303 * C$3 / C$5, ""))</f>
        <v/>
      </c>
    </row>
    <row r="304" spans="7:16" ht="15">
      <c r="G304" s="11" t="str" cm="1">
        <f t="array" ref="G304">_xlfn.IFS(H304="", "", H304&gt;0, IFERROR(EDATE(G303, H$5), "Invalid date"))</f>
        <v/>
      </c>
      <c r="H304" s="12" t="str" cm="1">
        <f t="array" ref="H304">_xlfn.IFS(H303&gt;C$6, "", H303&lt;C$6, H303+1, TRUE, "")</f>
        <v/>
      </c>
      <c r="I304" s="13" t="str" cm="1">
        <f t="array" ref="I304">IFERROR(_xlfn.IFS(O304 &gt; 0, I303, O304 &lt;= 0, ""), "")</f>
        <v/>
      </c>
      <c r="J304" s="13" t="str">
        <f t="shared" si="8"/>
        <v/>
      </c>
      <c r="K304" s="13" t="str">
        <f>IFERROR(I304-P304, "")</f>
        <v/>
      </c>
      <c r="L304" s="13"/>
      <c r="M304" s="20" t="str">
        <f t="shared" si="9"/>
        <v/>
      </c>
      <c r="O304" s="20" t="str">
        <f>IF(O303 &lt;= 0, "", IFERROR(O303 - K303 - L303, ""))</f>
        <v/>
      </c>
      <c r="P304" s="13" t="str">
        <f>IF(O304 = 0, "", IFERROR(O304 * C$3 / C$5, ""))</f>
        <v/>
      </c>
    </row>
    <row r="305" spans="7:16" ht="15">
      <c r="G305" s="11" t="str" cm="1">
        <f t="array" ref="G305">_xlfn.IFS(H305="", "", H305&gt;0, IFERROR(EDATE(G304, H$5), "Invalid date"))</f>
        <v/>
      </c>
      <c r="H305" s="12" t="str" cm="1">
        <f t="array" ref="H305">_xlfn.IFS(H304&gt;C$6, "", H304&lt;C$6, H304+1, TRUE, "")</f>
        <v/>
      </c>
      <c r="I305" s="13" t="str" cm="1">
        <f t="array" ref="I305">IFERROR(_xlfn.IFS(O305 &gt; 0, I304, O305 &lt;= 0, ""), "")</f>
        <v/>
      </c>
      <c r="J305" s="13" t="str">
        <f t="shared" si="8"/>
        <v/>
      </c>
      <c r="K305" s="13" t="str">
        <f>IFERROR(I305-P305, "")</f>
        <v/>
      </c>
      <c r="L305" s="13"/>
      <c r="M305" s="20" t="str">
        <f t="shared" si="9"/>
        <v/>
      </c>
      <c r="O305" s="20" t="str">
        <f>IF(O304 &lt;= 0, "", IFERROR(O304 - K304 - L304, ""))</f>
        <v/>
      </c>
      <c r="P305" s="13" t="str">
        <f>IF(O305 = 0, "", IFERROR(O305 * C$3 / C$5, ""))</f>
        <v/>
      </c>
    </row>
    <row r="306" spans="7:16" ht="15">
      <c r="G306" s="11" t="str" cm="1">
        <f t="array" ref="G306">_xlfn.IFS(H306="", "", H306&gt;0, IFERROR(EDATE(G305, H$5), "Invalid date"))</f>
        <v/>
      </c>
      <c r="H306" s="12" t="str" cm="1">
        <f t="array" ref="H306">_xlfn.IFS(H305&gt;C$6, "", H305&lt;C$6, H305+1, TRUE, "")</f>
        <v/>
      </c>
      <c r="I306" s="13" t="str" cm="1">
        <f t="array" ref="I306">IFERROR(_xlfn.IFS(O306 &gt; 0, I305, O306 &lt;= 0, ""), "")</f>
        <v/>
      </c>
      <c r="J306" s="13" t="str">
        <f t="shared" si="8"/>
        <v/>
      </c>
      <c r="K306" s="13" t="str">
        <f>IFERROR(I306-P306, "")</f>
        <v/>
      </c>
      <c r="L306" s="13"/>
      <c r="M306" s="20" t="str">
        <f t="shared" si="9"/>
        <v/>
      </c>
      <c r="O306" s="20" t="str">
        <f>IF(O305 &lt;= 0, "", IFERROR(O305 - K305 - L305, ""))</f>
        <v/>
      </c>
      <c r="P306" s="13" t="str">
        <f>IF(O306 = 0, "", IFERROR(O306 * C$3 / C$5, ""))</f>
        <v/>
      </c>
    </row>
    <row r="307" spans="7:16" ht="15">
      <c r="G307" s="11" t="str" cm="1">
        <f t="array" ref="G307">_xlfn.IFS(H307="", "", H307&gt;0, IFERROR(EDATE(G306, H$5), "Invalid date"))</f>
        <v/>
      </c>
      <c r="H307" s="12" t="str" cm="1">
        <f t="array" ref="H307">_xlfn.IFS(H306&gt;C$6, "", H306&lt;C$6, H306+1, TRUE, "")</f>
        <v/>
      </c>
      <c r="I307" s="13" t="str" cm="1">
        <f t="array" ref="I307">IFERROR(_xlfn.IFS(O307 &gt; 0, I306, O307 &lt;= 0, ""), "")</f>
        <v/>
      </c>
      <c r="J307" s="13" t="str">
        <f t="shared" si="8"/>
        <v/>
      </c>
      <c r="K307" s="13" t="str">
        <f>IFERROR(I307-P307, "")</f>
        <v/>
      </c>
      <c r="L307" s="13"/>
      <c r="M307" s="20" t="str">
        <f t="shared" si="9"/>
        <v/>
      </c>
      <c r="O307" s="20" t="str">
        <f>IF(O306 &lt;= 0, "", IFERROR(O306 - K306 - L306, ""))</f>
        <v/>
      </c>
      <c r="P307" s="13" t="str">
        <f>IF(O307 = 0, "", IFERROR(O307 * C$3 / C$5, ""))</f>
        <v/>
      </c>
    </row>
    <row r="308" spans="7:16" ht="15">
      <c r="G308" s="11" t="str" cm="1">
        <f t="array" ref="G308">_xlfn.IFS(H308="", "", H308&gt;0, IFERROR(EDATE(G307, H$5), "Invalid date"))</f>
        <v/>
      </c>
      <c r="H308" s="12" t="str" cm="1">
        <f t="array" ref="H308">_xlfn.IFS(H307&gt;C$6, "", H307&lt;C$6, H307+1, TRUE, "")</f>
        <v/>
      </c>
      <c r="I308" s="13" t="str" cm="1">
        <f t="array" ref="I308">IFERROR(_xlfn.IFS(O308 &gt; 0, I307, O308 &lt;= 0, ""), "")</f>
        <v/>
      </c>
      <c r="J308" s="13" t="str">
        <f t="shared" si="8"/>
        <v/>
      </c>
      <c r="K308" s="13" t="str">
        <f>IFERROR(I308-P308, "")</f>
        <v/>
      </c>
      <c r="L308" s="13"/>
      <c r="M308" s="20" t="str">
        <f t="shared" si="9"/>
        <v/>
      </c>
      <c r="O308" s="20" t="str">
        <f>IF(O307 &lt;= 0, "", IFERROR(O307 - K307 - L307, ""))</f>
        <v/>
      </c>
      <c r="P308" s="13" t="str">
        <f>IF(O308 = 0, "", IFERROR(O308 * C$3 / C$5, ""))</f>
        <v/>
      </c>
    </row>
    <row r="309" spans="7:16" ht="15">
      <c r="G309" s="11" t="str" cm="1">
        <f t="array" ref="G309">_xlfn.IFS(H309="", "", H309&gt;0, IFERROR(EDATE(G308, H$5), "Invalid date"))</f>
        <v/>
      </c>
      <c r="H309" s="12" t="str" cm="1">
        <f t="array" ref="H309">_xlfn.IFS(H308&gt;C$6, "", H308&lt;C$6, H308+1, TRUE, "")</f>
        <v/>
      </c>
      <c r="I309" s="13" t="str" cm="1">
        <f t="array" ref="I309">IFERROR(_xlfn.IFS(O309 &gt; 0, I308, O309 &lt;= 0, ""), "")</f>
        <v/>
      </c>
      <c r="J309" s="13" t="str">
        <f t="shared" si="8"/>
        <v/>
      </c>
      <c r="K309" s="13" t="str">
        <f>IFERROR(I309-P309, "")</f>
        <v/>
      </c>
      <c r="L309" s="13"/>
      <c r="M309" s="20" t="str">
        <f t="shared" si="9"/>
        <v/>
      </c>
      <c r="O309" s="20" t="str">
        <f>IF(O308 &lt;= 0, "", IFERROR(O308 - K308 - L308, ""))</f>
        <v/>
      </c>
      <c r="P309" s="13" t="str">
        <f>IF(O309 = 0, "", IFERROR(O309 * C$3 / C$5, ""))</f>
        <v/>
      </c>
    </row>
    <row r="310" spans="7:16" ht="15">
      <c r="G310" s="11" t="str" cm="1">
        <f t="array" ref="G310">_xlfn.IFS(H310="", "", H310&gt;0, IFERROR(EDATE(G309, H$5), "Invalid date"))</f>
        <v/>
      </c>
      <c r="H310" s="12" t="str" cm="1">
        <f t="array" ref="H310">_xlfn.IFS(H309&gt;C$6, "", H309&lt;C$6, H309+1, TRUE, "")</f>
        <v/>
      </c>
      <c r="I310" s="13" t="str" cm="1">
        <f t="array" ref="I310">IFERROR(_xlfn.IFS(O310 &gt; 0, I309, O310 &lt;= 0, ""), "")</f>
        <v/>
      </c>
      <c r="J310" s="13" t="str">
        <f t="shared" si="8"/>
        <v/>
      </c>
      <c r="K310" s="13" t="str">
        <f>IFERROR(I310-P310, "")</f>
        <v/>
      </c>
      <c r="L310" s="13"/>
      <c r="M310" s="20" t="str">
        <f t="shared" si="9"/>
        <v/>
      </c>
      <c r="O310" s="20" t="str">
        <f>IF(O309 &lt;= 0, "", IFERROR(O309 - K309 - L309, ""))</f>
        <v/>
      </c>
      <c r="P310" s="13" t="str">
        <f>IF(O310 = 0, "", IFERROR(O310 * C$3 / C$5, ""))</f>
        <v/>
      </c>
    </row>
    <row r="311" spans="7:16" ht="15">
      <c r="G311" s="11" t="str" cm="1">
        <f t="array" ref="G311">_xlfn.IFS(H311="", "", H311&gt;0, IFERROR(EDATE(G310, H$5), "Invalid date"))</f>
        <v/>
      </c>
      <c r="H311" s="12" t="str" cm="1">
        <f t="array" ref="H311">_xlfn.IFS(H310&gt;C$6, "", H310&lt;C$6, H310+1, TRUE, "")</f>
        <v/>
      </c>
      <c r="I311" s="13" t="str" cm="1">
        <f t="array" ref="I311">IFERROR(_xlfn.IFS(O311 &gt; 0, I310, O311 &lt;= 0, ""), "")</f>
        <v/>
      </c>
      <c r="J311" s="13" t="str">
        <f t="shared" si="8"/>
        <v/>
      </c>
      <c r="K311" s="13" t="str">
        <f>IFERROR(I311-P311, "")</f>
        <v/>
      </c>
      <c r="L311" s="13"/>
      <c r="M311" s="20" t="str">
        <f t="shared" si="9"/>
        <v/>
      </c>
      <c r="O311" s="20" t="str">
        <f>IF(O310 &lt;= 0, "", IFERROR(O310 - K310 - L310, ""))</f>
        <v/>
      </c>
      <c r="P311" s="13" t="str">
        <f>IF(O311 = 0, "", IFERROR(O311 * C$3 / C$5, ""))</f>
        <v/>
      </c>
    </row>
    <row r="312" spans="7:16" ht="15">
      <c r="G312" s="11" t="str" cm="1">
        <f t="array" ref="G312">_xlfn.IFS(H312="", "", H312&gt;0, IFERROR(EDATE(G311, H$5), "Invalid date"))</f>
        <v/>
      </c>
      <c r="H312" s="12" t="str" cm="1">
        <f t="array" ref="H312">_xlfn.IFS(H311&gt;C$6, "", H311&lt;C$6, H311+1, TRUE, "")</f>
        <v/>
      </c>
      <c r="I312" s="13" t="str" cm="1">
        <f t="array" ref="I312">IFERROR(_xlfn.IFS(O312 &gt; 0, I311, O312 &lt;= 0, ""), "")</f>
        <v/>
      </c>
      <c r="J312" s="13" t="str">
        <f t="shared" si="8"/>
        <v/>
      </c>
      <c r="K312" s="13" t="str">
        <f>IFERROR(I312-P312, "")</f>
        <v/>
      </c>
      <c r="L312" s="13"/>
      <c r="M312" s="20" t="str">
        <f t="shared" si="9"/>
        <v/>
      </c>
      <c r="O312" s="20" t="str">
        <f>IF(O311 &lt;= 0, "", IFERROR(O311 - K311 - L311, ""))</f>
        <v/>
      </c>
      <c r="P312" s="13" t="str">
        <f>IF(O312 = 0, "", IFERROR(O312 * C$3 / C$5, ""))</f>
        <v/>
      </c>
    </row>
    <row r="313" spans="7:16" ht="15">
      <c r="G313" s="11" t="str" cm="1">
        <f t="array" ref="G313">_xlfn.IFS(H313="", "", H313&gt;0, IFERROR(EDATE(G312, H$5), "Invalid date"))</f>
        <v/>
      </c>
      <c r="H313" s="12" t="str" cm="1">
        <f t="array" ref="H313">_xlfn.IFS(H312&gt;C$6, "", H312&lt;C$6, H312+1, TRUE, "")</f>
        <v/>
      </c>
      <c r="I313" s="13" t="str" cm="1">
        <f t="array" ref="I313">IFERROR(_xlfn.IFS(O313 &gt; 0, I312, O313 &lt;= 0, ""), "")</f>
        <v/>
      </c>
      <c r="J313" s="13" t="str">
        <f t="shared" si="8"/>
        <v/>
      </c>
      <c r="K313" s="13" t="str">
        <f>IFERROR(I313-P313, "")</f>
        <v/>
      </c>
      <c r="L313" s="13"/>
      <c r="M313" s="20" t="str">
        <f t="shared" si="9"/>
        <v/>
      </c>
      <c r="O313" s="20" t="str">
        <f>IF(O312 &lt;= 0, "", IFERROR(O312 - K312 - L312, ""))</f>
        <v/>
      </c>
      <c r="P313" s="13" t="str">
        <f>IF(O313 = 0, "", IFERROR(O313 * C$3 / C$5, ""))</f>
        <v/>
      </c>
    </row>
    <row r="314" spans="7:16" ht="15">
      <c r="G314" s="11" t="str" cm="1">
        <f t="array" ref="G314">_xlfn.IFS(H314="", "", H314&gt;0, IFERROR(EDATE(G313, H$5), "Invalid date"))</f>
        <v/>
      </c>
      <c r="H314" s="12" t="str" cm="1">
        <f t="array" ref="H314">_xlfn.IFS(H313&gt;C$6, "", H313&lt;C$6, H313+1, TRUE, "")</f>
        <v/>
      </c>
      <c r="I314" s="13" t="str" cm="1">
        <f t="array" ref="I314">IFERROR(_xlfn.IFS(O314 &gt; 0, I313, O314 &lt;= 0, ""), "")</f>
        <v/>
      </c>
      <c r="J314" s="13" t="str">
        <f t="shared" si="8"/>
        <v/>
      </c>
      <c r="K314" s="13" t="str">
        <f>IFERROR(I314-P314, "")</f>
        <v/>
      </c>
      <c r="L314" s="13"/>
      <c r="M314" s="20" t="str">
        <f t="shared" si="9"/>
        <v/>
      </c>
      <c r="O314" s="20" t="str">
        <f>IF(O313 &lt;= 0, "", IFERROR(O313 - K313 - L313, ""))</f>
        <v/>
      </c>
      <c r="P314" s="13" t="str">
        <f>IF(O314 = 0, "", IFERROR(O314 * C$3 / C$5, ""))</f>
        <v/>
      </c>
    </row>
    <row r="315" spans="7:16" ht="15">
      <c r="G315" s="11" t="str" cm="1">
        <f t="array" ref="G315">_xlfn.IFS(H315="", "", H315&gt;0, IFERROR(EDATE(G314, H$5), "Invalid date"))</f>
        <v/>
      </c>
      <c r="H315" s="12" t="str" cm="1">
        <f t="array" ref="H315">_xlfn.IFS(H314&gt;C$6, "", H314&lt;C$6, H314+1, TRUE, "")</f>
        <v/>
      </c>
      <c r="I315" s="13" t="str" cm="1">
        <f t="array" ref="I315">IFERROR(_xlfn.IFS(O315 &gt; 0, I314, O315 &lt;= 0, ""), "")</f>
        <v/>
      </c>
      <c r="J315" s="13" t="str">
        <f t="shared" si="8"/>
        <v/>
      </c>
      <c r="K315" s="13" t="str">
        <f>IFERROR(I315-P315, "")</f>
        <v/>
      </c>
      <c r="L315" s="13"/>
      <c r="M315" s="20" t="str">
        <f t="shared" si="9"/>
        <v/>
      </c>
      <c r="O315" s="20" t="str">
        <f>IF(O314 &lt;= 0, "", IFERROR(O314 - K314 - L314, ""))</f>
        <v/>
      </c>
      <c r="P315" s="13" t="str">
        <f>IF(O315 = 0, "", IFERROR(O315 * C$3 / C$5, ""))</f>
        <v/>
      </c>
    </row>
    <row r="316" spans="7:16" ht="15">
      <c r="G316" s="11" t="str" cm="1">
        <f t="array" ref="G316">_xlfn.IFS(H316="", "", H316&gt;0, IFERROR(EDATE(G315, H$5), "Invalid date"))</f>
        <v/>
      </c>
      <c r="H316" s="12" t="str" cm="1">
        <f t="array" ref="H316">_xlfn.IFS(H315&gt;C$6, "", H315&lt;C$6, H315+1, TRUE, "")</f>
        <v/>
      </c>
      <c r="I316" s="13" t="str" cm="1">
        <f t="array" ref="I316">IFERROR(_xlfn.IFS(O316 &gt; 0, I315, O316 &lt;= 0, ""), "")</f>
        <v/>
      </c>
      <c r="J316" s="13" t="str">
        <f t="shared" si="8"/>
        <v/>
      </c>
      <c r="K316" s="13" t="str">
        <f>IFERROR(I316-P316, "")</f>
        <v/>
      </c>
      <c r="L316" s="13"/>
      <c r="M316" s="20" t="str">
        <f t="shared" si="9"/>
        <v/>
      </c>
      <c r="O316" s="20" t="str">
        <f>IF(O315 &lt;= 0, "", IFERROR(O315 - K315 - L315, ""))</f>
        <v/>
      </c>
      <c r="P316" s="13" t="str">
        <f>IF(O316 = 0, "", IFERROR(O316 * C$3 / C$5, ""))</f>
        <v/>
      </c>
    </row>
    <row r="317" spans="7:16" ht="15">
      <c r="G317" s="11" t="str" cm="1">
        <f t="array" ref="G317">_xlfn.IFS(H317="", "", H317&gt;0, IFERROR(EDATE(G316, H$5), "Invalid date"))</f>
        <v/>
      </c>
      <c r="H317" s="12" t="str" cm="1">
        <f t="array" ref="H317">_xlfn.IFS(H316&gt;C$6, "", H316&lt;C$6, H316+1, TRUE, "")</f>
        <v/>
      </c>
      <c r="I317" s="13" t="str" cm="1">
        <f t="array" ref="I317">IFERROR(_xlfn.IFS(O317 &gt; 0, I316, O317 &lt;= 0, ""), "")</f>
        <v/>
      </c>
      <c r="J317" s="13" t="str">
        <f t="shared" si="8"/>
        <v/>
      </c>
      <c r="K317" s="13" t="str">
        <f>IFERROR(I317-P317, "")</f>
        <v/>
      </c>
      <c r="L317" s="13"/>
      <c r="M317" s="20" t="str">
        <f t="shared" si="9"/>
        <v/>
      </c>
      <c r="O317" s="20" t="str">
        <f>IF(O316 &lt;= 0, "", IFERROR(O316 - K316 - L316, ""))</f>
        <v/>
      </c>
      <c r="P317" s="13" t="str">
        <f>IF(O317 = 0, "", IFERROR(O317 * C$3 / C$5, ""))</f>
        <v/>
      </c>
    </row>
    <row r="318" spans="7:16" ht="15">
      <c r="G318" s="11" t="str" cm="1">
        <f t="array" ref="G318">_xlfn.IFS(H318="", "", H318&gt;0, IFERROR(EDATE(G317, H$5), "Invalid date"))</f>
        <v/>
      </c>
      <c r="H318" s="12" t="str" cm="1">
        <f t="array" ref="H318">_xlfn.IFS(H317&gt;C$6, "", H317&lt;C$6, H317+1, TRUE, "")</f>
        <v/>
      </c>
      <c r="I318" s="13" t="str" cm="1">
        <f t="array" ref="I318">IFERROR(_xlfn.IFS(O318 &gt; 0, I317, O318 &lt;= 0, ""), "")</f>
        <v/>
      </c>
      <c r="J318" s="13" t="str">
        <f t="shared" si="8"/>
        <v/>
      </c>
      <c r="K318" s="13" t="str">
        <f>IFERROR(I318-P318, "")</f>
        <v/>
      </c>
      <c r="L318" s="13"/>
      <c r="M318" s="20" t="str">
        <f t="shared" si="9"/>
        <v/>
      </c>
      <c r="O318" s="20" t="str">
        <f>IF(O317 &lt;= 0, "", IFERROR(O317 - K317 - L317, ""))</f>
        <v/>
      </c>
      <c r="P318" s="13" t="str">
        <f>IF(O318 = 0, "", IFERROR(O318 * C$3 / C$5, ""))</f>
        <v/>
      </c>
    </row>
    <row r="319" spans="7:16" ht="15">
      <c r="G319" s="11" t="str" cm="1">
        <f t="array" ref="G319">_xlfn.IFS(H319="", "", H319&gt;0, IFERROR(EDATE(G318, H$5), "Invalid date"))</f>
        <v/>
      </c>
      <c r="H319" s="12" t="str" cm="1">
        <f t="array" ref="H319">_xlfn.IFS(H318&gt;C$6, "", H318&lt;C$6, H318+1, TRUE, "")</f>
        <v/>
      </c>
      <c r="I319" s="13" t="str" cm="1">
        <f t="array" ref="I319">IFERROR(_xlfn.IFS(O319 &gt; 0, I318, O319 &lt;= 0, ""), "")</f>
        <v/>
      </c>
      <c r="J319" s="13" t="str">
        <f t="shared" si="8"/>
        <v/>
      </c>
      <c r="K319" s="13" t="str">
        <f>IFERROR(I319-P319, "")</f>
        <v/>
      </c>
      <c r="L319" s="13"/>
      <c r="M319" s="20" t="str">
        <f t="shared" si="9"/>
        <v/>
      </c>
      <c r="O319" s="20" t="str">
        <f>IF(O318 &lt;= 0, "", IFERROR(O318 - K318 - L318, ""))</f>
        <v/>
      </c>
      <c r="P319" s="13" t="str">
        <f>IF(O319 = 0, "", IFERROR(O319 * C$3 / C$5, ""))</f>
        <v/>
      </c>
    </row>
    <row r="320" spans="7:16" ht="15">
      <c r="G320" s="11" t="str" cm="1">
        <f t="array" ref="G320">_xlfn.IFS(H320="", "", H320&gt;0, IFERROR(EDATE(G319, H$5), "Invalid date"))</f>
        <v/>
      </c>
      <c r="H320" s="12" t="str" cm="1">
        <f t="array" ref="H320">_xlfn.IFS(H319&gt;C$6, "", H319&lt;C$6, H319+1, TRUE, "")</f>
        <v/>
      </c>
      <c r="I320" s="13" t="str" cm="1">
        <f t="array" ref="I320">IFERROR(_xlfn.IFS(O320 &gt; 0, I319, O320 &lt;= 0, ""), "")</f>
        <v/>
      </c>
      <c r="J320" s="13" t="str">
        <f t="shared" si="8"/>
        <v/>
      </c>
      <c r="K320" s="13" t="str">
        <f>IFERROR(I320-P320, "")</f>
        <v/>
      </c>
      <c r="L320" s="13"/>
      <c r="M320" s="20" t="str">
        <f t="shared" si="9"/>
        <v/>
      </c>
      <c r="O320" s="20" t="str">
        <f>IF(O319 &lt;= 0, "", IFERROR(O319 - K319 - L319, ""))</f>
        <v/>
      </c>
      <c r="P320" s="13" t="str">
        <f>IF(O320 = 0, "", IFERROR(O320 * C$3 / C$5, ""))</f>
        <v/>
      </c>
    </row>
    <row r="321" spans="7:16" ht="15">
      <c r="G321" s="11" t="str" cm="1">
        <f t="array" ref="G321">_xlfn.IFS(H321="", "", H321&gt;0, IFERROR(EDATE(G320, H$5), "Invalid date"))</f>
        <v/>
      </c>
      <c r="H321" s="12" t="str" cm="1">
        <f t="array" ref="H321">_xlfn.IFS(H320&gt;C$6, "", H320&lt;C$6, H320+1, TRUE, "")</f>
        <v/>
      </c>
      <c r="I321" s="13" t="str" cm="1">
        <f t="array" ref="I321">IFERROR(_xlfn.IFS(O321 &gt; 0, I320, O321 &lt;= 0, ""), "")</f>
        <v/>
      </c>
      <c r="J321" s="13" t="str">
        <f t="shared" si="8"/>
        <v/>
      </c>
      <c r="K321" s="13" t="str">
        <f>IFERROR(I321-P321, "")</f>
        <v/>
      </c>
      <c r="L321" s="13"/>
      <c r="M321" s="20" t="str">
        <f t="shared" si="9"/>
        <v/>
      </c>
      <c r="O321" s="20" t="str">
        <f>IF(O320 &lt;= 0, "", IFERROR(O320 - K320 - L320, ""))</f>
        <v/>
      </c>
      <c r="P321" s="13" t="str">
        <f>IF(O321 = 0, "", IFERROR(O321 * C$3 / C$5, ""))</f>
        <v/>
      </c>
    </row>
    <row r="322" spans="7:16" ht="15">
      <c r="G322" s="11" t="str" cm="1">
        <f t="array" ref="G322">_xlfn.IFS(H322="", "", H322&gt;0, IFERROR(EDATE(G321, H$5), "Invalid date"))</f>
        <v/>
      </c>
      <c r="H322" s="12" t="str" cm="1">
        <f t="array" ref="H322">_xlfn.IFS(H321&gt;C$6, "", H321&lt;C$6, H321+1, TRUE, "")</f>
        <v/>
      </c>
      <c r="I322" s="13" t="str" cm="1">
        <f t="array" ref="I322">IFERROR(_xlfn.IFS(O322 &gt; 0, I321, O322 &lt;= 0, ""), "")</f>
        <v/>
      </c>
      <c r="J322" s="13" t="str">
        <f t="shared" si="8"/>
        <v/>
      </c>
      <c r="K322" s="13" t="str">
        <f>IFERROR(I322-P322, "")</f>
        <v/>
      </c>
      <c r="L322" s="13"/>
      <c r="M322" s="20" t="str">
        <f t="shared" si="9"/>
        <v/>
      </c>
      <c r="O322" s="20" t="str">
        <f>IF(O321 &lt;= 0, "", IFERROR(O321 - K321 - L321, ""))</f>
        <v/>
      </c>
      <c r="P322" s="13" t="str">
        <f>IF(O322 = 0, "", IFERROR(O322 * C$3 / C$5, ""))</f>
        <v/>
      </c>
    </row>
    <row r="323" spans="7:16" ht="15">
      <c r="G323" s="11" t="str" cm="1">
        <f t="array" ref="G323">_xlfn.IFS(H323="", "", H323&gt;0, IFERROR(EDATE(G322, H$5), "Invalid date"))</f>
        <v/>
      </c>
      <c r="H323" s="12" t="str" cm="1">
        <f t="array" ref="H323">_xlfn.IFS(H322&gt;C$6, "", H322&lt;C$6, H322+1, TRUE, "")</f>
        <v/>
      </c>
      <c r="I323" s="13" t="str" cm="1">
        <f t="array" ref="I323">IFERROR(_xlfn.IFS(O323 &gt; 0, I322, O323 &lt;= 0, ""), "")</f>
        <v/>
      </c>
      <c r="J323" s="13" t="str">
        <f t="shared" si="8"/>
        <v/>
      </c>
      <c r="K323" s="13" t="str">
        <f>IFERROR(I323-P323, "")</f>
        <v/>
      </c>
      <c r="L323" s="13"/>
      <c r="M323" s="20" t="str">
        <f t="shared" si="9"/>
        <v/>
      </c>
      <c r="O323" s="20" t="str">
        <f>IF(O322 &lt;= 0, "", IFERROR(O322 - K322 - L322, ""))</f>
        <v/>
      </c>
      <c r="P323" s="13" t="str">
        <f>IF(O323 = 0, "", IFERROR(O323 * C$3 / C$5, ""))</f>
        <v/>
      </c>
    </row>
    <row r="324" spans="7:16" ht="15">
      <c r="G324" s="11" t="str" cm="1">
        <f t="array" ref="G324">_xlfn.IFS(H324="", "", H324&gt;0, IFERROR(EDATE(G323, H$5), "Invalid date"))</f>
        <v/>
      </c>
      <c r="H324" s="12" t="str" cm="1">
        <f t="array" ref="H324">_xlfn.IFS(H323&gt;C$6, "", H323&lt;C$6, H323+1, TRUE, "")</f>
        <v/>
      </c>
      <c r="I324" s="13" t="str" cm="1">
        <f t="array" ref="I324">IFERROR(_xlfn.IFS(O324 &gt; 0, I323, O324 &lt;= 0, ""), "")</f>
        <v/>
      </c>
      <c r="J324" s="13" t="str">
        <f t="shared" si="8"/>
        <v/>
      </c>
      <c r="K324" s="13" t="str">
        <f>IFERROR(I324-P324, "")</f>
        <v/>
      </c>
      <c r="L324" s="13"/>
      <c r="M324" s="20" t="str">
        <f t="shared" si="9"/>
        <v/>
      </c>
      <c r="O324" s="20" t="str">
        <f>IF(O323 &lt;= 0, "", IFERROR(O323 - K323 - L323, ""))</f>
        <v/>
      </c>
      <c r="P324" s="13" t="str">
        <f>IF(O324 = 0, "", IFERROR(O324 * C$3 / C$5, ""))</f>
        <v/>
      </c>
    </row>
    <row r="325" spans="7:16" ht="15">
      <c r="G325" s="11" t="str" cm="1">
        <f t="array" ref="G325">_xlfn.IFS(H325="", "", H325&gt;0, IFERROR(EDATE(G324, H$5), "Invalid date"))</f>
        <v/>
      </c>
      <c r="H325" s="12" t="str" cm="1">
        <f t="array" ref="H325">_xlfn.IFS(H324&gt;C$6, "", H324&lt;C$6, H324+1, TRUE, "")</f>
        <v/>
      </c>
      <c r="I325" s="13" t="str" cm="1">
        <f t="array" ref="I325">IFERROR(_xlfn.IFS(O325 &gt; 0, I324, O325 &lt;= 0, ""), "")</f>
        <v/>
      </c>
      <c r="J325" s="13" t="str">
        <f t="shared" ref="J325:J364" si="10">IF(P325 &gt; 0, P325, "")</f>
        <v/>
      </c>
      <c r="K325" s="13" t="str">
        <f>IFERROR(I325-P325, "")</f>
        <v/>
      </c>
      <c r="L325" s="13"/>
      <c r="M325" s="20" t="str">
        <f t="shared" ref="M325:M364" si="11">IF(O325 &gt; 0, O325, "")</f>
        <v/>
      </c>
      <c r="O325" s="20" t="str">
        <f>IF(O324 &lt;= 0, "", IFERROR(O324 - K324 - L324, ""))</f>
        <v/>
      </c>
      <c r="P325" s="13" t="str">
        <f>IF(O325 = 0, "", IFERROR(O325 * C$3 / C$5, ""))</f>
        <v/>
      </c>
    </row>
    <row r="326" spans="7:16" ht="15">
      <c r="G326" s="11" t="str" cm="1">
        <f t="array" ref="G326">_xlfn.IFS(H326="", "", H326&gt;0, IFERROR(EDATE(G325, H$5), "Invalid date"))</f>
        <v/>
      </c>
      <c r="H326" s="12" t="str" cm="1">
        <f t="array" ref="H326">_xlfn.IFS(H325&gt;C$6, "", H325&lt;C$6, H325+1, TRUE, "")</f>
        <v/>
      </c>
      <c r="I326" s="13" t="str" cm="1">
        <f t="array" ref="I326">IFERROR(_xlfn.IFS(O326 &gt; 0, I325, O326 &lt;= 0, ""), "")</f>
        <v/>
      </c>
      <c r="J326" s="13" t="str">
        <f t="shared" si="10"/>
        <v/>
      </c>
      <c r="K326" s="13" t="str">
        <f>IFERROR(I326-P326, "")</f>
        <v/>
      </c>
      <c r="L326" s="13"/>
      <c r="M326" s="20" t="str">
        <f t="shared" si="11"/>
        <v/>
      </c>
      <c r="O326" s="20" t="str">
        <f>IF(O325 &lt;= 0, "", IFERROR(O325 - K325 - L325, ""))</f>
        <v/>
      </c>
      <c r="P326" s="13" t="str">
        <f>IF(O326 = 0, "", IFERROR(O326 * C$3 / C$5, ""))</f>
        <v/>
      </c>
    </row>
    <row r="327" spans="7:16" ht="15">
      <c r="G327" s="11" t="str" cm="1">
        <f t="array" ref="G327">_xlfn.IFS(H327="", "", H327&gt;0, IFERROR(EDATE(G326, H$5), "Invalid date"))</f>
        <v/>
      </c>
      <c r="H327" s="12" t="str" cm="1">
        <f t="array" ref="H327">_xlfn.IFS(H326&gt;C$6, "", H326&lt;C$6, H326+1, TRUE, "")</f>
        <v/>
      </c>
      <c r="I327" s="13" t="str" cm="1">
        <f t="array" ref="I327">IFERROR(_xlfn.IFS(O327 &gt; 0, I326, O327 &lt;= 0, ""), "")</f>
        <v/>
      </c>
      <c r="J327" s="13" t="str">
        <f t="shared" si="10"/>
        <v/>
      </c>
      <c r="K327" s="13" t="str">
        <f>IFERROR(I327-P327, "")</f>
        <v/>
      </c>
      <c r="L327" s="13"/>
      <c r="M327" s="20" t="str">
        <f t="shared" si="11"/>
        <v/>
      </c>
      <c r="O327" s="20" t="str">
        <f>IF(O326 &lt;= 0, "", IFERROR(O326 - K326 - L326, ""))</f>
        <v/>
      </c>
      <c r="P327" s="13" t="str">
        <f>IF(O327 = 0, "", IFERROR(O327 * C$3 / C$5, ""))</f>
        <v/>
      </c>
    </row>
    <row r="328" spans="7:16" ht="15">
      <c r="G328" s="11" t="str" cm="1">
        <f t="array" ref="G328">_xlfn.IFS(H328="", "", H328&gt;0, IFERROR(EDATE(G327, H$5), "Invalid date"))</f>
        <v/>
      </c>
      <c r="H328" s="12" t="str" cm="1">
        <f t="array" ref="H328">_xlfn.IFS(H327&gt;C$6, "", H327&lt;C$6, H327+1, TRUE, "")</f>
        <v/>
      </c>
      <c r="I328" s="13" t="str" cm="1">
        <f t="array" ref="I328">IFERROR(_xlfn.IFS(O328 &gt; 0, I327, O328 &lt;= 0, ""), "")</f>
        <v/>
      </c>
      <c r="J328" s="13" t="str">
        <f t="shared" si="10"/>
        <v/>
      </c>
      <c r="K328" s="13" t="str">
        <f>IFERROR(I328-P328, "")</f>
        <v/>
      </c>
      <c r="L328" s="13"/>
      <c r="M328" s="20" t="str">
        <f t="shared" si="11"/>
        <v/>
      </c>
      <c r="O328" s="20" t="str">
        <f>IF(O327 &lt;= 0, "", IFERROR(O327 - K327 - L327, ""))</f>
        <v/>
      </c>
      <c r="P328" s="13" t="str">
        <f>IF(O328 = 0, "", IFERROR(O328 * C$3 / C$5, ""))</f>
        <v/>
      </c>
    </row>
    <row r="329" spans="7:16" ht="15">
      <c r="G329" s="11" t="str" cm="1">
        <f t="array" ref="G329">_xlfn.IFS(H329="", "", H329&gt;0, IFERROR(EDATE(G328, H$5), "Invalid date"))</f>
        <v/>
      </c>
      <c r="H329" s="12" t="str" cm="1">
        <f t="array" ref="H329">_xlfn.IFS(H328&gt;C$6, "", H328&lt;C$6, H328+1, TRUE, "")</f>
        <v/>
      </c>
      <c r="I329" s="13" t="str" cm="1">
        <f t="array" ref="I329">IFERROR(_xlfn.IFS(O329 &gt; 0, I328, O329 &lt;= 0, ""), "")</f>
        <v/>
      </c>
      <c r="J329" s="13" t="str">
        <f t="shared" si="10"/>
        <v/>
      </c>
      <c r="K329" s="13" t="str">
        <f>IFERROR(I329-P329, "")</f>
        <v/>
      </c>
      <c r="L329" s="13"/>
      <c r="M329" s="20" t="str">
        <f t="shared" si="11"/>
        <v/>
      </c>
      <c r="O329" s="20" t="str">
        <f>IF(O328 &lt;= 0, "", IFERROR(O328 - K328 - L328, ""))</f>
        <v/>
      </c>
      <c r="P329" s="13" t="str">
        <f>IF(O329 = 0, "", IFERROR(O329 * C$3 / C$5, ""))</f>
        <v/>
      </c>
    </row>
    <row r="330" spans="7:16" ht="15">
      <c r="G330" s="11" t="str" cm="1">
        <f t="array" ref="G330">_xlfn.IFS(H330="", "", H330&gt;0, IFERROR(EDATE(G329, H$5), "Invalid date"))</f>
        <v/>
      </c>
      <c r="H330" s="12" t="str" cm="1">
        <f t="array" ref="H330">_xlfn.IFS(H329&gt;C$6, "", H329&lt;C$6, H329+1, TRUE, "")</f>
        <v/>
      </c>
      <c r="I330" s="13" t="str" cm="1">
        <f t="array" ref="I330">IFERROR(_xlfn.IFS(O330 &gt; 0, I329, O330 &lt;= 0, ""), "")</f>
        <v/>
      </c>
      <c r="J330" s="13" t="str">
        <f t="shared" si="10"/>
        <v/>
      </c>
      <c r="K330" s="13" t="str">
        <f>IFERROR(I330-P330, "")</f>
        <v/>
      </c>
      <c r="L330" s="13"/>
      <c r="M330" s="20" t="str">
        <f t="shared" si="11"/>
        <v/>
      </c>
      <c r="O330" s="20" t="str">
        <f>IF(O329 &lt;= 0, "", IFERROR(O329 - K329 - L329, ""))</f>
        <v/>
      </c>
      <c r="P330" s="13" t="str">
        <f>IF(O330 = 0, "", IFERROR(O330 * C$3 / C$5, ""))</f>
        <v/>
      </c>
    </row>
    <row r="331" spans="7:16" ht="15">
      <c r="G331" s="11" t="str" cm="1">
        <f t="array" ref="G331">_xlfn.IFS(H331="", "", H331&gt;0, IFERROR(EDATE(G330, H$5), "Invalid date"))</f>
        <v/>
      </c>
      <c r="H331" s="12" t="str" cm="1">
        <f t="array" ref="H331">_xlfn.IFS(H330&gt;C$6, "", H330&lt;C$6, H330+1, TRUE, "")</f>
        <v/>
      </c>
      <c r="I331" s="13" t="str" cm="1">
        <f t="array" ref="I331">IFERROR(_xlfn.IFS(O331 &gt; 0, I330, O331 &lt;= 0, ""), "")</f>
        <v/>
      </c>
      <c r="J331" s="13" t="str">
        <f t="shared" si="10"/>
        <v/>
      </c>
      <c r="K331" s="13" t="str">
        <f>IFERROR(I331-P331, "")</f>
        <v/>
      </c>
      <c r="L331" s="13"/>
      <c r="M331" s="20" t="str">
        <f t="shared" si="11"/>
        <v/>
      </c>
      <c r="O331" s="20" t="str">
        <f>IF(O330 &lt;= 0, "", IFERROR(O330 - K330 - L330, ""))</f>
        <v/>
      </c>
      <c r="P331" s="13" t="str">
        <f>IF(O331 = 0, "", IFERROR(O331 * C$3 / C$5, ""))</f>
        <v/>
      </c>
    </row>
    <row r="332" spans="7:16" ht="15">
      <c r="G332" s="11" t="str" cm="1">
        <f t="array" ref="G332">_xlfn.IFS(H332="", "", H332&gt;0, IFERROR(EDATE(G331, H$5), "Invalid date"))</f>
        <v/>
      </c>
      <c r="H332" s="12" t="str" cm="1">
        <f t="array" ref="H332">_xlfn.IFS(H331&gt;C$6, "", H331&lt;C$6, H331+1, TRUE, "")</f>
        <v/>
      </c>
      <c r="I332" s="13" t="str" cm="1">
        <f t="array" ref="I332">IFERROR(_xlfn.IFS(O332 &gt; 0, I331, O332 &lt;= 0, ""), "")</f>
        <v/>
      </c>
      <c r="J332" s="13" t="str">
        <f t="shared" si="10"/>
        <v/>
      </c>
      <c r="K332" s="13" t="str">
        <f>IFERROR(I332-P332, "")</f>
        <v/>
      </c>
      <c r="L332" s="13"/>
      <c r="M332" s="20" t="str">
        <f t="shared" si="11"/>
        <v/>
      </c>
      <c r="O332" s="20" t="str">
        <f>IF(O331 &lt;= 0, "", IFERROR(O331 - K331 - L331, ""))</f>
        <v/>
      </c>
      <c r="P332" s="13" t="str">
        <f>IF(O332 = 0, "", IFERROR(O332 * C$3 / C$5, ""))</f>
        <v/>
      </c>
    </row>
    <row r="333" spans="7:16" ht="15">
      <c r="G333" s="11" t="str" cm="1">
        <f t="array" ref="G333">_xlfn.IFS(H333="", "", H333&gt;0, IFERROR(EDATE(G332, H$5), "Invalid date"))</f>
        <v/>
      </c>
      <c r="H333" s="12" t="str" cm="1">
        <f t="array" ref="H333">_xlfn.IFS(H332&gt;C$6, "", H332&lt;C$6, H332+1, TRUE, "")</f>
        <v/>
      </c>
      <c r="I333" s="13" t="str" cm="1">
        <f t="array" ref="I333">IFERROR(_xlfn.IFS(O333 &gt; 0, I332, O333 &lt;= 0, ""), "")</f>
        <v/>
      </c>
      <c r="J333" s="13" t="str">
        <f t="shared" si="10"/>
        <v/>
      </c>
      <c r="K333" s="13" t="str">
        <f>IFERROR(I333-P333, "")</f>
        <v/>
      </c>
      <c r="L333" s="13"/>
      <c r="M333" s="20" t="str">
        <f t="shared" si="11"/>
        <v/>
      </c>
      <c r="O333" s="20" t="str">
        <f>IF(O332 &lt;= 0, "", IFERROR(O332 - K332 - L332, ""))</f>
        <v/>
      </c>
      <c r="P333" s="13" t="str">
        <f>IF(O333 = 0, "", IFERROR(O333 * C$3 / C$5, ""))</f>
        <v/>
      </c>
    </row>
    <row r="334" spans="7:16" ht="15">
      <c r="G334" s="11" t="str" cm="1">
        <f t="array" ref="G334">_xlfn.IFS(H334="", "", H334&gt;0, IFERROR(EDATE(G333, H$5), "Invalid date"))</f>
        <v/>
      </c>
      <c r="H334" s="12" t="str" cm="1">
        <f t="array" ref="H334">_xlfn.IFS(H333&gt;C$6, "", H333&lt;C$6, H333+1, TRUE, "")</f>
        <v/>
      </c>
      <c r="I334" s="13" t="str" cm="1">
        <f t="array" ref="I334">IFERROR(_xlfn.IFS(O334 &gt; 0, I333, O334 &lt;= 0, ""), "")</f>
        <v/>
      </c>
      <c r="J334" s="13" t="str">
        <f t="shared" si="10"/>
        <v/>
      </c>
      <c r="K334" s="13" t="str">
        <f>IFERROR(I334-P334, "")</f>
        <v/>
      </c>
      <c r="L334" s="13"/>
      <c r="M334" s="20" t="str">
        <f t="shared" si="11"/>
        <v/>
      </c>
      <c r="O334" s="20" t="str">
        <f>IF(O333 &lt;= 0, "", IFERROR(O333 - K333 - L333, ""))</f>
        <v/>
      </c>
      <c r="P334" s="13" t="str">
        <f>IF(O334 = 0, "", IFERROR(O334 * C$3 / C$5, ""))</f>
        <v/>
      </c>
    </row>
    <row r="335" spans="7:16" ht="15">
      <c r="G335" s="11" t="str" cm="1">
        <f t="array" ref="G335">_xlfn.IFS(H335="", "", H335&gt;0, IFERROR(EDATE(G334, H$5), "Invalid date"))</f>
        <v/>
      </c>
      <c r="H335" s="12" t="str" cm="1">
        <f t="array" ref="H335">_xlfn.IFS(H334&gt;C$6, "", H334&lt;C$6, H334+1, TRUE, "")</f>
        <v/>
      </c>
      <c r="I335" s="13" t="str" cm="1">
        <f t="array" ref="I335">IFERROR(_xlfn.IFS(O335 &gt; 0, I334, O335 &lt;= 0, ""), "")</f>
        <v/>
      </c>
      <c r="J335" s="13" t="str">
        <f t="shared" si="10"/>
        <v/>
      </c>
      <c r="K335" s="13" t="str">
        <f>IFERROR(I335-P335, "")</f>
        <v/>
      </c>
      <c r="L335" s="13"/>
      <c r="M335" s="20" t="str">
        <f t="shared" si="11"/>
        <v/>
      </c>
      <c r="O335" s="20" t="str">
        <f>IF(O334 &lt;= 0, "", IFERROR(O334 - K334 - L334, ""))</f>
        <v/>
      </c>
      <c r="P335" s="13" t="str">
        <f>IF(O335 = 0, "", IFERROR(O335 * C$3 / C$5, ""))</f>
        <v/>
      </c>
    </row>
    <row r="336" spans="7:16" ht="15">
      <c r="G336" s="11" t="str" cm="1">
        <f t="array" ref="G336">_xlfn.IFS(H336="", "", H336&gt;0, IFERROR(EDATE(G335, H$5), "Invalid date"))</f>
        <v/>
      </c>
      <c r="H336" s="12" t="str" cm="1">
        <f t="array" ref="H336">_xlfn.IFS(H335&gt;C$6, "", H335&lt;C$6, H335+1, TRUE, "")</f>
        <v/>
      </c>
      <c r="I336" s="13" t="str" cm="1">
        <f t="array" ref="I336">IFERROR(_xlfn.IFS(O336 &gt; 0, I335, O336 &lt;= 0, ""), "")</f>
        <v/>
      </c>
      <c r="J336" s="13" t="str">
        <f t="shared" si="10"/>
        <v/>
      </c>
      <c r="K336" s="13" t="str">
        <f>IFERROR(I336-P336, "")</f>
        <v/>
      </c>
      <c r="L336" s="13"/>
      <c r="M336" s="20" t="str">
        <f t="shared" si="11"/>
        <v/>
      </c>
      <c r="O336" s="20" t="str">
        <f>IF(O335 &lt;= 0, "", IFERROR(O335 - K335 - L335, ""))</f>
        <v/>
      </c>
      <c r="P336" s="13" t="str">
        <f>IF(O336 = 0, "", IFERROR(O336 * C$3 / C$5, ""))</f>
        <v/>
      </c>
    </row>
    <row r="337" spans="7:16" ht="15">
      <c r="G337" s="11" t="str" cm="1">
        <f t="array" ref="G337">_xlfn.IFS(H337="", "", H337&gt;0, IFERROR(EDATE(G336, H$5), "Invalid date"))</f>
        <v/>
      </c>
      <c r="H337" s="12" t="str" cm="1">
        <f t="array" ref="H337">_xlfn.IFS(H336&gt;C$6, "", H336&lt;C$6, H336+1, TRUE, "")</f>
        <v/>
      </c>
      <c r="I337" s="13" t="str" cm="1">
        <f t="array" ref="I337">IFERROR(_xlfn.IFS(O337 &gt; 0, I336, O337 &lt;= 0, ""), "")</f>
        <v/>
      </c>
      <c r="J337" s="13" t="str">
        <f t="shared" si="10"/>
        <v/>
      </c>
      <c r="K337" s="13" t="str">
        <f>IFERROR(I337-P337, "")</f>
        <v/>
      </c>
      <c r="L337" s="13"/>
      <c r="M337" s="20" t="str">
        <f t="shared" si="11"/>
        <v/>
      </c>
      <c r="O337" s="20" t="str">
        <f>IF(O336 &lt;= 0, "", IFERROR(O336 - K336 - L336, ""))</f>
        <v/>
      </c>
      <c r="P337" s="13" t="str">
        <f>IF(O337 = 0, "", IFERROR(O337 * C$3 / C$5, ""))</f>
        <v/>
      </c>
    </row>
    <row r="338" spans="7:16" ht="15">
      <c r="G338" s="11" t="str" cm="1">
        <f t="array" ref="G338">_xlfn.IFS(H338="", "", H338&gt;0, IFERROR(EDATE(G337, H$5), "Invalid date"))</f>
        <v/>
      </c>
      <c r="H338" s="12" t="str" cm="1">
        <f t="array" ref="H338">_xlfn.IFS(H337&gt;C$6, "", H337&lt;C$6, H337+1, TRUE, "")</f>
        <v/>
      </c>
      <c r="I338" s="13" t="str" cm="1">
        <f t="array" ref="I338">IFERROR(_xlfn.IFS(O338 &gt; 0, I337, O338 &lt;= 0, ""), "")</f>
        <v/>
      </c>
      <c r="J338" s="13" t="str">
        <f t="shared" si="10"/>
        <v/>
      </c>
      <c r="K338" s="13" t="str">
        <f>IFERROR(I338-P338, "")</f>
        <v/>
      </c>
      <c r="L338" s="13"/>
      <c r="M338" s="20" t="str">
        <f t="shared" si="11"/>
        <v/>
      </c>
      <c r="O338" s="20" t="str">
        <f>IF(O337 &lt;= 0, "", IFERROR(O337 - K337 - L337, ""))</f>
        <v/>
      </c>
      <c r="P338" s="13" t="str">
        <f>IF(O338 = 0, "", IFERROR(O338 * C$3 / C$5, ""))</f>
        <v/>
      </c>
    </row>
    <row r="339" spans="7:16" ht="15">
      <c r="G339" s="11" t="str" cm="1">
        <f t="array" ref="G339">_xlfn.IFS(H339="", "", H339&gt;0, IFERROR(EDATE(G338, H$5), "Invalid date"))</f>
        <v/>
      </c>
      <c r="H339" s="12" t="str" cm="1">
        <f t="array" ref="H339">_xlfn.IFS(H338&gt;C$6, "", H338&lt;C$6, H338+1, TRUE, "")</f>
        <v/>
      </c>
      <c r="I339" s="13" t="str" cm="1">
        <f t="array" ref="I339">IFERROR(_xlfn.IFS(O339 &gt; 0, I338, O339 &lt;= 0, ""), "")</f>
        <v/>
      </c>
      <c r="J339" s="13" t="str">
        <f t="shared" si="10"/>
        <v/>
      </c>
      <c r="K339" s="13" t="str">
        <f>IFERROR(I339-P339, "")</f>
        <v/>
      </c>
      <c r="L339" s="13"/>
      <c r="M339" s="20" t="str">
        <f t="shared" si="11"/>
        <v/>
      </c>
      <c r="O339" s="20" t="str">
        <f>IF(O338 &lt;= 0, "", IFERROR(O338 - K338 - L338, ""))</f>
        <v/>
      </c>
      <c r="P339" s="13" t="str">
        <f>IF(O339 = 0, "", IFERROR(O339 * C$3 / C$5, ""))</f>
        <v/>
      </c>
    </row>
    <row r="340" spans="7:16" ht="15">
      <c r="G340" s="11" t="str" cm="1">
        <f t="array" ref="G340">_xlfn.IFS(H340="", "", H340&gt;0, IFERROR(EDATE(G339, H$5), "Invalid date"))</f>
        <v/>
      </c>
      <c r="H340" s="12" t="str" cm="1">
        <f t="array" ref="H340">_xlfn.IFS(H339&gt;C$6, "", H339&lt;C$6, H339+1, TRUE, "")</f>
        <v/>
      </c>
      <c r="I340" s="13" t="str" cm="1">
        <f t="array" ref="I340">IFERROR(_xlfn.IFS(O340 &gt; 0, I339, O340 &lt;= 0, ""), "")</f>
        <v/>
      </c>
      <c r="J340" s="13" t="str">
        <f t="shared" si="10"/>
        <v/>
      </c>
      <c r="K340" s="13" t="str">
        <f>IFERROR(I340-P340, "")</f>
        <v/>
      </c>
      <c r="L340" s="13"/>
      <c r="M340" s="20" t="str">
        <f t="shared" si="11"/>
        <v/>
      </c>
      <c r="O340" s="20" t="str">
        <f>IF(O339 &lt;= 0, "", IFERROR(O339 - K339 - L339, ""))</f>
        <v/>
      </c>
      <c r="P340" s="13" t="str">
        <f>IF(O340 = 0, "", IFERROR(O340 * C$3 / C$5, ""))</f>
        <v/>
      </c>
    </row>
    <row r="341" spans="7:16" ht="15">
      <c r="G341" s="11" t="str" cm="1">
        <f t="array" ref="G341">_xlfn.IFS(H341="", "", H341&gt;0, IFERROR(EDATE(G340, H$5), "Invalid date"))</f>
        <v/>
      </c>
      <c r="H341" s="12" t="str" cm="1">
        <f t="array" ref="H341">_xlfn.IFS(H340&gt;C$6, "", H340&lt;C$6, H340+1, TRUE, "")</f>
        <v/>
      </c>
      <c r="I341" s="13" t="str" cm="1">
        <f t="array" ref="I341">IFERROR(_xlfn.IFS(O341 &gt; 0, I340, O341 &lt;= 0, ""), "")</f>
        <v/>
      </c>
      <c r="J341" s="13" t="str">
        <f t="shared" si="10"/>
        <v/>
      </c>
      <c r="K341" s="13" t="str">
        <f>IFERROR(I341-P341, "")</f>
        <v/>
      </c>
      <c r="L341" s="13"/>
      <c r="M341" s="20" t="str">
        <f t="shared" si="11"/>
        <v/>
      </c>
      <c r="O341" s="20" t="str">
        <f>IF(O340 &lt;= 0, "", IFERROR(O340 - K340 - L340, ""))</f>
        <v/>
      </c>
      <c r="P341" s="13" t="str">
        <f>IF(O341 = 0, "", IFERROR(O341 * C$3 / C$5, ""))</f>
        <v/>
      </c>
    </row>
    <row r="342" spans="7:16" ht="15">
      <c r="G342" s="11" t="str" cm="1">
        <f t="array" ref="G342">_xlfn.IFS(H342="", "", H342&gt;0, IFERROR(EDATE(G341, H$5), "Invalid date"))</f>
        <v/>
      </c>
      <c r="H342" s="12" t="str" cm="1">
        <f t="array" ref="H342">_xlfn.IFS(H341&gt;C$6, "", H341&lt;C$6, H341+1, TRUE, "")</f>
        <v/>
      </c>
      <c r="I342" s="13" t="str" cm="1">
        <f t="array" ref="I342">IFERROR(_xlfn.IFS(O342 &gt; 0, I341, O342 &lt;= 0, ""), "")</f>
        <v/>
      </c>
      <c r="J342" s="13" t="str">
        <f t="shared" si="10"/>
        <v/>
      </c>
      <c r="K342" s="13" t="str">
        <f>IFERROR(I342-P342, "")</f>
        <v/>
      </c>
      <c r="L342" s="13"/>
      <c r="M342" s="20" t="str">
        <f t="shared" si="11"/>
        <v/>
      </c>
      <c r="O342" s="20" t="str">
        <f>IF(O341 &lt;= 0, "", IFERROR(O341 - K341 - L341, ""))</f>
        <v/>
      </c>
      <c r="P342" s="13" t="str">
        <f>IF(O342 = 0, "", IFERROR(O342 * C$3 / C$5, ""))</f>
        <v/>
      </c>
    </row>
    <row r="343" spans="7:16" ht="15">
      <c r="G343" s="11" t="str" cm="1">
        <f t="array" ref="G343">_xlfn.IFS(H343="", "", H343&gt;0, IFERROR(EDATE(G342, H$5), "Invalid date"))</f>
        <v/>
      </c>
      <c r="H343" s="12" t="str" cm="1">
        <f t="array" ref="H343">_xlfn.IFS(H342&gt;C$6, "", H342&lt;C$6, H342+1, TRUE, "")</f>
        <v/>
      </c>
      <c r="I343" s="13" t="str" cm="1">
        <f t="array" ref="I343">IFERROR(_xlfn.IFS(O343 &gt; 0, I342, O343 &lt;= 0, ""), "")</f>
        <v/>
      </c>
      <c r="J343" s="13" t="str">
        <f t="shared" si="10"/>
        <v/>
      </c>
      <c r="K343" s="13" t="str">
        <f>IFERROR(I343-P343, "")</f>
        <v/>
      </c>
      <c r="L343" s="13"/>
      <c r="M343" s="20" t="str">
        <f t="shared" si="11"/>
        <v/>
      </c>
      <c r="O343" s="20" t="str">
        <f>IF(O342 &lt;= 0, "", IFERROR(O342 - K342 - L342, ""))</f>
        <v/>
      </c>
      <c r="P343" s="13" t="str">
        <f>IF(O343 = 0, "", IFERROR(O343 * C$3 / C$5, ""))</f>
        <v/>
      </c>
    </row>
    <row r="344" spans="7:16" ht="15">
      <c r="G344" s="11" t="str" cm="1">
        <f t="array" ref="G344">_xlfn.IFS(H344="", "", H344&gt;0, IFERROR(EDATE(G343, H$5), "Invalid date"))</f>
        <v/>
      </c>
      <c r="H344" s="12" t="str" cm="1">
        <f t="array" ref="H344">_xlfn.IFS(H343&gt;C$6, "", H343&lt;C$6, H343+1, TRUE, "")</f>
        <v/>
      </c>
      <c r="I344" s="13" t="str" cm="1">
        <f t="array" ref="I344">IFERROR(_xlfn.IFS(O344 &gt; 0, I343, O344 &lt;= 0, ""), "")</f>
        <v/>
      </c>
      <c r="J344" s="13" t="str">
        <f t="shared" si="10"/>
        <v/>
      </c>
      <c r="K344" s="13" t="str">
        <f>IFERROR(I344-P344, "")</f>
        <v/>
      </c>
      <c r="L344" s="13"/>
      <c r="M344" s="20" t="str">
        <f t="shared" si="11"/>
        <v/>
      </c>
      <c r="O344" s="20" t="str">
        <f>IF(O343 &lt;= 0, "", IFERROR(O343 - K343 - L343, ""))</f>
        <v/>
      </c>
      <c r="P344" s="13" t="str">
        <f>IF(O344 = 0, "", IFERROR(O344 * C$3 / C$5, ""))</f>
        <v/>
      </c>
    </row>
    <row r="345" spans="7:16" ht="15">
      <c r="G345" s="11" t="str" cm="1">
        <f t="array" ref="G345">_xlfn.IFS(H345="", "", H345&gt;0, IFERROR(EDATE(G344, H$5), "Invalid date"))</f>
        <v/>
      </c>
      <c r="H345" s="12" t="str" cm="1">
        <f t="array" ref="H345">_xlfn.IFS(H344&gt;C$6, "", H344&lt;C$6, H344+1, TRUE, "")</f>
        <v/>
      </c>
      <c r="I345" s="13" t="str" cm="1">
        <f t="array" ref="I345">IFERROR(_xlfn.IFS(O345 &gt; 0, I344, O345 &lt;= 0, ""), "")</f>
        <v/>
      </c>
      <c r="J345" s="13" t="str">
        <f t="shared" si="10"/>
        <v/>
      </c>
      <c r="K345" s="13" t="str">
        <f>IFERROR(I345-P345, "")</f>
        <v/>
      </c>
      <c r="L345" s="13"/>
      <c r="M345" s="20" t="str">
        <f t="shared" si="11"/>
        <v/>
      </c>
      <c r="O345" s="20" t="str">
        <f>IF(O344 &lt;= 0, "", IFERROR(O344 - K344 - L344, ""))</f>
        <v/>
      </c>
      <c r="P345" s="13" t="str">
        <f>IF(O345 = 0, "", IFERROR(O345 * C$3 / C$5, ""))</f>
        <v/>
      </c>
    </row>
    <row r="346" spans="7:16" ht="15">
      <c r="G346" s="11" t="str" cm="1">
        <f t="array" ref="G346">_xlfn.IFS(H346="", "", H346&gt;0, IFERROR(EDATE(G345, H$5), "Invalid date"))</f>
        <v/>
      </c>
      <c r="H346" s="12" t="str" cm="1">
        <f t="array" ref="H346">_xlfn.IFS(H345&gt;C$6, "", H345&lt;C$6, H345+1, TRUE, "")</f>
        <v/>
      </c>
      <c r="I346" s="13" t="str" cm="1">
        <f t="array" ref="I346">IFERROR(_xlfn.IFS(O346 &gt; 0, I345, O346 &lt;= 0, ""), "")</f>
        <v/>
      </c>
      <c r="J346" s="13" t="str">
        <f t="shared" si="10"/>
        <v/>
      </c>
      <c r="K346" s="13" t="str">
        <f>IFERROR(I346-P346, "")</f>
        <v/>
      </c>
      <c r="L346" s="13"/>
      <c r="M346" s="20" t="str">
        <f t="shared" si="11"/>
        <v/>
      </c>
      <c r="O346" s="20" t="str">
        <f>IF(O345 &lt;= 0, "", IFERROR(O345 - K345 - L345, ""))</f>
        <v/>
      </c>
      <c r="P346" s="13" t="str">
        <f>IF(O346 = 0, "", IFERROR(O346 * C$3 / C$5, ""))</f>
        <v/>
      </c>
    </row>
    <row r="347" spans="7:16" ht="15">
      <c r="G347" s="11" t="str" cm="1">
        <f t="array" ref="G347">_xlfn.IFS(H347="", "", H347&gt;0, IFERROR(EDATE(G346, H$5), "Invalid date"))</f>
        <v/>
      </c>
      <c r="H347" s="12" t="str" cm="1">
        <f t="array" ref="H347">_xlfn.IFS(H346&gt;C$6, "", H346&lt;C$6, H346+1, TRUE, "")</f>
        <v/>
      </c>
      <c r="I347" s="13" t="str" cm="1">
        <f t="array" ref="I347">IFERROR(_xlfn.IFS(O347 &gt; 0, I346, O347 &lt;= 0, ""), "")</f>
        <v/>
      </c>
      <c r="J347" s="13" t="str">
        <f t="shared" si="10"/>
        <v/>
      </c>
      <c r="K347" s="13" t="str">
        <f>IFERROR(I347-P347, "")</f>
        <v/>
      </c>
      <c r="L347" s="13"/>
      <c r="M347" s="20" t="str">
        <f t="shared" si="11"/>
        <v/>
      </c>
      <c r="O347" s="20" t="str">
        <f>IF(O346 &lt;= 0, "", IFERROR(O346 - K346 - L346, ""))</f>
        <v/>
      </c>
      <c r="P347" s="13" t="str">
        <f>IF(O347 = 0, "", IFERROR(O347 * C$3 / C$5, ""))</f>
        <v/>
      </c>
    </row>
    <row r="348" spans="7:16" ht="15">
      <c r="G348" s="11" t="str" cm="1">
        <f t="array" ref="G348">_xlfn.IFS(H348="", "", H348&gt;0, IFERROR(EDATE(G347, H$5), "Invalid date"))</f>
        <v/>
      </c>
      <c r="H348" s="12" t="str" cm="1">
        <f t="array" ref="H348">_xlfn.IFS(H347&gt;C$6, "", H347&lt;C$6, H347+1, TRUE, "")</f>
        <v/>
      </c>
      <c r="I348" s="13" t="str" cm="1">
        <f t="array" ref="I348">IFERROR(_xlfn.IFS(O348 &gt; 0, I347, O348 &lt;= 0, ""), "")</f>
        <v/>
      </c>
      <c r="J348" s="13" t="str">
        <f t="shared" si="10"/>
        <v/>
      </c>
      <c r="K348" s="13" t="str">
        <f>IFERROR(I348-P348, "")</f>
        <v/>
      </c>
      <c r="L348" s="13"/>
      <c r="M348" s="20" t="str">
        <f t="shared" si="11"/>
        <v/>
      </c>
      <c r="O348" s="20" t="str">
        <f>IF(O347 &lt;= 0, "", IFERROR(O347 - K347 - L347, ""))</f>
        <v/>
      </c>
      <c r="P348" s="13" t="str">
        <f>IF(O348 = 0, "", IFERROR(O348 * C$3 / C$5, ""))</f>
        <v/>
      </c>
    </row>
    <row r="349" spans="7:16" ht="15">
      <c r="G349" s="11" t="str" cm="1">
        <f t="array" ref="G349">_xlfn.IFS(H349="", "", H349&gt;0, IFERROR(EDATE(G348, H$5), "Invalid date"))</f>
        <v/>
      </c>
      <c r="H349" s="12" t="str" cm="1">
        <f t="array" ref="H349">_xlfn.IFS(H348&gt;C$6, "", H348&lt;C$6, H348+1, TRUE, "")</f>
        <v/>
      </c>
      <c r="I349" s="13" t="str" cm="1">
        <f t="array" ref="I349">IFERROR(_xlfn.IFS(O349 &gt; 0, I348, O349 &lt;= 0, ""), "")</f>
        <v/>
      </c>
      <c r="J349" s="13" t="str">
        <f t="shared" si="10"/>
        <v/>
      </c>
      <c r="K349" s="13" t="str">
        <f>IFERROR(I349-P349, "")</f>
        <v/>
      </c>
      <c r="L349" s="13"/>
      <c r="M349" s="20" t="str">
        <f t="shared" si="11"/>
        <v/>
      </c>
      <c r="O349" s="20" t="str">
        <f>IF(O348 &lt;= 0, "", IFERROR(O348 - K348 - L348, ""))</f>
        <v/>
      </c>
      <c r="P349" s="13" t="str">
        <f>IF(O349 = 0, "", IFERROR(O349 * C$3 / C$5, ""))</f>
        <v/>
      </c>
    </row>
    <row r="350" spans="7:16" ht="15">
      <c r="G350" s="11" t="str" cm="1">
        <f t="array" ref="G350">_xlfn.IFS(H350="", "", H350&gt;0, IFERROR(EDATE(G349, H$5), "Invalid date"))</f>
        <v/>
      </c>
      <c r="H350" s="12" t="str" cm="1">
        <f t="array" ref="H350">_xlfn.IFS(H349&gt;C$6, "", H349&lt;C$6, H349+1, TRUE, "")</f>
        <v/>
      </c>
      <c r="I350" s="13" t="str" cm="1">
        <f t="array" ref="I350">IFERROR(_xlfn.IFS(O350 &gt; 0, I349, O350 &lt;= 0, ""), "")</f>
        <v/>
      </c>
      <c r="J350" s="13" t="str">
        <f t="shared" si="10"/>
        <v/>
      </c>
      <c r="K350" s="13" t="str">
        <f>IFERROR(I350-P350, "")</f>
        <v/>
      </c>
      <c r="L350" s="13"/>
      <c r="M350" s="20" t="str">
        <f t="shared" si="11"/>
        <v/>
      </c>
      <c r="O350" s="20" t="str">
        <f>IF(O349 &lt;= 0, "", IFERROR(O349 - K349 - L349, ""))</f>
        <v/>
      </c>
      <c r="P350" s="13" t="str">
        <f>IF(O350 = 0, "", IFERROR(O350 * C$3 / C$5, ""))</f>
        <v/>
      </c>
    </row>
    <row r="351" spans="7:16" ht="15">
      <c r="G351" s="11" t="str" cm="1">
        <f t="array" ref="G351">_xlfn.IFS(H351="", "", H351&gt;0, IFERROR(EDATE(G350, H$5), "Invalid date"))</f>
        <v/>
      </c>
      <c r="H351" s="12" t="str" cm="1">
        <f t="array" ref="H351">_xlfn.IFS(H350&gt;C$6, "", H350&lt;C$6, H350+1, TRUE, "")</f>
        <v/>
      </c>
      <c r="I351" s="13" t="str" cm="1">
        <f t="array" ref="I351">IFERROR(_xlfn.IFS(O351 &gt; 0, I350, O351 &lt;= 0, ""), "")</f>
        <v/>
      </c>
      <c r="J351" s="13" t="str">
        <f t="shared" si="10"/>
        <v/>
      </c>
      <c r="K351" s="13" t="str">
        <f>IFERROR(I351-P351, "")</f>
        <v/>
      </c>
      <c r="L351" s="13"/>
      <c r="M351" s="20" t="str">
        <f t="shared" si="11"/>
        <v/>
      </c>
      <c r="O351" s="20" t="str">
        <f>IF(O350 &lt;= 0, "", IFERROR(O350 - K350 - L350, ""))</f>
        <v/>
      </c>
      <c r="P351" s="13" t="str">
        <f>IF(O351 = 0, "", IFERROR(O351 * C$3 / C$5, ""))</f>
        <v/>
      </c>
    </row>
    <row r="352" spans="7:16" ht="15">
      <c r="G352" s="11" t="str" cm="1">
        <f t="array" ref="G352">_xlfn.IFS(H352="", "", H352&gt;0, IFERROR(EDATE(G351, H$5), "Invalid date"))</f>
        <v/>
      </c>
      <c r="H352" s="12" t="str" cm="1">
        <f t="array" ref="H352">_xlfn.IFS(H351&gt;C$6, "", H351&lt;C$6, H351+1, TRUE, "")</f>
        <v/>
      </c>
      <c r="I352" s="13" t="str" cm="1">
        <f t="array" ref="I352">IFERROR(_xlfn.IFS(O352 &gt; 0, I351, O352 &lt;= 0, ""), "")</f>
        <v/>
      </c>
      <c r="J352" s="13" t="str">
        <f t="shared" si="10"/>
        <v/>
      </c>
      <c r="K352" s="13" t="str">
        <f>IFERROR(I352-P352, "")</f>
        <v/>
      </c>
      <c r="L352" s="13"/>
      <c r="M352" s="20" t="str">
        <f t="shared" si="11"/>
        <v/>
      </c>
      <c r="O352" s="20" t="str">
        <f>IF(O351 &lt;= 0, "", IFERROR(O351 - K351 - L351, ""))</f>
        <v/>
      </c>
      <c r="P352" s="13" t="str">
        <f>IF(O352 = 0, "", IFERROR(O352 * C$3 / C$5, ""))</f>
        <v/>
      </c>
    </row>
    <row r="353" spans="7:16" ht="15">
      <c r="G353" s="11" t="str" cm="1">
        <f t="array" ref="G353">_xlfn.IFS(H353="", "", H353&gt;0, IFERROR(EDATE(G352, H$5), "Invalid date"))</f>
        <v/>
      </c>
      <c r="H353" s="12" t="str" cm="1">
        <f t="array" ref="H353">_xlfn.IFS(H352&gt;C$6, "", H352&lt;C$6, H352+1, TRUE, "")</f>
        <v/>
      </c>
      <c r="I353" s="13" t="str" cm="1">
        <f t="array" ref="I353">IFERROR(_xlfn.IFS(O353 &gt; 0, I352, O353 &lt;= 0, ""), "")</f>
        <v/>
      </c>
      <c r="J353" s="13" t="str">
        <f t="shared" si="10"/>
        <v/>
      </c>
      <c r="K353" s="13" t="str">
        <f>IFERROR(I353-P353, "")</f>
        <v/>
      </c>
      <c r="L353" s="13"/>
      <c r="M353" s="20" t="str">
        <f t="shared" si="11"/>
        <v/>
      </c>
      <c r="O353" s="20" t="str">
        <f>IF(O352 &lt;= 0, "", IFERROR(O352 - K352 - L352, ""))</f>
        <v/>
      </c>
      <c r="P353" s="13" t="str">
        <f>IF(O353 = 0, "", IFERROR(O353 * C$3 / C$5, ""))</f>
        <v/>
      </c>
    </row>
    <row r="354" spans="7:16" ht="15">
      <c r="G354" s="11" t="str" cm="1">
        <f t="array" ref="G354">_xlfn.IFS(H354="", "", H354&gt;0, IFERROR(EDATE(G353, H$5), "Invalid date"))</f>
        <v/>
      </c>
      <c r="H354" s="12" t="str" cm="1">
        <f t="array" ref="H354">_xlfn.IFS(H353&gt;C$6, "", H353&lt;C$6, H353+1, TRUE, "")</f>
        <v/>
      </c>
      <c r="I354" s="13" t="str" cm="1">
        <f t="array" ref="I354">IFERROR(_xlfn.IFS(O354 &gt; 0, I353, O354 &lt;= 0, ""), "")</f>
        <v/>
      </c>
      <c r="J354" s="13" t="str">
        <f t="shared" si="10"/>
        <v/>
      </c>
      <c r="K354" s="13" t="str">
        <f>IFERROR(I354-P354, "")</f>
        <v/>
      </c>
      <c r="L354" s="13"/>
      <c r="M354" s="20" t="str">
        <f t="shared" si="11"/>
        <v/>
      </c>
      <c r="O354" s="20" t="str">
        <f>IF(O353 &lt;= 0, "", IFERROR(O353 - K353 - L353, ""))</f>
        <v/>
      </c>
      <c r="P354" s="13" t="str">
        <f>IF(O354 = 0, "", IFERROR(O354 * C$3 / C$5, ""))</f>
        <v/>
      </c>
    </row>
    <row r="355" spans="7:16" ht="15">
      <c r="G355" s="11" t="str" cm="1">
        <f t="array" ref="G355">_xlfn.IFS(H355="", "", H355&gt;0, IFERROR(EDATE(G354, H$5), "Invalid date"))</f>
        <v/>
      </c>
      <c r="H355" s="12" t="str" cm="1">
        <f t="array" ref="H355">_xlfn.IFS(H354&gt;C$6, "", H354&lt;C$6, H354+1, TRUE, "")</f>
        <v/>
      </c>
      <c r="I355" s="13" t="str" cm="1">
        <f t="array" ref="I355">IFERROR(_xlfn.IFS(O355 &gt; 0, I354, O355 &lt;= 0, ""), "")</f>
        <v/>
      </c>
      <c r="J355" s="13" t="str">
        <f t="shared" si="10"/>
        <v/>
      </c>
      <c r="K355" s="13" t="str">
        <f>IFERROR(I355-P355, "")</f>
        <v/>
      </c>
      <c r="L355" s="13"/>
      <c r="M355" s="20" t="str">
        <f t="shared" si="11"/>
        <v/>
      </c>
      <c r="O355" s="20" t="str">
        <f>IF(O354 &lt;= 0, "", IFERROR(O354 - K354 - L354, ""))</f>
        <v/>
      </c>
      <c r="P355" s="13" t="str">
        <f>IF(O355 = 0, "", IFERROR(O355 * C$3 / C$5, ""))</f>
        <v/>
      </c>
    </row>
    <row r="356" spans="7:16" ht="15">
      <c r="G356" s="11" t="str" cm="1">
        <f t="array" ref="G356">_xlfn.IFS(H356="", "", H356&gt;0, IFERROR(EDATE(G355, H$5), "Invalid date"))</f>
        <v/>
      </c>
      <c r="H356" s="12" t="str" cm="1">
        <f t="array" ref="H356">_xlfn.IFS(H355&gt;C$6, "", H355&lt;C$6, H355+1, TRUE, "")</f>
        <v/>
      </c>
      <c r="I356" s="13" t="str" cm="1">
        <f t="array" ref="I356">IFERROR(_xlfn.IFS(O356 &gt; 0, I355, O356 &lt;= 0, ""), "")</f>
        <v/>
      </c>
      <c r="J356" s="13" t="str">
        <f t="shared" si="10"/>
        <v/>
      </c>
      <c r="K356" s="13" t="str">
        <f>IFERROR(I356-P356, "")</f>
        <v/>
      </c>
      <c r="L356" s="13"/>
      <c r="M356" s="20" t="str">
        <f t="shared" si="11"/>
        <v/>
      </c>
      <c r="O356" s="20" t="str">
        <f>IF(O355 &lt;= 0, "", IFERROR(O355 - K355 - L355, ""))</f>
        <v/>
      </c>
      <c r="P356" s="13" t="str">
        <f>IF(O356 = 0, "", IFERROR(O356 * C$3 / C$5, ""))</f>
        <v/>
      </c>
    </row>
    <row r="357" spans="7:16" ht="15">
      <c r="G357" s="11" t="str" cm="1">
        <f t="array" ref="G357">_xlfn.IFS(H357="", "", H357&gt;0, IFERROR(EDATE(G356, H$5), "Invalid date"))</f>
        <v/>
      </c>
      <c r="H357" s="12" t="str" cm="1">
        <f t="array" ref="H357">_xlfn.IFS(H356&gt;C$6, "", H356&lt;C$6, H356+1, TRUE, "")</f>
        <v/>
      </c>
      <c r="I357" s="13" t="str" cm="1">
        <f t="array" ref="I357">IFERROR(_xlfn.IFS(O357 &gt; 0, I356, O357 &lt;= 0, ""), "")</f>
        <v/>
      </c>
      <c r="J357" s="13" t="str">
        <f t="shared" si="10"/>
        <v/>
      </c>
      <c r="K357" s="13" t="str">
        <f>IFERROR(I357-P357, "")</f>
        <v/>
      </c>
      <c r="L357" s="13"/>
      <c r="M357" s="20" t="str">
        <f t="shared" si="11"/>
        <v/>
      </c>
      <c r="O357" s="20" t="str">
        <f>IF(O356 &lt;= 0, "", IFERROR(O356 - K356 - L356, ""))</f>
        <v/>
      </c>
      <c r="P357" s="13" t="str">
        <f>IF(O357 = 0, "", IFERROR(O357 * C$3 / C$5, ""))</f>
        <v/>
      </c>
    </row>
    <row r="358" spans="7:16" ht="15">
      <c r="G358" s="11" t="str" cm="1">
        <f t="array" ref="G358">_xlfn.IFS(H358="", "", H358&gt;0, IFERROR(EDATE(G357, H$5), "Invalid date"))</f>
        <v/>
      </c>
      <c r="H358" s="12" t="str" cm="1">
        <f t="array" ref="H358">_xlfn.IFS(H357&gt;C$6, "", H357&lt;C$6, H357+1, TRUE, "")</f>
        <v/>
      </c>
      <c r="I358" s="13" t="str" cm="1">
        <f t="array" ref="I358">IFERROR(_xlfn.IFS(O358 &gt; 0, I357, O358 &lt;= 0, ""), "")</f>
        <v/>
      </c>
      <c r="J358" s="13" t="str">
        <f t="shared" si="10"/>
        <v/>
      </c>
      <c r="K358" s="13" t="str">
        <f>IFERROR(I358-P358, "")</f>
        <v/>
      </c>
      <c r="L358" s="13"/>
      <c r="M358" s="20" t="str">
        <f t="shared" si="11"/>
        <v/>
      </c>
      <c r="O358" s="20" t="str">
        <f>IF(O357 &lt;= 0, "", IFERROR(O357 - K357 - L357, ""))</f>
        <v/>
      </c>
      <c r="P358" s="13" t="str">
        <f>IF(O358 = 0, "", IFERROR(O358 * C$3 / C$5, ""))</f>
        <v/>
      </c>
    </row>
    <row r="359" spans="7:16" ht="15">
      <c r="G359" s="11" t="str" cm="1">
        <f t="array" ref="G359">_xlfn.IFS(H359="", "", H359&gt;0, IFERROR(EDATE(G358, H$5), "Invalid date"))</f>
        <v/>
      </c>
      <c r="H359" s="12" t="str" cm="1">
        <f t="array" ref="H359">_xlfn.IFS(H358&gt;C$6, "", H358&lt;C$6, H358+1, TRUE, "")</f>
        <v/>
      </c>
      <c r="I359" s="13" t="str" cm="1">
        <f t="array" ref="I359">IFERROR(_xlfn.IFS(O359 &gt; 0, I358, O359 &lt;= 0, ""), "")</f>
        <v/>
      </c>
      <c r="J359" s="13" t="str">
        <f t="shared" si="10"/>
        <v/>
      </c>
      <c r="K359" s="13" t="str">
        <f>IFERROR(I359-P359, "")</f>
        <v/>
      </c>
      <c r="L359" s="13"/>
      <c r="M359" s="20" t="str">
        <f t="shared" si="11"/>
        <v/>
      </c>
      <c r="O359" s="20" t="str">
        <f>IF(O358 &lt;= 0, "", IFERROR(O358 - K358 - L358, ""))</f>
        <v/>
      </c>
      <c r="P359" s="13" t="str">
        <f>IF(O359 = 0, "", IFERROR(O359 * C$3 / C$5, ""))</f>
        <v/>
      </c>
    </row>
    <row r="360" spans="7:16" ht="15">
      <c r="G360" s="11" t="str" cm="1">
        <f t="array" ref="G360">_xlfn.IFS(H360="", "", H360&gt;0, IFERROR(EDATE(G359, H$5), "Invalid date"))</f>
        <v/>
      </c>
      <c r="H360" s="12" t="str" cm="1">
        <f t="array" ref="H360">_xlfn.IFS(H359&gt;C$6, "", H359&lt;C$6, H359+1, TRUE, "")</f>
        <v/>
      </c>
      <c r="I360" s="13" t="str" cm="1">
        <f t="array" ref="I360">IFERROR(_xlfn.IFS(O360 &gt; 0, I359, O360 &lt;= 0, ""), "")</f>
        <v/>
      </c>
      <c r="J360" s="13" t="str">
        <f t="shared" si="10"/>
        <v/>
      </c>
      <c r="K360" s="13" t="str">
        <f>IFERROR(I360-P360, "")</f>
        <v/>
      </c>
      <c r="L360" s="13"/>
      <c r="M360" s="20" t="str">
        <f t="shared" si="11"/>
        <v/>
      </c>
      <c r="O360" s="20" t="str">
        <f>IF(O359 &lt;= 0, "", IFERROR(O359 - K359 - L359, ""))</f>
        <v/>
      </c>
      <c r="P360" s="13" t="str">
        <f>IF(O360 = 0, "", IFERROR(O360 * C$3 / C$5, ""))</f>
        <v/>
      </c>
    </row>
    <row r="361" spans="7:16" ht="15">
      <c r="G361" s="11" t="str" cm="1">
        <f t="array" ref="G361">_xlfn.IFS(H361="", "", H361&gt;0, IFERROR(EDATE(G360, H$5), "Invalid date"))</f>
        <v/>
      </c>
      <c r="H361" s="12" t="str" cm="1">
        <f t="array" ref="H361">_xlfn.IFS(H360&gt;C$6, "", H360&lt;C$6, H360+1, TRUE, "")</f>
        <v/>
      </c>
      <c r="I361" s="13" t="str" cm="1">
        <f t="array" ref="I361">IFERROR(_xlfn.IFS(O361 &gt; 0, I360, O361 &lt;= 0, ""), "")</f>
        <v/>
      </c>
      <c r="J361" s="13" t="str">
        <f t="shared" si="10"/>
        <v/>
      </c>
      <c r="K361" s="13" t="str">
        <f>IFERROR(I361-P361, "")</f>
        <v/>
      </c>
      <c r="L361" s="13"/>
      <c r="M361" s="20" t="str">
        <f t="shared" si="11"/>
        <v/>
      </c>
      <c r="O361" s="20" t="str">
        <f>IF(O360 &lt;= 0, "", IFERROR(O360 - K360 - L360, ""))</f>
        <v/>
      </c>
      <c r="P361" s="13" t="str">
        <f>IF(O361 = 0, "", IFERROR(O361 * C$3 / C$5, ""))</f>
        <v/>
      </c>
    </row>
    <row r="362" spans="7:16" ht="15">
      <c r="G362" s="11" t="str" cm="1">
        <f t="array" ref="G362">_xlfn.IFS(H362="", "", H362&gt;0, IFERROR(EDATE(G361, H$5), "Invalid date"))</f>
        <v/>
      </c>
      <c r="H362" s="12" t="str" cm="1">
        <f t="array" ref="H362">_xlfn.IFS(H361&gt;C$6, "", H361&lt;C$6, H361+1, TRUE, "")</f>
        <v/>
      </c>
      <c r="I362" s="13" t="str" cm="1">
        <f t="array" ref="I362">IFERROR(_xlfn.IFS(O362 &gt; 0, I361, O362 &lt;= 0, ""), "")</f>
        <v/>
      </c>
      <c r="J362" s="13" t="str">
        <f t="shared" si="10"/>
        <v/>
      </c>
      <c r="K362" s="13" t="str">
        <f>IFERROR(I362-P362, "")</f>
        <v/>
      </c>
      <c r="L362" s="13"/>
      <c r="M362" s="20" t="str">
        <f t="shared" si="11"/>
        <v/>
      </c>
      <c r="O362" s="20" t="str">
        <f>IF(O361 &lt;= 0, "", IFERROR(O361 - K361 - L361, ""))</f>
        <v/>
      </c>
      <c r="P362" s="13" t="str">
        <f>IF(O362 = 0, "", IFERROR(O362 * C$3 / C$5, ""))</f>
        <v/>
      </c>
    </row>
    <row r="363" spans="7:16" ht="15">
      <c r="G363" s="11" t="str" cm="1">
        <f t="array" ref="G363">_xlfn.IFS(H363="", "", H363&gt;0, IFERROR(EDATE(G362, H$5), "Invalid date"))</f>
        <v/>
      </c>
      <c r="H363" s="12" t="str" cm="1">
        <f t="array" ref="H363">_xlfn.IFS(H362&gt;C$6, "", H362&lt;C$6, H362+1, TRUE, "")</f>
        <v/>
      </c>
      <c r="I363" s="13" t="str" cm="1">
        <f t="array" ref="I363">IFERROR(_xlfn.IFS(O363 &gt; 0, I362, O363 &lt;= 0, ""), "")</f>
        <v/>
      </c>
      <c r="J363" s="13" t="str">
        <f t="shared" si="10"/>
        <v/>
      </c>
      <c r="K363" s="13" t="str">
        <f>IFERROR(I363-P363, "")</f>
        <v/>
      </c>
      <c r="L363" s="13"/>
      <c r="M363" s="20" t="str">
        <f t="shared" si="11"/>
        <v/>
      </c>
      <c r="O363" s="20" t="str">
        <f>IF(O362 &lt;= 0, "", IFERROR(O362 - K362 - L362, ""))</f>
        <v/>
      </c>
      <c r="P363" s="13" t="str">
        <f>IF(O363 = 0, "", IFERROR(O363 * C$3 / C$5, ""))</f>
        <v/>
      </c>
    </row>
    <row r="364" spans="7:16" ht="15">
      <c r="G364" s="14" t="str" cm="1">
        <f t="array" ref="G364">_xlfn.IFS(H364="", "", H364&gt;0, IFERROR(EDATE(G363, H$5), "Invalid date"))</f>
        <v/>
      </c>
      <c r="H364" s="15" t="str" cm="1">
        <f t="array" ref="H364">_xlfn.IFS(H363&gt;C$6, "", H363&lt;C$6, H363+1, TRUE, "")</f>
        <v/>
      </c>
      <c r="I364" s="16" t="str" cm="1">
        <f t="array" ref="I364">IFERROR(_xlfn.IFS(O364 &gt; 0, I363, O364 &lt;= 0, ""), "")</f>
        <v/>
      </c>
      <c r="J364" s="16" t="str">
        <f t="shared" si="10"/>
        <v/>
      </c>
      <c r="K364" s="16" t="str">
        <f>IFERROR(I364-P364, "")</f>
        <v/>
      </c>
      <c r="L364" s="16"/>
      <c r="M364" s="20" t="str">
        <f t="shared" si="11"/>
        <v/>
      </c>
      <c r="O364" s="20" t="str">
        <f>IF(O363 &lt;= 0, "", IFERROR(O363 - K363 - L363, ""))</f>
        <v/>
      </c>
      <c r="P364" s="16" t="str">
        <f>IF(O364 = 0, "", IFERROR(O364 * C$3 / C$5, ""))</f>
        <v/>
      </c>
    </row>
    <row r="365" spans="7:16" ht="15"/>
  </sheetData>
  <mergeCells count="1">
    <mergeCell ref="G2:M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C616614CE3940B149D7A1A30C8D9F" ma:contentTypeVersion="11" ma:contentTypeDescription="Create a new document." ma:contentTypeScope="" ma:versionID="ea091b49b62a09ab0b85ae3271a45970">
  <xsd:schema xmlns:xsd="http://www.w3.org/2001/XMLSchema" xmlns:xs="http://www.w3.org/2001/XMLSchema" xmlns:p="http://schemas.microsoft.com/office/2006/metadata/properties" xmlns:ns3="a1db3b9e-5dd9-4ca6-b0fa-44d916064886" xmlns:ns4="b18aae4e-22ec-4188-b074-0782fbcaf125" targetNamespace="http://schemas.microsoft.com/office/2006/metadata/properties" ma:root="true" ma:fieldsID="047fadc503f28af4d49f7f2d4284c8f6" ns3:_="" ns4:_="">
    <xsd:import namespace="a1db3b9e-5dd9-4ca6-b0fa-44d916064886"/>
    <xsd:import namespace="b18aae4e-22ec-4188-b074-0782fbcaf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b3b9e-5dd9-4ca6-b0fa-44d916064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aae4e-22ec-4188-b074-0782fbcaf1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db3b9e-5dd9-4ca6-b0fa-44d916064886" xsi:nil="true"/>
  </documentManagement>
</p:properties>
</file>

<file path=customXml/itemProps1.xml><?xml version="1.0" encoding="utf-8"?>
<ds:datastoreItem xmlns:ds="http://schemas.openxmlformats.org/officeDocument/2006/customXml" ds:itemID="{6455C873-75A8-4B53-B948-C537B3731A59}"/>
</file>

<file path=customXml/itemProps2.xml><?xml version="1.0" encoding="utf-8"?>
<ds:datastoreItem xmlns:ds="http://schemas.openxmlformats.org/officeDocument/2006/customXml" ds:itemID="{D5EA8CEA-1C97-4DFE-842E-6602D6A9183F}"/>
</file>

<file path=customXml/itemProps3.xml><?xml version="1.0" encoding="utf-8"?>
<ds:datastoreItem xmlns:ds="http://schemas.openxmlformats.org/officeDocument/2006/customXml" ds:itemID="{7260AA02-BACD-4BD6-A9D1-E3A36AB7FD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2024-10-04T21:46:04Z</dcterms:created>
  <dcterms:modified xsi:type="dcterms:W3CDTF">2024-10-12T13:44:29Z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0x010100917C616614CE3940B149D7A1A30C8D9F</vt:lpwstr>
  </property>
</Properties>
</file>