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3"/>
  <workbookPr/>
  <mc:AlternateContent xmlns:mc="http://schemas.openxmlformats.org/markup-compatibility/2006">
    <mc:Choice Requires="x15">
      <x15ac:absPath xmlns:x15ac="http://schemas.microsoft.com/office/spreadsheetml/2010/11/ac" url="https://cnavts-my.sharepoint.com/personal/jimmy_jouannaud_carsat-centreouest_fr/Documents/Perso/Gestion de projet - cours/ancien cours 2018/"/>
    </mc:Choice>
  </mc:AlternateContent>
  <xr:revisionPtr revIDLastSave="0" documentId="8_{1EEFE02D-F346-49B4-828E-370347DAC4F5}" xr6:coauthVersionLast="45" xr6:coauthVersionMax="45" xr10:uidLastSave="{00000000-0000-0000-0000-000000000000}"/>
  <bookViews>
    <workbookView xWindow="-110" yWindow="-110" windowWidth="19420" windowHeight="10420" tabRatio="535" xr2:uid="{00000000-000D-0000-FFFF-FFFF00000000}"/>
  </bookViews>
  <sheets>
    <sheet name="Feuil1" sheetId="1" r:id="rId1"/>
  </sheets>
  <definedNames>
    <definedName name="EF">Feuil1!$C$38</definedName>
    <definedName name="TCF">Feuil1!$C$22</definedName>
    <definedName name="UUCP">Feuil1!$E$81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6" i="1" l="1"/>
  <c r="E63" i="1"/>
  <c r="E62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61" i="1"/>
  <c r="E60" i="1"/>
  <c r="E59" i="1"/>
  <c r="E58" i="1"/>
  <c r="E57" i="1"/>
  <c r="E55" i="1" l="1"/>
  <c r="E54" i="1"/>
  <c r="F8" i="1"/>
  <c r="J8" i="1"/>
  <c r="F9" i="1"/>
  <c r="F10" i="1"/>
  <c r="F11" i="1"/>
  <c r="F12" i="1"/>
  <c r="F13" i="1"/>
  <c r="F14" i="1"/>
  <c r="F15" i="1"/>
  <c r="F16" i="1"/>
  <c r="F17" i="1"/>
  <c r="F18" i="1"/>
  <c r="F19" i="1"/>
  <c r="F20" i="1"/>
  <c r="F28" i="1"/>
  <c r="J28" i="1" s="1"/>
  <c r="F29" i="1"/>
  <c r="J29" i="1" s="1"/>
  <c r="F30" i="1"/>
  <c r="J30" i="1" s="1"/>
  <c r="F31" i="1"/>
  <c r="J31" i="1" s="1"/>
  <c r="F32" i="1"/>
  <c r="J32" i="1" s="1"/>
  <c r="F33" i="1"/>
  <c r="J33" i="1" s="1"/>
  <c r="F34" i="1"/>
  <c r="J34" i="1" s="1"/>
  <c r="F35" i="1"/>
  <c r="J35" i="1" s="1"/>
  <c r="F21" i="1" l="1"/>
  <c r="C22" i="1" s="1"/>
  <c r="E81" i="1"/>
  <c r="F36" i="1"/>
  <c r="C38" i="1" s="1"/>
  <c r="J36" i="1"/>
  <c r="C86" i="1" l="1"/>
  <c r="B91" i="1" s="1"/>
  <c r="C91" i="1" s="1"/>
  <c r="D91" i="1" s="1"/>
  <c r="E91" i="1" l="1"/>
</calcChain>
</file>

<file path=xl/sharedStrings.xml><?xml version="1.0" encoding="utf-8"?>
<sst xmlns="http://schemas.openxmlformats.org/spreadsheetml/2006/main" count="146" uniqueCount="141">
  <si>
    <t>ESTIMATION DE PROJET UCP</t>
  </si>
  <si>
    <t>Nom du projet :</t>
  </si>
  <si>
    <t>Projet Pilaf</t>
  </si>
  <si>
    <t>Matrice de facteurs de complexité du projet : TCF</t>
  </si>
  <si>
    <t>facteur technique</t>
  </si>
  <si>
    <t>description</t>
  </si>
  <si>
    <t>poids</t>
  </si>
  <si>
    <t>complexité perçue</t>
  </si>
  <si>
    <t>facteur calculé</t>
  </si>
  <si>
    <t>Justification</t>
  </si>
  <si>
    <t>T1</t>
  </si>
  <si>
    <t>Système distribué</t>
  </si>
  <si>
    <t>Peu de composant différent appelés, intranet simple</t>
  </si>
  <si>
    <t>T2</t>
  </si>
  <si>
    <t>Performance</t>
  </si>
  <si>
    <t>Site web client léger</t>
  </si>
  <si>
    <t>T3</t>
  </si>
  <si>
    <t>Efficacité de l'utilisateur de l'application</t>
  </si>
  <si>
    <t>pas de contrainte d'efficacité de l'utilisateur</t>
  </si>
  <si>
    <t>T4</t>
  </si>
  <si>
    <t>Complexité des traitements internes de l'application</t>
  </si>
  <si>
    <t>Necessite l'accés à d'autres use-cases et application (comptabilité).</t>
  </si>
  <si>
    <t>T5</t>
  </si>
  <si>
    <t>Réutilisabilité des développements effectués</t>
  </si>
  <si>
    <t>Tres peu de fonctionnalités doivent être programmés pour être réutilisée. Fournisseurs, Produits,Commande</t>
  </si>
  <si>
    <t>T6</t>
  </si>
  <si>
    <t>Facilité d'installation de l'application</t>
  </si>
  <si>
    <t>Système faiblement distribué et site web mais première expérience</t>
  </si>
  <si>
    <t>T7</t>
  </si>
  <si>
    <t>Facilité d'utilisation par l'utilisateur</t>
  </si>
  <si>
    <t>L'utilisateur doit pouvoir utilisé l'application sans connaisance.</t>
  </si>
  <si>
    <t>T8</t>
  </si>
  <si>
    <t>Portabilité (plateforme technologique, support d'exécution…)</t>
  </si>
  <si>
    <t>Application web sur navigateur</t>
  </si>
  <si>
    <t>T9</t>
  </si>
  <si>
    <t>Facilité de changement ou d'évolution</t>
  </si>
  <si>
    <t xml:space="preserve">Peu d'evolution possible </t>
  </si>
  <si>
    <t>T10</t>
  </si>
  <si>
    <t>Gestion de traitements concurrents</t>
  </si>
  <si>
    <t>T11</t>
  </si>
  <si>
    <t>Prise en compte de caractéristiques de sécurité particulières</t>
  </si>
  <si>
    <t>Renforcer la sécurité d'accés</t>
  </si>
  <si>
    <t>T12</t>
  </si>
  <si>
    <t>Fournit un accès direct à des parties tierces</t>
  </si>
  <si>
    <t xml:space="preserve">Aucun accés </t>
  </si>
  <si>
    <t>T13</t>
  </si>
  <si>
    <t>Facilité d'apprentissage de l'application par l'utilisateur requise</t>
  </si>
  <si>
    <t>Aucune formation spécifique n'est nécessaire</t>
  </si>
  <si>
    <t>TCF</t>
  </si>
  <si>
    <t>Matrice de facteurs de complexité environnemental ECF</t>
  </si>
  <si>
    <t>Facteur environnemental</t>
  </si>
  <si>
    <t>Description</t>
  </si>
  <si>
    <t>Poids</t>
  </si>
  <si>
    <t>Impact percu</t>
  </si>
  <si>
    <t xml:space="preserve">E1 </t>
  </si>
  <si>
    <t>familiarité avec UML</t>
  </si>
  <si>
    <t>Peu d'expérience</t>
  </si>
  <si>
    <t>E2</t>
  </si>
  <si>
    <t>expérience de l'application</t>
  </si>
  <si>
    <t>Aucune connaissance sur ce style d'application</t>
  </si>
  <si>
    <t>E3</t>
  </si>
  <si>
    <t>expérience orientée objet</t>
  </si>
  <si>
    <t>Quelques conaiscance dans certain langages</t>
  </si>
  <si>
    <t>E4</t>
  </si>
  <si>
    <t>capacité du responsable de l'analyse</t>
  </si>
  <si>
    <t>Très peu de capacité</t>
  </si>
  <si>
    <t>E5</t>
  </si>
  <si>
    <t>motivation</t>
  </si>
  <si>
    <t>l'equipe est plutôt motivée</t>
  </si>
  <si>
    <t>E6</t>
  </si>
  <si>
    <t>spécifications stables</t>
  </si>
  <si>
    <t>Le cahier des charges peut être amener à être modifier</t>
  </si>
  <si>
    <t>E7</t>
  </si>
  <si>
    <t>travailleurs à temps partagé</t>
  </si>
  <si>
    <t>Tout le personnel est libre</t>
  </si>
  <si>
    <t>E8</t>
  </si>
  <si>
    <t>difficulté du langage de programmation</t>
  </si>
  <si>
    <t>Des notions solide</t>
  </si>
  <si>
    <t>EF</t>
  </si>
  <si>
    <t>ANALYSE DES USE CASE</t>
  </si>
  <si>
    <t>Pour chaque use case déterminer UUCW (Unadjusted Use case Weight) et UAW (Unadajusted Actor weight)</t>
  </si>
  <si>
    <t>Règles d'évaluation UAW</t>
  </si>
  <si>
    <t>Classification</t>
  </si>
  <si>
    <t>commentaire</t>
  </si>
  <si>
    <t>Valeur/Facteur</t>
  </si>
  <si>
    <t>Règles d'évaluation UUCW</t>
  </si>
  <si>
    <t>Acteur Simple</t>
  </si>
  <si>
    <t>Un acteur simple communique avec le systeme à travers une API.</t>
  </si>
  <si>
    <t xml:space="preserve">Type Use Case </t>
  </si>
  <si>
    <t>Acteur Moyen</t>
  </si>
  <si>
    <t>Simple</t>
  </si>
  <si>
    <t>&lt;= 3 transactions</t>
  </si>
  <si>
    <t xml:space="preserve">- Acteurs qui interagissent avec le systeme à travers un protocole (HTTP, FTP,ou protocole défini par l'utilisateur). </t>
  </si>
  <si>
    <t>Moyen</t>
  </si>
  <si>
    <t>entre 4 et 7 transactions</t>
  </si>
  <si>
    <r>
      <t xml:space="preserve">- </t>
    </r>
    <r>
      <rPr>
        <sz val="9"/>
        <rFont val="Verdana"/>
        <family val="2"/>
      </rPr>
      <t xml:space="preserve">Acteurs qui sont des stockages de données(Fichiers, RDBMS). </t>
    </r>
  </si>
  <si>
    <t>Complexe</t>
  </si>
  <si>
    <t>&gt; 7 transactions</t>
  </si>
  <si>
    <t>Interagit à travers un GUI</t>
  </si>
  <si>
    <t>Nom Use Case</t>
  </si>
  <si>
    <t>UAW</t>
  </si>
  <si>
    <t>UUCW</t>
  </si>
  <si>
    <t>Total (UUCP)</t>
  </si>
  <si>
    <t>Créer commande fournisseur</t>
  </si>
  <si>
    <t>Modifier commande</t>
  </si>
  <si>
    <t>Consulter commande</t>
  </si>
  <si>
    <t>Enregistrer les mouvements de stock</t>
  </si>
  <si>
    <t>Consulter stock par critère</t>
  </si>
  <si>
    <t>Receptionner commande</t>
  </si>
  <si>
    <t>Enregistre une vente</t>
  </si>
  <si>
    <t>Consulter Statistiques</t>
  </si>
  <si>
    <t>Créer un article</t>
  </si>
  <si>
    <t>Modifier article</t>
  </si>
  <si>
    <t>Consulter article</t>
  </si>
  <si>
    <t>Consulter Catalogue</t>
  </si>
  <si>
    <t>Modifier Catalogue</t>
  </si>
  <si>
    <t>Créer Fournisseur</t>
  </si>
  <si>
    <t>Modifier Fournisseur</t>
  </si>
  <si>
    <t>Consulter Fournisseur</t>
  </si>
  <si>
    <t>Consulter Planing</t>
  </si>
  <si>
    <t>Modifier Planing</t>
  </si>
  <si>
    <t>Consulter Employé</t>
  </si>
  <si>
    <t>Modifier employé</t>
  </si>
  <si>
    <t>Créer employé</t>
  </si>
  <si>
    <t>Créer client</t>
  </si>
  <si>
    <t>Créer carte de fidélité</t>
  </si>
  <si>
    <t>Consulter virement</t>
  </si>
  <si>
    <t>Consulter factures</t>
  </si>
  <si>
    <t>Payer facture par virement auto</t>
  </si>
  <si>
    <t xml:space="preserve">Se connecter </t>
  </si>
  <si>
    <t>TOTAL UUCP</t>
  </si>
  <si>
    <t>Determination de l'estimation de charges théorique AUCP (Adjusted Use Case Points)</t>
  </si>
  <si>
    <t>AUCP</t>
  </si>
  <si>
    <t>Evaluation du temps de développement</t>
  </si>
  <si>
    <t>en h/h</t>
  </si>
  <si>
    <t>en j/h</t>
  </si>
  <si>
    <t>en m/h</t>
  </si>
  <si>
    <t>ETP</t>
  </si>
  <si>
    <t>if</t>
  </si>
  <si>
    <t>Facteur de Productivité</t>
  </si>
  <si>
    <t>(Rappel basé sur ECF)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</si>
</sst>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</font>
    <font>
      <b/>
      <sz val="10"/>
      <name val="Arial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0"/>
      <name val="Arial"/>
    </font>
    <font>
      <b/>
      <sz val="9"/>
      <name val="Verdana"/>
      <family val="2"/>
    </font>
    <font>
      <sz val="9"/>
      <name val="Arial"/>
    </font>
    <font>
      <sz val="9"/>
      <name val="Verdana"/>
      <family val="2"/>
    </font>
    <font>
      <sz val="9"/>
      <color indexed="8"/>
      <name val="Courier New"/>
      <family val="3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0" fillId="0" borderId="2" xfId="0" applyBorder="1"/>
    <xf numFmtId="0" fontId="1" fillId="0" borderId="2" xfId="0" applyFont="1" applyBorder="1"/>
    <xf numFmtId="0" fontId="2" fillId="0" borderId="2" xfId="0" applyFont="1" applyFill="1" applyBorder="1" applyAlignment="1">
      <alignment vertical="top" wrapText="1"/>
    </xf>
    <xf numFmtId="0" fontId="2" fillId="0" borderId="2" xfId="0" applyFont="1" applyFill="1" applyBorder="1" applyAlignment="1">
      <alignment wrapText="1"/>
    </xf>
    <xf numFmtId="0" fontId="4" fillId="0" borderId="2" xfId="0" applyFont="1" applyBorder="1"/>
    <xf numFmtId="0" fontId="0" fillId="0" borderId="0" xfId="0" applyBorder="1"/>
    <xf numFmtId="0" fontId="1" fillId="0" borderId="3" xfId="0" applyFont="1" applyBorder="1"/>
    <xf numFmtId="0" fontId="1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/>
    <xf numFmtId="0" fontId="1" fillId="0" borderId="9" xfId="0" applyFont="1" applyBorder="1"/>
    <xf numFmtId="0" fontId="1" fillId="0" borderId="15" xfId="0" applyFont="1" applyBorder="1"/>
    <xf numFmtId="0" fontId="1" fillId="0" borderId="0" xfId="0" applyFont="1" applyBorder="1"/>
    <xf numFmtId="0" fontId="1" fillId="0" borderId="16" xfId="0" applyFont="1" applyBorder="1"/>
    <xf numFmtId="0" fontId="1" fillId="0" borderId="12" xfId="0" applyFont="1" applyBorder="1"/>
    <xf numFmtId="0" fontId="4" fillId="0" borderId="2" xfId="0" applyFont="1" applyBorder="1" applyAlignment="1">
      <alignment wrapText="1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5" fillId="2" borderId="1" xfId="0" applyFont="1" applyFill="1" applyBorder="1" applyAlignment="1">
      <alignment wrapText="1"/>
    </xf>
    <xf numFmtId="0" fontId="6" fillId="0" borderId="0" xfId="0" applyFont="1"/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wrapText="1"/>
    </xf>
    <xf numFmtId="0" fontId="7" fillId="0" borderId="17" xfId="0" applyFont="1" applyBorder="1" applyAlignment="1">
      <alignment wrapText="1"/>
    </xf>
    <xf numFmtId="0" fontId="7" fillId="0" borderId="18" xfId="0" quotePrefix="1" applyFont="1" applyBorder="1" applyAlignment="1">
      <alignment horizontal="left" wrapText="1" indent="4"/>
    </xf>
    <xf numFmtId="0" fontId="8" fillId="0" borderId="19" xfId="0" quotePrefix="1" applyFont="1" applyBorder="1" applyAlignment="1">
      <alignment horizontal="left" wrapText="1" indent="4"/>
    </xf>
    <xf numFmtId="0" fontId="7" fillId="0" borderId="17" xfId="0" applyFont="1" applyBorder="1" applyAlignment="1">
      <alignment vertical="top" wrapText="1"/>
    </xf>
    <xf numFmtId="0" fontId="7" fillId="0" borderId="18" xfId="0" applyFont="1" applyBorder="1" applyAlignment="1">
      <alignment vertical="top" wrapText="1"/>
    </xf>
    <xf numFmtId="0" fontId="7" fillId="0" borderId="19" xfId="0" applyFont="1" applyBorder="1" applyAlignment="1">
      <alignment vertical="top" wrapText="1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2" fillId="0" borderId="2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/>
    </xf>
    <xf numFmtId="0" fontId="9" fillId="0" borderId="23" xfId="0" applyFont="1" applyBorder="1" applyAlignment="1" applyProtection="1">
      <alignment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9" fillId="0" borderId="23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09"/>
  <sheetViews>
    <sheetView tabSelected="1" topLeftCell="A12" zoomScaleNormal="100" workbookViewId="0">
      <selection activeCell="B8" sqref="B8:B20"/>
    </sheetView>
  </sheetViews>
  <sheetFormatPr defaultColWidth="11.42578125" defaultRowHeight="12.6"/>
  <cols>
    <col min="2" max="2" width="35.5703125" customWidth="1"/>
    <col min="3" max="3" width="56.42578125" bestFit="1" customWidth="1"/>
    <col min="7" max="7" width="34" customWidth="1"/>
    <col min="8" max="8" width="15.85546875" customWidth="1"/>
  </cols>
  <sheetData>
    <row r="2" spans="1:10">
      <c r="A2" t="s">
        <v>0</v>
      </c>
    </row>
    <row r="3" spans="1:10" ht="12.95">
      <c r="A3" s="1" t="s">
        <v>1</v>
      </c>
      <c r="B3" s="1" t="s">
        <v>2</v>
      </c>
    </row>
    <row r="5" spans="1:10" ht="12.95">
      <c r="B5" s="1" t="s">
        <v>3</v>
      </c>
    </row>
    <row r="7" spans="1:10" ht="25.5">
      <c r="B7" s="6" t="s">
        <v>4</v>
      </c>
      <c r="C7" s="44" t="s">
        <v>5</v>
      </c>
      <c r="D7" s="45" t="s">
        <v>6</v>
      </c>
      <c r="E7" s="46" t="s">
        <v>7</v>
      </c>
      <c r="F7" s="47" t="s">
        <v>8</v>
      </c>
      <c r="G7" s="48" t="s">
        <v>9</v>
      </c>
    </row>
    <row r="8" spans="1:10" ht="41.25" customHeight="1">
      <c r="B8" s="52" t="s">
        <v>10</v>
      </c>
      <c r="C8" s="51" t="s">
        <v>11</v>
      </c>
      <c r="D8" s="52">
        <v>2</v>
      </c>
      <c r="E8" s="50">
        <v>2</v>
      </c>
      <c r="F8" s="52">
        <f>E8*D8</f>
        <v>4</v>
      </c>
      <c r="G8" s="49" t="s">
        <v>12</v>
      </c>
      <c r="H8" s="53"/>
      <c r="J8">
        <f>IF(E8&gt;3,1,0)</f>
        <v>0</v>
      </c>
    </row>
    <row r="9" spans="1:10" ht="15.75">
      <c r="B9" s="52" t="s">
        <v>13</v>
      </c>
      <c r="C9" s="51" t="s">
        <v>14</v>
      </c>
      <c r="D9" s="52">
        <v>1</v>
      </c>
      <c r="E9" s="50">
        <v>1</v>
      </c>
      <c r="F9" s="52">
        <f t="shared" ref="F9:F20" si="0">E9*D9</f>
        <v>1</v>
      </c>
      <c r="G9" s="54" t="s">
        <v>15</v>
      </c>
      <c r="H9" s="53"/>
    </row>
    <row r="10" spans="1:10" ht="25.5">
      <c r="B10" s="52" t="s">
        <v>16</v>
      </c>
      <c r="C10" s="51" t="s">
        <v>17</v>
      </c>
      <c r="D10" s="52">
        <v>1</v>
      </c>
      <c r="E10" s="50">
        <v>0</v>
      </c>
      <c r="F10" s="52">
        <f t="shared" si="0"/>
        <v>0</v>
      </c>
      <c r="G10" s="54" t="s">
        <v>18</v>
      </c>
    </row>
    <row r="11" spans="1:10" ht="38.25">
      <c r="B11" s="52" t="s">
        <v>19</v>
      </c>
      <c r="C11" s="51" t="s">
        <v>20</v>
      </c>
      <c r="D11" s="52">
        <v>1</v>
      </c>
      <c r="E11" s="50">
        <v>1</v>
      </c>
      <c r="F11" s="52">
        <f t="shared" si="0"/>
        <v>1</v>
      </c>
      <c r="G11" s="54" t="s">
        <v>21</v>
      </c>
    </row>
    <row r="12" spans="1:10" ht="38.25">
      <c r="B12" s="52" t="s">
        <v>22</v>
      </c>
      <c r="C12" s="51" t="s">
        <v>23</v>
      </c>
      <c r="D12" s="52">
        <v>1</v>
      </c>
      <c r="E12" s="50">
        <v>2</v>
      </c>
      <c r="F12" s="52">
        <f t="shared" si="0"/>
        <v>2</v>
      </c>
      <c r="G12" s="54" t="s">
        <v>24</v>
      </c>
    </row>
    <row r="13" spans="1:10" ht="25.5">
      <c r="B13" s="52" t="s">
        <v>25</v>
      </c>
      <c r="C13" s="51" t="s">
        <v>26</v>
      </c>
      <c r="D13" s="52">
        <v>0.5</v>
      </c>
      <c r="E13" s="50">
        <v>1</v>
      </c>
      <c r="F13" s="52">
        <f t="shared" si="0"/>
        <v>0.5</v>
      </c>
      <c r="G13" s="54" t="s">
        <v>27</v>
      </c>
    </row>
    <row r="14" spans="1:10" ht="25.5">
      <c r="B14" s="52" t="s">
        <v>28</v>
      </c>
      <c r="C14" s="51" t="s">
        <v>29</v>
      </c>
      <c r="D14" s="52">
        <v>0.5</v>
      </c>
      <c r="E14" s="50">
        <v>3</v>
      </c>
      <c r="F14" s="52">
        <f t="shared" si="0"/>
        <v>1.5</v>
      </c>
      <c r="G14" s="54" t="s">
        <v>30</v>
      </c>
    </row>
    <row r="15" spans="1:10" ht="31.5">
      <c r="B15" s="52" t="s">
        <v>31</v>
      </c>
      <c r="C15" s="51" t="s">
        <v>32</v>
      </c>
      <c r="D15" s="52">
        <v>2</v>
      </c>
      <c r="E15" s="50">
        <v>1</v>
      </c>
      <c r="F15" s="52">
        <f t="shared" si="0"/>
        <v>2</v>
      </c>
      <c r="G15" s="54" t="s">
        <v>33</v>
      </c>
    </row>
    <row r="16" spans="1:10" ht="15.75">
      <c r="B16" s="52" t="s">
        <v>34</v>
      </c>
      <c r="C16" s="51" t="s">
        <v>35</v>
      </c>
      <c r="D16" s="52">
        <v>1</v>
      </c>
      <c r="E16" s="50">
        <v>1</v>
      </c>
      <c r="F16" s="52">
        <f t="shared" si="0"/>
        <v>1</v>
      </c>
      <c r="G16" s="54" t="s">
        <v>36</v>
      </c>
    </row>
    <row r="17" spans="2:13" ht="15.75">
      <c r="B17" s="52" t="s">
        <v>37</v>
      </c>
      <c r="C17" s="51" t="s">
        <v>38</v>
      </c>
      <c r="D17" s="52">
        <v>1</v>
      </c>
      <c r="E17" s="50">
        <v>2</v>
      </c>
      <c r="F17" s="52">
        <f t="shared" si="0"/>
        <v>2</v>
      </c>
      <c r="G17" s="54"/>
    </row>
    <row r="18" spans="2:13" ht="31.5">
      <c r="B18" s="52" t="s">
        <v>39</v>
      </c>
      <c r="C18" s="51" t="s">
        <v>40</v>
      </c>
      <c r="D18" s="52">
        <v>1</v>
      </c>
      <c r="E18" s="50">
        <v>3</v>
      </c>
      <c r="F18" s="52">
        <f t="shared" si="0"/>
        <v>3</v>
      </c>
      <c r="G18" s="49" t="s">
        <v>41</v>
      </c>
    </row>
    <row r="19" spans="2:13" ht="15.75">
      <c r="B19" s="52" t="s">
        <v>42</v>
      </c>
      <c r="C19" s="51" t="s">
        <v>43</v>
      </c>
      <c r="D19" s="52">
        <v>1</v>
      </c>
      <c r="E19" s="50">
        <v>0</v>
      </c>
      <c r="F19" s="52">
        <f t="shared" si="0"/>
        <v>0</v>
      </c>
      <c r="G19" s="49" t="s">
        <v>44</v>
      </c>
    </row>
    <row r="20" spans="2:13" ht="31.5">
      <c r="B20" s="52" t="s">
        <v>45</v>
      </c>
      <c r="C20" s="51" t="s">
        <v>46</v>
      </c>
      <c r="D20" s="52">
        <v>1</v>
      </c>
      <c r="E20" s="50">
        <v>0</v>
      </c>
      <c r="F20" s="52">
        <f t="shared" si="0"/>
        <v>0</v>
      </c>
      <c r="G20" s="49" t="s">
        <v>47</v>
      </c>
    </row>
    <row r="21" spans="2:13" ht="12.75">
      <c r="B21" s="4"/>
      <c r="C21" s="4"/>
      <c r="D21" s="52"/>
      <c r="E21" s="52"/>
      <c r="F21" s="52">
        <f>SUM(F8:F20)</f>
        <v>18</v>
      </c>
      <c r="G21" s="53"/>
      <c r="H21" s="53"/>
    </row>
    <row r="22" spans="2:13" ht="12.95">
      <c r="B22" s="10" t="s">
        <v>48</v>
      </c>
      <c r="C22" s="11">
        <f>0.6+(0.01*F21)</f>
        <v>0.78</v>
      </c>
      <c r="D22" s="12"/>
      <c r="E22" s="12"/>
      <c r="F22" s="13"/>
    </row>
    <row r="25" spans="2:13" ht="12.95">
      <c r="B25" s="1" t="s">
        <v>49</v>
      </c>
    </row>
    <row r="27" spans="2:13" ht="27">
      <c r="B27" s="28" t="s">
        <v>50</v>
      </c>
      <c r="C27" s="7" t="s">
        <v>51</v>
      </c>
      <c r="D27" s="8" t="s">
        <v>52</v>
      </c>
      <c r="E27" s="28" t="s">
        <v>53</v>
      </c>
      <c r="F27" s="6" t="s">
        <v>8</v>
      </c>
      <c r="G27" s="5" t="s">
        <v>9</v>
      </c>
    </row>
    <row r="28" spans="2:13" ht="12.75">
      <c r="B28" s="4" t="s">
        <v>54</v>
      </c>
      <c r="C28" s="52" t="s">
        <v>55</v>
      </c>
      <c r="D28" s="52">
        <v>1.5</v>
      </c>
      <c r="E28" s="52">
        <v>1</v>
      </c>
      <c r="F28" s="52">
        <f>D28*E28</f>
        <v>1.5</v>
      </c>
      <c r="G28" s="55" t="s">
        <v>56</v>
      </c>
      <c r="J28">
        <f>IF(F28&gt;3,1,0)</f>
        <v>0</v>
      </c>
    </row>
    <row r="29" spans="2:13" ht="25.5">
      <c r="B29" s="4" t="s">
        <v>57</v>
      </c>
      <c r="C29" s="52" t="s">
        <v>58</v>
      </c>
      <c r="D29" s="52">
        <v>0.5</v>
      </c>
      <c r="E29" s="52">
        <v>1</v>
      </c>
      <c r="F29" s="52">
        <f t="shared" ref="F29:F35" si="1">D29*E29</f>
        <v>0.5</v>
      </c>
      <c r="G29" s="55" t="s">
        <v>59</v>
      </c>
      <c r="J29">
        <f t="shared" ref="J29:J35" si="2">IF(F29&gt;3,1,0)</f>
        <v>0</v>
      </c>
      <c r="L29">
        <v>0</v>
      </c>
      <c r="M29">
        <v>20</v>
      </c>
    </row>
    <row r="30" spans="2:13" ht="25.5">
      <c r="B30" s="4" t="s">
        <v>60</v>
      </c>
      <c r="C30" s="52" t="s">
        <v>61</v>
      </c>
      <c r="D30" s="52">
        <v>1</v>
      </c>
      <c r="E30" s="52">
        <v>2</v>
      </c>
      <c r="F30" s="52">
        <f t="shared" si="1"/>
        <v>2</v>
      </c>
      <c r="G30" s="55" t="s">
        <v>62</v>
      </c>
      <c r="J30">
        <f t="shared" si="2"/>
        <v>0</v>
      </c>
      <c r="L30">
        <v>3</v>
      </c>
      <c r="M30">
        <v>28</v>
      </c>
    </row>
    <row r="31" spans="2:13" ht="12.75">
      <c r="B31" s="4" t="s">
        <v>63</v>
      </c>
      <c r="C31" s="52" t="s">
        <v>64</v>
      </c>
      <c r="D31" s="52">
        <v>0.5</v>
      </c>
      <c r="E31" s="52">
        <v>1</v>
      </c>
      <c r="F31" s="52">
        <f t="shared" si="1"/>
        <v>0.5</v>
      </c>
      <c r="G31" s="55" t="s">
        <v>65</v>
      </c>
      <c r="J31">
        <f t="shared" si="2"/>
        <v>0</v>
      </c>
      <c r="L31">
        <v>5</v>
      </c>
      <c r="M31">
        <v>36</v>
      </c>
    </row>
    <row r="32" spans="2:13" ht="12.75">
      <c r="B32" s="4" t="s">
        <v>66</v>
      </c>
      <c r="C32" s="52" t="s">
        <v>67</v>
      </c>
      <c r="D32" s="52">
        <v>1</v>
      </c>
      <c r="E32" s="52">
        <v>3</v>
      </c>
      <c r="F32" s="52">
        <f t="shared" si="1"/>
        <v>3</v>
      </c>
      <c r="G32" s="55" t="s">
        <v>68</v>
      </c>
      <c r="J32">
        <f t="shared" si="2"/>
        <v>0</v>
      </c>
    </row>
    <row r="33" spans="2:10" ht="25.5">
      <c r="B33" s="4" t="s">
        <v>69</v>
      </c>
      <c r="C33" s="52" t="s">
        <v>70</v>
      </c>
      <c r="D33" s="52">
        <v>2</v>
      </c>
      <c r="E33" s="52">
        <v>2.5</v>
      </c>
      <c r="F33" s="52">
        <f t="shared" si="1"/>
        <v>5</v>
      </c>
      <c r="G33" s="55" t="s">
        <v>71</v>
      </c>
      <c r="J33">
        <f t="shared" si="2"/>
        <v>1</v>
      </c>
    </row>
    <row r="34" spans="2:10" ht="12.75">
      <c r="B34" s="4" t="s">
        <v>72</v>
      </c>
      <c r="C34" s="52" t="s">
        <v>73</v>
      </c>
      <c r="D34" s="52">
        <v>-1</v>
      </c>
      <c r="E34" s="52">
        <v>0</v>
      </c>
      <c r="F34" s="52">
        <f t="shared" si="1"/>
        <v>0</v>
      </c>
      <c r="G34" s="55" t="s">
        <v>74</v>
      </c>
      <c r="J34">
        <f t="shared" si="2"/>
        <v>0</v>
      </c>
    </row>
    <row r="35" spans="2:10" ht="12.75">
      <c r="B35" s="4" t="s">
        <v>75</v>
      </c>
      <c r="C35" s="52" t="s">
        <v>76</v>
      </c>
      <c r="D35" s="52">
        <v>-1</v>
      </c>
      <c r="E35" s="52">
        <v>2.5</v>
      </c>
      <c r="F35" s="52">
        <f t="shared" si="1"/>
        <v>-2.5</v>
      </c>
      <c r="G35" s="55" t="s">
        <v>77</v>
      </c>
      <c r="J35">
        <f t="shared" si="2"/>
        <v>0</v>
      </c>
    </row>
    <row r="36" spans="2:10" ht="12.75">
      <c r="B36" s="4"/>
      <c r="C36" s="52"/>
      <c r="D36" s="52"/>
      <c r="E36" s="52"/>
      <c r="F36" s="52">
        <f>SUM(F28:F35)</f>
        <v>10</v>
      </c>
      <c r="G36" s="56"/>
      <c r="J36">
        <f>SUM(J28:J35)</f>
        <v>1</v>
      </c>
    </row>
    <row r="37" spans="2:10">
      <c r="B37" s="14"/>
      <c r="C37" s="15"/>
      <c r="D37" s="15"/>
      <c r="E37" s="15"/>
      <c r="F37" s="16"/>
    </row>
    <row r="38" spans="2:10" ht="12.95">
      <c r="B38" s="10" t="s">
        <v>78</v>
      </c>
      <c r="C38" s="11">
        <f>(-0.03*F36)+1.4</f>
        <v>1.0999999999999999</v>
      </c>
      <c r="D38" s="12"/>
      <c r="E38" s="12"/>
      <c r="F38" s="13"/>
    </row>
    <row r="41" spans="2:10" ht="12.95">
      <c r="B41" s="1" t="s">
        <v>79</v>
      </c>
    </row>
    <row r="43" spans="2:10">
      <c r="B43" t="s">
        <v>80</v>
      </c>
    </row>
    <row r="44" spans="2:10">
      <c r="B44" t="s">
        <v>81</v>
      </c>
    </row>
    <row r="45" spans="2:10" ht="23.1">
      <c r="B45" s="31" t="s">
        <v>82</v>
      </c>
      <c r="C45" s="31" t="s">
        <v>83</v>
      </c>
      <c r="D45" s="31" t="s">
        <v>84</v>
      </c>
      <c r="E45" s="32"/>
      <c r="F45" s="32" t="s">
        <v>85</v>
      </c>
      <c r="G45" s="32"/>
      <c r="H45" s="32"/>
    </row>
    <row r="46" spans="2:10" ht="23.1">
      <c r="B46" s="33" t="s">
        <v>86</v>
      </c>
      <c r="C46" s="34" t="s">
        <v>87</v>
      </c>
      <c r="D46" s="33">
        <v>1</v>
      </c>
      <c r="E46" s="32"/>
      <c r="F46" s="31" t="s">
        <v>88</v>
      </c>
      <c r="G46" s="31" t="s">
        <v>83</v>
      </c>
      <c r="H46" s="31" t="s">
        <v>84</v>
      </c>
    </row>
    <row r="47" spans="2:10">
      <c r="B47" s="38" t="s">
        <v>89</v>
      </c>
      <c r="C47" s="35"/>
      <c r="D47" s="38">
        <v>2</v>
      </c>
      <c r="E47" s="32"/>
      <c r="F47" s="33" t="s">
        <v>90</v>
      </c>
      <c r="G47" s="34" t="s">
        <v>91</v>
      </c>
      <c r="H47" s="33">
        <v>5</v>
      </c>
    </row>
    <row r="48" spans="2:10" ht="33" customHeight="1">
      <c r="B48" s="39"/>
      <c r="C48" s="36" t="s">
        <v>92</v>
      </c>
      <c r="D48" s="39"/>
      <c r="E48" s="32"/>
      <c r="F48" s="33" t="s">
        <v>93</v>
      </c>
      <c r="G48" s="34" t="s">
        <v>94</v>
      </c>
      <c r="H48" s="33">
        <v>10</v>
      </c>
    </row>
    <row r="49" spans="2:8" ht="36.75" customHeight="1">
      <c r="B49" s="40"/>
      <c r="C49" s="37" t="s">
        <v>95</v>
      </c>
      <c r="D49" s="40"/>
      <c r="E49" s="32"/>
      <c r="F49" s="33" t="s">
        <v>96</v>
      </c>
      <c r="G49" s="34" t="s">
        <v>97</v>
      </c>
      <c r="H49" s="33">
        <v>15</v>
      </c>
    </row>
    <row r="50" spans="2:8" ht="13.5">
      <c r="B50" s="2" t="s">
        <v>96</v>
      </c>
      <c r="C50" s="3" t="s">
        <v>98</v>
      </c>
      <c r="D50" s="2">
        <v>3</v>
      </c>
    </row>
    <row r="53" spans="2:8" ht="13.5">
      <c r="B53" s="6" t="s">
        <v>99</v>
      </c>
      <c r="C53" s="7" t="s">
        <v>100</v>
      </c>
      <c r="D53" s="8" t="s">
        <v>101</v>
      </c>
      <c r="E53" s="8" t="s">
        <v>102</v>
      </c>
    </row>
    <row r="54" spans="2:8">
      <c r="B54" s="4" t="s">
        <v>103</v>
      </c>
      <c r="C54" s="4">
        <v>3</v>
      </c>
      <c r="D54" s="57">
        <v>10</v>
      </c>
      <c r="E54" s="57">
        <f>C54+D54</f>
        <v>13</v>
      </c>
    </row>
    <row r="55" spans="2:8">
      <c r="B55" s="4" t="s">
        <v>104</v>
      </c>
      <c r="C55" s="4">
        <v>3</v>
      </c>
      <c r="D55" s="57">
        <v>10</v>
      </c>
      <c r="E55" s="57">
        <f t="shared" ref="E55:E56" si="3">C55+D55</f>
        <v>13</v>
      </c>
    </row>
    <row r="56" spans="2:8" ht="12.75">
      <c r="B56" s="4" t="s">
        <v>105</v>
      </c>
      <c r="C56" s="4">
        <v>3</v>
      </c>
      <c r="D56" s="57">
        <v>6</v>
      </c>
      <c r="E56" s="57">
        <f t="shared" si="3"/>
        <v>9</v>
      </c>
    </row>
    <row r="57" spans="2:8">
      <c r="B57" s="4" t="s">
        <v>106</v>
      </c>
      <c r="C57" s="4">
        <v>3</v>
      </c>
      <c r="D57" s="57">
        <v>10</v>
      </c>
      <c r="E57" s="57">
        <f>C57+D57</f>
        <v>13</v>
      </c>
    </row>
    <row r="58" spans="2:8" ht="12.75">
      <c r="B58" s="4" t="s">
        <v>107</v>
      </c>
      <c r="C58" s="4">
        <v>3</v>
      </c>
      <c r="D58" s="57">
        <v>6</v>
      </c>
      <c r="E58" s="57">
        <f>C58+D58</f>
        <v>9</v>
      </c>
    </row>
    <row r="59" spans="2:8" ht="12.75">
      <c r="B59" s="4" t="s">
        <v>108</v>
      </c>
      <c r="C59" s="4">
        <v>3</v>
      </c>
      <c r="D59" s="57">
        <v>10</v>
      </c>
      <c r="E59" s="57">
        <f>C59+D59</f>
        <v>13</v>
      </c>
    </row>
    <row r="60" spans="2:8" ht="12.75">
      <c r="B60" s="4" t="s">
        <v>109</v>
      </c>
      <c r="C60" s="4">
        <v>3</v>
      </c>
      <c r="D60" s="57">
        <v>10</v>
      </c>
      <c r="E60" s="57">
        <f>C60+D60</f>
        <v>13</v>
      </c>
    </row>
    <row r="61" spans="2:8" ht="12.75">
      <c r="B61" s="4" t="s">
        <v>110</v>
      </c>
      <c r="C61" s="4">
        <v>3</v>
      </c>
      <c r="D61" s="57">
        <v>6</v>
      </c>
      <c r="E61" s="57">
        <f>C61+D61</f>
        <v>9</v>
      </c>
    </row>
    <row r="62" spans="2:8" ht="12.75">
      <c r="B62" s="4" t="s">
        <v>111</v>
      </c>
      <c r="C62" s="4">
        <v>3</v>
      </c>
      <c r="D62" s="57">
        <v>10</v>
      </c>
      <c r="E62" s="57">
        <f t="shared" ref="E62:E80" si="4">C62+D62</f>
        <v>13</v>
      </c>
    </row>
    <row r="63" spans="2:8" ht="12.75">
      <c r="B63" s="4" t="s">
        <v>112</v>
      </c>
      <c r="C63" s="4">
        <v>3</v>
      </c>
      <c r="D63" s="57">
        <v>10</v>
      </c>
      <c r="E63" s="57">
        <f>C63+D63</f>
        <v>13</v>
      </c>
    </row>
    <row r="64" spans="2:8" ht="12.75">
      <c r="B64" s="4" t="s">
        <v>113</v>
      </c>
      <c r="C64" s="4">
        <v>3</v>
      </c>
      <c r="D64" s="57">
        <v>6</v>
      </c>
      <c r="E64" s="57">
        <f t="shared" si="4"/>
        <v>9</v>
      </c>
    </row>
    <row r="65" spans="2:5" ht="12.75">
      <c r="B65" s="4" t="s">
        <v>114</v>
      </c>
      <c r="C65" s="4">
        <v>3</v>
      </c>
      <c r="D65" s="57">
        <v>6</v>
      </c>
      <c r="E65" s="57">
        <f t="shared" si="4"/>
        <v>9</v>
      </c>
    </row>
    <row r="66" spans="2:5" ht="12.75">
      <c r="B66" s="4" t="s">
        <v>115</v>
      </c>
      <c r="C66" s="4">
        <v>3</v>
      </c>
      <c r="D66" s="57">
        <v>10</v>
      </c>
      <c r="E66" s="57">
        <f t="shared" si="4"/>
        <v>13</v>
      </c>
    </row>
    <row r="67" spans="2:5" ht="12.75">
      <c r="B67" s="4" t="s">
        <v>116</v>
      </c>
      <c r="C67" s="4">
        <v>3</v>
      </c>
      <c r="D67" s="57">
        <v>10</v>
      </c>
      <c r="E67" s="57">
        <f t="shared" si="4"/>
        <v>13</v>
      </c>
    </row>
    <row r="68" spans="2:5" ht="12.75">
      <c r="B68" s="4" t="s">
        <v>117</v>
      </c>
      <c r="C68" s="4">
        <v>3</v>
      </c>
      <c r="D68" s="57">
        <v>10</v>
      </c>
      <c r="E68" s="57">
        <f t="shared" si="4"/>
        <v>13</v>
      </c>
    </row>
    <row r="69" spans="2:5" ht="12.75">
      <c r="B69" s="4" t="s">
        <v>118</v>
      </c>
      <c r="C69" s="4">
        <v>3</v>
      </c>
      <c r="D69" s="57">
        <v>6</v>
      </c>
      <c r="E69" s="57">
        <f t="shared" si="4"/>
        <v>9</v>
      </c>
    </row>
    <row r="70" spans="2:5" ht="12.75">
      <c r="B70" s="4" t="s">
        <v>119</v>
      </c>
      <c r="C70" s="4">
        <v>3</v>
      </c>
      <c r="D70" s="57">
        <v>6</v>
      </c>
      <c r="E70" s="57">
        <f t="shared" si="4"/>
        <v>9</v>
      </c>
    </row>
    <row r="71" spans="2:5" ht="12.75">
      <c r="B71" s="4" t="s">
        <v>120</v>
      </c>
      <c r="C71" s="4">
        <v>3</v>
      </c>
      <c r="D71" s="57">
        <v>10</v>
      </c>
      <c r="E71" s="57">
        <f t="shared" si="4"/>
        <v>13</v>
      </c>
    </row>
    <row r="72" spans="2:5" ht="12.75">
      <c r="B72" s="4" t="s">
        <v>121</v>
      </c>
      <c r="C72" s="4">
        <v>3</v>
      </c>
      <c r="D72" s="57">
        <v>6</v>
      </c>
      <c r="E72" s="57">
        <f t="shared" si="4"/>
        <v>9</v>
      </c>
    </row>
    <row r="73" spans="2:5" ht="12.75">
      <c r="B73" s="4" t="s">
        <v>122</v>
      </c>
      <c r="C73" s="4">
        <v>3</v>
      </c>
      <c r="D73" s="57">
        <v>10</v>
      </c>
      <c r="E73" s="57">
        <f t="shared" si="4"/>
        <v>13</v>
      </c>
    </row>
    <row r="74" spans="2:5" ht="12.75">
      <c r="B74" s="4" t="s">
        <v>123</v>
      </c>
      <c r="C74" s="4">
        <v>3</v>
      </c>
      <c r="D74" s="57">
        <v>10</v>
      </c>
      <c r="E74" s="57">
        <f t="shared" si="4"/>
        <v>13</v>
      </c>
    </row>
    <row r="75" spans="2:5" ht="12.75">
      <c r="B75" s="4" t="s">
        <v>124</v>
      </c>
      <c r="C75" s="4">
        <v>3</v>
      </c>
      <c r="D75" s="57">
        <v>10</v>
      </c>
      <c r="E75" s="57">
        <f t="shared" si="4"/>
        <v>13</v>
      </c>
    </row>
    <row r="76" spans="2:5" ht="12.75">
      <c r="B76" s="4" t="s">
        <v>125</v>
      </c>
      <c r="C76" s="4">
        <v>3</v>
      </c>
      <c r="D76" s="57">
        <v>6</v>
      </c>
      <c r="E76" s="57">
        <f t="shared" si="4"/>
        <v>9</v>
      </c>
    </row>
    <row r="77" spans="2:5" ht="12.75">
      <c r="B77" s="4" t="s">
        <v>126</v>
      </c>
      <c r="C77" s="4">
        <v>3</v>
      </c>
      <c r="D77" s="57">
        <v>10</v>
      </c>
      <c r="E77" s="57">
        <f t="shared" si="4"/>
        <v>13</v>
      </c>
    </row>
    <row r="78" spans="2:5" ht="12.75">
      <c r="B78" s="4" t="s">
        <v>127</v>
      </c>
      <c r="C78" s="4">
        <v>3</v>
      </c>
      <c r="D78" s="57">
        <v>10</v>
      </c>
      <c r="E78" s="57">
        <f t="shared" si="4"/>
        <v>13</v>
      </c>
    </row>
    <row r="79" spans="2:5" ht="12.75">
      <c r="B79" s="4" t="s">
        <v>128</v>
      </c>
      <c r="C79" s="4">
        <v>3</v>
      </c>
      <c r="D79" s="57">
        <v>10</v>
      </c>
      <c r="E79" s="57">
        <f t="shared" si="4"/>
        <v>13</v>
      </c>
    </row>
    <row r="80" spans="2:5" ht="12.75">
      <c r="B80" s="4" t="s">
        <v>129</v>
      </c>
      <c r="C80" s="4">
        <v>3</v>
      </c>
      <c r="D80" s="57">
        <v>10</v>
      </c>
      <c r="E80" s="57">
        <f t="shared" si="4"/>
        <v>13</v>
      </c>
    </row>
    <row r="81" spans="2:6" ht="12.95">
      <c r="B81" s="41" t="s">
        <v>130</v>
      </c>
      <c r="C81" s="42"/>
      <c r="D81" s="43"/>
      <c r="E81" s="5">
        <f>SUM(E54:E80)</f>
        <v>315</v>
      </c>
    </row>
    <row r="84" spans="2:6" ht="12.95">
      <c r="B84" s="22" t="s">
        <v>131</v>
      </c>
      <c r="C84" s="23"/>
      <c r="D84" s="17"/>
      <c r="E84" s="17"/>
      <c r="F84" s="18"/>
    </row>
    <row r="85" spans="2:6" ht="12.95">
      <c r="B85" s="24"/>
      <c r="C85" s="25"/>
      <c r="D85" s="9"/>
      <c r="E85" s="9"/>
      <c r="F85" s="19"/>
    </row>
    <row r="86" spans="2:6" ht="12.95">
      <c r="B86" s="26" t="s">
        <v>132</v>
      </c>
      <c r="C86" s="27">
        <f>UUCP*TCF*EF</f>
        <v>270.27</v>
      </c>
      <c r="D86" s="20"/>
      <c r="E86" s="20"/>
      <c r="F86" s="21"/>
    </row>
    <row r="89" spans="2:6">
      <c r="B89" s="4" t="s">
        <v>133</v>
      </c>
      <c r="C89" s="4"/>
      <c r="D89" s="4"/>
      <c r="E89" s="4"/>
      <c r="F89" s="4"/>
    </row>
    <row r="90" spans="2:6">
      <c r="B90" s="29" t="s">
        <v>134</v>
      </c>
      <c r="C90" s="29" t="s">
        <v>135</v>
      </c>
      <c r="D90" s="29" t="s">
        <v>136</v>
      </c>
      <c r="E90" s="4" t="s">
        <v>137</v>
      </c>
      <c r="F90" s="4"/>
    </row>
    <row r="91" spans="2:6">
      <c r="B91" s="30">
        <f>C86*C94</f>
        <v>5405.4</v>
      </c>
      <c r="C91" s="30">
        <f>B91/6</f>
        <v>900.9</v>
      </c>
      <c r="D91" s="30">
        <f>C91/12</f>
        <v>75.075000000000003</v>
      </c>
      <c r="E91" s="4">
        <f>C91/150</f>
        <v>6.0060000000000002</v>
      </c>
      <c r="F91" s="4"/>
    </row>
    <row r="92" spans="2:6">
      <c r="C92" t="s">
        <v>138</v>
      </c>
    </row>
    <row r="94" spans="2:6">
      <c r="B94" t="s">
        <v>139</v>
      </c>
      <c r="C94">
        <v>20</v>
      </c>
    </row>
    <row r="95" spans="2:6">
      <c r="B95" t="s">
        <v>140</v>
      </c>
    </row>
    <row r="104" ht="12.75"/>
    <row r="107" ht="12.75"/>
    <row r="108" ht="12.75"/>
    <row r="109" ht="12.75"/>
  </sheetData>
  <dataValidations count="1">
    <dataValidation type="list" allowBlank="1" showErrorMessage="1" promptTitle="Complexité" prompt="0 --&gt; 5" sqref="E8:E20" xr:uid="{15A3FAD3-D168-43DE-A10F-B2FC34A562C7}">
      <mc:AlternateContent xmlns:x12ac="http://schemas.microsoft.com/office/spreadsheetml/2011/1/ac" xmlns:mc="http://schemas.openxmlformats.org/markup-compatibility/2006">
        <mc:Choice Requires="x12ac">
          <x12ac:list>0,1,2,"2,5",3,4,5</x12ac:list>
        </mc:Choice>
        <mc:Fallback>
          <formula1>"0,1,2,2,5,3,4,5"</formula1>
        </mc:Fallback>
      </mc:AlternateContent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v534629</dc:creator>
  <cp:keywords/>
  <dc:description/>
  <cp:lastModifiedBy/>
  <cp:revision/>
  <dcterms:created xsi:type="dcterms:W3CDTF">2007-03-15T10:31:21Z</dcterms:created>
  <dcterms:modified xsi:type="dcterms:W3CDTF">2020-06-06T15:34:46Z</dcterms:modified>
  <cp:category/>
  <cp:contentStatus/>
</cp:coreProperties>
</file>