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29"/>
  <workbookPr defaultThemeVersion="124226"/>
  <mc:AlternateContent xmlns:mc="http://schemas.openxmlformats.org/markup-compatibility/2006">
    <mc:Choice Requires="x15">
      <x15ac:absPath xmlns:x15ac="http://schemas.microsoft.com/office/spreadsheetml/2010/11/ac" url="C:\Users\Etienne\Desktop\JavaProject\JavaProject_Boulderdash\conception\"/>
    </mc:Choice>
  </mc:AlternateContent>
  <bookViews>
    <workbookView xWindow="240" yWindow="105" windowWidth="13905" windowHeight="8370" activeTab="1"/>
  </bookViews>
  <sheets>
    <sheet name="Projet" sheetId="1" r:id="rId1"/>
    <sheet name="Cahier de test" sheetId="2" r:id="rId2"/>
  </sheets>
  <calcPr calcId="162913"/>
</workbook>
</file>

<file path=xl/calcChain.xml><?xml version="1.0" encoding="utf-8"?>
<calcChain xmlns="http://schemas.openxmlformats.org/spreadsheetml/2006/main">
  <c r="V14" i="1" l="1"/>
  <c r="V13" i="1"/>
  <c r="V12" i="1"/>
  <c r="V11" i="1"/>
  <c r="V10" i="1"/>
  <c r="V9" i="1"/>
  <c r="V8" i="1"/>
  <c r="V7" i="1"/>
  <c r="V4" i="1" s="1"/>
  <c r="V6" i="1"/>
  <c r="V5" i="1"/>
  <c r="P14" i="1"/>
  <c r="J21" i="1"/>
  <c r="J20" i="1"/>
  <c r="T4" i="1" l="1"/>
  <c r="T3" i="1" s="1"/>
  <c r="D5" i="1"/>
  <c r="P13" i="1"/>
  <c r="D13" i="2"/>
  <c r="D12" i="2"/>
  <c r="D11" i="2"/>
  <c r="D10" i="2"/>
  <c r="D9" i="2"/>
  <c r="D8" i="2"/>
  <c r="D7" i="2"/>
  <c r="D6" i="2"/>
  <c r="D5" i="2"/>
  <c r="D4" i="2"/>
  <c r="P6" i="1"/>
  <c r="P7" i="1"/>
  <c r="P8" i="1"/>
  <c r="P9" i="1"/>
  <c r="P10" i="1"/>
  <c r="P11" i="1"/>
  <c r="P12" i="1"/>
  <c r="P5" i="1"/>
  <c r="J6" i="1"/>
  <c r="J7" i="1"/>
  <c r="J8" i="1"/>
  <c r="J9" i="1"/>
  <c r="J10" i="1"/>
  <c r="J11" i="1"/>
  <c r="J12" i="1"/>
  <c r="J13" i="1"/>
  <c r="J14" i="1"/>
  <c r="J15" i="1"/>
  <c r="J16" i="1"/>
  <c r="J17" i="1"/>
  <c r="J18" i="1"/>
  <c r="J19" i="1"/>
  <c r="J5" i="1"/>
  <c r="D19" i="1"/>
  <c r="D6" i="1"/>
  <c r="D7" i="1"/>
  <c r="D8" i="1"/>
  <c r="D9" i="1"/>
  <c r="D10" i="1"/>
  <c r="D11" i="1"/>
  <c r="D12" i="1"/>
  <c r="D13" i="1"/>
  <c r="D14" i="1"/>
  <c r="D15" i="1"/>
  <c r="D16" i="1"/>
  <c r="D17" i="1"/>
  <c r="D18" i="1"/>
  <c r="P4" i="1" l="1"/>
  <c r="J4" i="1"/>
  <c r="H4" i="1" s="1"/>
  <c r="D4" i="1"/>
  <c r="B4" i="1" s="1"/>
  <c r="D3" i="2"/>
  <c r="N4" i="1" l="1"/>
  <c r="N3" i="1" s="1"/>
  <c r="H3" i="1"/>
  <c r="B3" i="1"/>
  <c r="B3" i="2"/>
  <c r="B1" i="2" s="1"/>
  <c r="X1" i="1" l="1"/>
  <c r="T1" i="1" s="1"/>
</calcChain>
</file>

<file path=xl/comments1.xml><?xml version="1.0" encoding="utf-8"?>
<comments xmlns="http://schemas.openxmlformats.org/spreadsheetml/2006/main">
  <authors>
    <author>Diet Jean-Aymeric</author>
  </authors>
  <commentList>
    <comment ref="B4" authorId="0" shapeId="0">
      <text>
        <r>
          <rPr>
            <sz val="11"/>
            <color indexed="81"/>
            <rFont val="Tahoma"/>
            <family val="2"/>
          </rPr>
          <t>Mettez un chiffre compris entre 0 et la valeur de la colonne Max.
O étant le minimum</t>
        </r>
      </text>
    </comment>
    <comment ref="C4" authorId="0" shapeId="0">
      <text>
        <r>
          <rPr>
            <sz val="12"/>
            <color indexed="81"/>
            <rFont val="Tahoma"/>
            <family val="2"/>
          </rPr>
          <t>Il s'agit du niveau d'importance du critére.
1 étant le plus faible et 3 le plus important.
Ce nombre est multipliée au points notés divisée par le max.</t>
        </r>
        <r>
          <rPr>
            <sz val="9"/>
            <color indexed="81"/>
            <rFont val="Tahoma"/>
            <family val="2"/>
          </rPr>
          <t xml:space="preserve">
</t>
        </r>
      </text>
    </comment>
  </commentList>
</comments>
</file>

<file path=xl/sharedStrings.xml><?xml version="1.0" encoding="utf-8"?>
<sst xmlns="http://schemas.openxmlformats.org/spreadsheetml/2006/main" count="80" uniqueCount="72">
  <si>
    <t>Evaluation Fonctionnelle</t>
  </si>
  <si>
    <t>Evaluation de la conception</t>
  </si>
  <si>
    <t>Evaluation du code</t>
  </si>
  <si>
    <t>Max</t>
  </si>
  <si>
    <t>Le DP MVC est toujours respecté</t>
  </si>
  <si>
    <t>Il n'y a aucune dépendance cyclique entre les packages au sein d'un même module</t>
  </si>
  <si>
    <t>Les classes sont regroupées dans des sous packages par domaine fonctionnel</t>
  </si>
  <si>
    <t>Des interfaces sont utilisées lors de l'échange de données entre composants</t>
  </si>
  <si>
    <t>Les compositions sont rares au profit des agrégations (couplage plus faible)</t>
  </si>
  <si>
    <t>Les diagrammes de classes sont corrects dans le formalisme</t>
  </si>
  <si>
    <t>Le diagramme de packages est correct dans le formalisme</t>
  </si>
  <si>
    <t>Le diagramme de composants est correct dans le formalisme</t>
  </si>
  <si>
    <t>!</t>
  </si>
  <si>
    <t>La base de données intègre un stockage pertinent des niveaux</t>
  </si>
  <si>
    <t>Le DP Strategy a été employé de manière avisée</t>
  </si>
  <si>
    <t>L'ensemble des diagrammes sont en anglais</t>
  </si>
  <si>
    <t>Le code correspond aux diagrammes de conception</t>
  </si>
  <si>
    <t>L'encapsulation des élements au sein des packages est optimisée</t>
  </si>
  <si>
    <t>Aucune erreur lors de la compilation</t>
  </si>
  <si>
    <t>Aucun warning lors de la compilation</t>
  </si>
  <si>
    <t>L'utilisation des accesseurs est systématique</t>
  </si>
  <si>
    <t>Le code de chaque méthode est court (15 lignes maximum)</t>
  </si>
  <si>
    <t>Le code de chaque classe est court (100 lignes maximum)</t>
  </si>
  <si>
    <t>NOTE FINALE DE PROJET</t>
  </si>
  <si>
    <t>L'ensemble du code est en anglais</t>
  </si>
  <si>
    <t>Evaluation des tests unitaires</t>
  </si>
  <si>
    <t>Des tests sont présents dans le module view</t>
  </si>
  <si>
    <t>Des tests sont présents dans le module controller</t>
  </si>
  <si>
    <t>Des tests sont présents dans le module model</t>
  </si>
  <si>
    <t>Des tests vérifiant la levée d'exceptions sont réalisés</t>
  </si>
  <si>
    <t>Des tests sur des collections d'objets sont réalisés</t>
  </si>
  <si>
    <t>Des tests sur la bonne interprétation des touches sont réalisés</t>
  </si>
  <si>
    <t>Des tests sur des refus de valeurs limites d'accesseurs sont réalisés</t>
  </si>
  <si>
    <t>Des tests sur l'ensemble des éléments publics sont réalisés</t>
  </si>
  <si>
    <t>La JavaDoc est présente pour toutes les méthodes et tous les attributs</t>
  </si>
  <si>
    <t>Les méthodes setUp() et setUpBeforeClass() sont correctement utilisées</t>
  </si>
  <si>
    <t>Des tests ont été factorisés au niveau des classes généralisées</t>
  </si>
  <si>
    <t>NOTE CAHIER DE TESTS</t>
  </si>
  <si>
    <t>Nombre de monstres aux comportements différents présents et fonctionnels</t>
  </si>
  <si>
    <t>Le héros est bloqué par les murs et les rochers</t>
  </si>
  <si>
    <t>Les rochers et diamants tombent</t>
  </si>
  <si>
    <t>un rocher posé sur un rocher ou un diamant tombe sur une case adjacente libre</t>
  </si>
  <si>
    <t>Les monstres ne poussent pas les rochers</t>
  </si>
  <si>
    <t>Les monstres ne creusent pas</t>
  </si>
  <si>
    <t>Le jeu se termine lorsque le héros meurt</t>
  </si>
  <si>
    <t>Le jeu se termine lorsque tous les diamants ont été ramassés</t>
  </si>
  <si>
    <t>Le DP Observer est présent pour le rafraichissement de la vue</t>
  </si>
  <si>
    <t>Maven a été utilisé</t>
  </si>
  <si>
    <t>Le rapport Javadoc est présent</t>
  </si>
  <si>
    <t>Le rapport surefire est présent</t>
  </si>
  <si>
    <t>Le rapport JXR est présent</t>
  </si>
  <si>
    <t>Le rapport Javadoc des tests est présent</t>
  </si>
  <si>
    <t>Evaluation de la présences des livrables</t>
  </si>
  <si>
    <t>La JavaDoc a été enrichie manuellement pour les éléments plus complexes et ne correspond pas juste à la documentation autogénérée par un plugin type JavaAutoDoc</t>
  </si>
  <si>
    <t>Le diagramme de composants est présent</t>
  </si>
  <si>
    <t>Le diagramme de packages est présent</t>
  </si>
  <si>
    <t xml:space="preserve">Les diagrammes de classes (un par module) sont présents </t>
  </si>
  <si>
    <t>L'ensemble de l'équipe a utilisé ce dépôt Git</t>
  </si>
  <si>
    <t>Un autre DP a été employé de la bonne manière</t>
  </si>
  <si>
    <r>
      <t xml:space="preserve">L'ensemble des éléments de l'"évaluation de la présences des livrables" sont </t>
    </r>
    <r>
      <rPr>
        <u/>
        <sz val="16"/>
        <color theme="0"/>
        <rFont val="Calibri"/>
        <family val="2"/>
        <scheme val="minor"/>
      </rPr>
      <t>OBLIGATOIRES.</t>
    </r>
    <r>
      <rPr>
        <sz val="16"/>
        <color theme="0"/>
        <rFont val="Calibri"/>
        <family val="2"/>
        <scheme val="minor"/>
      </rPr>
      <t xml:space="preserve"> Si un seul de ces éléments est manquant, la note est </t>
    </r>
    <r>
      <rPr>
        <u/>
        <sz val="16"/>
        <color theme="0"/>
        <rFont val="Calibri"/>
        <family val="2"/>
        <scheme val="minor"/>
      </rPr>
      <t>AUTOMATIQUEMENT  un D</t>
    </r>
    <r>
      <rPr>
        <sz val="16"/>
        <color theme="0"/>
        <rFont val="Calibri"/>
        <family val="2"/>
        <scheme val="minor"/>
      </rPr>
      <t>.
Si la charge de travail au vu des rapports Git n'est pas équitable entre les membres du groupes, les notes de certains membres peuvent être réajustées en fonction.</t>
    </r>
  </si>
  <si>
    <t>Nombre de niveaux présents et fonctionnels</t>
  </si>
  <si>
    <t>Le héro se déplace correctement et détruit la terre en avançant</t>
  </si>
  <si>
    <t>Le héro peut pousser un rocher (sauf si ce rocher est bloqué par un mur, un autre rocher, un diamant, …)</t>
  </si>
  <si>
    <t>Le héro peut ramasser les diamants</t>
  </si>
  <si>
    <t>Le héro est tué par la chute d'un rocher ou d'un diamant</t>
  </si>
  <si>
    <t>Les monstres sont tués par la chute de rochers et de diamants</t>
  </si>
  <si>
    <t>Les monstres ne peuvent pas passer à travers les éléments de décors bloquants</t>
  </si>
  <si>
    <t>La base de données respecte les formes normales</t>
  </si>
  <si>
    <t>La conception prévoit une instanciation minimale de chaque sprite</t>
  </si>
  <si>
    <t>Le déplacement du héro, des monstres et des chutes de rochers ou de diamants, s'effectue dans la même boucle. En d'autres termes, le héro n'est pas directement déplacé par l'appui d'une touche ce qui lui permettrait de se déplacer plus vite que les autres éléments.</t>
  </si>
  <si>
    <t>La factorisation du code via l'utilisation de classes abstraites est pertinente</t>
  </si>
  <si>
    <t>Git a été utilisé durant l'ensemble du projet. En d'autres termes il ne s'agit pas uniquement d'un dépôt sur lequel auraient été uploadés tous les sources, une fois le programme terminé.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</si>
</sst>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b/>
      <sz val="11"/>
      <color theme="0"/>
      <name val="Calibri"/>
      <family val="2"/>
      <scheme val="minor"/>
    </font>
    <font>
      <b/>
      <sz val="11"/>
      <color theme="1"/>
      <name val="Calibri"/>
      <family val="2"/>
      <scheme val="minor"/>
    </font>
    <font>
      <b/>
      <sz val="18"/>
      <color theme="0"/>
      <name val="Calibri"/>
      <family val="2"/>
      <scheme val="minor"/>
    </font>
    <font>
      <b/>
      <sz val="18"/>
      <color theme="1"/>
      <name val="Calibri"/>
      <family val="2"/>
      <scheme val="minor"/>
    </font>
    <font>
      <b/>
      <sz val="18"/>
      <name val="Calibri"/>
      <family val="2"/>
      <scheme val="minor"/>
    </font>
    <font>
      <sz val="10"/>
      <color theme="1"/>
      <name val="Calibri"/>
      <family val="2"/>
      <scheme val="minor"/>
    </font>
    <font>
      <sz val="9"/>
      <color indexed="81"/>
      <name val="Tahoma"/>
      <family val="2"/>
    </font>
    <font>
      <sz val="11"/>
      <color indexed="81"/>
      <name val="Tahoma"/>
      <family val="2"/>
    </font>
    <font>
      <sz val="12"/>
      <color indexed="81"/>
      <name val="Tahoma"/>
      <family val="2"/>
    </font>
    <font>
      <sz val="16"/>
      <color theme="0"/>
      <name val="Calibri"/>
      <family val="2"/>
      <scheme val="minor"/>
    </font>
    <font>
      <u/>
      <sz val="16"/>
      <color theme="0"/>
      <name val="Calibri"/>
      <family val="2"/>
      <scheme val="minor"/>
    </font>
  </fonts>
  <fills count="4">
    <fill>
      <patternFill patternType="none"/>
    </fill>
    <fill>
      <patternFill patternType="gray125"/>
    </fill>
    <fill>
      <patternFill patternType="solid">
        <fgColor rgb="FFC00000"/>
        <bgColor indexed="64"/>
      </patternFill>
    </fill>
    <fill>
      <patternFill patternType="solid">
        <fgColor theme="0"/>
        <bgColor indexed="64"/>
      </patternFill>
    </fill>
  </fills>
  <borders count="31">
    <border>
      <left/>
      <right/>
      <top/>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52">
    <xf numFmtId="0" fontId="0" fillId="0" borderId="0" xfId="0"/>
    <xf numFmtId="0" fontId="0" fillId="0" borderId="0" xfId="0" applyAlignment="1">
      <alignment vertical="center"/>
    </xf>
    <xf numFmtId="0" fontId="2" fillId="0" borderId="0" xfId="0" applyFont="1" applyAlignment="1">
      <alignment vertical="center"/>
    </xf>
    <xf numFmtId="0" fontId="0" fillId="0" borderId="0" xfId="0" applyAlignment="1">
      <alignment horizontal="center" vertical="center"/>
    </xf>
    <xf numFmtId="0" fontId="0" fillId="0" borderId="0" xfId="0" applyAlignment="1">
      <alignment wrapText="1"/>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5"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1" fillId="2" borderId="4" xfId="0" applyFont="1" applyFill="1" applyBorder="1" applyAlignment="1">
      <alignment vertical="center"/>
    </xf>
    <xf numFmtId="0" fontId="1" fillId="2" borderId="1" xfId="0" applyFont="1" applyFill="1" applyBorder="1" applyAlignment="1">
      <alignment horizontal="center" vertical="center"/>
    </xf>
    <xf numFmtId="0" fontId="0" fillId="0" borderId="0" xfId="0" applyAlignment="1">
      <alignment horizontal="center"/>
    </xf>
    <xf numFmtId="0" fontId="0" fillId="0" borderId="14" xfId="0" applyBorder="1" applyAlignment="1">
      <alignment horizontal="center" vertical="center"/>
    </xf>
    <xf numFmtId="0" fontId="3" fillId="2" borderId="1" xfId="0" applyFont="1" applyFill="1" applyBorder="1" applyAlignment="1">
      <alignment horizontal="center" vertical="center"/>
    </xf>
    <xf numFmtId="0" fontId="0" fillId="0" borderId="10" xfId="0"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0" fillId="0" borderId="12"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0" fontId="1" fillId="2" borderId="17" xfId="0" applyFont="1" applyFill="1" applyBorder="1" applyAlignment="1">
      <alignment vertical="center"/>
    </xf>
    <xf numFmtId="0" fontId="1" fillId="2" borderId="18" xfId="0" applyFont="1" applyFill="1" applyBorder="1" applyAlignment="1">
      <alignment horizontal="center" vertical="center"/>
    </xf>
    <xf numFmtId="0" fontId="0" fillId="0" borderId="19"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6" fillId="0" borderId="5" xfId="0" applyFont="1" applyBorder="1" applyAlignment="1">
      <alignment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0" fontId="6" fillId="0" borderId="13" xfId="0" applyFont="1" applyBorder="1" applyAlignment="1">
      <alignment vertical="center" wrapText="1"/>
    </xf>
    <xf numFmtId="0" fontId="1" fillId="2" borderId="21" xfId="0" applyFont="1" applyFill="1" applyBorder="1" applyAlignment="1">
      <alignment horizontal="center" vertical="center"/>
    </xf>
    <xf numFmtId="0" fontId="0" fillId="0" borderId="22"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3" fillId="2" borderId="20" xfId="0" applyFont="1" applyFill="1" applyBorder="1" applyAlignment="1">
      <alignment horizontal="center" vertical="center"/>
    </xf>
    <xf numFmtId="0" fontId="3" fillId="2" borderId="0" xfId="0" applyFont="1" applyFill="1" applyBorder="1" applyAlignment="1">
      <alignment horizontal="center" vertical="center"/>
    </xf>
    <xf numFmtId="0" fontId="10" fillId="2" borderId="17" xfId="0" applyFont="1" applyFill="1" applyBorder="1" applyAlignment="1">
      <alignment horizontal="left" vertical="top" wrapText="1"/>
    </xf>
    <xf numFmtId="0" fontId="10" fillId="2" borderId="26" xfId="0" applyFont="1" applyFill="1" applyBorder="1" applyAlignment="1">
      <alignment horizontal="left" vertical="top"/>
    </xf>
    <xf numFmtId="0" fontId="10" fillId="2" borderId="21" xfId="0" applyFont="1" applyFill="1" applyBorder="1" applyAlignment="1">
      <alignment horizontal="left" vertical="top"/>
    </xf>
    <xf numFmtId="0" fontId="10" fillId="2" borderId="20" xfId="0" applyFont="1" applyFill="1" applyBorder="1" applyAlignment="1">
      <alignment horizontal="left" vertical="top"/>
    </xf>
    <xf numFmtId="0" fontId="10" fillId="2" borderId="0" xfId="0" applyFont="1" applyFill="1" applyBorder="1" applyAlignment="1">
      <alignment horizontal="left" vertical="top"/>
    </xf>
    <xf numFmtId="0" fontId="10" fillId="2" borderId="27" xfId="0" applyFont="1" applyFill="1" applyBorder="1" applyAlignment="1">
      <alignment horizontal="left" vertical="top"/>
    </xf>
    <xf numFmtId="0" fontId="10" fillId="2" borderId="28" xfId="0" applyFont="1" applyFill="1" applyBorder="1" applyAlignment="1">
      <alignment horizontal="left" vertical="top"/>
    </xf>
    <xf numFmtId="0" fontId="10" fillId="2" borderId="29" xfId="0" applyFont="1" applyFill="1" applyBorder="1" applyAlignment="1">
      <alignment horizontal="left" vertical="top"/>
    </xf>
    <xf numFmtId="0" fontId="10" fillId="2" borderId="30" xfId="0" applyFont="1" applyFill="1" applyBorder="1" applyAlignment="1">
      <alignment horizontal="left" vertical="top"/>
    </xf>
    <xf numFmtId="0" fontId="5" fillId="3" borderId="4" xfId="0" applyFont="1" applyFill="1" applyBorder="1" applyAlignment="1">
      <alignment horizontal="center" vertical="center"/>
    </xf>
    <xf numFmtId="0" fontId="5" fillId="3" borderId="8" xfId="0" applyFont="1" applyFill="1" applyBorder="1" applyAlignment="1">
      <alignment horizontal="center" vertical="center"/>
    </xf>
    <xf numFmtId="0" fontId="5" fillId="3" borderId="9"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1"/>
  <sheetViews>
    <sheetView zoomScale="80" zoomScaleNormal="80" workbookViewId="0">
      <selection activeCell="I5" sqref="I5"/>
    </sheetView>
  </sheetViews>
  <sheetFormatPr baseColWidth="10" defaultRowHeight="15" x14ac:dyDescent="0.25"/>
  <cols>
    <col min="1" max="1" width="40.7109375" style="4" customWidth="1"/>
    <col min="2" max="2" width="3.7109375" style="13" customWidth="1"/>
    <col min="3" max="3" width="5.7109375" style="13" customWidth="1"/>
    <col min="4" max="4" width="3.7109375" style="13" hidden="1" customWidth="1"/>
    <col min="5" max="5" width="4.7109375" style="3" customWidth="1"/>
    <col min="6" max="6" width="2.7109375" customWidth="1"/>
    <col min="7" max="7" width="40.7109375" customWidth="1"/>
    <col min="8" max="8" width="3.7109375" customWidth="1"/>
    <col min="9" max="9" width="3.7109375" style="3" customWidth="1"/>
    <col min="10" max="10" width="3.7109375" style="13" hidden="1" customWidth="1"/>
    <col min="11" max="11" width="4.7109375" style="3" customWidth="1"/>
    <col min="12" max="12" width="2.7109375" customWidth="1"/>
    <col min="13" max="13" width="40.7109375" customWidth="1"/>
    <col min="14" max="14" width="3.7109375" customWidth="1"/>
    <col min="15" max="15" width="3.7109375" style="13" customWidth="1"/>
    <col min="16" max="16" width="3.7109375" style="13" hidden="1" customWidth="1"/>
    <col min="17" max="17" width="4.7109375" style="3" customWidth="1"/>
    <col min="18" max="18" width="2.7109375" customWidth="1"/>
    <col min="19" max="19" width="40.7109375" customWidth="1"/>
    <col min="20" max="20" width="3.7109375" customWidth="1"/>
    <col min="21" max="21" width="3.7109375" style="13" customWidth="1"/>
    <col min="22" max="22" width="3.7109375" style="13" hidden="1" customWidth="1"/>
    <col min="23" max="23" width="4.7109375" style="3" customWidth="1"/>
    <col min="24" max="24" width="0" hidden="1" customWidth="1"/>
  </cols>
  <sheetData>
    <row r="1" spans="1:24" ht="30" customHeight="1" thickBot="1" x14ac:dyDescent="0.3">
      <c r="A1" s="38" t="s">
        <v>23</v>
      </c>
      <c r="B1" s="39"/>
      <c r="C1" s="39"/>
      <c r="D1" s="39"/>
      <c r="E1" s="39"/>
      <c r="F1" s="39"/>
      <c r="G1" s="39"/>
      <c r="H1" s="39"/>
      <c r="I1" s="39"/>
      <c r="J1" s="39"/>
      <c r="K1" s="39"/>
      <c r="L1" s="39"/>
      <c r="M1" s="39"/>
      <c r="N1" s="39"/>
      <c r="O1" s="39"/>
      <c r="P1" s="39"/>
      <c r="Q1" s="39"/>
      <c r="R1" s="39"/>
      <c r="S1" s="39"/>
      <c r="T1" s="36" t="str">
        <f>IF(X1&gt;=(C3*I3*O3*U3)*0.7,"A",IF(AD1&gt;=(C3*I3*O3*U3)*0.5,"B",IF(AD1&gt;=(C3*I3*O3*U3)*0.3,"C","D")))</f>
        <v>A</v>
      </c>
      <c r="U1" s="36"/>
      <c r="V1" s="36"/>
      <c r="W1" s="37"/>
      <c r="X1">
        <f>B3*H3*N3*T3</f>
        <v>256</v>
      </c>
    </row>
    <row r="2" spans="1:24" ht="15.75" thickBot="1" x14ac:dyDescent="0.3"/>
    <row r="3" spans="1:24" ht="15.75" hidden="1" thickBot="1" x14ac:dyDescent="0.3">
      <c r="B3" s="13">
        <f>IF(B4="A",4,IF(B4="B",3,IF(B4="C",1,0)))</f>
        <v>4</v>
      </c>
      <c r="C3" s="13">
        <v>4</v>
      </c>
      <c r="H3" s="13">
        <f>IF(H4="A",4,IF(H4="B",3,IF(H4="C",1,0)))</f>
        <v>4</v>
      </c>
      <c r="I3" s="3">
        <v>4</v>
      </c>
      <c r="N3" s="13">
        <f>IF(N4="A",4,IF(N4="B",3,IF(N4="C",1,0)))</f>
        <v>4</v>
      </c>
      <c r="O3" s="13">
        <v>4</v>
      </c>
      <c r="T3" s="13">
        <f>IF(T4="A",4,IF(T4="B",3,IF(T4="C",1,0)))</f>
        <v>4</v>
      </c>
      <c r="U3" s="13">
        <v>1</v>
      </c>
    </row>
    <row r="4" spans="1:24" s="2" customFormat="1" ht="30" customHeight="1" thickBot="1" x14ac:dyDescent="0.3">
      <c r="A4" s="11" t="s">
        <v>0</v>
      </c>
      <c r="B4" s="12" t="str">
        <f>IF(D4&gt;SUM(C5:C19)*0.7,"A",IF(D4&gt;=SUM(C5:C19)*0.5,"B",IF(D4&gt;=SUM(C5:C19)*0.3,"C","D")))</f>
        <v>A</v>
      </c>
      <c r="C4" s="12" t="s">
        <v>12</v>
      </c>
      <c r="D4" s="12">
        <f>SUM(D5:D21)</f>
        <v>25</v>
      </c>
      <c r="E4" s="12" t="s">
        <v>3</v>
      </c>
      <c r="G4" s="20" t="s">
        <v>1</v>
      </c>
      <c r="H4" s="21" t="str">
        <f>IF(J4&gt;SUM(I5:I21)*0.7,"A",IF(J4&gt;=SUM(I5:I21)*0.5,"B",IF(J4&gt;=SUM(I5:I21)*0.3,"C","D")))</f>
        <v>A</v>
      </c>
      <c r="I4" s="21" t="s">
        <v>12</v>
      </c>
      <c r="J4" s="29">
        <f>SUM(J5:J21)</f>
        <v>36</v>
      </c>
      <c r="K4" s="21" t="s">
        <v>3</v>
      </c>
      <c r="M4" s="20" t="s">
        <v>2</v>
      </c>
      <c r="N4" s="21" t="str">
        <f>IF(P4&gt;SUM(O5:O13)*0.7,"A",IF(P4&gt;=SUM(O5:O13)*0.5,"B",IF(P4&gt;=SUM(O5:O13)*0.3,"C","D")))</f>
        <v>A</v>
      </c>
      <c r="O4" s="21" t="s">
        <v>12</v>
      </c>
      <c r="P4" s="21">
        <f>SUM(P5:P14)</f>
        <v>17</v>
      </c>
      <c r="Q4" s="29" t="s">
        <v>3</v>
      </c>
      <c r="S4" s="20" t="s">
        <v>52</v>
      </c>
      <c r="T4" s="21" t="str">
        <f>IF(PRODUCT(V5:V14),"A","D")</f>
        <v>A</v>
      </c>
      <c r="U4" s="21" t="s">
        <v>12</v>
      </c>
      <c r="V4" s="21">
        <f>PRODUCT(V5:V14)</f>
        <v>1</v>
      </c>
      <c r="W4" s="29" t="s">
        <v>3</v>
      </c>
    </row>
    <row r="5" spans="1:24" s="1" customFormat="1" ht="25.5" x14ac:dyDescent="0.25">
      <c r="A5" s="25" t="s">
        <v>60</v>
      </c>
      <c r="B5" s="16">
        <v>5</v>
      </c>
      <c r="C5" s="5">
        <v>2</v>
      </c>
      <c r="D5" s="5">
        <f>(B5/E5)*C5</f>
        <v>2</v>
      </c>
      <c r="E5" s="5">
        <v>5</v>
      </c>
      <c r="G5" s="28" t="s">
        <v>4</v>
      </c>
      <c r="H5" s="19">
        <v>2</v>
      </c>
      <c r="I5" s="14">
        <v>3</v>
      </c>
      <c r="J5" s="30">
        <f>(H5/K5)*I5</f>
        <v>3</v>
      </c>
      <c r="K5" s="22">
        <v>2</v>
      </c>
      <c r="M5" s="28" t="s">
        <v>16</v>
      </c>
      <c r="N5" s="19">
        <v>2</v>
      </c>
      <c r="O5" s="14">
        <v>3</v>
      </c>
      <c r="P5" s="14">
        <f>(N5/Q5)*O5</f>
        <v>3</v>
      </c>
      <c r="Q5" s="33">
        <v>2</v>
      </c>
      <c r="S5" s="28" t="s">
        <v>47</v>
      </c>
      <c r="T5" s="19">
        <v>1</v>
      </c>
      <c r="U5" s="14">
        <v>1</v>
      </c>
      <c r="V5" s="14">
        <f>(T5/W5)*U5</f>
        <v>1</v>
      </c>
      <c r="W5" s="33">
        <v>1</v>
      </c>
    </row>
    <row r="6" spans="1:24" s="1" customFormat="1" ht="25.5" x14ac:dyDescent="0.25">
      <c r="A6" s="26" t="s">
        <v>38</v>
      </c>
      <c r="B6" s="17">
        <v>4</v>
      </c>
      <c r="C6" s="6">
        <v>2</v>
      </c>
      <c r="D6" s="6">
        <f t="shared" ref="D6:D19" si="0">(B6/E6)*C6</f>
        <v>2</v>
      </c>
      <c r="E6" s="6">
        <v>4</v>
      </c>
      <c r="G6" s="26" t="s">
        <v>5</v>
      </c>
      <c r="H6" s="17">
        <v>1</v>
      </c>
      <c r="I6" s="6">
        <v>3</v>
      </c>
      <c r="J6" s="31">
        <f t="shared" ref="J6:J19" si="1">(H6/K6)*I6</f>
        <v>3</v>
      </c>
      <c r="K6" s="23">
        <v>1</v>
      </c>
      <c r="M6" s="26" t="s">
        <v>18</v>
      </c>
      <c r="N6" s="17">
        <v>1</v>
      </c>
      <c r="O6" s="6">
        <v>3</v>
      </c>
      <c r="P6" s="6">
        <f t="shared" ref="P6:P12" si="2">(N6/Q6)*O6</f>
        <v>3</v>
      </c>
      <c r="Q6" s="34">
        <v>1</v>
      </c>
      <c r="S6" s="26" t="s">
        <v>48</v>
      </c>
      <c r="T6" s="17">
        <v>1</v>
      </c>
      <c r="U6" s="6">
        <v>1</v>
      </c>
      <c r="V6" s="6">
        <f t="shared" ref="V6:V14" si="3">(T6/W6)*U6</f>
        <v>1</v>
      </c>
      <c r="W6" s="34">
        <v>1</v>
      </c>
    </row>
    <row r="7" spans="1:24" s="1" customFormat="1" ht="25.5" x14ac:dyDescent="0.25">
      <c r="A7" s="26" t="s">
        <v>61</v>
      </c>
      <c r="B7" s="17">
        <v>1</v>
      </c>
      <c r="C7" s="6">
        <v>3</v>
      </c>
      <c r="D7" s="6">
        <f t="shared" si="0"/>
        <v>3</v>
      </c>
      <c r="E7" s="6">
        <v>1</v>
      </c>
      <c r="G7" s="26" t="s">
        <v>6</v>
      </c>
      <c r="H7" s="17">
        <v>1</v>
      </c>
      <c r="I7" s="6">
        <v>2</v>
      </c>
      <c r="J7" s="31">
        <f t="shared" si="1"/>
        <v>1</v>
      </c>
      <c r="K7" s="23">
        <v>2</v>
      </c>
      <c r="M7" s="26" t="s">
        <v>19</v>
      </c>
      <c r="N7" s="17">
        <v>1</v>
      </c>
      <c r="O7" s="6">
        <v>2</v>
      </c>
      <c r="P7" s="6">
        <f t="shared" si="2"/>
        <v>2</v>
      </c>
      <c r="Q7" s="34">
        <v>1</v>
      </c>
      <c r="S7" s="26" t="s">
        <v>51</v>
      </c>
      <c r="T7" s="17">
        <v>1</v>
      </c>
      <c r="U7" s="6">
        <v>1</v>
      </c>
      <c r="V7" s="6">
        <f t="shared" si="3"/>
        <v>1</v>
      </c>
      <c r="W7" s="34">
        <v>1</v>
      </c>
    </row>
    <row r="8" spans="1:24" s="1" customFormat="1" ht="25.5" x14ac:dyDescent="0.25">
      <c r="A8" s="26" t="s">
        <v>39</v>
      </c>
      <c r="B8" s="17">
        <v>1</v>
      </c>
      <c r="C8" s="6">
        <v>3</v>
      </c>
      <c r="D8" s="6">
        <f t="shared" si="0"/>
        <v>3</v>
      </c>
      <c r="E8" s="6">
        <v>1</v>
      </c>
      <c r="G8" s="26" t="s">
        <v>7</v>
      </c>
      <c r="H8" s="17">
        <v>2</v>
      </c>
      <c r="I8" s="6">
        <v>3</v>
      </c>
      <c r="J8" s="31">
        <f t="shared" si="1"/>
        <v>3</v>
      </c>
      <c r="K8" s="23">
        <v>2</v>
      </c>
      <c r="M8" s="26" t="s">
        <v>20</v>
      </c>
      <c r="N8" s="17">
        <v>1</v>
      </c>
      <c r="O8" s="6">
        <v>2</v>
      </c>
      <c r="P8" s="6">
        <f t="shared" si="2"/>
        <v>2</v>
      </c>
      <c r="Q8" s="34">
        <v>1</v>
      </c>
      <c r="S8" s="26" t="s">
        <v>50</v>
      </c>
      <c r="T8" s="17">
        <v>1</v>
      </c>
      <c r="U8" s="6">
        <v>1</v>
      </c>
      <c r="V8" s="6">
        <f t="shared" si="3"/>
        <v>1</v>
      </c>
      <c r="W8" s="34">
        <v>1</v>
      </c>
    </row>
    <row r="9" spans="1:24" s="1" customFormat="1" ht="38.25" x14ac:dyDescent="0.25">
      <c r="A9" s="26" t="s">
        <v>62</v>
      </c>
      <c r="B9" s="17">
        <v>0</v>
      </c>
      <c r="C9" s="6">
        <v>2</v>
      </c>
      <c r="D9" s="6">
        <f t="shared" si="0"/>
        <v>0</v>
      </c>
      <c r="E9" s="6">
        <v>1</v>
      </c>
      <c r="G9" s="26" t="s">
        <v>8</v>
      </c>
      <c r="H9" s="17">
        <v>1</v>
      </c>
      <c r="I9" s="6">
        <v>2</v>
      </c>
      <c r="J9" s="31">
        <f t="shared" si="1"/>
        <v>1</v>
      </c>
      <c r="K9" s="23">
        <v>2</v>
      </c>
      <c r="M9" s="26" t="s">
        <v>70</v>
      </c>
      <c r="N9" s="17">
        <v>0</v>
      </c>
      <c r="O9" s="6">
        <v>2</v>
      </c>
      <c r="P9" s="6">
        <f t="shared" si="2"/>
        <v>0</v>
      </c>
      <c r="Q9" s="34">
        <v>2</v>
      </c>
      <c r="S9" s="26" t="s">
        <v>49</v>
      </c>
      <c r="T9" s="17">
        <v>1</v>
      </c>
      <c r="U9" s="6">
        <v>1</v>
      </c>
      <c r="V9" s="6">
        <f t="shared" si="3"/>
        <v>1</v>
      </c>
      <c r="W9" s="34">
        <v>1</v>
      </c>
    </row>
    <row r="10" spans="1:24" s="1" customFormat="1" ht="25.5" x14ac:dyDescent="0.25">
      <c r="A10" s="26" t="s">
        <v>40</v>
      </c>
      <c r="B10" s="17">
        <v>1</v>
      </c>
      <c r="C10" s="6">
        <v>3</v>
      </c>
      <c r="D10" s="6">
        <f t="shared" si="0"/>
        <v>3</v>
      </c>
      <c r="E10" s="6">
        <v>1</v>
      </c>
      <c r="G10" s="26" t="s">
        <v>11</v>
      </c>
      <c r="H10" s="17">
        <v>1</v>
      </c>
      <c r="I10" s="6">
        <v>3</v>
      </c>
      <c r="J10" s="31">
        <f t="shared" si="1"/>
        <v>3</v>
      </c>
      <c r="K10" s="23">
        <v>1</v>
      </c>
      <c r="M10" s="26" t="s">
        <v>22</v>
      </c>
      <c r="N10" s="17">
        <v>1</v>
      </c>
      <c r="O10" s="6">
        <v>2</v>
      </c>
      <c r="P10" s="6">
        <f t="shared" si="2"/>
        <v>1</v>
      </c>
      <c r="Q10" s="34">
        <v>2</v>
      </c>
      <c r="S10" s="26" t="s">
        <v>54</v>
      </c>
      <c r="T10" s="17">
        <v>1</v>
      </c>
      <c r="U10" s="6">
        <v>1</v>
      </c>
      <c r="V10" s="6">
        <f t="shared" si="3"/>
        <v>1</v>
      </c>
      <c r="W10" s="34">
        <v>1</v>
      </c>
    </row>
    <row r="11" spans="1:24" s="1" customFormat="1" ht="25.5" x14ac:dyDescent="0.25">
      <c r="A11" s="26" t="s">
        <v>64</v>
      </c>
      <c r="B11" s="17">
        <v>1</v>
      </c>
      <c r="C11" s="6">
        <v>3</v>
      </c>
      <c r="D11" s="6">
        <f t="shared" si="0"/>
        <v>3</v>
      </c>
      <c r="E11" s="6">
        <v>1</v>
      </c>
      <c r="G11" s="26" t="s">
        <v>10</v>
      </c>
      <c r="H11" s="17">
        <v>1</v>
      </c>
      <c r="I11" s="6">
        <v>3</v>
      </c>
      <c r="J11" s="31">
        <f t="shared" si="1"/>
        <v>3</v>
      </c>
      <c r="K11" s="23">
        <v>1</v>
      </c>
      <c r="M11" s="26" t="s">
        <v>21</v>
      </c>
      <c r="N11" s="17">
        <v>1</v>
      </c>
      <c r="O11" s="6">
        <v>2</v>
      </c>
      <c r="P11" s="6">
        <f t="shared" si="2"/>
        <v>1</v>
      </c>
      <c r="Q11" s="34">
        <v>2</v>
      </c>
      <c r="S11" s="26" t="s">
        <v>55</v>
      </c>
      <c r="T11" s="17">
        <v>1</v>
      </c>
      <c r="U11" s="6">
        <v>1</v>
      </c>
      <c r="V11" s="6">
        <f t="shared" si="3"/>
        <v>1</v>
      </c>
      <c r="W11" s="34">
        <v>1</v>
      </c>
    </row>
    <row r="12" spans="1:24" s="1" customFormat="1" ht="25.5" x14ac:dyDescent="0.25">
      <c r="A12" s="26" t="s">
        <v>41</v>
      </c>
      <c r="B12" s="17">
        <v>1</v>
      </c>
      <c r="C12" s="6">
        <v>2</v>
      </c>
      <c r="D12" s="6">
        <f t="shared" si="0"/>
        <v>2</v>
      </c>
      <c r="E12" s="6">
        <v>1</v>
      </c>
      <c r="G12" s="26" t="s">
        <v>9</v>
      </c>
      <c r="H12" s="17">
        <v>1</v>
      </c>
      <c r="I12" s="6">
        <v>3</v>
      </c>
      <c r="J12" s="31">
        <f t="shared" si="1"/>
        <v>3</v>
      </c>
      <c r="K12" s="23">
        <v>1</v>
      </c>
      <c r="M12" s="26" t="s">
        <v>34</v>
      </c>
      <c r="N12" s="17">
        <v>1</v>
      </c>
      <c r="O12" s="6">
        <v>2</v>
      </c>
      <c r="P12" s="6">
        <f t="shared" si="2"/>
        <v>2</v>
      </c>
      <c r="Q12" s="34">
        <v>1</v>
      </c>
      <c r="S12" s="26" t="s">
        <v>56</v>
      </c>
      <c r="T12" s="17">
        <v>1</v>
      </c>
      <c r="U12" s="6">
        <v>1</v>
      </c>
      <c r="V12" s="6">
        <f t="shared" si="3"/>
        <v>1</v>
      </c>
      <c r="W12" s="34">
        <v>1</v>
      </c>
    </row>
    <row r="13" spans="1:24" s="1" customFormat="1" ht="49.5" customHeight="1" x14ac:dyDescent="0.25">
      <c r="A13" s="26" t="s">
        <v>65</v>
      </c>
      <c r="B13" s="17">
        <v>1</v>
      </c>
      <c r="C13" s="6">
        <v>1</v>
      </c>
      <c r="D13" s="6">
        <f t="shared" si="0"/>
        <v>1</v>
      </c>
      <c r="E13" s="6">
        <v>1</v>
      </c>
      <c r="G13" s="26" t="s">
        <v>67</v>
      </c>
      <c r="H13" s="17">
        <v>1</v>
      </c>
      <c r="I13" s="6">
        <v>3</v>
      </c>
      <c r="J13" s="31">
        <f t="shared" si="1"/>
        <v>3</v>
      </c>
      <c r="K13" s="23">
        <v>1</v>
      </c>
      <c r="M13" s="26" t="s">
        <v>53</v>
      </c>
      <c r="N13" s="17">
        <v>0</v>
      </c>
      <c r="O13" s="6">
        <v>2</v>
      </c>
      <c r="P13" s="6">
        <f t="shared" ref="P13" si="4">(N13/Q13)*O13</f>
        <v>0</v>
      </c>
      <c r="Q13" s="34">
        <v>2</v>
      </c>
      <c r="S13" s="26" t="s">
        <v>71</v>
      </c>
      <c r="T13" s="17">
        <v>1</v>
      </c>
      <c r="U13" s="6">
        <v>1</v>
      </c>
      <c r="V13" s="6">
        <f t="shared" si="3"/>
        <v>1</v>
      </c>
      <c r="W13" s="34">
        <v>1</v>
      </c>
    </row>
    <row r="14" spans="1:24" s="1" customFormat="1" ht="26.25" thickBot="1" x14ac:dyDescent="0.3">
      <c r="A14" s="26" t="s">
        <v>63</v>
      </c>
      <c r="B14" s="17">
        <v>0</v>
      </c>
      <c r="C14" s="6">
        <v>3</v>
      </c>
      <c r="D14" s="6">
        <f t="shared" si="0"/>
        <v>0</v>
      </c>
      <c r="E14" s="6">
        <v>1</v>
      </c>
      <c r="G14" s="26" t="s">
        <v>13</v>
      </c>
      <c r="H14" s="17">
        <v>2</v>
      </c>
      <c r="I14" s="6">
        <v>2</v>
      </c>
      <c r="J14" s="31">
        <f t="shared" si="1"/>
        <v>2</v>
      </c>
      <c r="K14" s="23">
        <v>2</v>
      </c>
      <c r="M14" s="27" t="s">
        <v>24</v>
      </c>
      <c r="N14" s="18">
        <v>3</v>
      </c>
      <c r="O14" s="7">
        <v>3</v>
      </c>
      <c r="P14" s="7">
        <f t="shared" ref="P14" si="5">(N14/Q14)*O14</f>
        <v>3</v>
      </c>
      <c r="Q14" s="35">
        <v>3</v>
      </c>
      <c r="S14" s="27" t="s">
        <v>57</v>
      </c>
      <c r="T14" s="18">
        <v>1</v>
      </c>
      <c r="U14" s="7">
        <v>1</v>
      </c>
      <c r="V14" s="7">
        <f t="shared" si="3"/>
        <v>1</v>
      </c>
      <c r="W14" s="35">
        <v>1</v>
      </c>
    </row>
    <row r="15" spans="1:24" ht="26.25" thickBot="1" x14ac:dyDescent="0.3">
      <c r="A15" s="26" t="s">
        <v>66</v>
      </c>
      <c r="B15" s="17">
        <v>1</v>
      </c>
      <c r="C15" s="6">
        <v>2</v>
      </c>
      <c r="D15" s="6">
        <f t="shared" si="0"/>
        <v>2</v>
      </c>
      <c r="E15" s="6">
        <v>1</v>
      </c>
      <c r="G15" s="26" t="s">
        <v>14</v>
      </c>
      <c r="H15" s="17">
        <v>1</v>
      </c>
      <c r="I15" s="6">
        <v>2</v>
      </c>
      <c r="J15" s="31">
        <f t="shared" si="1"/>
        <v>1</v>
      </c>
      <c r="K15" s="23">
        <v>2</v>
      </c>
    </row>
    <row r="16" spans="1:24" ht="25.5" x14ac:dyDescent="0.25">
      <c r="A16" s="26" t="s">
        <v>42</v>
      </c>
      <c r="B16" s="17">
        <v>1</v>
      </c>
      <c r="C16" s="6">
        <v>2</v>
      </c>
      <c r="D16" s="6">
        <f t="shared" si="0"/>
        <v>2</v>
      </c>
      <c r="E16" s="6">
        <v>1</v>
      </c>
      <c r="G16" s="26" t="s">
        <v>68</v>
      </c>
      <c r="H16" s="17">
        <v>2</v>
      </c>
      <c r="I16" s="6">
        <v>2</v>
      </c>
      <c r="J16" s="31">
        <f t="shared" si="1"/>
        <v>2</v>
      </c>
      <c r="K16" s="23">
        <v>2</v>
      </c>
      <c r="M16" s="40" t="s">
        <v>59</v>
      </c>
      <c r="N16" s="41"/>
      <c r="O16" s="41"/>
      <c r="P16" s="41"/>
      <c r="Q16" s="41"/>
      <c r="R16" s="41"/>
      <c r="S16" s="41"/>
      <c r="T16" s="41"/>
      <c r="U16" s="41"/>
      <c r="V16" s="41"/>
      <c r="W16" s="42"/>
    </row>
    <row r="17" spans="1:23" ht="25.5" x14ac:dyDescent="0.25">
      <c r="A17" s="26" t="s">
        <v>43</v>
      </c>
      <c r="B17" s="17">
        <v>1</v>
      </c>
      <c r="C17" s="6">
        <v>2</v>
      </c>
      <c r="D17" s="6">
        <f t="shared" si="0"/>
        <v>2</v>
      </c>
      <c r="E17" s="6">
        <v>1</v>
      </c>
      <c r="G17" s="26" t="s">
        <v>46</v>
      </c>
      <c r="H17" s="17">
        <v>1</v>
      </c>
      <c r="I17" s="6">
        <v>3</v>
      </c>
      <c r="J17" s="31">
        <f t="shared" si="1"/>
        <v>3</v>
      </c>
      <c r="K17" s="23">
        <v>1</v>
      </c>
      <c r="M17" s="43"/>
      <c r="N17" s="44"/>
      <c r="O17" s="44"/>
      <c r="P17" s="44"/>
      <c r="Q17" s="44"/>
      <c r="R17" s="44"/>
      <c r="S17" s="44"/>
      <c r="T17" s="44"/>
      <c r="U17" s="44"/>
      <c r="V17" s="44"/>
      <c r="W17" s="45"/>
    </row>
    <row r="18" spans="1:23" ht="25.5" x14ac:dyDescent="0.25">
      <c r="A18" s="26" t="s">
        <v>44</v>
      </c>
      <c r="B18" s="17">
        <v>0</v>
      </c>
      <c r="C18" s="6">
        <v>3</v>
      </c>
      <c r="D18" s="6">
        <f t="shared" si="0"/>
        <v>0</v>
      </c>
      <c r="E18" s="6">
        <v>1</v>
      </c>
      <c r="G18" s="26" t="s">
        <v>17</v>
      </c>
      <c r="H18" s="17">
        <v>2</v>
      </c>
      <c r="I18" s="6">
        <v>1</v>
      </c>
      <c r="J18" s="31">
        <f t="shared" si="1"/>
        <v>1</v>
      </c>
      <c r="K18" s="23">
        <v>2</v>
      </c>
      <c r="M18" s="43"/>
      <c r="N18" s="44"/>
      <c r="O18" s="44"/>
      <c r="P18" s="44"/>
      <c r="Q18" s="44"/>
      <c r="R18" s="44"/>
      <c r="S18" s="44"/>
      <c r="T18" s="44"/>
      <c r="U18" s="44"/>
      <c r="V18" s="44"/>
      <c r="W18" s="45"/>
    </row>
    <row r="19" spans="1:23" ht="26.25" thickBot="1" x14ac:dyDescent="0.3">
      <c r="A19" s="27" t="s">
        <v>45</v>
      </c>
      <c r="B19" s="18">
        <v>0</v>
      </c>
      <c r="C19" s="7">
        <v>2</v>
      </c>
      <c r="D19" s="7">
        <f t="shared" si="0"/>
        <v>0</v>
      </c>
      <c r="E19" s="7">
        <v>1</v>
      </c>
      <c r="G19" s="26" t="s">
        <v>15</v>
      </c>
      <c r="H19" s="17">
        <v>2</v>
      </c>
      <c r="I19" s="6">
        <v>3</v>
      </c>
      <c r="J19" s="31">
        <f t="shared" si="1"/>
        <v>3</v>
      </c>
      <c r="K19" s="23">
        <v>2</v>
      </c>
      <c r="M19" s="43"/>
      <c r="N19" s="44"/>
      <c r="O19" s="44"/>
      <c r="P19" s="44"/>
      <c r="Q19" s="44"/>
      <c r="R19" s="44"/>
      <c r="S19" s="44"/>
      <c r="T19" s="44"/>
      <c r="U19" s="44"/>
      <c r="V19" s="44"/>
      <c r="W19" s="45"/>
    </row>
    <row r="20" spans="1:23" ht="15.75" thickBot="1" x14ac:dyDescent="0.3">
      <c r="G20" s="26" t="s">
        <v>58</v>
      </c>
      <c r="H20" s="17">
        <v>2</v>
      </c>
      <c r="I20" s="6">
        <v>1</v>
      </c>
      <c r="J20" s="31">
        <f t="shared" ref="J20" si="6">(H20/K20)*I20</f>
        <v>1</v>
      </c>
      <c r="K20" s="23">
        <v>2</v>
      </c>
      <c r="M20" s="46"/>
      <c r="N20" s="47"/>
      <c r="O20" s="47"/>
      <c r="P20" s="47"/>
      <c r="Q20" s="47"/>
      <c r="R20" s="47"/>
      <c r="S20" s="47"/>
      <c r="T20" s="47"/>
      <c r="U20" s="47"/>
      <c r="V20" s="47"/>
      <c r="W20" s="48"/>
    </row>
    <row r="21" spans="1:23" ht="77.25" thickBot="1" x14ac:dyDescent="0.3">
      <c r="G21" s="27" t="s">
        <v>69</v>
      </c>
      <c r="H21" s="18">
        <v>0</v>
      </c>
      <c r="I21" s="7">
        <v>2</v>
      </c>
      <c r="J21" s="32">
        <f t="shared" ref="J21" si="7">(H21/K21)*I21</f>
        <v>0</v>
      </c>
      <c r="K21" s="24">
        <v>1</v>
      </c>
    </row>
  </sheetData>
  <sheetProtection password="CF65" sheet="1" objects="1" scenarios="1"/>
  <mergeCells count="3">
    <mergeCell ref="T1:W1"/>
    <mergeCell ref="A1:S1"/>
    <mergeCell ref="M16:W20"/>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tabSelected="1" workbookViewId="0">
      <selection activeCell="C5" sqref="C5"/>
    </sheetView>
  </sheetViews>
  <sheetFormatPr baseColWidth="10" defaultRowHeight="15" x14ac:dyDescent="0.25"/>
  <cols>
    <col min="1" max="1" width="40.7109375" style="4" customWidth="1"/>
    <col min="2" max="3" width="3.7109375" style="13" customWidth="1"/>
    <col min="4" max="4" width="3.7109375" style="13" hidden="1" customWidth="1"/>
    <col min="5" max="5" width="4.7109375" style="3" customWidth="1"/>
  </cols>
  <sheetData>
    <row r="1" spans="1:5" ht="30" customHeight="1" thickBot="1" x14ac:dyDescent="0.3">
      <c r="A1" s="15" t="s">
        <v>37</v>
      </c>
      <c r="B1" s="49" t="str">
        <f>B3</f>
        <v>C</v>
      </c>
      <c r="C1" s="50"/>
      <c r="D1" s="50"/>
      <c r="E1" s="51"/>
    </row>
    <row r="2" spans="1:5" ht="15.75" thickBot="1" x14ac:dyDescent="0.3"/>
    <row r="3" spans="1:5" ht="15.75" thickBot="1" x14ac:dyDescent="0.3">
      <c r="A3" s="11" t="s">
        <v>25</v>
      </c>
      <c r="B3" s="12" t="str">
        <f>IF(D3&gt;16,"A",IF(D3&gt;10.5,"B",IF(D3&gt;5.5,"C","D")))</f>
        <v>C</v>
      </c>
      <c r="C3" s="12" t="s">
        <v>12</v>
      </c>
      <c r="D3" s="12">
        <f>SUM(D4:D13)</f>
        <v>9</v>
      </c>
      <c r="E3" s="12" t="s">
        <v>3</v>
      </c>
    </row>
    <row r="4" spans="1:5" ht="30" x14ac:dyDescent="0.25">
      <c r="A4" s="8" t="s">
        <v>26</v>
      </c>
      <c r="B4" s="16">
        <v>0</v>
      </c>
      <c r="C4" s="5">
        <v>3</v>
      </c>
      <c r="D4" s="5">
        <f>(B4/E4)*C4</f>
        <v>0</v>
      </c>
      <c r="E4" s="5">
        <v>2</v>
      </c>
    </row>
    <row r="5" spans="1:5" ht="30" x14ac:dyDescent="0.25">
      <c r="A5" s="9" t="s">
        <v>27</v>
      </c>
      <c r="B5" s="17">
        <v>1</v>
      </c>
      <c r="C5" s="6">
        <v>3</v>
      </c>
      <c r="D5" s="6">
        <f t="shared" ref="D5:D13" si="0">(B5/E5)*C5</f>
        <v>1.5</v>
      </c>
      <c r="E5" s="6">
        <v>2</v>
      </c>
    </row>
    <row r="6" spans="1:5" ht="30" x14ac:dyDescent="0.25">
      <c r="A6" s="9" t="s">
        <v>28</v>
      </c>
      <c r="B6" s="17">
        <v>2</v>
      </c>
      <c r="C6" s="6">
        <v>3</v>
      </c>
      <c r="D6" s="6">
        <f t="shared" si="0"/>
        <v>3</v>
      </c>
      <c r="E6" s="6">
        <v>2</v>
      </c>
    </row>
    <row r="7" spans="1:5" ht="30" x14ac:dyDescent="0.25">
      <c r="A7" s="9" t="s">
        <v>29</v>
      </c>
      <c r="B7" s="17">
        <v>0</v>
      </c>
      <c r="C7" s="6">
        <v>2</v>
      </c>
      <c r="D7" s="6">
        <f t="shared" si="0"/>
        <v>0</v>
      </c>
      <c r="E7" s="6">
        <v>2</v>
      </c>
    </row>
    <row r="8" spans="1:5" ht="30" x14ac:dyDescent="0.25">
      <c r="A8" s="9" t="s">
        <v>30</v>
      </c>
      <c r="B8" s="17">
        <v>1</v>
      </c>
      <c r="C8" s="6">
        <v>2</v>
      </c>
      <c r="D8" s="6">
        <f t="shared" si="0"/>
        <v>2</v>
      </c>
      <c r="E8" s="6">
        <v>1</v>
      </c>
    </row>
    <row r="9" spans="1:5" ht="30" x14ac:dyDescent="0.25">
      <c r="A9" s="9" t="s">
        <v>31</v>
      </c>
      <c r="B9" s="17">
        <v>0</v>
      </c>
      <c r="C9" s="6">
        <v>2</v>
      </c>
      <c r="D9" s="6">
        <f t="shared" si="0"/>
        <v>0</v>
      </c>
      <c r="E9" s="6">
        <v>2</v>
      </c>
    </row>
    <row r="10" spans="1:5" ht="30" x14ac:dyDescent="0.25">
      <c r="A10" s="9" t="s">
        <v>32</v>
      </c>
      <c r="B10" s="17">
        <v>0</v>
      </c>
      <c r="C10" s="6">
        <v>2</v>
      </c>
      <c r="D10" s="6">
        <f t="shared" si="0"/>
        <v>0</v>
      </c>
      <c r="E10" s="6">
        <v>2</v>
      </c>
    </row>
    <row r="11" spans="1:5" ht="30" x14ac:dyDescent="0.25">
      <c r="A11" s="9" t="s">
        <v>33</v>
      </c>
      <c r="B11" s="17">
        <v>1</v>
      </c>
      <c r="C11" s="6">
        <v>3</v>
      </c>
      <c r="D11" s="6">
        <f t="shared" si="0"/>
        <v>1.5</v>
      </c>
      <c r="E11" s="6">
        <v>2</v>
      </c>
    </row>
    <row r="12" spans="1:5" ht="30" x14ac:dyDescent="0.25">
      <c r="A12" s="9" t="s">
        <v>35</v>
      </c>
      <c r="B12" s="17">
        <v>1</v>
      </c>
      <c r="C12" s="6">
        <v>1</v>
      </c>
      <c r="D12" s="6">
        <f t="shared" si="0"/>
        <v>1</v>
      </c>
      <c r="E12" s="6">
        <v>1</v>
      </c>
    </row>
    <row r="13" spans="1:5" ht="30.75" thickBot="1" x14ac:dyDescent="0.3">
      <c r="A13" s="10" t="s">
        <v>36</v>
      </c>
      <c r="B13" s="18">
        <v>0</v>
      </c>
      <c r="C13" s="7">
        <v>1</v>
      </c>
      <c r="D13" s="7">
        <f t="shared" si="0"/>
        <v>0</v>
      </c>
      <c r="E13" s="7">
        <v>1</v>
      </c>
    </row>
  </sheetData>
  <sheetProtection password="DE90" sheet="1" objects="1" scenarios="1"/>
  <mergeCells count="1">
    <mergeCell ref="B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Projet</vt:lpstr>
      <vt:lpstr>Cahier de 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Diet Jean-Aymeric</dc:creator>
  <cp:lastModifiedBy>Etienne</cp:lastModifiedBy>
  <dcterms:created xsi:type="dcterms:W3CDTF">2016-06-08T21:12:26Z</dcterms:created>
  <dcterms:modified xsi:type="dcterms:W3CDTF">2017-06-23T09:11:37Z</dcterms:modified>
</cp:coreProperties>
</file>