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281169\Documents\EnergyScope\EnergyScopeFR_Biomass_supply_curves\data\"/>
    </mc:Choice>
  </mc:AlternateContent>
  <xr:revisionPtr revIDLastSave="0" documentId="13_ncr:1_{6BC3C43B-C49C-490F-B1C1-AD535D9B6DEB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Case studies assumptions" sheetId="2" r:id="rId1"/>
    <sheet name="Sustainable fuel regulations" sheetId="6" r:id="rId2"/>
    <sheet name="SNBC-3 update" sheetId="1" r:id="rId3"/>
    <sheet name="Geological sequestration" sheetId="4" r:id="rId4"/>
    <sheet name="Energy crops GHG impacts" sheetId="3" r:id="rId5"/>
    <sheet name="Aviation non-CO2 effects" sheetId="5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3" l="1"/>
  <c r="B14" i="3"/>
  <c r="F77" i="3"/>
  <c r="F71" i="3"/>
  <c r="E78" i="3"/>
  <c r="E79" i="3"/>
  <c r="E80" i="3"/>
  <c r="E77" i="3"/>
  <c r="E72" i="3"/>
  <c r="E73" i="3"/>
  <c r="E74" i="3"/>
  <c r="E71" i="3"/>
  <c r="C15" i="3"/>
  <c r="B15" i="3"/>
  <c r="B6" i="4"/>
  <c r="B5" i="4"/>
  <c r="E10" i="2"/>
  <c r="G2" i="1"/>
  <c r="F2" i="1"/>
</calcChain>
</file>

<file path=xl/sharedStrings.xml><?xml version="1.0" encoding="utf-8"?>
<sst xmlns="http://schemas.openxmlformats.org/spreadsheetml/2006/main" count="99" uniqueCount="79">
  <si>
    <t>Merceron et al., 2024</t>
  </si>
  <si>
    <t>de Chambost et al., 2026</t>
  </si>
  <si>
    <t>Assumption SNBC 2</t>
  </si>
  <si>
    <t>Assumption SNBC 3</t>
  </si>
  <si>
    <t>Parameter</t>
  </si>
  <si>
    <t>Agriculture emissions (MtCO2eq/y)</t>
  </si>
  <si>
    <t>EnergyScope parameter</t>
  </si>
  <si>
    <t>AGRICULTURE_EMISSIONS</t>
  </si>
  <si>
    <t>NATURAL_CO2_SEQUESTRATION</t>
  </si>
  <si>
    <t>Comments on evolution</t>
  </si>
  <si>
    <t>Natural carbon sinks (MtCO2eq/y)</t>
  </si>
  <si>
    <t>Forestry soil organic carbon sink (MtCO2eq/y)</t>
  </si>
  <si>
    <t>Effects of climate change (drought, bark beetle crisis, fires) on tree mortality, based on IGN-FCBA (2024)</t>
  </si>
  <si>
    <t>/</t>
  </si>
  <si>
    <t>New consideration, from IGN-FCBA (2024)</t>
  </si>
  <si>
    <t>From ADEME, 2021</t>
  </si>
  <si>
    <t>E-biofuel techno</t>
  </si>
  <si>
    <t>Yes</t>
  </si>
  <si>
    <t>No</t>
  </si>
  <si>
    <t>ReFuel EU + Fuel EU blinding mandates</t>
  </si>
  <si>
    <t>ReFuel EU + Fuel EU sustainability constraints</t>
  </si>
  <si>
    <t># Scenarios</t>
  </si>
  <si>
    <t>LOW</t>
  </si>
  <si>
    <t>MED</t>
  </si>
  <si>
    <t>HIGH</t>
  </si>
  <si>
    <t>Biomass scenario availability (ENSPRESO supply curves)</t>
  </si>
  <si>
    <t>Energy crops emissions factors (miscanthus, switchgrass, willow, poplar)</t>
  </si>
  <si>
    <t>JRC (HIGH)</t>
  </si>
  <si>
    <t>Jeswani (MED)</t>
  </si>
  <si>
    <t>El Akkari (LOW)</t>
  </si>
  <si>
    <t>SNBC assumptions (Agriculture emissions, Natural sequestration, Jet fuel demand)</t>
  </si>
  <si>
    <t>Aviation non-CO2 effects</t>
  </si>
  <si>
    <t xml:space="preserve">Geological sequestration </t>
  </si>
  <si>
    <t>Main parameters</t>
  </si>
  <si>
    <t>Assumptions</t>
  </si>
  <si>
    <t>Lee (New)</t>
  </si>
  <si>
    <t>SNBC-3 (New)</t>
  </si>
  <si>
    <t>Allow or not the hybrid e-biofuel pathway</t>
  </si>
  <si>
    <t>Minimum 70% of SAF in the kerosene mix in 2050, including a minimum share of 35 % of RFNBO (e-fuel)</t>
  </si>
  <si>
    <t>Maximum emission threshold of -65 % for biofuels and -70% for e-fuels, compared to a fossil reference of 94 gCO2/MJ</t>
  </si>
  <si>
    <t>CO2 Aviation emissions (incl. International bunkers)</t>
  </si>
  <si>
    <t>Reference</t>
  </si>
  <si>
    <t>Geological carbon sequestration (MtCO2/y)</t>
  </si>
  <si>
    <t>Gidden et al., 2025</t>
  </si>
  <si>
    <t>Assumption</t>
  </si>
  <si>
    <t>Flux annuel capturable en France, pas une capacité de séquestration géologique directe</t>
  </si>
  <si>
    <t>Capacité de 3,6 Gt estimée pour la France, linéarisée sur 100 ans</t>
  </si>
  <si>
    <t>Capacité de 3,6 Gt estimée pour la France, linéarisée sur 200 ans</t>
  </si>
  <si>
    <t>Updated value 100_HIGH</t>
  </si>
  <si>
    <t>Alternative value 100_LOW</t>
  </si>
  <si>
    <t>Updated value 200_HIGH</t>
  </si>
  <si>
    <t>ADEME, 2025</t>
  </si>
  <si>
    <t>Capacité de 1,1 Gt CO2 en piège linéarisée sur 100 ans</t>
  </si>
  <si>
    <t>Alternative value 100_HIGH</t>
  </si>
  <si>
    <t>Old value_ MED</t>
  </si>
  <si>
    <t>Capacité de 4,8 GtCO2 en piège + aquifères salins hors structures géologiques linéarisée sur 100 ans</t>
  </si>
  <si>
    <t>ADEME 2025_LOW</t>
  </si>
  <si>
    <t>ADEME 2025_HIGH</t>
  </si>
  <si>
    <t>ADEME 2021_MED</t>
  </si>
  <si>
    <t>Comments</t>
  </si>
  <si>
    <t>Out of scope in SNBC 2 assumptions</t>
  </si>
  <si>
    <t>CO2 maritime emissions (incl. International bunkers)</t>
  </si>
  <si>
    <t>PLANE</t>
  </si>
  <si>
    <t>BOAT_FREIGHT_NG</t>
  </si>
  <si>
    <t>Miscanthus</t>
  </si>
  <si>
    <t>Switchgrass</t>
  </si>
  <si>
    <t>Willow</t>
  </si>
  <si>
    <t>Poplar</t>
  </si>
  <si>
    <t>JRC, 2015</t>
  </si>
  <si>
    <t>El Akkari et al., 2023</t>
  </si>
  <si>
    <t>Jeswani et al., 2020</t>
  </si>
  <si>
    <t>JRC_HIGH</t>
  </si>
  <si>
    <t>El Akkari_LOW</t>
  </si>
  <si>
    <t>Jeswani_MED</t>
  </si>
  <si>
    <t>Energy crops emissions factors (kgCO2eq/MWh)</t>
  </si>
  <si>
    <t>Highly site-specific so we computed averages both from locations and N-fertilizer inputs, LHV from Morales et al., 2021</t>
  </si>
  <si>
    <t>feedstock</t>
  </si>
  <si>
    <t>ethanol</t>
  </si>
  <si>
    <t>Willow, poplar = SRC (short rotation coppice) / Les rendements de conversion des feedstocks sont considérés égaux à ceux de El Akkari  et al.,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</si>
</sst>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1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0" borderId="1" xfId="0" applyFont="1" applyBorder="1"/>
    <xf numFmtId="169" fontId="0" fillId="0" borderId="1" xfId="0" applyNumberFormat="1" applyFont="1" applyBorder="1" applyAlignment="1">
      <alignment horizontal="center" vertical="center"/>
    </xf>
    <xf numFmtId="171" fontId="1" fillId="0" borderId="1" xfId="1" applyNumberFormat="1" applyFont="1" applyBorder="1"/>
    <xf numFmtId="0" fontId="0" fillId="0" borderId="1" xfId="0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/>
    </xf>
    <xf numFmtId="169" fontId="6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114300</xdr:rowOff>
    </xdr:from>
    <xdr:to>
      <xdr:col>2</xdr:col>
      <xdr:colOff>676933</xdr:colOff>
      <xdr:row>32</xdr:row>
      <xdr:rowOff>62865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7DFF13-A31B-45CB-B614-3DC84D46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4550"/>
          <a:ext cx="6010933" cy="4291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1143001</xdr:colOff>
      <xdr:row>9</xdr:row>
      <xdr:rowOff>140970</xdr:rowOff>
    </xdr:from>
    <xdr:to>
      <xdr:col>3</xdr:col>
      <xdr:colOff>3810064</xdr:colOff>
      <xdr:row>29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95B00B2-B786-4397-8F3D-E20066B53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2276" y="2131695"/>
          <a:ext cx="2667063" cy="3562350"/>
        </a:xfrm>
        <a:prstGeom prst="rect">
          <a:avLst/>
        </a:prstGeom>
      </xdr:spPr>
    </xdr:pic>
    <xdr:clientData/>
  </xdr:twoCellAnchor>
  <xdr:twoCellAnchor editAs="oneCell">
    <xdr:from>
      <xdr:col>0</xdr:col>
      <xdr:colOff>1083945</xdr:colOff>
      <xdr:row>32</xdr:row>
      <xdr:rowOff>7620</xdr:rowOff>
    </xdr:from>
    <xdr:to>
      <xdr:col>2</xdr:col>
      <xdr:colOff>853440</xdr:colOff>
      <xdr:row>42</xdr:row>
      <xdr:rowOff>57528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D99803F-C4D1-4C74-8B6C-BA09B8142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945" y="6160770"/>
          <a:ext cx="3964305" cy="1859658"/>
        </a:xfrm>
        <a:prstGeom prst="rect">
          <a:avLst/>
        </a:prstGeom>
      </xdr:spPr>
    </xdr:pic>
    <xdr:clientData/>
  </xdr:twoCellAnchor>
  <xdr:twoCellAnchor editAs="oneCell">
    <xdr:from>
      <xdr:col>0</xdr:col>
      <xdr:colOff>1739265</xdr:colOff>
      <xdr:row>9</xdr:row>
      <xdr:rowOff>104775</xdr:rowOff>
    </xdr:from>
    <xdr:to>
      <xdr:col>2</xdr:col>
      <xdr:colOff>245745</xdr:colOff>
      <xdr:row>30</xdr:row>
      <xdr:rowOff>172736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8BDA873-F797-44BD-AE25-24382E8F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9265" y="2095500"/>
          <a:ext cx="2718435" cy="3868436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43</xdr:row>
      <xdr:rowOff>57150</xdr:rowOff>
    </xdr:from>
    <xdr:to>
      <xdr:col>3</xdr:col>
      <xdr:colOff>36643</xdr:colOff>
      <xdr:row>45</xdr:row>
      <xdr:rowOff>110526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901D7E2-1E34-4882-830D-F72986152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8201025"/>
          <a:ext cx="5170618" cy="4153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284480</xdr:colOff>
      <xdr:row>18</xdr:row>
      <xdr:rowOff>16979</xdr:rowOff>
    </xdr:from>
    <xdr:to>
      <xdr:col>3</xdr:col>
      <xdr:colOff>1277056</xdr:colOff>
      <xdr:row>38</xdr:row>
      <xdr:rowOff>131128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B098AA3-9A72-428F-BB91-DA1ABB9EE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480" y="3303104"/>
          <a:ext cx="8068699" cy="3769209"/>
        </a:xfrm>
        <a:prstGeom prst="rect">
          <a:avLst/>
        </a:prstGeom>
      </xdr:spPr>
    </xdr:pic>
    <xdr:clientData/>
  </xdr:twoCellAnchor>
  <xdr:twoCellAnchor editAs="oneCell">
    <xdr:from>
      <xdr:col>3</xdr:col>
      <xdr:colOff>1443306</xdr:colOff>
      <xdr:row>18</xdr:row>
      <xdr:rowOff>70603</xdr:rowOff>
    </xdr:from>
    <xdr:to>
      <xdr:col>6</xdr:col>
      <xdr:colOff>3446459</xdr:colOff>
      <xdr:row>43</xdr:row>
      <xdr:rowOff>95733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738F1E3-DA46-4154-8A67-5DB53F3B3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56" y="3385303"/>
          <a:ext cx="7553284" cy="4625070"/>
        </a:xfrm>
        <a:prstGeom prst="rect">
          <a:avLst/>
        </a:prstGeom>
      </xdr:spPr>
    </xdr:pic>
    <xdr:clientData/>
  </xdr:twoCellAnchor>
  <xdr:twoCellAnchor editAs="oneCell">
    <xdr:from>
      <xdr:col>6</xdr:col>
      <xdr:colOff>3296761</xdr:colOff>
      <xdr:row>18</xdr:row>
      <xdr:rowOff>6509</xdr:rowOff>
    </xdr:from>
    <xdr:to>
      <xdr:col>7</xdr:col>
      <xdr:colOff>744901</xdr:colOff>
      <xdr:row>25</xdr:row>
      <xdr:rowOff>19113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2F8055D-EE7C-484A-A6AD-85869A7B5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07911" y="3321209"/>
          <a:ext cx="6051120" cy="1281061"/>
        </a:xfrm>
        <a:prstGeom prst="rect">
          <a:avLst/>
        </a:prstGeom>
      </xdr:spPr>
    </xdr:pic>
    <xdr:clientData/>
  </xdr:twoCellAnchor>
  <xdr:twoCellAnchor editAs="oneCell">
    <xdr:from>
      <xdr:col>0</xdr:col>
      <xdr:colOff>18601</xdr:colOff>
      <xdr:row>39</xdr:row>
      <xdr:rowOff>58309</xdr:rowOff>
    </xdr:from>
    <xdr:to>
      <xdr:col>5</xdr:col>
      <xdr:colOff>472440</xdr:colOff>
      <xdr:row>69</xdr:row>
      <xdr:rowOff>60938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82D9E0E-AE4D-45FD-B7CA-CE53A63A1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01" y="7178247"/>
          <a:ext cx="11101837" cy="5490934"/>
        </a:xfrm>
        <a:prstGeom prst="rect">
          <a:avLst/>
        </a:prstGeom>
      </xdr:spPr>
    </xdr:pic>
    <xdr:clientData/>
  </xdr:twoCellAnchor>
  <xdr:twoCellAnchor editAs="oneCell">
    <xdr:from>
      <xdr:col>6</xdr:col>
      <xdr:colOff>1064560</xdr:colOff>
      <xdr:row>45</xdr:row>
      <xdr:rowOff>94242</xdr:rowOff>
    </xdr:from>
    <xdr:to>
      <xdr:col>9</xdr:col>
      <xdr:colOff>73836</xdr:colOff>
      <xdr:row>53</xdr:row>
      <xdr:rowOff>56702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3B499567-B13F-4BF6-8FC5-1FA9F665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49376" y="8288543"/>
          <a:ext cx="9177830" cy="1432560"/>
        </a:xfrm>
        <a:prstGeom prst="rect">
          <a:avLst/>
        </a:prstGeom>
      </xdr:spPr>
    </xdr:pic>
    <xdr:clientData/>
  </xdr:twoCellAnchor>
  <xdr:twoCellAnchor editAs="oneCell">
    <xdr:from>
      <xdr:col>6</xdr:col>
      <xdr:colOff>573839</xdr:colOff>
      <xdr:row>63</xdr:row>
      <xdr:rowOff>91106</xdr:rowOff>
    </xdr:from>
    <xdr:to>
      <xdr:col>10</xdr:col>
      <xdr:colOff>420</xdr:colOff>
      <xdr:row>96</xdr:row>
      <xdr:rowOff>169822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1B324955-6EAE-4514-AE4B-961CC9B8B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02402" y="11592544"/>
          <a:ext cx="10384050" cy="6099468"/>
        </a:xfrm>
        <a:prstGeom prst="rect">
          <a:avLst/>
        </a:prstGeom>
      </xdr:spPr>
    </xdr:pic>
    <xdr:clientData/>
  </xdr:twoCellAnchor>
  <xdr:twoCellAnchor>
    <xdr:from>
      <xdr:col>0</xdr:col>
      <xdr:colOff>1342895</xdr:colOff>
      <xdr:row>53</xdr:row>
      <xdr:rowOff>114532</xdr:rowOff>
    </xdr:from>
    <xdr:to>
      <xdr:col>5</xdr:col>
      <xdr:colOff>334767</xdr:colOff>
      <xdr:row>53</xdr:row>
      <xdr:rowOff>114532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2F959E28-7B64-44B1-84C2-A05C826B853C}"/>
            </a:ext>
          </a:extLst>
        </xdr:cNvPr>
        <xdr:cNvCxnSpPr/>
      </xdr:nvCxnSpPr>
      <xdr:spPr>
        <a:xfrm>
          <a:off x="1342895" y="9850443"/>
          <a:ext cx="9625854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FADC-9BB1-4012-820A-C6FAF2297716}">
  <sheetPr>
    <tabColor theme="1"/>
  </sheetPr>
  <dimension ref="A1:E10"/>
  <sheetViews>
    <sheetView workbookViewId="0">
      <selection activeCell="J25" sqref="J25"/>
    </sheetView>
  </sheetViews>
  <sheetFormatPr baseColWidth="10" defaultRowHeight="14.4" x14ac:dyDescent="0.3"/>
  <cols>
    <col min="1" max="1" width="75.6640625" customWidth="1"/>
    <col min="2" max="2" width="18.21875" customWidth="1"/>
    <col min="3" max="3" width="19" customWidth="1"/>
    <col min="4" max="4" width="17.109375" customWidth="1"/>
  </cols>
  <sheetData>
    <row r="1" spans="1:5" x14ac:dyDescent="0.3">
      <c r="A1" s="8" t="s">
        <v>33</v>
      </c>
      <c r="B1" s="30" t="s">
        <v>34</v>
      </c>
      <c r="C1" s="30"/>
      <c r="D1" s="30"/>
      <c r="E1" s="8" t="s">
        <v>21</v>
      </c>
    </row>
    <row r="2" spans="1:5" x14ac:dyDescent="0.3">
      <c r="A2" s="9" t="s">
        <v>16</v>
      </c>
      <c r="B2" s="10" t="s">
        <v>17</v>
      </c>
      <c r="C2" s="10" t="s">
        <v>18</v>
      </c>
      <c r="D2" s="10"/>
      <c r="E2" s="10">
        <v>2</v>
      </c>
    </row>
    <row r="3" spans="1:5" x14ac:dyDescent="0.3">
      <c r="A3" s="9" t="s">
        <v>19</v>
      </c>
      <c r="B3" s="10" t="s">
        <v>17</v>
      </c>
      <c r="C3" s="10" t="s">
        <v>18</v>
      </c>
      <c r="D3" s="10"/>
      <c r="E3" s="10">
        <v>2</v>
      </c>
    </row>
    <row r="4" spans="1:5" x14ac:dyDescent="0.3">
      <c r="A4" s="9" t="s">
        <v>20</v>
      </c>
      <c r="B4" s="10" t="s">
        <v>17</v>
      </c>
      <c r="C4" s="10" t="s">
        <v>18</v>
      </c>
      <c r="D4" s="10"/>
      <c r="E4" s="10">
        <v>2</v>
      </c>
    </row>
    <row r="5" spans="1:5" x14ac:dyDescent="0.3">
      <c r="A5" s="13" t="s">
        <v>25</v>
      </c>
      <c r="B5" s="14" t="s">
        <v>22</v>
      </c>
      <c r="C5" s="14" t="s">
        <v>23</v>
      </c>
      <c r="D5" s="14" t="s">
        <v>24</v>
      </c>
      <c r="E5" s="14">
        <v>3</v>
      </c>
    </row>
    <row r="6" spans="1:5" x14ac:dyDescent="0.3">
      <c r="A6" s="13" t="s">
        <v>26</v>
      </c>
      <c r="B6" s="14" t="s">
        <v>27</v>
      </c>
      <c r="C6" s="14" t="s">
        <v>28</v>
      </c>
      <c r="D6" s="14" t="s">
        <v>29</v>
      </c>
      <c r="E6" s="14">
        <v>3</v>
      </c>
    </row>
    <row r="7" spans="1:5" x14ac:dyDescent="0.3">
      <c r="A7" s="11" t="s">
        <v>30</v>
      </c>
      <c r="B7" s="12" t="s">
        <v>36</v>
      </c>
      <c r="C7" s="12"/>
      <c r="D7" s="12"/>
      <c r="E7" s="12">
        <v>1</v>
      </c>
    </row>
    <row r="8" spans="1:5" x14ac:dyDescent="0.3">
      <c r="A8" s="17" t="s">
        <v>31</v>
      </c>
      <c r="B8" s="18" t="s">
        <v>35</v>
      </c>
      <c r="C8" s="18"/>
      <c r="D8" s="18"/>
      <c r="E8" s="18">
        <v>1</v>
      </c>
    </row>
    <row r="9" spans="1:5" x14ac:dyDescent="0.3">
      <c r="A9" s="15" t="s">
        <v>32</v>
      </c>
      <c r="B9" s="16" t="s">
        <v>56</v>
      </c>
      <c r="C9" s="16" t="s">
        <v>58</v>
      </c>
      <c r="D9" s="16" t="s">
        <v>57</v>
      </c>
      <c r="E9" s="16">
        <v>3</v>
      </c>
    </row>
    <row r="10" spans="1:5" x14ac:dyDescent="0.3">
      <c r="E10" s="6">
        <f>PRODUCT(E2:E9)</f>
        <v>216</v>
      </c>
    </row>
  </sheetData>
  <mergeCells count="1">
    <mergeCell ref="B1:D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6652-BA9F-4019-AD29-44FF875478CC}">
  <sheetPr>
    <tabColor theme="4" tint="0.39997558519241921"/>
  </sheetPr>
  <dimension ref="A1:B4"/>
  <sheetViews>
    <sheetView workbookViewId="0">
      <selection activeCell="B10" sqref="B10"/>
    </sheetView>
  </sheetViews>
  <sheetFormatPr baseColWidth="10" defaultRowHeight="14.4" x14ac:dyDescent="0.3"/>
  <cols>
    <col min="1" max="1" width="40.44140625" customWidth="1"/>
    <col min="2" max="2" width="103.109375" customWidth="1"/>
  </cols>
  <sheetData>
    <row r="1" spans="1:2" x14ac:dyDescent="0.3">
      <c r="A1" s="8" t="s">
        <v>33</v>
      </c>
      <c r="B1" s="2" t="s">
        <v>59</v>
      </c>
    </row>
    <row r="2" spans="1:2" x14ac:dyDescent="0.3">
      <c r="A2" s="9" t="s">
        <v>16</v>
      </c>
      <c r="B2" s="5" t="s">
        <v>37</v>
      </c>
    </row>
    <row r="3" spans="1:2" x14ac:dyDescent="0.3">
      <c r="A3" s="9" t="s">
        <v>19</v>
      </c>
      <c r="B3" s="5" t="s">
        <v>38</v>
      </c>
    </row>
    <row r="4" spans="1:2" x14ac:dyDescent="0.3">
      <c r="A4" s="9" t="s">
        <v>20</v>
      </c>
      <c r="B4" s="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G6"/>
  <sheetViews>
    <sheetView workbookViewId="0">
      <selection activeCell="A14" sqref="A14"/>
    </sheetView>
  </sheetViews>
  <sheetFormatPr baseColWidth="10" defaultColWidth="8.88671875" defaultRowHeight="14.4" x14ac:dyDescent="0.3"/>
  <cols>
    <col min="1" max="1" width="60.33203125" customWidth="1"/>
    <col min="2" max="2" width="17.5546875" customWidth="1"/>
    <col min="3" max="3" width="31.21875" customWidth="1"/>
    <col min="4" max="4" width="17.5546875" customWidth="1"/>
    <col min="5" max="5" width="30.33203125" customWidth="1"/>
    <col min="6" max="6" width="23.77734375" customWidth="1"/>
    <col min="7" max="7" width="23.5546875" customWidth="1"/>
    <col min="8" max="8" width="17.5546875" customWidth="1"/>
  </cols>
  <sheetData>
    <row r="1" spans="1:7" x14ac:dyDescent="0.3">
      <c r="A1" s="2" t="s">
        <v>4</v>
      </c>
      <c r="B1" s="2" t="s">
        <v>2</v>
      </c>
      <c r="C1" s="2" t="s">
        <v>9</v>
      </c>
      <c r="D1" s="2" t="s">
        <v>3</v>
      </c>
      <c r="E1" s="2" t="s">
        <v>6</v>
      </c>
      <c r="F1" s="2" t="s">
        <v>0</v>
      </c>
      <c r="G1" s="2" t="s">
        <v>1</v>
      </c>
    </row>
    <row r="2" spans="1:7" x14ac:dyDescent="0.3">
      <c r="A2" s="19" t="s">
        <v>5</v>
      </c>
      <c r="B2" s="1">
        <v>48</v>
      </c>
      <c r="C2" s="1"/>
      <c r="D2" s="1">
        <v>43</v>
      </c>
      <c r="E2" s="1" t="s">
        <v>7</v>
      </c>
      <c r="F2" s="1">
        <f>B2</f>
        <v>48</v>
      </c>
      <c r="G2" s="2">
        <f>D2</f>
        <v>43</v>
      </c>
    </row>
    <row r="3" spans="1:7" ht="43.2" x14ac:dyDescent="0.3">
      <c r="A3" s="19" t="s">
        <v>10</v>
      </c>
      <c r="B3" s="1">
        <v>-67</v>
      </c>
      <c r="C3" s="3" t="s">
        <v>12</v>
      </c>
      <c r="D3" s="1">
        <v>-24</v>
      </c>
      <c r="E3" s="1" t="s">
        <v>8</v>
      </c>
      <c r="F3" s="1">
        <v>-54.9</v>
      </c>
      <c r="G3" s="2">
        <v>-24</v>
      </c>
    </row>
    <row r="4" spans="1:7" ht="28.8" x14ac:dyDescent="0.3">
      <c r="A4" s="19" t="s">
        <v>11</v>
      </c>
      <c r="B4" s="1">
        <v>0</v>
      </c>
      <c r="C4" s="3" t="s">
        <v>14</v>
      </c>
      <c r="D4" s="1">
        <v>-14</v>
      </c>
      <c r="E4" s="4" t="s">
        <v>13</v>
      </c>
      <c r="F4" s="4" t="s">
        <v>13</v>
      </c>
      <c r="G4" s="2">
        <v>-14</v>
      </c>
    </row>
    <row r="5" spans="1:7" x14ac:dyDescent="0.3">
      <c r="A5" s="19" t="s">
        <v>40</v>
      </c>
      <c r="B5" s="28">
        <v>0</v>
      </c>
      <c r="C5" s="5" t="s">
        <v>60</v>
      </c>
      <c r="D5" s="1">
        <v>16</v>
      </c>
      <c r="E5" s="1" t="s">
        <v>62</v>
      </c>
      <c r="F5" s="1">
        <v>24</v>
      </c>
      <c r="G5" s="5"/>
    </row>
    <row r="6" spans="1:7" x14ac:dyDescent="0.3">
      <c r="A6" s="29" t="s">
        <v>61</v>
      </c>
      <c r="B6" s="1">
        <v>0</v>
      </c>
      <c r="C6" s="5" t="s">
        <v>60</v>
      </c>
      <c r="D6" s="1">
        <v>2</v>
      </c>
      <c r="E6" s="28" t="s">
        <v>63</v>
      </c>
      <c r="F6" s="1">
        <v>4</v>
      </c>
      <c r="G6" s="5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071E-1D46-49C8-B626-B89E2BD47A7F}">
  <sheetPr>
    <tabColor theme="5" tint="0.39997558519241921"/>
  </sheetPr>
  <dimension ref="A1:D6"/>
  <sheetViews>
    <sheetView workbookViewId="0">
      <selection activeCell="A9" sqref="A8:A9"/>
    </sheetView>
  </sheetViews>
  <sheetFormatPr baseColWidth="10" defaultRowHeight="14.4" x14ac:dyDescent="0.3"/>
  <cols>
    <col min="1" max="1" width="41.21875" customWidth="1"/>
    <col min="2" max="2" width="20" customWidth="1"/>
    <col min="3" max="3" width="20.88671875" customWidth="1"/>
    <col min="4" max="4" width="88.21875" customWidth="1"/>
    <col min="5" max="5" width="19" customWidth="1"/>
    <col min="6" max="6" width="18.109375" customWidth="1"/>
    <col min="7" max="7" width="20.5546875" customWidth="1"/>
  </cols>
  <sheetData>
    <row r="1" spans="1:4" x14ac:dyDescent="0.3">
      <c r="A1" s="20" t="s">
        <v>42</v>
      </c>
      <c r="B1" s="24" t="s">
        <v>44</v>
      </c>
      <c r="C1" s="24" t="s">
        <v>41</v>
      </c>
      <c r="D1" s="8" t="s">
        <v>59</v>
      </c>
    </row>
    <row r="2" spans="1:4" x14ac:dyDescent="0.3">
      <c r="A2" s="24" t="s">
        <v>54</v>
      </c>
      <c r="B2" s="21">
        <v>-24</v>
      </c>
      <c r="C2" s="1" t="s">
        <v>15</v>
      </c>
      <c r="D2" s="5" t="s">
        <v>45</v>
      </c>
    </row>
    <row r="3" spans="1:4" s="7" customFormat="1" x14ac:dyDescent="0.3">
      <c r="A3" s="25" t="s">
        <v>48</v>
      </c>
      <c r="B3" s="22">
        <v>-36</v>
      </c>
      <c r="C3" s="23" t="s">
        <v>43</v>
      </c>
      <c r="D3" s="26" t="s">
        <v>46</v>
      </c>
    </row>
    <row r="4" spans="1:4" x14ac:dyDescent="0.3">
      <c r="A4" s="25" t="s">
        <v>50</v>
      </c>
      <c r="B4" s="23">
        <v>-18</v>
      </c>
      <c r="C4" s="23" t="s">
        <v>43</v>
      </c>
      <c r="D4" s="26" t="s">
        <v>47</v>
      </c>
    </row>
    <row r="5" spans="1:4" x14ac:dyDescent="0.3">
      <c r="A5" s="27" t="s">
        <v>49</v>
      </c>
      <c r="B5" s="28">
        <f>-1100/100</f>
        <v>-11</v>
      </c>
      <c r="C5" s="1" t="s">
        <v>51</v>
      </c>
      <c r="D5" s="5" t="s">
        <v>52</v>
      </c>
    </row>
    <row r="6" spans="1:4" x14ac:dyDescent="0.3">
      <c r="A6" s="27" t="s">
        <v>53</v>
      </c>
      <c r="B6" s="28">
        <f>(-1100-3700)/100</f>
        <v>-48</v>
      </c>
      <c r="C6" s="1" t="s">
        <v>51</v>
      </c>
      <c r="D6" s="5" t="s">
        <v>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8175-190E-4AC5-8A5E-1A1708232F66}">
  <sheetPr>
    <tabColor theme="9" tint="0.39997558519241921"/>
  </sheetPr>
  <dimension ref="A11:G80"/>
  <sheetViews>
    <sheetView tabSelected="1" zoomScale="140" zoomScaleNormal="140" workbookViewId="0">
      <selection activeCell="C14" sqref="C14"/>
    </sheetView>
  </sheetViews>
  <sheetFormatPr baseColWidth="10" defaultRowHeight="14.4" x14ac:dyDescent="0.3"/>
  <cols>
    <col min="1" max="1" width="45.21875" customWidth="1"/>
    <col min="2" max="3" width="28.88671875" customWidth="1"/>
    <col min="4" max="4" width="23.21875" customWidth="1"/>
    <col min="5" max="6" width="28.88671875" customWidth="1"/>
    <col min="7" max="7" width="125.33203125" customWidth="1"/>
  </cols>
  <sheetData>
    <row r="11" spans="1:7" x14ac:dyDescent="0.3">
      <c r="B11" s="31" t="s">
        <v>34</v>
      </c>
      <c r="C11" s="31"/>
      <c r="D11" s="31"/>
      <c r="E11" s="31"/>
    </row>
    <row r="12" spans="1:7" x14ac:dyDescent="0.3">
      <c r="A12" s="33" t="s">
        <v>74</v>
      </c>
      <c r="B12" s="24" t="s">
        <v>64</v>
      </c>
      <c r="C12" s="24" t="s">
        <v>65</v>
      </c>
      <c r="D12" s="24" t="s">
        <v>66</v>
      </c>
      <c r="E12" s="24" t="s">
        <v>67</v>
      </c>
      <c r="F12" s="24" t="s">
        <v>41</v>
      </c>
      <c r="G12" s="2" t="s">
        <v>59</v>
      </c>
    </row>
    <row r="13" spans="1:7" x14ac:dyDescent="0.3">
      <c r="A13" s="24" t="s">
        <v>71</v>
      </c>
      <c r="B13" s="21">
        <v>66.959999999999994</v>
      </c>
      <c r="C13" s="21">
        <v>66.959999999999994</v>
      </c>
      <c r="D13" s="21">
        <v>54.72</v>
      </c>
      <c r="E13" s="21">
        <v>54.72</v>
      </c>
      <c r="F13" s="1" t="s">
        <v>68</v>
      </c>
      <c r="G13" s="5"/>
    </row>
    <row r="14" spans="1:7" x14ac:dyDescent="0.3">
      <c r="A14" s="24" t="s">
        <v>73</v>
      </c>
      <c r="B14" s="38">
        <f>30*3.6*F71</f>
        <v>36.05288461538462</v>
      </c>
      <c r="C14" s="39">
        <f>36.8*3.6*F77</f>
        <v>70.681248492026924</v>
      </c>
      <c r="D14" s="22"/>
      <c r="E14" s="22"/>
      <c r="F14" s="32" t="s">
        <v>70</v>
      </c>
      <c r="G14" s="34" t="s">
        <v>78</v>
      </c>
    </row>
    <row r="15" spans="1:7" x14ac:dyDescent="0.3">
      <c r="A15" s="24" t="s">
        <v>72</v>
      </c>
      <c r="B15" s="32">
        <f>(79+65+45+35)/4/18*3.6</f>
        <v>11.200000000000001</v>
      </c>
      <c r="C15" s="35">
        <f>(115+105+78+53)/4/16.7*3.6</f>
        <v>18.91616766467066</v>
      </c>
      <c r="D15" s="23"/>
      <c r="E15" s="23"/>
      <c r="F15" s="32" t="s">
        <v>69</v>
      </c>
      <c r="G15" s="34" t="s">
        <v>75</v>
      </c>
    </row>
    <row r="16" spans="1:7" x14ac:dyDescent="0.3">
      <c r="B16" s="28"/>
      <c r="C16" s="28"/>
      <c r="D16" s="28"/>
      <c r="E16" s="28"/>
      <c r="G16" s="5"/>
    </row>
    <row r="17" spans="1:7" x14ac:dyDescent="0.3">
      <c r="A17" s="27"/>
      <c r="B17" s="28"/>
      <c r="C17" s="28"/>
      <c r="D17" s="28"/>
      <c r="E17" s="28"/>
      <c r="F17" s="1"/>
      <c r="G17" s="5"/>
    </row>
    <row r="69" spans="3:6" x14ac:dyDescent="0.3">
      <c r="C69" s="31" t="s">
        <v>64</v>
      </c>
      <c r="D69" s="31"/>
      <c r="E69" s="5"/>
      <c r="F69" s="5"/>
    </row>
    <row r="70" spans="3:6" x14ac:dyDescent="0.3">
      <c r="C70" s="5" t="s">
        <v>76</v>
      </c>
      <c r="D70" s="5" t="s">
        <v>77</v>
      </c>
      <c r="E70" s="5"/>
      <c r="F70" s="5"/>
    </row>
    <row r="71" spans="3:6" x14ac:dyDescent="0.3">
      <c r="C71" s="5">
        <v>79</v>
      </c>
      <c r="D71" s="5">
        <v>13</v>
      </c>
      <c r="E71" s="5">
        <f>C71/18/D71</f>
        <v>0.33760683760683763</v>
      </c>
      <c r="F71" s="36">
        <f>AVERAGE(E71:E74)</f>
        <v>0.33382300569800571</v>
      </c>
    </row>
    <row r="72" spans="3:6" x14ac:dyDescent="0.3">
      <c r="C72" s="5">
        <v>65</v>
      </c>
      <c r="D72" s="5">
        <v>10</v>
      </c>
      <c r="E72" s="5">
        <f t="shared" ref="E72:E74" si="0">C72/18/D72</f>
        <v>0.3611111111111111</v>
      </c>
      <c r="F72" s="5"/>
    </row>
    <row r="73" spans="3:6" x14ac:dyDescent="0.3">
      <c r="C73" s="5">
        <v>45</v>
      </c>
      <c r="D73" s="5">
        <v>8</v>
      </c>
      <c r="E73" s="5">
        <f t="shared" si="0"/>
        <v>0.3125</v>
      </c>
      <c r="F73" s="5"/>
    </row>
    <row r="74" spans="3:6" x14ac:dyDescent="0.3">
      <c r="C74" s="5">
        <v>35</v>
      </c>
      <c r="D74" s="5">
        <v>6</v>
      </c>
      <c r="E74" s="5">
        <f t="shared" si="0"/>
        <v>0.32407407407407407</v>
      </c>
      <c r="F74" s="5"/>
    </row>
    <row r="75" spans="3:6" x14ac:dyDescent="0.3">
      <c r="C75" s="37" t="s">
        <v>65</v>
      </c>
      <c r="D75" s="37"/>
      <c r="E75" s="5"/>
      <c r="F75" s="5"/>
    </row>
    <row r="76" spans="3:6" x14ac:dyDescent="0.3">
      <c r="C76" s="5" t="s">
        <v>76</v>
      </c>
      <c r="D76" s="5" t="s">
        <v>77</v>
      </c>
      <c r="E76" s="5"/>
      <c r="F76" s="5"/>
    </row>
    <row r="77" spans="3:6" x14ac:dyDescent="0.3">
      <c r="C77" s="5">
        <v>115</v>
      </c>
      <c r="D77" s="5">
        <v>13.5</v>
      </c>
      <c r="E77" s="5">
        <f>C77/16.7/D77</f>
        <v>0.51009092925260591</v>
      </c>
      <c r="F77" s="36">
        <f>AVERAGE(E77:E80)</f>
        <v>0.5335239167574497</v>
      </c>
    </row>
    <row r="78" spans="3:6" x14ac:dyDescent="0.3">
      <c r="C78" s="5">
        <v>105</v>
      </c>
      <c r="D78" s="5">
        <v>10.5</v>
      </c>
      <c r="E78" s="5">
        <f t="shared" ref="E78:E80" si="1">C78/16.7/D78</f>
        <v>0.5988023952095809</v>
      </c>
      <c r="F78" s="5"/>
    </row>
    <row r="79" spans="3:6" x14ac:dyDescent="0.3">
      <c r="C79" s="5">
        <v>78</v>
      </c>
      <c r="D79" s="5">
        <v>10.5</v>
      </c>
      <c r="E79" s="5">
        <f t="shared" si="1"/>
        <v>0.44482463644140291</v>
      </c>
      <c r="F79" s="5"/>
    </row>
    <row r="80" spans="3:6" x14ac:dyDescent="0.3">
      <c r="C80" s="5">
        <v>63</v>
      </c>
      <c r="D80" s="5">
        <v>6.5</v>
      </c>
      <c r="E80" s="5">
        <f t="shared" si="1"/>
        <v>0.5803777061262092</v>
      </c>
      <c r="F80" s="5"/>
    </row>
  </sheetData>
  <mergeCells count="3">
    <mergeCell ref="B11:E11"/>
    <mergeCell ref="C69:D69"/>
    <mergeCell ref="C75:D75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6FAA-F365-49C4-B6C9-8EFAC0D6ECD5}">
  <sheetPr>
    <tabColor theme="2" tint="-0.249977111117893"/>
  </sheetPr>
  <dimension ref="A1"/>
  <sheetViews>
    <sheetView workbookViewId="0">
      <selection activeCell="I37" sqref="I37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Case studies assumptions</vt:lpstr>
      <vt:lpstr>Sustainable fuel regulations</vt:lpstr>
      <vt:lpstr>SNBC-3 update</vt:lpstr>
      <vt:lpstr>Geological sequestration</vt:lpstr>
      <vt:lpstr>Energy crops GHG impacts</vt:lpstr>
      <vt:lpstr>Aviation non-CO2 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CHAMBOST DE LEPIN Etienne</dc:creator>
  <cp:lastModifiedBy>DE CHAMBOST DE LEPIN Etienne</cp:lastModifiedBy>
  <dcterms:created xsi:type="dcterms:W3CDTF">2015-06-05T18:19:34Z</dcterms:created>
  <dcterms:modified xsi:type="dcterms:W3CDTF">2026-03-11T17:39:59Z</dcterms:modified>
</cp:coreProperties>
</file>