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HW_lab_TEX\1.4.8 - s\"/>
    </mc:Choice>
  </mc:AlternateContent>
  <xr:revisionPtr revIDLastSave="0" documentId="13_ncr:1_{BF65E0F9-C6A1-4D57-8495-EF7CDAD05562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5" i="1"/>
  <c r="R2" i="1"/>
  <c r="Y5" i="1"/>
  <c r="Y8" i="1"/>
  <c r="Y2" i="1"/>
  <c r="AI37" i="1"/>
  <c r="AI42" i="1"/>
  <c r="AI38" i="1"/>
  <c r="AL2" i="1"/>
  <c r="AI20" i="1"/>
  <c r="AL4" i="1"/>
  <c r="AL3" i="1"/>
  <c r="AI41" i="1"/>
  <c r="AI40" i="1"/>
  <c r="AI39" i="1"/>
  <c r="AI6" i="1"/>
  <c r="AI5" i="1"/>
  <c r="AI4" i="1"/>
  <c r="AI3" i="1"/>
  <c r="AI2" i="1"/>
  <c r="AI24" i="1"/>
  <c r="AI23" i="1"/>
  <c r="AL23" i="1" s="1"/>
  <c r="AI22" i="1"/>
  <c r="AI21" i="1"/>
  <c r="AL20" i="1"/>
  <c r="AL21" i="1"/>
  <c r="AL22" i="1"/>
  <c r="AL24" i="1"/>
  <c r="AL37" i="1"/>
  <c r="AL38" i="1"/>
  <c r="AL39" i="1"/>
  <c r="AL40" i="1"/>
  <c r="AL41" i="1"/>
  <c r="AK2" i="1"/>
  <c r="AK3" i="1"/>
  <c r="AK4" i="1"/>
  <c r="AD2" i="1"/>
  <c r="AF2" i="1" s="1"/>
  <c r="AD3" i="1"/>
  <c r="AD4" i="1"/>
  <c r="AD5" i="1"/>
  <c r="AF5" i="1" s="1"/>
  <c r="AD6" i="1"/>
  <c r="AF6" i="1" s="1"/>
  <c r="AD7" i="1"/>
  <c r="AF7" i="1" s="1"/>
  <c r="AG2" i="1"/>
  <c r="AD8" i="1"/>
  <c r="AF8" i="1" s="1"/>
  <c r="AD9" i="1"/>
  <c r="AF9" i="1" s="1"/>
  <c r="AD10" i="1"/>
  <c r="AF10" i="1" s="1"/>
  <c r="AG3" i="1"/>
  <c r="AG4" i="1"/>
  <c r="AG5" i="1"/>
  <c r="AG6" i="1"/>
  <c r="AG7" i="1"/>
  <c r="AG8" i="1"/>
  <c r="AG9" i="1"/>
  <c r="AG10" i="1"/>
  <c r="AF3" i="1"/>
  <c r="AF4" i="1"/>
  <c r="AE3" i="1"/>
  <c r="AE4" i="1"/>
  <c r="AE5" i="1"/>
  <c r="AE6" i="1"/>
  <c r="AE7" i="1"/>
  <c r="AE8" i="1"/>
  <c r="AE9" i="1"/>
  <c r="AE10" i="1"/>
  <c r="AE2" i="1"/>
  <c r="V22" i="1"/>
  <c r="U22" i="1"/>
  <c r="T22" i="1"/>
  <c r="V21" i="1"/>
  <c r="U21" i="1"/>
  <c r="T21" i="1"/>
  <c r="AI7" i="1" l="1"/>
  <c r="AI25" i="1"/>
  <c r="A2" i="1"/>
  <c r="A3" i="1"/>
</calcChain>
</file>

<file path=xl/sharedStrings.xml><?xml version="1.0" encoding="utf-8"?>
<sst xmlns="http://schemas.openxmlformats.org/spreadsheetml/2006/main" count="68" uniqueCount="28">
  <si>
    <t>#</t>
  </si>
  <si>
    <t>кратные гармоники</t>
  </si>
  <si>
    <t>t div - 50 микро сек</t>
  </si>
  <si>
    <t>резонанс</t>
  </si>
  <si>
    <t>A, 2V div</t>
  </si>
  <si>
    <t>это сколько клеток</t>
  </si>
  <si>
    <t>Дюралюминий</t>
  </si>
  <si>
    <t>Сталь</t>
  </si>
  <si>
    <t>Медь</t>
  </si>
  <si>
    <t>№</t>
  </si>
  <si>
    <t>Материал</t>
  </si>
  <si>
    <t>dмикр</t>
  </si>
  <si>
    <t>m, г</t>
  </si>
  <si>
    <t>h, см</t>
  </si>
  <si>
    <t>d,см</t>
  </si>
  <si>
    <t xml:space="preserve"> </t>
  </si>
  <si>
    <t>f, kHz</t>
  </si>
  <si>
    <t>f, kHZ</t>
  </si>
  <si>
    <t>sred</t>
  </si>
  <si>
    <t>d(sred)</t>
  </si>
  <si>
    <t>d(sred)micr</t>
  </si>
  <si>
    <t>V, м/c</t>
  </si>
  <si>
    <t>pmicr, кг/м^3</t>
  </si>
  <si>
    <t>p, кг/м^3</t>
  </si>
  <si>
    <t>Vmicr, м^3</t>
  </si>
  <si>
    <t>V, м^3</t>
  </si>
  <si>
    <t>pmicr(sred), кг/м^3</t>
  </si>
  <si>
    <t>E, H/м^2 (10^7)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</si>
</sst>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Лист1!$S$13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Лист1!$S$14:$S$18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7-4934-8BBF-1E165D3ED2DF}"/>
            </c:ext>
          </c:extLst>
        </c:ser>
        <c:ser>
          <c:idx val="1"/>
          <c:order val="1"/>
          <c:tx>
            <c:strRef>
              <c:f>Лист1!$T$13</c:f>
              <c:strCache>
                <c:ptCount val="1"/>
                <c:pt idx="0">
                  <c:v>Дюралюминий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Лист1!$T$14:$T$18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7-4934-8BBF-1E165D3ED2DF}"/>
            </c:ext>
          </c:extLst>
        </c:ser>
        <c:ser>
          <c:idx val="2"/>
          <c:order val="2"/>
          <c:tx>
            <c:strRef>
              <c:f>Лист1!$U$13</c:f>
              <c:strCache>
                <c:ptCount val="1"/>
                <c:pt idx="0">
                  <c:v>Сталь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Лист1!$U$14:$U$18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60.5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7-4934-8BBF-1E165D3ED2DF}"/>
            </c:ext>
          </c:extLst>
        </c:ser>
        <c:ser>
          <c:idx val="3"/>
          <c:order val="3"/>
          <c:tx>
            <c:strRef>
              <c:f>Лист1!$V$13</c:f>
              <c:strCache>
                <c:ptCount val="1"/>
                <c:pt idx="0">
                  <c:v>Медь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Лист1!$V$14:$V$18</c:f>
              <c:numCache>
                <c:formatCode>General</c:formatCode>
                <c:ptCount val="5"/>
                <c:pt idx="0">
                  <c:v>59.9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7-4934-8BBF-1E165D3E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7759"/>
        <c:axId val="1649497455"/>
      </c:barChart>
      <c:catAx>
        <c:axId val="165133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497455"/>
        <c:crosses val="autoZero"/>
        <c:auto val="1"/>
        <c:lblAlgn val="ctr"/>
        <c:lblOffset val="100"/>
        <c:noMultiLvlLbl val="0"/>
      </c:catAx>
      <c:valAx>
        <c:axId val="16494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3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Дюралюминий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Лист1!$B$2:$B$11</c:f>
              <c:numCache>
                <c:formatCode>General</c:formatCode>
                <c:ptCount val="10"/>
                <c:pt idx="0">
                  <c:v>4.2514079999999996</c:v>
                </c:pt>
                <c:pt idx="1">
                  <c:v>4.254372</c:v>
                </c:pt>
                <c:pt idx="2">
                  <c:v>4.256615</c:v>
                </c:pt>
                <c:pt idx="3">
                  <c:v>4.257676</c:v>
                </c:pt>
                <c:pt idx="4">
                  <c:v>4.261965</c:v>
                </c:pt>
                <c:pt idx="5">
                  <c:v>4.2646519999999999</c:v>
                </c:pt>
                <c:pt idx="6">
                  <c:v>4.2655979999999998</c:v>
                </c:pt>
                <c:pt idx="7">
                  <c:v>4.26769</c:v>
                </c:pt>
                <c:pt idx="8">
                  <c:v>4.2712599999999998</c:v>
                </c:pt>
              </c:numCache>
            </c:numRef>
          </c:xVal>
          <c:yVal>
            <c:numRef>
              <c:f>Лист1!$A$2:$A$11</c:f>
              <c:numCache>
                <c:formatCode>General</c:formatCode>
                <c:ptCount val="10"/>
                <c:pt idx="0">
                  <c:v>0.9</c:v>
                </c:pt>
                <c:pt idx="1">
                  <c:v>1.1499999999999999</c:v>
                </c:pt>
                <c:pt idx="2">
                  <c:v>1.9</c:v>
                </c:pt>
                <c:pt idx="3">
                  <c:v>2.25</c:v>
                </c:pt>
                <c:pt idx="4">
                  <c:v>2.2999999999999998</c:v>
                </c:pt>
                <c:pt idx="5">
                  <c:v>2.25</c:v>
                </c:pt>
                <c:pt idx="6">
                  <c:v>1.9</c:v>
                </c:pt>
                <c:pt idx="7">
                  <c:v>1.4</c:v>
                </c:pt>
                <c:pt idx="8">
                  <c:v>0.9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1-445C-BA0E-9C3BD58C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24559"/>
        <c:axId val="299681871"/>
      </c:scatterChart>
      <c:valAx>
        <c:axId val="3263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681871"/>
        <c:crosses val="autoZero"/>
        <c:crossBetween val="midCat"/>
      </c:valAx>
      <c:valAx>
        <c:axId val="2996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3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Лист1!$B$21:$B$29</c:f>
              <c:numCache>
                <c:formatCode>General</c:formatCode>
                <c:ptCount val="9"/>
                <c:pt idx="0">
                  <c:v>3.1895099999999998</c:v>
                </c:pt>
                <c:pt idx="1">
                  <c:v>3.2054049999999998</c:v>
                </c:pt>
                <c:pt idx="2">
                  <c:v>3.2118530000000001</c:v>
                </c:pt>
                <c:pt idx="3">
                  <c:v>3.2129620000000001</c:v>
                </c:pt>
                <c:pt idx="4">
                  <c:v>3.2187662000000001</c:v>
                </c:pt>
                <c:pt idx="5">
                  <c:v>3.224288</c:v>
                </c:pt>
                <c:pt idx="6">
                  <c:v>3.2259449999999998</c:v>
                </c:pt>
                <c:pt idx="7">
                  <c:v>3.2301199999999999</c:v>
                </c:pt>
                <c:pt idx="8">
                  <c:v>3.2475179999999999</c:v>
                </c:pt>
              </c:numCache>
            </c:numRef>
          </c:xVal>
          <c:yVal>
            <c:numRef>
              <c:f>Лист1!$A$21:$A$29</c:f>
              <c:numCache>
                <c:formatCode>General</c:formatCode>
                <c:ptCount val="9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2.4500000000000002</c:v>
                </c:pt>
                <c:pt idx="4">
                  <c:v>2.8</c:v>
                </c:pt>
                <c:pt idx="5">
                  <c:v>2.4</c:v>
                </c:pt>
                <c:pt idx="6">
                  <c:v>1.9</c:v>
                </c:pt>
                <c:pt idx="7">
                  <c:v>1.1499999999999999</c:v>
                </c:pt>
                <c:pt idx="8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2-46BD-8946-2AC509D8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59519"/>
        <c:axId val="422584943"/>
      </c:scatterChart>
      <c:valAx>
        <c:axId val="4138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84943"/>
        <c:crosses val="autoZero"/>
        <c:crossBetween val="midCat"/>
      </c:valAx>
      <c:valAx>
        <c:axId val="4225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5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Лист1!$B$38:$B$46</c:f>
              <c:numCache>
                <c:formatCode>General</c:formatCode>
                <c:ptCount val="9"/>
                <c:pt idx="0">
                  <c:v>4.0212320000000004</c:v>
                </c:pt>
                <c:pt idx="1">
                  <c:v>4.1192979999999997</c:v>
                </c:pt>
                <c:pt idx="2">
                  <c:v>4.1432500000000001</c:v>
                </c:pt>
                <c:pt idx="3">
                  <c:v>4.1591319999999996</c:v>
                </c:pt>
                <c:pt idx="4">
                  <c:v>4.1737333999999997</c:v>
                </c:pt>
                <c:pt idx="5">
                  <c:v>4.1899699999999998</c:v>
                </c:pt>
                <c:pt idx="6">
                  <c:v>4.1950940000000001</c:v>
                </c:pt>
                <c:pt idx="7">
                  <c:v>4.2130559999999999</c:v>
                </c:pt>
                <c:pt idx="8">
                  <c:v>4.2637159999999996</c:v>
                </c:pt>
              </c:numCache>
            </c:numRef>
          </c:xVal>
          <c:yVal>
            <c:numRef>
              <c:f>Лист1!$A$38:$A$46</c:f>
              <c:numCache>
                <c:formatCode>General</c:formatCode>
                <c:ptCount val="9"/>
                <c:pt idx="0">
                  <c:v>0.3</c:v>
                </c:pt>
                <c:pt idx="1">
                  <c:v>0.65</c:v>
                </c:pt>
                <c:pt idx="2">
                  <c:v>1.1000000000000001</c:v>
                </c:pt>
                <c:pt idx="3">
                  <c:v>1.85</c:v>
                </c:pt>
                <c:pt idx="4">
                  <c:v>2.8</c:v>
                </c:pt>
                <c:pt idx="5">
                  <c:v>2.6</c:v>
                </c:pt>
                <c:pt idx="6">
                  <c:v>1.95</c:v>
                </c:pt>
                <c:pt idx="7">
                  <c:v>1.05</c:v>
                </c:pt>
                <c:pt idx="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D-4F53-8042-08727853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21055"/>
        <c:axId val="296379375"/>
      </c:scatterChart>
      <c:valAx>
        <c:axId val="4215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379375"/>
        <c:crosses val="autoZero"/>
        <c:crossBetween val="midCat"/>
      </c:valAx>
      <c:valAx>
        <c:axId val="2963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38402530249466E-2"/>
          <c:y val="8.7525643677061254E-2"/>
          <c:w val="0.94554871470339175"/>
          <c:h val="0.853788599665703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67709265790963"/>
                  <c:y val="-3.94219915667797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Лист1!$Z$2:$Z$6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Лист1!$AA$2:$AA$6</c:f>
              <c:numCache>
                <c:formatCode>General</c:formatCode>
                <c:ptCount val="5"/>
                <c:pt idx="0">
                  <c:v>4.2616529999999999</c:v>
                </c:pt>
                <c:pt idx="1">
                  <c:v>8.5159499000000007</c:v>
                </c:pt>
                <c:pt idx="2">
                  <c:v>12.802659999999999</c:v>
                </c:pt>
                <c:pt idx="3">
                  <c:v>17.5642</c:v>
                </c:pt>
                <c:pt idx="4">
                  <c:v>21.307960000000001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8-4F37-AD89-61C1CC8310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9946074046721"/>
                  <c:y val="3.12450409811877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Лист1!$Z$7:$Z$11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Лист1!$AA$7:$AA$11</c:f>
              <c:numCache>
                <c:formatCode>General</c:formatCode>
                <c:ptCount val="5"/>
                <c:pt idx="0">
                  <c:v>6.4119586999999996</c:v>
                </c:pt>
                <c:pt idx="1">
                  <c:v>9.6439559999999993</c:v>
                </c:pt>
                <c:pt idx="2">
                  <c:v>12.8673</c:v>
                </c:pt>
                <c:pt idx="3">
                  <c:v>16.073060000000002</c:v>
                </c:pt>
                <c:pt idx="4">
                  <c:v>19.292359999999999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8-4F37-AD89-61C1CC8310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81322294301253"/>
                  <c:y val="-9.721825182448925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Лист1!$Z$12:$Z$16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Лист1!$AA$12:$AA$16</c:f>
              <c:numCache>
                <c:formatCode>General</c:formatCode>
                <c:ptCount val="5"/>
                <c:pt idx="0">
                  <c:v>8.3443339999999999</c:v>
                </c:pt>
                <c:pt idx="1">
                  <c:v>12.42057</c:v>
                </c:pt>
                <c:pt idx="2">
                  <c:v>16.549389999999999</c:v>
                </c:pt>
                <c:pt idx="3">
                  <c:v>20.656479999999998</c:v>
                </c:pt>
                <c:pt idx="4">
                  <c:v>24.787320000000001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8-4F37-AD89-61C1CC83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08127"/>
        <c:axId val="1732588207"/>
      </c:scatterChart>
      <c:valAx>
        <c:axId val="17329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588207"/>
        <c:crosses val="autoZero"/>
        <c:crossBetween val="midCat"/>
      </c:valAx>
      <c:valAx>
        <c:axId val="17325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90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DAD77A-D4BA-4F0A-83B1-7BA2CF4BC89E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809" cy="605546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B795BE-F017-41A3-8B70-EF496D8FA0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414131</xdr:colOff>
      <xdr:row>1</xdr:row>
      <xdr:rowOff>125565</xdr:rowOff>
    </xdr:from>
    <xdr:to>
      <xdr:col>11</xdr:col>
      <xdr:colOff>585746</xdr:colOff>
      <xdr:row>19</xdr:row>
      <xdr:rowOff>24848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A47C53-EBB7-4FF7-92CB-D4B06672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480392</xdr:colOff>
      <xdr:row>19</xdr:row>
      <xdr:rowOff>156542</xdr:rowOff>
    </xdr:from>
    <xdr:to>
      <xdr:col>11</xdr:col>
      <xdr:colOff>149087</xdr:colOff>
      <xdr:row>34</xdr:row>
      <xdr:rowOff>166481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986AEA-0C56-4774-B029-04F0886A9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430695</xdr:colOff>
      <xdr:row>36</xdr:row>
      <xdr:rowOff>164825</xdr:rowOff>
    </xdr:from>
    <xdr:to>
      <xdr:col>11</xdr:col>
      <xdr:colOff>99390</xdr:colOff>
      <xdr:row>51</xdr:row>
      <xdr:rowOff>174764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53429C-179D-4BFF-9884-5FE88C3BA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263237</xdr:colOff>
      <xdr:row>24</xdr:row>
      <xdr:rowOff>27709</xdr:rowOff>
    </xdr:from>
    <xdr:to>
      <xdr:col>29</xdr:col>
      <xdr:colOff>309996</xdr:colOff>
      <xdr:row>52</xdr:row>
      <xdr:rowOff>143740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33321F-C840-429B-888C-FC7B6F4C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"/>
  <sheetViews>
    <sheetView tabSelected="1" topLeftCell="E1" zoomScale="55" zoomScaleNormal="55" workbookViewId="0">
      <selection activeCell="X10" sqref="X10"/>
    </sheetView>
  </sheetViews>
  <sheetFormatPr defaultRowHeight="14.4" x14ac:dyDescent="0.3"/>
  <cols>
    <col min="1" max="1" width="22.109375" customWidth="1"/>
    <col min="19" max="19" width="11.77734375" customWidth="1"/>
    <col min="20" max="20" width="19.21875" customWidth="1"/>
    <col min="21" max="21" width="10.21875" bestFit="1" customWidth="1"/>
    <col min="22" max="22" width="13.6640625" customWidth="1"/>
    <col min="29" max="29" width="22.109375" customWidth="1"/>
    <col min="30" max="30" width="12" bestFit="1" customWidth="1"/>
    <col min="31" max="31" width="10.88671875" customWidth="1"/>
    <col min="32" max="32" width="14.21875" customWidth="1"/>
    <col min="33" max="33" width="12.77734375" customWidth="1"/>
    <col min="35" max="35" width="15.33203125" customWidth="1"/>
    <col min="37" max="37" width="21.6640625" customWidth="1"/>
    <col min="38" max="38" width="16.21875" customWidth="1"/>
  </cols>
  <sheetData>
    <row r="1" spans="1:38" x14ac:dyDescent="0.3">
      <c r="A1" s="1" t="s">
        <v>4</v>
      </c>
      <c r="B1" s="1" t="s">
        <v>16</v>
      </c>
      <c r="C1" t="s">
        <v>2</v>
      </c>
      <c r="N1" s="1" t="s">
        <v>9</v>
      </c>
      <c r="O1" s="1" t="s">
        <v>17</v>
      </c>
      <c r="P1" t="s">
        <v>1</v>
      </c>
      <c r="S1" s="1" t="s">
        <v>9</v>
      </c>
      <c r="T1" s="1" t="s">
        <v>10</v>
      </c>
      <c r="U1" s="1" t="s">
        <v>13</v>
      </c>
      <c r="V1" s="1" t="s">
        <v>14</v>
      </c>
      <c r="W1" s="1" t="s">
        <v>11</v>
      </c>
      <c r="X1" s="1" t="s">
        <v>12</v>
      </c>
      <c r="AC1" s="1" t="s">
        <v>10</v>
      </c>
      <c r="AD1" s="1" t="s">
        <v>25</v>
      </c>
      <c r="AE1" s="1" t="s">
        <v>24</v>
      </c>
      <c r="AF1" s="1" t="s">
        <v>23</v>
      </c>
      <c r="AG1" s="1" t="s">
        <v>22</v>
      </c>
      <c r="AH1" s="8" t="s">
        <v>9</v>
      </c>
      <c r="AI1" s="8" t="s">
        <v>21</v>
      </c>
      <c r="AK1" s="1" t="s">
        <v>26</v>
      </c>
      <c r="AL1" s="8" t="s">
        <v>27</v>
      </c>
    </row>
    <row r="2" spans="1:38" x14ac:dyDescent="0.3">
      <c r="A2" s="1">
        <f>0.9</f>
        <v>0.9</v>
      </c>
      <c r="B2" s="1">
        <v>4.2514079999999996</v>
      </c>
      <c r="N2" s="1">
        <v>1</v>
      </c>
      <c r="O2" s="1">
        <v>4.2616529999999999</v>
      </c>
      <c r="R2">
        <f>SUM(U2:U4)/3</f>
        <v>4.1333333333333329</v>
      </c>
      <c r="S2" s="1">
        <v>1</v>
      </c>
      <c r="T2" s="1" t="s">
        <v>7</v>
      </c>
      <c r="U2" s="2">
        <v>4.0999999999999996</v>
      </c>
      <c r="V2" s="1">
        <v>1.2</v>
      </c>
      <c r="W2" s="3">
        <v>1.2</v>
      </c>
      <c r="X2" s="1">
        <v>36.9</v>
      </c>
      <c r="Y2">
        <f>SUM(X2:X4)/3</f>
        <v>32.692666666666668</v>
      </c>
      <c r="Z2" s="1">
        <v>1</v>
      </c>
      <c r="AA2" s="1">
        <v>4.2616529999999999</v>
      </c>
      <c r="AC2" s="1" t="s">
        <v>7</v>
      </c>
      <c r="AD2" s="1">
        <f>(U2/100)*3.14*(1.2/200)^2</f>
        <v>4.6346399999999999E-6</v>
      </c>
      <c r="AE2" s="1">
        <f t="shared" ref="AE2:AE10" si="0">(U2/100)*3.14*(W2/200)^2</f>
        <v>4.6346399999999999E-6</v>
      </c>
      <c r="AF2" s="7">
        <f t="shared" ref="AF2:AF10" si="1">(X2/1000)/AD2</f>
        <v>7961.7834394904448</v>
      </c>
      <c r="AG2" s="7">
        <f t="shared" ref="AG2:AG10" si="2">(X2/1000)/AE2</f>
        <v>7961.7834394904448</v>
      </c>
      <c r="AH2" s="5">
        <v>1</v>
      </c>
      <c r="AI2" s="5">
        <f>O2*1000*2*0.6/N2</f>
        <v>5113.9836000000005</v>
      </c>
      <c r="AK2" s="1">
        <f>SUM(AG2:AG4)/3</f>
        <v>7005.830567069951</v>
      </c>
      <c r="AL2" s="7">
        <f>(AI42^2)*AK2/(10^7)</f>
        <v>36786.210222217916</v>
      </c>
    </row>
    <row r="3" spans="1:38" x14ac:dyDescent="0.3">
      <c r="A3" s="1">
        <f>1.15</f>
        <v>1.1499999999999999</v>
      </c>
      <c r="B3" s="1">
        <v>4.254372</v>
      </c>
      <c r="N3" s="1">
        <v>2</v>
      </c>
      <c r="O3" s="1">
        <v>8.5159499000000007</v>
      </c>
      <c r="S3" s="1">
        <v>2</v>
      </c>
      <c r="T3" s="1" t="s">
        <v>7</v>
      </c>
      <c r="U3" s="1">
        <v>3.5</v>
      </c>
      <c r="V3" s="1">
        <v>1.2</v>
      </c>
      <c r="W3" s="1">
        <v>1.2</v>
      </c>
      <c r="X3" s="1">
        <v>26.010999999999999</v>
      </c>
      <c r="Z3" s="1">
        <v>2</v>
      </c>
      <c r="AA3" s="1">
        <v>8.5159499000000007</v>
      </c>
      <c r="AC3" s="1" t="s">
        <v>7</v>
      </c>
      <c r="AD3" s="1">
        <f t="shared" ref="AD3:AD10" si="3">(U3/100)*3.14*(V3/200)^2</f>
        <v>3.9564000000000008E-6</v>
      </c>
      <c r="AE3" s="1">
        <f t="shared" si="0"/>
        <v>3.9564000000000008E-6</v>
      </c>
      <c r="AF3" s="7">
        <f t="shared" si="1"/>
        <v>6574.4110807805064</v>
      </c>
      <c r="AG3" s="7">
        <f t="shared" si="2"/>
        <v>6574.4110807805064</v>
      </c>
      <c r="AH3" s="5">
        <v>2</v>
      </c>
      <c r="AI3" s="5">
        <f>O3*1000*2*0.6/N3</f>
        <v>5109.5699400000003</v>
      </c>
      <c r="AK3" s="1">
        <f>SUM(AG5:AG7)/3</f>
        <v>5856.9001664925163</v>
      </c>
      <c r="AL3" s="7">
        <f>(AI25^2)*AK3/(10^7)</f>
        <v>18471.987221598854</v>
      </c>
    </row>
    <row r="4" spans="1:38" x14ac:dyDescent="0.3">
      <c r="A4" s="1">
        <v>1.9</v>
      </c>
      <c r="B4" s="1">
        <v>4.256615</v>
      </c>
      <c r="N4" s="1">
        <v>3</v>
      </c>
      <c r="O4" s="1">
        <v>12.802659999999999</v>
      </c>
      <c r="S4" s="1">
        <v>3</v>
      </c>
      <c r="T4" s="1" t="s">
        <v>7</v>
      </c>
      <c r="U4" s="1">
        <v>4.8</v>
      </c>
      <c r="V4" s="1">
        <v>1.2</v>
      </c>
      <c r="W4" s="1">
        <v>1.2</v>
      </c>
      <c r="X4" s="1">
        <v>35.167000000000002</v>
      </c>
      <c r="Z4" s="1">
        <v>3</v>
      </c>
      <c r="AA4" s="1">
        <v>12.802659999999999</v>
      </c>
      <c r="AC4" s="1" t="s">
        <v>7</v>
      </c>
      <c r="AD4" s="1">
        <f t="shared" si="3"/>
        <v>5.4259200000000006E-6</v>
      </c>
      <c r="AE4" s="1">
        <f t="shared" si="0"/>
        <v>5.4259200000000006E-6</v>
      </c>
      <c r="AF4" s="7">
        <f t="shared" si="1"/>
        <v>6481.297180938901</v>
      </c>
      <c r="AG4" s="7">
        <f t="shared" si="2"/>
        <v>6481.297180938901</v>
      </c>
      <c r="AH4" s="5">
        <v>3</v>
      </c>
      <c r="AI4" s="5">
        <f>O4*1000*2*0.6/N4</f>
        <v>5121.0639999999994</v>
      </c>
      <c r="AK4" s="1">
        <f>SUM(AG8:AG10)/3</f>
        <v>1181.5050258590993</v>
      </c>
      <c r="AL4" s="7">
        <f>(AI7^2)*AK4/(10^7)</f>
        <v>3128.2428424697609</v>
      </c>
    </row>
    <row r="5" spans="1:38" x14ac:dyDescent="0.3">
      <c r="A5" s="1">
        <v>2.25</v>
      </c>
      <c r="B5" s="1">
        <v>4.257676</v>
      </c>
      <c r="N5" s="1">
        <v>4</v>
      </c>
      <c r="O5" s="1">
        <v>17.5642</v>
      </c>
      <c r="R5">
        <f>SUM(U5:U7)/3</f>
        <v>3.8000000000000003</v>
      </c>
      <c r="S5" s="1">
        <v>1</v>
      </c>
      <c r="T5" s="1" t="s">
        <v>8</v>
      </c>
      <c r="U5" s="1">
        <v>4.2</v>
      </c>
      <c r="V5" s="3">
        <v>1.2</v>
      </c>
      <c r="W5" s="1">
        <v>1.19</v>
      </c>
      <c r="X5" s="1">
        <v>41.31</v>
      </c>
      <c r="Y5">
        <f>SUM(X5:X7)/3</f>
        <v>36.481666666666662</v>
      </c>
      <c r="Z5" s="1">
        <v>4</v>
      </c>
      <c r="AA5" s="1">
        <v>17.5642</v>
      </c>
      <c r="AC5" s="1" t="s">
        <v>8</v>
      </c>
      <c r="AD5" s="1">
        <f t="shared" si="3"/>
        <v>4.7476800000000014E-6</v>
      </c>
      <c r="AE5" s="1">
        <f t="shared" si="0"/>
        <v>4.6688816999999996E-6</v>
      </c>
      <c r="AF5" s="7">
        <f t="shared" si="1"/>
        <v>8701.0919017288415</v>
      </c>
      <c r="AG5" s="7">
        <f t="shared" si="2"/>
        <v>8847.9431809120379</v>
      </c>
      <c r="AH5" s="5">
        <v>4</v>
      </c>
      <c r="AI5" s="5">
        <f>O5*1000*2*0.6/N5</f>
        <v>5269.26</v>
      </c>
    </row>
    <row r="6" spans="1:38" x14ac:dyDescent="0.3">
      <c r="A6" s="4">
        <v>2.2999999999999998</v>
      </c>
      <c r="B6" s="4">
        <v>4.261965</v>
      </c>
      <c r="C6" t="s">
        <v>3</v>
      </c>
      <c r="N6" s="1">
        <v>5</v>
      </c>
      <c r="O6" s="1">
        <v>21.307960000000001</v>
      </c>
      <c r="S6" s="1">
        <v>2</v>
      </c>
      <c r="T6" s="1" t="s">
        <v>8</v>
      </c>
      <c r="U6" s="1">
        <v>3</v>
      </c>
      <c r="V6" s="1">
        <v>1.9</v>
      </c>
      <c r="W6" s="1">
        <v>1.82</v>
      </c>
      <c r="X6" s="1">
        <v>29.44</v>
      </c>
      <c r="Z6" s="1">
        <v>5</v>
      </c>
      <c r="AA6" s="1">
        <v>21.307960000000001</v>
      </c>
      <c r="AC6" s="1" t="s">
        <v>8</v>
      </c>
      <c r="AD6" s="1">
        <f t="shared" si="3"/>
        <v>8.5015499999999999E-6</v>
      </c>
      <c r="AE6" s="1">
        <f t="shared" si="0"/>
        <v>7.8007020000000002E-6</v>
      </c>
      <c r="AF6" s="7">
        <f t="shared" si="1"/>
        <v>3462.8979421399627</v>
      </c>
      <c r="AG6" s="7">
        <f t="shared" si="2"/>
        <v>3774.0193126208387</v>
      </c>
      <c r="AH6" s="5">
        <v>5</v>
      </c>
      <c r="AI6" s="5">
        <f>O6*1000*2*0.6/N6</f>
        <v>5113.9104000000007</v>
      </c>
    </row>
    <row r="7" spans="1:38" x14ac:dyDescent="0.3">
      <c r="A7" s="1">
        <v>2.25</v>
      </c>
      <c r="B7" s="1">
        <v>4.2646519999999999</v>
      </c>
      <c r="S7" s="1">
        <v>3</v>
      </c>
      <c r="T7" s="1" t="s">
        <v>8</v>
      </c>
      <c r="U7" s="1">
        <v>4.2</v>
      </c>
      <c r="V7" s="1">
        <v>1.8</v>
      </c>
      <c r="W7" s="1">
        <v>1.54</v>
      </c>
      <c r="X7" s="1">
        <v>38.695</v>
      </c>
      <c r="Z7" s="1">
        <v>1</v>
      </c>
      <c r="AA7" s="1">
        <v>6.4119586999999996</v>
      </c>
      <c r="AC7" s="1" t="s">
        <v>8</v>
      </c>
      <c r="AD7" s="1">
        <f t="shared" si="3"/>
        <v>1.0682280000000005E-5</v>
      </c>
      <c r="AE7" s="1">
        <f t="shared" si="0"/>
        <v>7.8191652000000021E-6</v>
      </c>
      <c r="AF7" s="7">
        <f t="shared" si="1"/>
        <v>3622.3540292896259</v>
      </c>
      <c r="AG7" s="7">
        <f t="shared" si="2"/>
        <v>4948.7380059446741</v>
      </c>
      <c r="AH7" s="5" t="s">
        <v>18</v>
      </c>
      <c r="AI7" s="5">
        <f>SUM(AI2:AI6)/5</f>
        <v>5145.5575880000006</v>
      </c>
    </row>
    <row r="8" spans="1:38" x14ac:dyDescent="0.3">
      <c r="A8" s="1">
        <v>1.9</v>
      </c>
      <c r="B8" s="1">
        <v>4.2655979999999998</v>
      </c>
      <c r="R8">
        <f>SUM(U8:U10)/3</f>
        <v>3.6666666666666665</v>
      </c>
      <c r="S8" s="1">
        <v>1</v>
      </c>
      <c r="T8" s="1" t="s">
        <v>6</v>
      </c>
      <c r="U8" s="1">
        <v>4</v>
      </c>
      <c r="V8" s="1">
        <v>1.84</v>
      </c>
      <c r="W8" s="1">
        <v>1.84</v>
      </c>
      <c r="X8" s="1">
        <v>12.448</v>
      </c>
      <c r="Y8">
        <f>SUM(X8:X10)/3</f>
        <v>11.266666666666667</v>
      </c>
      <c r="Z8" s="1">
        <v>2</v>
      </c>
      <c r="AA8" s="1">
        <v>9.6439559999999993</v>
      </c>
      <c r="AC8" s="1" t="s">
        <v>6</v>
      </c>
      <c r="AD8" s="1">
        <f t="shared" si="3"/>
        <v>1.0630784000000001E-5</v>
      </c>
      <c r="AE8" s="1">
        <f t="shared" si="0"/>
        <v>1.0630784000000001E-5</v>
      </c>
      <c r="AF8" s="7">
        <f t="shared" si="1"/>
        <v>1170.9390389269502</v>
      </c>
      <c r="AG8" s="7">
        <f t="shared" si="2"/>
        <v>1170.9390389269502</v>
      </c>
    </row>
    <row r="9" spans="1:38" x14ac:dyDescent="0.3">
      <c r="A9" s="1">
        <v>1.4</v>
      </c>
      <c r="B9" s="1">
        <v>4.26769</v>
      </c>
      <c r="S9" s="1">
        <v>2</v>
      </c>
      <c r="T9" s="1" t="s">
        <v>6</v>
      </c>
      <c r="U9" s="1">
        <v>3</v>
      </c>
      <c r="V9" s="1">
        <v>1.8</v>
      </c>
      <c r="W9" s="1">
        <v>1.82</v>
      </c>
      <c r="X9" s="1">
        <v>9.1910000000000007</v>
      </c>
      <c r="Z9" s="1">
        <v>3</v>
      </c>
      <c r="AA9" s="1">
        <v>12.8673</v>
      </c>
      <c r="AC9" s="1" t="s">
        <v>6</v>
      </c>
      <c r="AD9" s="1">
        <f t="shared" si="3"/>
        <v>7.6302000000000019E-6</v>
      </c>
      <c r="AE9" s="1">
        <f t="shared" si="0"/>
        <v>7.8007020000000002E-6</v>
      </c>
      <c r="AF9" s="7">
        <f t="shared" si="1"/>
        <v>1204.5555817671882</v>
      </c>
      <c r="AG9" s="7">
        <f t="shared" si="2"/>
        <v>1178.2272928769746</v>
      </c>
    </row>
    <row r="10" spans="1:38" x14ac:dyDescent="0.3">
      <c r="A10" s="1">
        <v>0.9</v>
      </c>
      <c r="B10" s="1">
        <v>4.2712599999999998</v>
      </c>
      <c r="S10" s="1">
        <v>3</v>
      </c>
      <c r="T10" s="1" t="s">
        <v>6</v>
      </c>
      <c r="U10" s="1">
        <v>4</v>
      </c>
      <c r="V10" s="1">
        <v>1.8</v>
      </c>
      <c r="W10" s="1">
        <v>1.8</v>
      </c>
      <c r="X10" s="1">
        <v>12.161</v>
      </c>
      <c r="Z10" s="1">
        <v>4</v>
      </c>
      <c r="AA10" s="1">
        <v>16.073060000000002</v>
      </c>
      <c r="AC10" s="1" t="s">
        <v>6</v>
      </c>
      <c r="AD10" s="1">
        <f t="shared" si="3"/>
        <v>1.0173600000000004E-5</v>
      </c>
      <c r="AE10" s="1">
        <f t="shared" si="0"/>
        <v>1.0173600000000004E-5</v>
      </c>
      <c r="AF10" s="7">
        <f t="shared" si="1"/>
        <v>1195.3487457733738</v>
      </c>
      <c r="AG10" s="7">
        <f t="shared" si="2"/>
        <v>1195.3487457733738</v>
      </c>
    </row>
    <row r="11" spans="1:38" x14ac:dyDescent="0.3">
      <c r="A11" t="s">
        <v>5</v>
      </c>
      <c r="Z11" s="1">
        <v>5</v>
      </c>
      <c r="AA11" s="1">
        <v>19.292359999999999</v>
      </c>
    </row>
    <row r="12" spans="1:38" x14ac:dyDescent="0.3">
      <c r="Z12" s="5">
        <v>1</v>
      </c>
      <c r="AA12" s="5">
        <v>8.3443339999999999</v>
      </c>
    </row>
    <row r="13" spans="1:38" x14ac:dyDescent="0.3">
      <c r="A13">
        <v>2</v>
      </c>
      <c r="S13" s="1" t="s">
        <v>0</v>
      </c>
      <c r="T13" s="1" t="s">
        <v>6</v>
      </c>
      <c r="U13" s="1" t="s">
        <v>7</v>
      </c>
      <c r="V13" s="1" t="s">
        <v>8</v>
      </c>
      <c r="Z13" s="5">
        <v>2</v>
      </c>
      <c r="AA13" s="5">
        <v>12.42057</v>
      </c>
    </row>
    <row r="14" spans="1:38" x14ac:dyDescent="0.3">
      <c r="S14" s="1">
        <v>1</v>
      </c>
      <c r="T14" s="1">
        <v>60</v>
      </c>
      <c r="U14" s="1">
        <v>60</v>
      </c>
      <c r="V14" s="1">
        <v>59.9</v>
      </c>
      <c r="Z14" s="5">
        <v>3</v>
      </c>
      <c r="AA14" s="5">
        <v>16.549389999999999</v>
      </c>
    </row>
    <row r="15" spans="1:38" x14ac:dyDescent="0.3">
      <c r="S15" s="1">
        <v>2</v>
      </c>
      <c r="T15" s="1">
        <v>60</v>
      </c>
      <c r="U15" s="1">
        <v>60</v>
      </c>
      <c r="V15" s="1">
        <v>60</v>
      </c>
      <c r="Z15" s="5">
        <v>4</v>
      </c>
      <c r="AA15" s="5">
        <v>20.656479999999998</v>
      </c>
    </row>
    <row r="16" spans="1:38" x14ac:dyDescent="0.3">
      <c r="S16" s="1">
        <v>3</v>
      </c>
      <c r="T16" s="1">
        <v>60</v>
      </c>
      <c r="U16" s="1">
        <v>60.5</v>
      </c>
      <c r="V16" s="1">
        <v>60</v>
      </c>
      <c r="Z16" s="5">
        <v>5</v>
      </c>
      <c r="AA16" s="5">
        <v>24.787320000000001</v>
      </c>
    </row>
    <row r="17" spans="1:38" x14ac:dyDescent="0.3">
      <c r="S17" s="1">
        <v>4</v>
      </c>
      <c r="T17" s="1">
        <v>60</v>
      </c>
      <c r="U17" s="1">
        <v>60</v>
      </c>
      <c r="V17" s="1">
        <v>60</v>
      </c>
    </row>
    <row r="18" spans="1:38" x14ac:dyDescent="0.3">
      <c r="S18" s="1">
        <v>5</v>
      </c>
      <c r="T18" s="1">
        <v>60</v>
      </c>
      <c r="U18" s="1">
        <v>60</v>
      </c>
      <c r="V18" s="1">
        <v>60</v>
      </c>
    </row>
    <row r="19" spans="1:38" x14ac:dyDescent="0.3">
      <c r="N19" s="1" t="s">
        <v>9</v>
      </c>
      <c r="O19" s="1" t="s">
        <v>17</v>
      </c>
      <c r="AH19" s="8" t="s">
        <v>9</v>
      </c>
      <c r="AI19" s="8" t="s">
        <v>21</v>
      </c>
    </row>
    <row r="20" spans="1:38" x14ac:dyDescent="0.3">
      <c r="A20" s="5" t="s">
        <v>4</v>
      </c>
      <c r="B20" s="5" t="s">
        <v>16</v>
      </c>
      <c r="N20" s="1">
        <v>1</v>
      </c>
      <c r="O20" s="1">
        <v>6.4119586999999996</v>
      </c>
      <c r="S20" s="1"/>
      <c r="T20" s="1" t="s">
        <v>7</v>
      </c>
      <c r="U20" s="1" t="s">
        <v>8</v>
      </c>
      <c r="V20" s="1" t="s">
        <v>6</v>
      </c>
      <c r="AH20" s="1">
        <v>1</v>
      </c>
      <c r="AI20" s="1">
        <f>O20*1000*2*0.6/N20</f>
        <v>7694.3504399999983</v>
      </c>
      <c r="AL20">
        <f t="shared" ref="AL20:AL23" si="4">AI20*AI20*$AK$3</f>
        <v>346746228611.98633</v>
      </c>
    </row>
    <row r="21" spans="1:38" x14ac:dyDescent="0.3">
      <c r="A21" s="5">
        <v>0.5</v>
      </c>
      <c r="B21" s="5">
        <v>3.1895099999999998</v>
      </c>
      <c r="N21" s="1">
        <v>2</v>
      </c>
      <c r="O21" s="1">
        <v>9.6439559999999993</v>
      </c>
      <c r="S21" s="1" t="s">
        <v>19</v>
      </c>
      <c r="T21" s="1">
        <f>(SUM(V2:V4))/3</f>
        <v>1.2</v>
      </c>
      <c r="U21" s="1">
        <f>(SUM(V5:V7))/3</f>
        <v>1.6333333333333331</v>
      </c>
      <c r="V21" s="1">
        <f>(SUM(V8:V10))/3</f>
        <v>1.8133333333333335</v>
      </c>
      <c r="AH21" s="1">
        <v>2</v>
      </c>
      <c r="AI21" s="1">
        <f>O21*1000*2*0.6/N21</f>
        <v>5786.3735999999999</v>
      </c>
      <c r="AL21">
        <f t="shared" si="4"/>
        <v>196101430915.49509</v>
      </c>
    </row>
    <row r="22" spans="1:38" x14ac:dyDescent="0.3">
      <c r="A22" s="5">
        <v>1.1000000000000001</v>
      </c>
      <c r="B22" s="5">
        <v>3.2054049999999998</v>
      </c>
      <c r="N22" s="1">
        <v>3</v>
      </c>
      <c r="O22" s="1">
        <v>12.8673</v>
      </c>
      <c r="S22" s="1" t="s">
        <v>20</v>
      </c>
      <c r="T22" s="1">
        <f>(SUM(W2:W4))/3</f>
        <v>1.2</v>
      </c>
      <c r="U22" s="1">
        <f>(SUM(W5:W7))/3</f>
        <v>1.5166666666666666</v>
      </c>
      <c r="V22" s="1">
        <f>(SUM(W8:W10))/3</f>
        <v>1.82</v>
      </c>
      <c r="AH22" s="1">
        <v>3</v>
      </c>
      <c r="AI22" s="1">
        <f>O22*1000*2*0.6/N22</f>
        <v>5146.9199999999992</v>
      </c>
      <c r="AL22">
        <f t="shared" si="4"/>
        <v>155153885925.81363</v>
      </c>
    </row>
    <row r="23" spans="1:38" x14ac:dyDescent="0.3">
      <c r="A23" s="5">
        <v>1.8</v>
      </c>
      <c r="B23" s="5">
        <v>3.2118530000000001</v>
      </c>
      <c r="N23" s="1">
        <v>4</v>
      </c>
      <c r="O23" s="1">
        <v>16.073060000000002</v>
      </c>
      <c r="AH23" s="1">
        <v>4</v>
      </c>
      <c r="AI23" s="1">
        <f>O23*1000*2*0.6/N23</f>
        <v>4821.9180000000006</v>
      </c>
      <c r="AL23">
        <f t="shared" si="4"/>
        <v>136178160246.70634</v>
      </c>
    </row>
    <row r="24" spans="1:38" x14ac:dyDescent="0.3">
      <c r="A24" s="5">
        <v>2.4500000000000002</v>
      </c>
      <c r="B24" s="5">
        <v>3.2129620000000001</v>
      </c>
      <c r="N24" s="1">
        <v>5</v>
      </c>
      <c r="O24" s="1">
        <v>19.292359999999999</v>
      </c>
      <c r="AH24" s="1">
        <v>5</v>
      </c>
      <c r="AI24" s="1">
        <f>O24*1000*2*0.6/N24</f>
        <v>4630.1663999999992</v>
      </c>
      <c r="AL24">
        <f>AI24*AI24*$AK$3</f>
        <v>125562808027.87299</v>
      </c>
    </row>
    <row r="25" spans="1:38" x14ac:dyDescent="0.3">
      <c r="A25" s="6">
        <v>2.8</v>
      </c>
      <c r="B25" s="6">
        <v>3.2187662000000001</v>
      </c>
      <c r="C25" t="s">
        <v>3</v>
      </c>
      <c r="AH25" s="5" t="s">
        <v>18</v>
      </c>
      <c r="AI25" s="5">
        <f>SUM(AI20:AI24)/5</f>
        <v>5615.9456879999989</v>
      </c>
    </row>
    <row r="26" spans="1:38" x14ac:dyDescent="0.3">
      <c r="A26" s="5">
        <v>2.4</v>
      </c>
      <c r="B26" s="5">
        <v>3.224288</v>
      </c>
    </row>
    <row r="27" spans="1:38" x14ac:dyDescent="0.3">
      <c r="A27" s="5">
        <v>1.9</v>
      </c>
      <c r="B27" s="5">
        <v>3.2259449999999998</v>
      </c>
    </row>
    <row r="28" spans="1:38" x14ac:dyDescent="0.3">
      <c r="A28" s="5">
        <v>1.1499999999999999</v>
      </c>
      <c r="B28" s="5">
        <v>3.2301199999999999</v>
      </c>
    </row>
    <row r="29" spans="1:38" x14ac:dyDescent="0.3">
      <c r="A29" s="5">
        <v>0.45</v>
      </c>
      <c r="B29" s="5">
        <v>3.2475179999999999</v>
      </c>
    </row>
    <row r="32" spans="1:38" x14ac:dyDescent="0.3">
      <c r="L32" t="s">
        <v>15</v>
      </c>
    </row>
    <row r="36" spans="1:38" x14ac:dyDescent="0.3">
      <c r="N36" s="5" t="s">
        <v>9</v>
      </c>
      <c r="O36" s="5" t="s">
        <v>17</v>
      </c>
      <c r="AH36" s="8" t="s">
        <v>9</v>
      </c>
      <c r="AI36" s="8" t="s">
        <v>21</v>
      </c>
    </row>
    <row r="37" spans="1:38" x14ac:dyDescent="0.3">
      <c r="A37" s="1" t="s">
        <v>4</v>
      </c>
      <c r="B37" s="1" t="s">
        <v>16</v>
      </c>
      <c r="N37" s="5">
        <v>1</v>
      </c>
      <c r="O37" s="5">
        <v>8.3443339999999999</v>
      </c>
      <c r="AH37" s="1">
        <v>1</v>
      </c>
      <c r="AI37" s="1">
        <f>O37*1000*2*0.6/N37</f>
        <v>10013.200800000001</v>
      </c>
      <c r="AL37">
        <f t="shared" ref="AL37:AL40" si="5">AI37*AI37*$AK$2</f>
        <v>702433928913.87634</v>
      </c>
    </row>
    <row r="38" spans="1:38" x14ac:dyDescent="0.3">
      <c r="A38" s="1">
        <v>0.3</v>
      </c>
      <c r="B38" s="1">
        <v>4.0212320000000004</v>
      </c>
      <c r="N38" s="5">
        <v>2</v>
      </c>
      <c r="O38" s="5">
        <v>12.42057</v>
      </c>
      <c r="AH38" s="1">
        <v>2</v>
      </c>
      <c r="AI38" s="1">
        <f>O38*1000*2*0.6/N38</f>
        <v>7452.3419999999996</v>
      </c>
      <c r="AL38">
        <f t="shared" si="5"/>
        <v>389085623537.83075</v>
      </c>
    </row>
    <row r="39" spans="1:38" x14ac:dyDescent="0.3">
      <c r="A39" s="1">
        <v>0.65</v>
      </c>
      <c r="B39" s="1">
        <v>4.1192979999999997</v>
      </c>
      <c r="N39" s="5">
        <v>3</v>
      </c>
      <c r="O39" s="5">
        <v>16.549389999999999</v>
      </c>
      <c r="AH39" s="1">
        <v>3</v>
      </c>
      <c r="AI39" s="1">
        <f>O39*1000*2*0.6/N39</f>
        <v>6619.7560000000003</v>
      </c>
      <c r="AL39">
        <f t="shared" si="5"/>
        <v>307003688764.60278</v>
      </c>
    </row>
    <row r="40" spans="1:38" x14ac:dyDescent="0.3">
      <c r="A40" s="1">
        <v>1.1000000000000001</v>
      </c>
      <c r="B40" s="1">
        <v>4.1432500000000001</v>
      </c>
      <c r="N40" s="5">
        <v>4</v>
      </c>
      <c r="O40" s="5">
        <v>20.656479999999998</v>
      </c>
      <c r="AH40" s="1">
        <v>4</v>
      </c>
      <c r="AI40" s="1">
        <f>O40*1000*2*0.6/N40</f>
        <v>6196.9439999999995</v>
      </c>
      <c r="AL40">
        <f t="shared" si="5"/>
        <v>269038710680.73254</v>
      </c>
    </row>
    <row r="41" spans="1:38" x14ac:dyDescent="0.3">
      <c r="A41" s="1">
        <v>1.85</v>
      </c>
      <c r="B41" s="1">
        <v>4.1591319999999996</v>
      </c>
      <c r="N41" s="5">
        <v>5</v>
      </c>
      <c r="O41" s="5">
        <v>24.787320000000001</v>
      </c>
      <c r="AH41" s="1">
        <v>5</v>
      </c>
      <c r="AI41" s="1">
        <f>O41*1000*2*0.6/N41</f>
        <v>5948.9567999999999</v>
      </c>
      <c r="AL41">
        <f>AI41*AI41*$AK$2</f>
        <v>247936953333.77679</v>
      </c>
    </row>
    <row r="42" spans="1:38" x14ac:dyDescent="0.3">
      <c r="A42" s="4">
        <v>2.8</v>
      </c>
      <c r="B42" s="4">
        <v>4.1737333999999997</v>
      </c>
      <c r="C42" t="s">
        <v>3</v>
      </c>
      <c r="AH42" s="5" t="s">
        <v>18</v>
      </c>
      <c r="AI42" s="5">
        <f>SUM(AI37:AI41)/5</f>
        <v>7246.23992</v>
      </c>
    </row>
    <row r="43" spans="1:38" x14ac:dyDescent="0.3">
      <c r="A43" s="1">
        <v>2.6</v>
      </c>
      <c r="B43" s="1">
        <v>4.1899699999999998</v>
      </c>
    </row>
    <row r="44" spans="1:38" x14ac:dyDescent="0.3">
      <c r="A44" s="1">
        <v>1.95</v>
      </c>
      <c r="B44" s="1">
        <v>4.1950940000000001</v>
      </c>
    </row>
    <row r="45" spans="1:38" x14ac:dyDescent="0.3">
      <c r="A45" s="1">
        <v>1.05</v>
      </c>
      <c r="B45" s="1">
        <v>4.2130559999999999</v>
      </c>
    </row>
    <row r="46" spans="1:38" x14ac:dyDescent="0.3">
      <c r="A46" s="1">
        <v>0.5</v>
      </c>
      <c r="B46" s="1">
        <v>4.2637159999999996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2022-12-08T11:19:53Z</dcterms:modified>
</cp:coreProperties>
</file>