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5.1(Сделать)\"/>
    </mc:Choice>
  </mc:AlternateContent>
  <xr:revisionPtr revIDLastSave="0" documentId="13_ncr:1_{7CD56C2D-33A1-42F6-9B83-BAC55765F3AF}" xr6:coauthVersionLast="45" xr6:coauthVersionMax="45" xr10:uidLastSave="{00000000-0000-0000-0000-000000000000}"/>
  <bookViews>
    <workbookView xWindow="11748" yWindow="456" windowWidth="11292" windowHeight="125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2" i="1"/>
  <c r="Q3" i="1"/>
  <c r="Q4" i="1"/>
  <c r="Q5" i="1"/>
  <c r="Q6" i="1"/>
  <c r="Q7" i="1"/>
  <c r="Q8" i="1"/>
  <c r="Q9" i="1"/>
  <c r="Q10" i="1"/>
  <c r="Q2" i="1"/>
  <c r="D17" i="1"/>
  <c r="B12" i="1"/>
  <c r="F11" i="1"/>
  <c r="F3" i="1"/>
  <c r="F4" i="1"/>
  <c r="F5" i="1"/>
  <c r="F6" i="1"/>
  <c r="F7" i="1"/>
  <c r="F8" i="1"/>
  <c r="F9" i="1"/>
  <c r="F10" i="1"/>
  <c r="F2" i="1"/>
  <c r="D13" i="1"/>
  <c r="K11" i="1"/>
  <c r="J12" i="1" s="1"/>
  <c r="K3" i="1"/>
  <c r="K4" i="1"/>
  <c r="K5" i="1"/>
  <c r="K6" i="1"/>
  <c r="K7" i="1"/>
  <c r="K8" i="1"/>
  <c r="K9" i="1"/>
  <c r="K10" i="1"/>
  <c r="K2" i="1"/>
  <c r="I11" i="1"/>
  <c r="J11" i="1"/>
  <c r="J3" i="1"/>
  <c r="J4" i="1"/>
  <c r="J5" i="1"/>
  <c r="J6" i="1"/>
  <c r="J7" i="1"/>
  <c r="J8" i="1"/>
  <c r="J9" i="1"/>
  <c r="J10" i="1"/>
  <c r="J2" i="1"/>
  <c r="G4" i="1"/>
  <c r="I7" i="1"/>
  <c r="O7" i="1" s="1"/>
  <c r="A11" i="1"/>
  <c r="A3" i="1"/>
  <c r="A4" i="1"/>
  <c r="A5" i="1"/>
  <c r="A6" i="1"/>
  <c r="A7" i="1"/>
  <c r="A8" i="1"/>
  <c r="A9" i="1"/>
  <c r="A10" i="1"/>
  <c r="A2" i="1"/>
  <c r="C11" i="1"/>
  <c r="M10" i="1"/>
  <c r="L7" i="1"/>
  <c r="L3" i="1"/>
  <c r="L4" i="1"/>
  <c r="L5" i="1"/>
  <c r="L6" i="1"/>
  <c r="L8" i="1"/>
  <c r="L9" i="1"/>
  <c r="L10" i="1"/>
  <c r="L2" i="1"/>
  <c r="M3" i="1"/>
  <c r="M4" i="1"/>
  <c r="M5" i="1"/>
  <c r="M6" i="1"/>
  <c r="M7" i="1"/>
  <c r="M8" i="1"/>
  <c r="M9" i="1"/>
  <c r="M2" i="1"/>
  <c r="C2" i="1"/>
  <c r="E3" i="1"/>
  <c r="E4" i="1"/>
  <c r="E5" i="1"/>
  <c r="E6" i="1"/>
  <c r="E7" i="1"/>
  <c r="E8" i="1"/>
  <c r="E9" i="1"/>
  <c r="E10" i="1"/>
  <c r="E2" i="1"/>
  <c r="G2" i="1"/>
  <c r="I3" i="1" l="1"/>
  <c r="O3" i="1" s="1"/>
  <c r="I8" i="1"/>
  <c r="O8" i="1" s="1"/>
  <c r="I6" i="1"/>
  <c r="O6" i="1" s="1"/>
  <c r="I2" i="1"/>
  <c r="O2" i="1" s="1"/>
  <c r="I10" i="1"/>
  <c r="O10" i="1" s="1"/>
  <c r="I9" i="1"/>
  <c r="O9" i="1" s="1"/>
  <c r="I5" i="1"/>
  <c r="O5" i="1" s="1"/>
  <c r="I4" i="1"/>
  <c r="O4" i="1" s="1"/>
  <c r="O11" i="1" l="1"/>
  <c r="D11" i="1"/>
  <c r="B14" i="1" l="1"/>
  <c r="B15" i="1" s="1"/>
</calcChain>
</file>

<file path=xl/sharedStrings.xml><?xml version="1.0" encoding="utf-8"?>
<sst xmlns="http://schemas.openxmlformats.org/spreadsheetml/2006/main" count="18" uniqueCount="18">
  <si>
    <t>№</t>
  </si>
  <si>
    <t>T</t>
  </si>
  <si>
    <t>h</t>
  </si>
  <si>
    <t>Pa</t>
  </si>
  <si>
    <t>Koef</t>
  </si>
  <si>
    <t>sigma</t>
  </si>
  <si>
    <t>Pog_Pressure</t>
  </si>
  <si>
    <t>a</t>
  </si>
  <si>
    <t>x*y</t>
  </si>
  <si>
    <t>x^2</t>
  </si>
  <si>
    <t xml:space="preserve"> b</t>
  </si>
  <si>
    <t>pog_a</t>
  </si>
  <si>
    <t>Dxx</t>
  </si>
  <si>
    <t>Dyy</t>
  </si>
  <si>
    <t>Dx_sred</t>
  </si>
  <si>
    <t>Dy_sred</t>
  </si>
  <si>
    <t>q</t>
  </si>
  <si>
    <t>U/П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</si>
</sst>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J1" workbookViewId="0">
      <selection activeCell="S2" sqref="S2"/>
    </sheetView>
  </sheetViews>
  <sheetFormatPr defaultRowHeight="14.4" x14ac:dyDescent="0.3"/>
  <cols>
    <col min="12" max="12" width="14" customWidth="1"/>
  </cols>
  <sheetData>
    <row r="1" spans="1:19" x14ac:dyDescent="0.3">
      <c r="A1" t="s">
        <v>9</v>
      </c>
      <c r="B1" s="2" t="s">
        <v>0</v>
      </c>
      <c r="C1" s="2" t="s">
        <v>1</v>
      </c>
      <c r="D1" s="2" t="s">
        <v>2</v>
      </c>
      <c r="E1" s="2" t="s">
        <v>3</v>
      </c>
      <c r="G1" s="4" t="s">
        <v>4</v>
      </c>
      <c r="I1" s="5" t="s">
        <v>5</v>
      </c>
      <c r="L1" t="s">
        <v>6</v>
      </c>
      <c r="O1" t="s">
        <v>8</v>
      </c>
      <c r="Q1" t="s">
        <v>16</v>
      </c>
      <c r="S1" t="s">
        <v>17</v>
      </c>
    </row>
    <row r="2" spans="1:19" x14ac:dyDescent="0.3">
      <c r="A2">
        <f>C2*C2</f>
        <v>470.89</v>
      </c>
      <c r="B2" s="1">
        <v>1</v>
      </c>
      <c r="C2" s="3">
        <f>21.7</f>
        <v>21.7</v>
      </c>
      <c r="D2" s="3">
        <v>183</v>
      </c>
      <c r="E2" s="3">
        <f>D2*$G$2</f>
        <v>358.92338999999998</v>
      </c>
      <c r="F2">
        <f>POWER(C2-$D$13,2)</f>
        <v>355.951111111111</v>
      </c>
      <c r="G2">
        <f>0.2*9.80665</f>
        <v>1.96133</v>
      </c>
      <c r="I2">
        <f>$G$4 * 0.5 *E2</f>
        <v>89.730847499999996</v>
      </c>
      <c r="J2">
        <f>I2*I2</f>
        <v>8051.6249930682552</v>
      </c>
      <c r="K2">
        <f>POWER(I2-$I$11,2)</f>
        <v>3.0394590569086151</v>
      </c>
      <c r="L2">
        <f>E2*M2</f>
        <v>1.96133</v>
      </c>
      <c r="M2">
        <f>1/D2</f>
        <v>5.4644808743169399E-3</v>
      </c>
      <c r="O2">
        <f>C2*I2</f>
        <v>1947.1593907499998</v>
      </c>
      <c r="Q2">
        <f>-C2*$B$14</f>
        <v>2.4408782250773799</v>
      </c>
      <c r="S2">
        <f>I2-$B$14*C2</f>
        <v>92.17172572507738</v>
      </c>
    </row>
    <row r="3" spans="1:19" x14ac:dyDescent="0.3">
      <c r="A3">
        <f t="shared" ref="A3:A10" si="0">C3*C3</f>
        <v>660.49</v>
      </c>
      <c r="B3" s="1">
        <v>2</v>
      </c>
      <c r="C3" s="3">
        <v>25.7</v>
      </c>
      <c r="D3" s="3">
        <v>183</v>
      </c>
      <c r="E3" s="3">
        <f t="shared" ref="E3:E10" si="1">D3*$G$2</f>
        <v>358.92338999999998</v>
      </c>
      <c r="F3">
        <f t="shared" ref="F3:F10" si="2">POWER(C3-$D$13,2)</f>
        <v>221.0177777777777</v>
      </c>
      <c r="I3">
        <f t="shared" ref="I3:I10" si="3">$G$4 * 0.5 *E3</f>
        <v>89.730847499999996</v>
      </c>
      <c r="J3">
        <f t="shared" ref="J3:J10" si="4">I3*I3</f>
        <v>8051.6249930682552</v>
      </c>
      <c r="K3">
        <f t="shared" ref="K3:K10" si="5">POWER(I3-$I$11,2)</f>
        <v>3.0394590569086151</v>
      </c>
      <c r="L3">
        <f t="shared" ref="L3:L10" si="6">E3*M3</f>
        <v>1.96133</v>
      </c>
      <c r="M3">
        <f t="shared" ref="M3:M10" si="7">1/D3</f>
        <v>5.4644808743169399E-3</v>
      </c>
      <c r="O3">
        <f t="shared" ref="O3:O10" si="8">C3*I3</f>
        <v>2306.08278075</v>
      </c>
      <c r="Q3">
        <f t="shared" ref="Q3:Q11" si="9">-C3*$B$14</f>
        <v>2.8908096951377265</v>
      </c>
      <c r="S3">
        <f t="shared" ref="S3:S10" si="10">I3-$B$14*C3</f>
        <v>92.621657195137729</v>
      </c>
    </row>
    <row r="4" spans="1:19" x14ac:dyDescent="0.3">
      <c r="A4">
        <f t="shared" si="0"/>
        <v>924.16</v>
      </c>
      <c r="B4" s="1">
        <v>3</v>
      </c>
      <c r="C4" s="3">
        <v>30.4</v>
      </c>
      <c r="D4" s="3">
        <v>182</v>
      </c>
      <c r="E4" s="3">
        <f t="shared" si="1"/>
        <v>356.96206000000001</v>
      </c>
      <c r="F4">
        <f t="shared" si="2"/>
        <v>103.36111111111106</v>
      </c>
      <c r="G4">
        <f>0.5</f>
        <v>0.5</v>
      </c>
      <c r="I4">
        <f t="shared" si="3"/>
        <v>89.240515000000002</v>
      </c>
      <c r="J4">
        <f t="shared" si="4"/>
        <v>7963.8695174652257</v>
      </c>
      <c r="K4">
        <f t="shared" si="5"/>
        <v>1.570189297953777</v>
      </c>
      <c r="L4">
        <f t="shared" si="6"/>
        <v>1.9613300000000002</v>
      </c>
      <c r="M4">
        <f t="shared" si="7"/>
        <v>5.4945054945054949E-3</v>
      </c>
      <c r="O4">
        <f t="shared" si="8"/>
        <v>2712.9116559999998</v>
      </c>
      <c r="Q4">
        <f t="shared" si="9"/>
        <v>3.4194791724586335</v>
      </c>
      <c r="S4">
        <f t="shared" si="10"/>
        <v>92.659994172458639</v>
      </c>
    </row>
    <row r="5" spans="1:19" x14ac:dyDescent="0.3">
      <c r="A5">
        <f t="shared" si="0"/>
        <v>1253.1599999999999</v>
      </c>
      <c r="B5" s="1">
        <v>4</v>
      </c>
      <c r="C5" s="3">
        <v>35.4</v>
      </c>
      <c r="D5" s="3">
        <v>181</v>
      </c>
      <c r="E5" s="3">
        <f t="shared" si="1"/>
        <v>355.00072999999998</v>
      </c>
      <c r="F5">
        <f t="shared" si="2"/>
        <v>26.694444444444422</v>
      </c>
      <c r="I5">
        <f t="shared" si="3"/>
        <v>88.750182499999994</v>
      </c>
      <c r="J5">
        <f t="shared" si="4"/>
        <v>7876.5948937833055</v>
      </c>
      <c r="K5">
        <f t="shared" si="5"/>
        <v>0.58177146011140513</v>
      </c>
      <c r="L5">
        <f t="shared" si="6"/>
        <v>1.9613299999999998</v>
      </c>
      <c r="M5">
        <f t="shared" si="7"/>
        <v>5.5248618784530384E-3</v>
      </c>
      <c r="O5">
        <f t="shared" si="8"/>
        <v>3141.7564604999998</v>
      </c>
      <c r="Q5">
        <f t="shared" si="9"/>
        <v>3.9818935100340669</v>
      </c>
      <c r="S5">
        <f t="shared" si="10"/>
        <v>92.732076010034064</v>
      </c>
    </row>
    <row r="6" spans="1:19" x14ac:dyDescent="0.3">
      <c r="A6">
        <f t="shared" si="0"/>
        <v>1632.1599999999999</v>
      </c>
      <c r="B6" s="1">
        <v>5</v>
      </c>
      <c r="C6" s="3">
        <v>40.4</v>
      </c>
      <c r="D6" s="3">
        <v>179.5</v>
      </c>
      <c r="E6" s="3">
        <f t="shared" si="1"/>
        <v>352.05873500000001</v>
      </c>
      <c r="F6">
        <f t="shared" si="2"/>
        <v>2.7777777777776989E-2</v>
      </c>
      <c r="I6">
        <f t="shared" si="3"/>
        <v>88.014683750000003</v>
      </c>
      <c r="J6">
        <f t="shared" si="4"/>
        <v>7746.584555612515</v>
      </c>
      <c r="K6">
        <f t="shared" si="5"/>
        <v>7.4205543381556782E-4</v>
      </c>
      <c r="L6">
        <f t="shared" si="6"/>
        <v>1.96133</v>
      </c>
      <c r="M6">
        <f t="shared" si="7"/>
        <v>5.5710306406685237E-3</v>
      </c>
      <c r="O6">
        <f t="shared" si="8"/>
        <v>3555.7932234999998</v>
      </c>
      <c r="Q6">
        <f t="shared" si="9"/>
        <v>4.5443078476094998</v>
      </c>
      <c r="S6">
        <f t="shared" si="10"/>
        <v>92.558991597609506</v>
      </c>
    </row>
    <row r="7" spans="1:19" x14ac:dyDescent="0.3">
      <c r="A7">
        <f t="shared" si="0"/>
        <v>2052.0899999999997</v>
      </c>
      <c r="B7" s="1">
        <v>6</v>
      </c>
      <c r="C7" s="3">
        <v>45.3</v>
      </c>
      <c r="D7" s="3">
        <v>179</v>
      </c>
      <c r="E7" s="3">
        <f t="shared" si="1"/>
        <v>351.07807000000003</v>
      </c>
      <c r="F7">
        <f t="shared" si="2"/>
        <v>22.404444444444454</v>
      </c>
      <c r="I7">
        <f>$G$4 * 0.5 *E7</f>
        <v>87.769517500000006</v>
      </c>
      <c r="J7">
        <f t="shared" si="4"/>
        <v>7703.4882021828071</v>
      </c>
      <c r="K7">
        <f t="shared" si="5"/>
        <v>4.749154776419634E-2</v>
      </c>
      <c r="L7">
        <f>E7*M7</f>
        <v>1.9613300000000002</v>
      </c>
      <c r="M7">
        <f t="shared" si="7"/>
        <v>5.5865921787709499E-3</v>
      </c>
      <c r="O7">
        <f t="shared" si="8"/>
        <v>3975.95914275</v>
      </c>
      <c r="Q7">
        <f t="shared" si="9"/>
        <v>5.0954738984334247</v>
      </c>
      <c r="S7">
        <f t="shared" si="10"/>
        <v>92.864991398433432</v>
      </c>
    </row>
    <row r="8" spans="1:19" x14ac:dyDescent="0.3">
      <c r="A8">
        <f t="shared" si="0"/>
        <v>2601</v>
      </c>
      <c r="B8" s="1">
        <v>7</v>
      </c>
      <c r="C8" s="3">
        <v>51</v>
      </c>
      <c r="D8" s="3">
        <v>177</v>
      </c>
      <c r="E8" s="3">
        <f t="shared" si="1"/>
        <v>347.15541000000002</v>
      </c>
      <c r="F8">
        <f t="shared" si="2"/>
        <v>108.85444444444452</v>
      </c>
      <c r="I8">
        <f>$G$4 * 0.5 *E8</f>
        <v>86.788852500000004</v>
      </c>
      <c r="J8">
        <f t="shared" si="4"/>
        <v>7532.3049182667573</v>
      </c>
      <c r="K8">
        <f t="shared" si="5"/>
        <v>1.4366193198669732</v>
      </c>
      <c r="L8">
        <f t="shared" si="6"/>
        <v>1.96133</v>
      </c>
      <c r="M8">
        <f t="shared" si="7"/>
        <v>5.6497175141242938E-3</v>
      </c>
      <c r="O8">
        <f t="shared" si="8"/>
        <v>4426.2314775000004</v>
      </c>
      <c r="Q8">
        <f t="shared" si="9"/>
        <v>5.7366262432694191</v>
      </c>
      <c r="S8">
        <f t="shared" si="10"/>
        <v>92.525478743269417</v>
      </c>
    </row>
    <row r="9" spans="1:19" x14ac:dyDescent="0.3">
      <c r="A9">
        <f t="shared" si="0"/>
        <v>3047.0400000000004</v>
      </c>
      <c r="B9" s="1">
        <v>8</v>
      </c>
      <c r="C9" s="3">
        <v>55.2</v>
      </c>
      <c r="D9" s="3">
        <v>176</v>
      </c>
      <c r="E9" s="3">
        <f t="shared" si="1"/>
        <v>345.19407999999999</v>
      </c>
      <c r="F9">
        <f t="shared" si="2"/>
        <v>214.13444444444463</v>
      </c>
      <c r="I9">
        <f t="shared" si="3"/>
        <v>86.298519999999996</v>
      </c>
      <c r="J9">
        <f t="shared" si="4"/>
        <v>7447.4345541903995</v>
      </c>
      <c r="K9">
        <f t="shared" si="5"/>
        <v>2.8524610875871383</v>
      </c>
      <c r="L9">
        <f t="shared" si="6"/>
        <v>1.96133</v>
      </c>
      <c r="M9">
        <f t="shared" si="7"/>
        <v>5.681818181818182E-3</v>
      </c>
      <c r="O9">
        <f t="shared" si="8"/>
        <v>4763.678304</v>
      </c>
      <c r="Q9">
        <f t="shared" si="9"/>
        <v>6.2090542868327825</v>
      </c>
      <c r="S9">
        <f t="shared" si="10"/>
        <v>92.507574286832778</v>
      </c>
    </row>
    <row r="10" spans="1:19" x14ac:dyDescent="0.3">
      <c r="A10">
        <f t="shared" si="0"/>
        <v>3600</v>
      </c>
      <c r="B10" s="1">
        <v>9</v>
      </c>
      <c r="C10" s="3">
        <v>60</v>
      </c>
      <c r="D10" s="3">
        <v>174.5</v>
      </c>
      <c r="E10" s="3">
        <f t="shared" si="1"/>
        <v>342.25208500000002</v>
      </c>
      <c r="F10">
        <f t="shared" si="2"/>
        <v>377.65444444444461</v>
      </c>
      <c r="I10">
        <f t="shared" si="3"/>
        <v>85.563021250000006</v>
      </c>
      <c r="J10">
        <f t="shared" si="4"/>
        <v>7321.0306054279527</v>
      </c>
      <c r="K10">
        <f t="shared" si="5"/>
        <v>5.8778210912532503</v>
      </c>
      <c r="L10">
        <f t="shared" si="6"/>
        <v>1.96133</v>
      </c>
      <c r="M10">
        <f>1/D10</f>
        <v>5.7306590257879654E-3</v>
      </c>
      <c r="O10">
        <f t="shared" si="8"/>
        <v>5133.7812750000003</v>
      </c>
      <c r="Q10">
        <f t="shared" si="9"/>
        <v>6.7489720509051985</v>
      </c>
      <c r="S10">
        <f t="shared" si="10"/>
        <v>92.3119933009052</v>
      </c>
    </row>
    <row r="11" spans="1:19" x14ac:dyDescent="0.3">
      <c r="A11">
        <f>SUM(A2:A10)</f>
        <v>16240.99</v>
      </c>
      <c r="C11" s="6">
        <f>SUM(C2:C10)</f>
        <v>365.09999999999997</v>
      </c>
      <c r="D11">
        <f>SUM(I2:I10)</f>
        <v>791.88698750000003</v>
      </c>
      <c r="F11">
        <f>SUM(F2:F10)</f>
        <v>1430.1000000000004</v>
      </c>
      <c r="H11" s="7" t="s">
        <v>15</v>
      </c>
      <c r="I11" s="7">
        <f>SUM(I2:I10)/9</f>
        <v>87.987443055555559</v>
      </c>
      <c r="J11">
        <f>SUM(J2:J10)</f>
        <v>69694.557233065483</v>
      </c>
      <c r="K11">
        <f>SUM(K2:K10)</f>
        <v>18.446013973787785</v>
      </c>
      <c r="O11">
        <f>SUM(O2:O10)</f>
        <v>31963.353710750005</v>
      </c>
    </row>
    <row r="12" spans="1:19" x14ac:dyDescent="0.3">
      <c r="A12" s="7" t="s">
        <v>12</v>
      </c>
      <c r="B12" s="7">
        <f>F11/9</f>
        <v>158.90000000000003</v>
      </c>
      <c r="I12" s="7" t="s">
        <v>13</v>
      </c>
      <c r="J12" s="7">
        <f>(K11)/9</f>
        <v>2.049557108198643</v>
      </c>
    </row>
    <row r="13" spans="1:19" x14ac:dyDescent="0.3">
      <c r="C13" s="7" t="s">
        <v>14</v>
      </c>
      <c r="D13" s="7">
        <f>C11/9</f>
        <v>40.566666666666663</v>
      </c>
    </row>
    <row r="14" spans="1:19" x14ac:dyDescent="0.3">
      <c r="A14" t="s">
        <v>7</v>
      </c>
      <c r="B14">
        <f>(9*O11-C11*D11)/(9*A11 - C11*C11)</f>
        <v>-0.11248286751508664</v>
      </c>
    </row>
    <row r="15" spans="1:19" x14ac:dyDescent="0.3">
      <c r="A15" t="s">
        <v>10</v>
      </c>
      <c r="B15">
        <f>(D11-B14*C11)/9</f>
        <v>92.550498047750906</v>
      </c>
    </row>
    <row r="17" spans="3:4" x14ac:dyDescent="0.3">
      <c r="C17" s="7" t="s">
        <v>11</v>
      </c>
      <c r="D17" s="7">
        <f>SQRT((1/(9-1))*((J12/D13) - B14*B14))</f>
        <v>6.8802967898796821E-2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2023-04-20T21:28:09Z</dcterms:modified>
</cp:coreProperties>
</file>