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enirain/College/Economy/"/>
    </mc:Choice>
  </mc:AlternateContent>
  <xr:revisionPtr revIDLastSave="0" documentId="13_ncr:1_{37307EFE-F692-BF42-AF29-57EEDDA18F82}" xr6:coauthVersionLast="47" xr6:coauthVersionMax="47" xr10:uidLastSave="{00000000-0000-0000-0000-000000000000}"/>
  <bookViews>
    <workbookView xWindow="0" yWindow="660" windowWidth="30240" windowHeight="18980" xr2:uid="{73856A0B-61DA-3D44-B7AD-954E1624F7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U10" i="1"/>
  <c r="U9" i="1"/>
  <c r="V5" i="1" s="1"/>
  <c r="T10" i="1"/>
  <c r="T11" i="1"/>
  <c r="T9" i="1"/>
  <c r="T4" i="1"/>
  <c r="T5" i="1"/>
  <c r="T6" i="1"/>
  <c r="T7" i="1"/>
  <c r="T8" i="1"/>
  <c r="T3" i="1"/>
  <c r="S11" i="1"/>
  <c r="S9" i="1"/>
  <c r="I3" i="1"/>
  <c r="I4" i="1"/>
  <c r="I5" i="1"/>
  <c r="I6" i="1"/>
  <c r="I7" i="1"/>
  <c r="I8" i="1"/>
  <c r="I9" i="1"/>
  <c r="I10" i="1"/>
  <c r="I11" i="1"/>
  <c r="I2" i="1"/>
  <c r="J2" i="1" s="1"/>
  <c r="K2" i="1" s="1"/>
  <c r="H3" i="1" s="1"/>
  <c r="J3" i="1" s="1"/>
  <c r="I15" i="1"/>
  <c r="O16" i="1"/>
  <c r="O17" i="1"/>
  <c r="O18" i="1"/>
  <c r="O19" i="1"/>
  <c r="O20" i="1"/>
  <c r="O15" i="1"/>
  <c r="P15" i="1" s="1"/>
  <c r="N16" i="1" s="1"/>
  <c r="P16" i="1" s="1"/>
  <c r="N17" i="1" s="1"/>
  <c r="P17" i="1" s="1"/>
  <c r="N18" i="1" s="1"/>
  <c r="P18" i="1" s="1"/>
  <c r="N19" i="1" s="1"/>
  <c r="P19" i="1" s="1"/>
  <c r="N20" i="1" s="1"/>
  <c r="P20" i="1" s="1"/>
  <c r="O2" i="1"/>
  <c r="P2" i="1" s="1"/>
  <c r="N3" i="1" s="1"/>
  <c r="P3" i="1" s="1"/>
  <c r="N4" i="1" s="1"/>
  <c r="H16" i="1"/>
  <c r="I16" i="1"/>
  <c r="I17" i="1"/>
  <c r="I18" i="1"/>
  <c r="I19" i="1"/>
  <c r="I20" i="1"/>
  <c r="J15" i="1"/>
  <c r="K15" i="1" s="1"/>
  <c r="C16" i="1"/>
  <c r="C17" i="1"/>
  <c r="C18" i="1"/>
  <c r="C19" i="1"/>
  <c r="C20" i="1"/>
  <c r="C15" i="1"/>
  <c r="D15" i="1" s="1"/>
  <c r="B16" i="1" s="1"/>
  <c r="D16" i="1" s="1"/>
  <c r="B17" i="1" s="1"/>
  <c r="D17" i="1" s="1"/>
  <c r="B18" i="1" s="1"/>
  <c r="D18" i="1" s="1"/>
  <c r="B19" i="1" s="1"/>
  <c r="D19" i="1" s="1"/>
  <c r="B20" i="1" s="1"/>
  <c r="D20" i="1" s="1"/>
  <c r="C3" i="1"/>
  <c r="C4" i="1"/>
  <c r="C5" i="1"/>
  <c r="C6" i="1"/>
  <c r="C7" i="1"/>
  <c r="C8" i="1"/>
  <c r="C9" i="1"/>
  <c r="C10" i="1"/>
  <c r="C11" i="1"/>
  <c r="C2" i="1"/>
  <c r="D2" i="1"/>
  <c r="B3" i="1" s="1"/>
  <c r="O4" i="1"/>
  <c r="O5" i="1"/>
  <c r="O6" i="1"/>
  <c r="O7" i="1"/>
  <c r="O8" i="1"/>
  <c r="O9" i="1"/>
  <c r="O10" i="1"/>
  <c r="O11" i="1"/>
  <c r="O3" i="1"/>
  <c r="U11" i="1" l="1"/>
  <c r="V3" i="1"/>
  <c r="V9" i="1"/>
  <c r="V8" i="1"/>
  <c r="V6" i="1"/>
  <c r="V7" i="1"/>
  <c r="V4" i="1"/>
  <c r="Y3" i="1"/>
  <c r="J16" i="1"/>
  <c r="K16" i="1" s="1"/>
  <c r="H17" i="1" s="1"/>
  <c r="J17" i="1" s="1"/>
  <c r="K17" i="1" s="1"/>
  <c r="H18" i="1" s="1"/>
  <c r="D3" i="1"/>
  <c r="B4" i="1" s="1"/>
  <c r="D4" i="1" s="1"/>
  <c r="B5" i="1" s="1"/>
  <c r="D5" i="1" s="1"/>
  <c r="B6" i="1" s="1"/>
  <c r="K3" i="1"/>
  <c r="H4" i="1" s="1"/>
  <c r="J4" i="1" s="1"/>
  <c r="P4" i="1"/>
  <c r="N5" i="1" s="1"/>
  <c r="P5" i="1" s="1"/>
  <c r="N6" i="1" s="1"/>
  <c r="P6" i="1" s="1"/>
  <c r="N7" i="1" s="1"/>
  <c r="P7" i="1" s="1"/>
  <c r="N8" i="1" s="1"/>
  <c r="P8" i="1" s="1"/>
  <c r="N9" i="1" s="1"/>
  <c r="P9" i="1" s="1"/>
  <c r="N10" i="1" s="1"/>
  <c r="P10" i="1" s="1"/>
  <c r="N11" i="1" s="1"/>
  <c r="P11" i="1" s="1"/>
  <c r="J18" i="1" l="1"/>
  <c r="K18" i="1"/>
  <c r="H19" i="1" s="1"/>
  <c r="J19" i="1"/>
  <c r="K19" i="1"/>
  <c r="H20" i="1" s="1"/>
  <c r="D6" i="1"/>
  <c r="B7" i="1" s="1"/>
  <c r="K4" i="1"/>
  <c r="H5" i="1" s="1"/>
  <c r="J5" i="1" s="1"/>
  <c r="J20" i="1" l="1"/>
  <c r="K20" i="1"/>
  <c r="D7" i="1"/>
  <c r="B8" i="1" s="1"/>
  <c r="K5" i="1"/>
  <c r="H6" i="1" s="1"/>
  <c r="J6" i="1" s="1"/>
  <c r="D8" i="1" l="1"/>
  <c r="B9" i="1" s="1"/>
  <c r="K6" i="1"/>
  <c r="H7" i="1" s="1"/>
  <c r="J7" i="1" l="1"/>
  <c r="K7" i="1" s="1"/>
  <c r="H8" i="1" s="1"/>
  <c r="D9" i="1"/>
  <c r="B10" i="1" s="1"/>
  <c r="J8" i="1" l="1"/>
  <c r="K8" i="1" s="1"/>
  <c r="H9" i="1" s="1"/>
  <c r="D10" i="1"/>
  <c r="B11" i="1" s="1"/>
  <c r="J9" i="1" l="1"/>
  <c r="K9" i="1" s="1"/>
  <c r="H10" i="1" s="1"/>
  <c r="D11" i="1"/>
  <c r="J10" i="1" l="1"/>
  <c r="K10" i="1" s="1"/>
  <c r="H11" i="1" s="1"/>
  <c r="J11" i="1" l="1"/>
  <c r="K11" i="1"/>
</calcChain>
</file>

<file path=xl/sharedStrings.xml><?xml version="1.0" encoding="utf-8"?>
<sst xmlns="http://schemas.openxmlformats.org/spreadsheetml/2006/main" count="50" uniqueCount="30">
  <si>
    <t>Год</t>
  </si>
  <si>
    <t>Сперв(нач)</t>
  </si>
  <si>
    <t>Na</t>
  </si>
  <si>
    <t>A</t>
  </si>
  <si>
    <t>Сперв(кон)</t>
  </si>
  <si>
    <t>2 СПОСОБ</t>
  </si>
  <si>
    <t>3 СПОСОБ</t>
  </si>
  <si>
    <t>А</t>
  </si>
  <si>
    <t>1 СПОСОБ</t>
  </si>
  <si>
    <t>ЗАДАЧА</t>
  </si>
  <si>
    <t>Здания</t>
  </si>
  <si>
    <t>Сооружения</t>
  </si>
  <si>
    <t>Машины и оборудование</t>
  </si>
  <si>
    <t>Средства транспортные</t>
  </si>
  <si>
    <t>Инвертань производственный и хозяйственный</t>
  </si>
  <si>
    <t>Прочие основные средства</t>
  </si>
  <si>
    <t>Итого</t>
  </si>
  <si>
    <t>Активная часть</t>
  </si>
  <si>
    <t>Пассиваня часть</t>
  </si>
  <si>
    <t>На начало года</t>
  </si>
  <si>
    <t>На конец года</t>
  </si>
  <si>
    <t>Доля %</t>
  </si>
  <si>
    <t>Доля</t>
  </si>
  <si>
    <t>Стоимость 
млн руб</t>
  </si>
  <si>
    <t xml:space="preserve">Стоимость 
млн руб. </t>
  </si>
  <si>
    <t>К_обн</t>
  </si>
  <si>
    <t>К_выб</t>
  </si>
  <si>
    <t>2 из здания</t>
  </si>
  <si>
    <t>20 из машины и оборудования</t>
  </si>
  <si>
    <t>3 из износ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</si>
</sst>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BBCF-BA74-0849-AFF3-4E59BA7C02CA}">
  <dimension ref="A1:AB20"/>
  <sheetViews>
    <sheetView tabSelected="1" topLeftCell="M1" workbookViewId="0">
      <selection activeCell="Y8" sqref="Y8"/>
    </sheetView>
  </sheetViews>
  <sheetFormatPr baseColWidth="10" defaultRowHeight="16" x14ac:dyDescent="0.2"/>
  <cols>
    <col min="3" max="3" width="10.83203125" style="1"/>
    <col min="8" max="8" width="10.83203125" style="2"/>
    <col min="9" max="9" width="10.83203125" style="1"/>
    <col min="10" max="10" width="10.83203125" style="2"/>
    <col min="14" max="16" width="10.83203125" style="1"/>
    <col min="18" max="18" width="41.83203125" bestFit="1" customWidth="1"/>
    <col min="19" max="19" width="17.1640625" bestFit="1" customWidth="1"/>
    <col min="21" max="21" width="18" bestFit="1" customWidth="1"/>
  </cols>
  <sheetData>
    <row r="1" spans="1:28" x14ac:dyDescent="0.2">
      <c r="A1" t="s">
        <v>0</v>
      </c>
      <c r="B1" t="s">
        <v>1</v>
      </c>
      <c r="C1" s="1" t="s">
        <v>7</v>
      </c>
      <c r="D1" t="s">
        <v>4</v>
      </c>
      <c r="G1" t="s">
        <v>0</v>
      </c>
      <c r="H1" t="s">
        <v>1</v>
      </c>
      <c r="I1" s="1" t="s">
        <v>2</v>
      </c>
      <c r="J1" t="s">
        <v>7</v>
      </c>
      <c r="K1" t="s">
        <v>4</v>
      </c>
      <c r="M1" t="s">
        <v>0</v>
      </c>
      <c r="N1" s="1" t="s">
        <v>1</v>
      </c>
      <c r="O1" s="1" t="s">
        <v>3</v>
      </c>
      <c r="P1" s="1" t="s">
        <v>4</v>
      </c>
      <c r="S1" s="3" t="s">
        <v>19</v>
      </c>
      <c r="T1" s="3"/>
      <c r="U1" s="4" t="s">
        <v>20</v>
      </c>
      <c r="V1" s="4"/>
    </row>
    <row r="2" spans="1:28" ht="34" x14ac:dyDescent="0.2">
      <c r="A2">
        <v>1</v>
      </c>
      <c r="B2">
        <v>160</v>
      </c>
      <c r="C2" s="1">
        <f>$B$2/$A$11</f>
        <v>16</v>
      </c>
      <c r="D2">
        <f>B2-C2</f>
        <v>144</v>
      </c>
      <c r="G2">
        <v>1</v>
      </c>
      <c r="H2">
        <v>160</v>
      </c>
      <c r="I2" s="1">
        <f>100/$G$11*2</f>
        <v>20</v>
      </c>
      <c r="J2">
        <f>H2*I2%</f>
        <v>32</v>
      </c>
      <c r="K2">
        <f>H2-J2</f>
        <v>128</v>
      </c>
      <c r="M2">
        <v>1</v>
      </c>
      <c r="N2" s="1">
        <v>160</v>
      </c>
      <c r="O2" s="1">
        <f>$N$2*(($M$11-M2 + 1)/SUM($M$2:$M$11))</f>
        <v>29.090909090909093</v>
      </c>
      <c r="P2" s="1">
        <f>N2-O2</f>
        <v>130.90909090909091</v>
      </c>
      <c r="S2" s="5" t="s">
        <v>23</v>
      </c>
      <c r="T2" s="6" t="s">
        <v>21</v>
      </c>
      <c r="U2" s="5" t="s">
        <v>24</v>
      </c>
      <c r="V2" s="6" t="s">
        <v>22</v>
      </c>
    </row>
    <row r="3" spans="1:28" x14ac:dyDescent="0.2">
      <c r="A3">
        <v>2</v>
      </c>
      <c r="B3">
        <f>D2</f>
        <v>144</v>
      </c>
      <c r="C3" s="1">
        <f t="shared" ref="C3:C11" si="0">$B$2/$A$11</f>
        <v>16</v>
      </c>
      <c r="D3">
        <f t="shared" ref="D3:D11" si="1">B3-C3</f>
        <v>128</v>
      </c>
      <c r="G3">
        <v>2</v>
      </c>
      <c r="H3">
        <f>K2</f>
        <v>128</v>
      </c>
      <c r="I3" s="1">
        <f t="shared" ref="I3:I11" si="2">100/$G$11*2</f>
        <v>20</v>
      </c>
      <c r="J3">
        <f t="shared" ref="J3:J11" si="3">H3*I3%</f>
        <v>25.6</v>
      </c>
      <c r="K3">
        <f>H3-J3</f>
        <v>102.4</v>
      </c>
      <c r="M3">
        <v>2</v>
      </c>
      <c r="N3" s="1">
        <f>P2</f>
        <v>130.90909090909091</v>
      </c>
      <c r="O3" s="1">
        <f t="shared" ref="O3:O11" si="4">160*(($M$11-M3 + 1)/SUM($M$2:$M$11))</f>
        <v>26.18181818181818</v>
      </c>
      <c r="P3" s="1">
        <f>N3-O3</f>
        <v>104.72727272727272</v>
      </c>
      <c r="R3" t="s">
        <v>10</v>
      </c>
      <c r="S3">
        <v>51</v>
      </c>
      <c r="T3">
        <f>S3/$S$9*100</f>
        <v>38.931297709923662</v>
      </c>
      <c r="U3">
        <v>53</v>
      </c>
      <c r="V3">
        <f>U3/$U$9*100</f>
        <v>35.333333333333336</v>
      </c>
      <c r="X3" t="s">
        <v>25</v>
      </c>
      <c r="Y3">
        <f>(2+20)/U9*100</f>
        <v>14.666666666666666</v>
      </c>
      <c r="AA3" t="s">
        <v>27</v>
      </c>
      <c r="AB3" t="s">
        <v>28</v>
      </c>
    </row>
    <row r="4" spans="1:28" x14ac:dyDescent="0.2">
      <c r="A4">
        <v>3</v>
      </c>
      <c r="B4">
        <f t="shared" ref="B4:B11" si="5">D3</f>
        <v>128</v>
      </c>
      <c r="C4" s="1">
        <f t="shared" si="0"/>
        <v>16</v>
      </c>
      <c r="D4">
        <f t="shared" si="1"/>
        <v>112</v>
      </c>
      <c r="G4">
        <v>3</v>
      </c>
      <c r="H4">
        <f t="shared" ref="H4:H11" si="6">K3</f>
        <v>102.4</v>
      </c>
      <c r="I4" s="1">
        <f t="shared" si="2"/>
        <v>20</v>
      </c>
      <c r="J4">
        <f t="shared" si="3"/>
        <v>20.480000000000004</v>
      </c>
      <c r="K4">
        <f t="shared" ref="K4:K11" si="7">H4-J4</f>
        <v>81.92</v>
      </c>
      <c r="M4">
        <v>3</v>
      </c>
      <c r="N4" s="1">
        <f t="shared" ref="N4:N11" si="8">P3</f>
        <v>104.72727272727272</v>
      </c>
      <c r="O4" s="1">
        <f t="shared" si="4"/>
        <v>23.272727272727273</v>
      </c>
      <c r="P4" s="1">
        <f t="shared" ref="P4:P11" si="9">N4-O4</f>
        <v>81.454545454545439</v>
      </c>
      <c r="R4" t="s">
        <v>11</v>
      </c>
      <c r="S4">
        <v>8</v>
      </c>
      <c r="T4">
        <f t="shared" ref="T4:T11" si="10">S4/$S$9*100</f>
        <v>6.1068702290076331</v>
      </c>
      <c r="U4">
        <v>8</v>
      </c>
      <c r="V4">
        <f t="shared" ref="V4:V9" si="11">U4/$U$9*100</f>
        <v>5.3333333333333339</v>
      </c>
      <c r="X4" t="s">
        <v>26</v>
      </c>
      <c r="Y4">
        <f>3/S9*100</f>
        <v>2.2900763358778624</v>
      </c>
      <c r="AA4" t="s">
        <v>29</v>
      </c>
    </row>
    <row r="5" spans="1:28" x14ac:dyDescent="0.2">
      <c r="A5">
        <v>4</v>
      </c>
      <c r="B5">
        <f t="shared" si="5"/>
        <v>112</v>
      </c>
      <c r="C5" s="1">
        <f t="shared" si="0"/>
        <v>16</v>
      </c>
      <c r="D5">
        <f t="shared" si="1"/>
        <v>96</v>
      </c>
      <c r="G5">
        <v>4</v>
      </c>
      <c r="H5">
        <f t="shared" si="6"/>
        <v>81.92</v>
      </c>
      <c r="I5" s="1">
        <f t="shared" si="2"/>
        <v>20</v>
      </c>
      <c r="J5">
        <f t="shared" si="3"/>
        <v>16.384</v>
      </c>
      <c r="K5">
        <f t="shared" si="7"/>
        <v>65.536000000000001</v>
      </c>
      <c r="M5">
        <v>4</v>
      </c>
      <c r="N5" s="1">
        <f t="shared" si="8"/>
        <v>81.454545454545439</v>
      </c>
      <c r="O5" s="1">
        <f t="shared" si="4"/>
        <v>20.36363636363636</v>
      </c>
      <c r="P5" s="1">
        <f t="shared" si="9"/>
        <v>61.090909090909079</v>
      </c>
      <c r="R5" s="7" t="s">
        <v>12</v>
      </c>
      <c r="S5">
        <v>48</v>
      </c>
      <c r="T5">
        <f t="shared" si="10"/>
        <v>36.641221374045799</v>
      </c>
      <c r="U5">
        <v>65</v>
      </c>
      <c r="V5">
        <f t="shared" si="11"/>
        <v>43.333333333333336</v>
      </c>
    </row>
    <row r="6" spans="1:28" x14ac:dyDescent="0.2">
      <c r="A6">
        <v>5</v>
      </c>
      <c r="B6">
        <f t="shared" si="5"/>
        <v>96</v>
      </c>
      <c r="C6" s="1">
        <f t="shared" si="0"/>
        <v>16</v>
      </c>
      <c r="D6">
        <f t="shared" si="1"/>
        <v>80</v>
      </c>
      <c r="G6">
        <v>5</v>
      </c>
      <c r="H6">
        <f t="shared" si="6"/>
        <v>65.536000000000001</v>
      </c>
      <c r="I6" s="1">
        <f t="shared" si="2"/>
        <v>20</v>
      </c>
      <c r="J6">
        <f t="shared" si="3"/>
        <v>13.107200000000001</v>
      </c>
      <c r="K6">
        <f t="shared" si="7"/>
        <v>52.428800000000003</v>
      </c>
      <c r="M6">
        <v>5</v>
      </c>
      <c r="N6" s="1">
        <f t="shared" si="8"/>
        <v>61.090909090909079</v>
      </c>
      <c r="O6" s="1">
        <f t="shared" si="4"/>
        <v>17.454545454545453</v>
      </c>
      <c r="P6" s="1">
        <f t="shared" si="9"/>
        <v>43.636363636363626</v>
      </c>
      <c r="R6" t="s">
        <v>13</v>
      </c>
      <c r="S6">
        <v>16</v>
      </c>
      <c r="T6">
        <f t="shared" si="10"/>
        <v>12.213740458015266</v>
      </c>
      <c r="U6">
        <v>16</v>
      </c>
      <c r="V6">
        <f t="shared" si="11"/>
        <v>10.666666666666668</v>
      </c>
    </row>
    <row r="7" spans="1:28" x14ac:dyDescent="0.2">
      <c r="A7">
        <v>6</v>
      </c>
      <c r="B7">
        <f t="shared" si="5"/>
        <v>80</v>
      </c>
      <c r="C7" s="1">
        <f t="shared" si="0"/>
        <v>16</v>
      </c>
      <c r="D7">
        <f t="shared" si="1"/>
        <v>64</v>
      </c>
      <c r="G7">
        <v>6</v>
      </c>
      <c r="H7">
        <f t="shared" si="6"/>
        <v>52.428800000000003</v>
      </c>
      <c r="I7" s="1">
        <f t="shared" si="2"/>
        <v>20</v>
      </c>
      <c r="J7">
        <f t="shared" si="3"/>
        <v>10.485760000000001</v>
      </c>
      <c r="K7">
        <f t="shared" si="7"/>
        <v>41.943040000000003</v>
      </c>
      <c r="M7">
        <v>6</v>
      </c>
      <c r="N7" s="1">
        <f t="shared" si="8"/>
        <v>43.636363636363626</v>
      </c>
      <c r="O7" s="1">
        <f t="shared" si="4"/>
        <v>14.545454545454547</v>
      </c>
      <c r="P7" s="1">
        <f t="shared" si="9"/>
        <v>29.090909090909079</v>
      </c>
      <c r="R7" s="7" t="s">
        <v>14</v>
      </c>
      <c r="S7">
        <v>5</v>
      </c>
      <c r="T7">
        <f t="shared" si="10"/>
        <v>3.8167938931297711</v>
      </c>
      <c r="U7">
        <v>5</v>
      </c>
      <c r="V7">
        <f t="shared" si="11"/>
        <v>3.3333333333333335</v>
      </c>
    </row>
    <row r="8" spans="1:28" x14ac:dyDescent="0.2">
      <c r="A8">
        <v>7</v>
      </c>
      <c r="B8">
        <f t="shared" si="5"/>
        <v>64</v>
      </c>
      <c r="C8" s="1">
        <f t="shared" si="0"/>
        <v>16</v>
      </c>
      <c r="D8">
        <f t="shared" si="1"/>
        <v>48</v>
      </c>
      <c r="G8">
        <v>7</v>
      </c>
      <c r="H8">
        <f t="shared" si="6"/>
        <v>41.943040000000003</v>
      </c>
      <c r="I8" s="1">
        <f t="shared" si="2"/>
        <v>20</v>
      </c>
      <c r="J8">
        <f t="shared" si="3"/>
        <v>8.3886080000000014</v>
      </c>
      <c r="K8">
        <f t="shared" si="7"/>
        <v>33.554432000000006</v>
      </c>
      <c r="M8">
        <v>7</v>
      </c>
      <c r="N8" s="1">
        <f t="shared" si="8"/>
        <v>29.090909090909079</v>
      </c>
      <c r="O8" s="1">
        <f t="shared" si="4"/>
        <v>11.636363636363637</v>
      </c>
      <c r="P8" s="1">
        <f t="shared" si="9"/>
        <v>17.454545454545443</v>
      </c>
      <c r="R8" t="s">
        <v>15</v>
      </c>
      <c r="S8">
        <v>3</v>
      </c>
      <c r="T8">
        <f t="shared" si="10"/>
        <v>2.2900763358778624</v>
      </c>
      <c r="U8">
        <v>3</v>
      </c>
      <c r="V8">
        <f t="shared" si="11"/>
        <v>2</v>
      </c>
    </row>
    <row r="9" spans="1:28" x14ac:dyDescent="0.2">
      <c r="A9">
        <v>8</v>
      </c>
      <c r="B9">
        <f t="shared" si="5"/>
        <v>48</v>
      </c>
      <c r="C9" s="1">
        <f t="shared" si="0"/>
        <v>16</v>
      </c>
      <c r="D9">
        <f t="shared" si="1"/>
        <v>32</v>
      </c>
      <c r="G9">
        <v>8</v>
      </c>
      <c r="H9">
        <f t="shared" si="6"/>
        <v>33.554432000000006</v>
      </c>
      <c r="I9" s="1">
        <f t="shared" si="2"/>
        <v>20</v>
      </c>
      <c r="J9">
        <f t="shared" si="3"/>
        <v>6.7108864000000015</v>
      </c>
      <c r="K9">
        <f t="shared" si="7"/>
        <v>26.843545600000006</v>
      </c>
      <c r="M9">
        <v>8</v>
      </c>
      <c r="N9" s="1">
        <f t="shared" si="8"/>
        <v>17.454545454545443</v>
      </c>
      <c r="O9" s="1">
        <f t="shared" si="4"/>
        <v>8.7272727272727266</v>
      </c>
      <c r="P9" s="1">
        <f t="shared" si="9"/>
        <v>8.727272727272716</v>
      </c>
      <c r="R9" t="s">
        <v>16</v>
      </c>
      <c r="S9">
        <f>SUM(S3:S8)</f>
        <v>131</v>
      </c>
      <c r="T9">
        <f t="shared" si="10"/>
        <v>100</v>
      </c>
      <c r="U9">
        <f>SUM(U3:U8)</f>
        <v>150</v>
      </c>
      <c r="V9">
        <f t="shared" si="11"/>
        <v>100</v>
      </c>
    </row>
    <row r="10" spans="1:28" x14ac:dyDescent="0.2">
      <c r="A10">
        <v>9</v>
      </c>
      <c r="B10">
        <f t="shared" si="5"/>
        <v>32</v>
      </c>
      <c r="C10" s="1">
        <f t="shared" si="0"/>
        <v>16</v>
      </c>
      <c r="D10">
        <f t="shared" si="1"/>
        <v>16</v>
      </c>
      <c r="G10">
        <v>9</v>
      </c>
      <c r="H10">
        <f t="shared" si="6"/>
        <v>26.843545600000006</v>
      </c>
      <c r="I10" s="1">
        <f t="shared" si="2"/>
        <v>20</v>
      </c>
      <c r="J10">
        <f t="shared" si="3"/>
        <v>5.3687091200000019</v>
      </c>
      <c r="K10">
        <f t="shared" si="7"/>
        <v>21.474836480000004</v>
      </c>
      <c r="M10">
        <v>9</v>
      </c>
      <c r="N10" s="1">
        <f t="shared" si="8"/>
        <v>8.727272727272716</v>
      </c>
      <c r="O10" s="1">
        <f t="shared" si="4"/>
        <v>5.8181818181818183</v>
      </c>
      <c r="P10" s="1">
        <f t="shared" si="9"/>
        <v>2.9090909090908976</v>
      </c>
      <c r="R10" t="s">
        <v>17</v>
      </c>
      <c r="S10">
        <v>53</v>
      </c>
      <c r="T10">
        <f t="shared" si="10"/>
        <v>40.458015267175576</v>
      </c>
      <c r="U10">
        <f>U5+U7</f>
        <v>70</v>
      </c>
    </row>
    <row r="11" spans="1:28" x14ac:dyDescent="0.2">
      <c r="A11">
        <v>10</v>
      </c>
      <c r="B11">
        <f t="shared" si="5"/>
        <v>16</v>
      </c>
      <c r="C11" s="1">
        <f t="shared" si="0"/>
        <v>16</v>
      </c>
      <c r="D11">
        <f t="shared" si="1"/>
        <v>0</v>
      </c>
      <c r="G11">
        <v>10</v>
      </c>
      <c r="H11">
        <f t="shared" si="6"/>
        <v>21.474836480000004</v>
      </c>
      <c r="I11" s="1">
        <f t="shared" si="2"/>
        <v>20</v>
      </c>
      <c r="J11">
        <f t="shared" si="3"/>
        <v>4.2949672960000012</v>
      </c>
      <c r="K11">
        <f t="shared" si="7"/>
        <v>17.179869184000005</v>
      </c>
      <c r="M11">
        <v>10</v>
      </c>
      <c r="N11" s="1">
        <f t="shared" si="8"/>
        <v>2.9090909090908976</v>
      </c>
      <c r="O11" s="1">
        <f t="shared" si="4"/>
        <v>2.9090909090909092</v>
      </c>
      <c r="P11" s="1">
        <f t="shared" si="9"/>
        <v>-1.1546319456101628E-14</v>
      </c>
      <c r="R11" t="s">
        <v>18</v>
      </c>
      <c r="S11">
        <f>S9-S10</f>
        <v>78</v>
      </c>
      <c r="T11">
        <f t="shared" si="10"/>
        <v>59.541984732824424</v>
      </c>
      <c r="U11">
        <f>U9-U10</f>
        <v>80</v>
      </c>
    </row>
    <row r="12" spans="1:28" x14ac:dyDescent="0.2">
      <c r="A12" t="s">
        <v>8</v>
      </c>
      <c r="G12" t="s">
        <v>5</v>
      </c>
      <c r="H12"/>
      <c r="J12"/>
      <c r="M12" t="s">
        <v>6</v>
      </c>
    </row>
    <row r="13" spans="1:28" x14ac:dyDescent="0.2">
      <c r="A13" t="s">
        <v>9</v>
      </c>
    </row>
    <row r="14" spans="1:28" x14ac:dyDescent="0.2">
      <c r="A14" t="s">
        <v>0</v>
      </c>
      <c r="B14" t="s">
        <v>1</v>
      </c>
      <c r="C14" s="1" t="s">
        <v>7</v>
      </c>
      <c r="D14" t="s">
        <v>4</v>
      </c>
      <c r="G14" t="s">
        <v>0</v>
      </c>
      <c r="H14" t="s">
        <v>1</v>
      </c>
      <c r="I14" s="1" t="s">
        <v>2</v>
      </c>
      <c r="J14" t="s">
        <v>7</v>
      </c>
      <c r="K14" t="s">
        <v>4</v>
      </c>
      <c r="M14" t="s">
        <v>0</v>
      </c>
      <c r="N14" s="1" t="s">
        <v>1</v>
      </c>
      <c r="O14" s="1" t="s">
        <v>3</v>
      </c>
      <c r="P14" s="1" t="s">
        <v>4</v>
      </c>
    </row>
    <row r="15" spans="1:28" x14ac:dyDescent="0.2">
      <c r="A15">
        <v>1</v>
      </c>
      <c r="B15">
        <v>8200</v>
      </c>
      <c r="C15" s="1">
        <f>$B$15/$A$20</f>
        <v>1366.6666666666667</v>
      </c>
      <c r="D15" s="1">
        <f>B15-C15</f>
        <v>6833.333333333333</v>
      </c>
      <c r="G15">
        <v>1</v>
      </c>
      <c r="H15" s="2">
        <v>8200</v>
      </c>
      <c r="I15" s="1">
        <f>100/$G$20*2</f>
        <v>33.333333333333336</v>
      </c>
      <c r="J15" s="2">
        <f>H15*I15%</f>
        <v>2733.3333333333335</v>
      </c>
      <c r="K15" s="2">
        <f>H15-J15</f>
        <v>5466.6666666666661</v>
      </c>
      <c r="M15">
        <v>1</v>
      </c>
      <c r="N15" s="1">
        <v>8200</v>
      </c>
      <c r="O15" s="1">
        <f>$N$15*(($M$20-M15 + 1)/SUM($M$15:$M$20))</f>
        <v>2342.8571428571427</v>
      </c>
      <c r="P15" s="1">
        <f>N15-O15</f>
        <v>5857.1428571428569</v>
      </c>
    </row>
    <row r="16" spans="1:28" x14ac:dyDescent="0.2">
      <c r="A16">
        <v>2</v>
      </c>
      <c r="B16" s="1">
        <f>D15</f>
        <v>6833.333333333333</v>
      </c>
      <c r="C16" s="1">
        <f t="shared" ref="C16:C20" si="12">$B$15/$A$20</f>
        <v>1366.6666666666667</v>
      </c>
      <c r="D16" s="1">
        <f t="shared" ref="D16:D20" si="13">B16-C16</f>
        <v>5466.6666666666661</v>
      </c>
      <c r="G16">
        <v>2</v>
      </c>
      <c r="H16" s="2">
        <f>K15</f>
        <v>5466.6666666666661</v>
      </c>
      <c r="I16" s="1">
        <f t="shared" ref="I16:I20" si="14">100/$G$20*2</f>
        <v>33.333333333333336</v>
      </c>
      <c r="J16" s="2">
        <f t="shared" ref="J16:J20" si="15">H16*I16%</f>
        <v>1822.2222222222222</v>
      </c>
      <c r="K16" s="2">
        <f t="shared" ref="K16:K20" si="16">H16-J16</f>
        <v>3644.4444444444439</v>
      </c>
      <c r="M16">
        <v>2</v>
      </c>
      <c r="N16" s="1">
        <f>P15</f>
        <v>5857.1428571428569</v>
      </c>
      <c r="O16" s="1">
        <f t="shared" ref="O16:O20" si="17">$N$15*(($M$20-M16 + 1)/SUM($M$15:$M$20))</f>
        <v>1952.3809523809523</v>
      </c>
      <c r="P16" s="1">
        <f t="shared" ref="P16:P20" si="18">N16-O16</f>
        <v>3904.7619047619046</v>
      </c>
    </row>
    <row r="17" spans="1:16" x14ac:dyDescent="0.2">
      <c r="A17">
        <v>3</v>
      </c>
      <c r="B17" s="1">
        <f t="shared" ref="B17:B20" si="19">D16</f>
        <v>5466.6666666666661</v>
      </c>
      <c r="C17" s="1">
        <f t="shared" si="12"/>
        <v>1366.6666666666667</v>
      </c>
      <c r="D17" s="1">
        <f t="shared" si="13"/>
        <v>4099.9999999999991</v>
      </c>
      <c r="G17">
        <v>3</v>
      </c>
      <c r="H17" s="2">
        <f t="shared" ref="H17:H20" si="20">K16</f>
        <v>3644.4444444444439</v>
      </c>
      <c r="I17" s="1">
        <f t="shared" si="14"/>
        <v>33.333333333333336</v>
      </c>
      <c r="J17" s="2">
        <f t="shared" si="15"/>
        <v>1214.8148148148148</v>
      </c>
      <c r="K17" s="2">
        <f t="shared" si="16"/>
        <v>2429.6296296296291</v>
      </c>
      <c r="M17">
        <v>3</v>
      </c>
      <c r="N17" s="1">
        <f t="shared" ref="N17:N20" si="21">P16</f>
        <v>3904.7619047619046</v>
      </c>
      <c r="O17" s="1">
        <f t="shared" si="17"/>
        <v>1561.9047619047619</v>
      </c>
      <c r="P17" s="1">
        <f t="shared" si="18"/>
        <v>2342.8571428571427</v>
      </c>
    </row>
    <row r="18" spans="1:16" x14ac:dyDescent="0.2">
      <c r="A18">
        <v>4</v>
      </c>
      <c r="B18" s="1">
        <f t="shared" si="19"/>
        <v>4099.9999999999991</v>
      </c>
      <c r="C18" s="1">
        <f t="shared" si="12"/>
        <v>1366.6666666666667</v>
      </c>
      <c r="D18" s="1">
        <f t="shared" si="13"/>
        <v>2733.3333333333321</v>
      </c>
      <c r="G18">
        <v>4</v>
      </c>
      <c r="H18" s="2">
        <f t="shared" si="20"/>
        <v>2429.6296296296291</v>
      </c>
      <c r="I18" s="1">
        <f t="shared" si="14"/>
        <v>33.333333333333336</v>
      </c>
      <c r="J18" s="2">
        <f t="shared" si="15"/>
        <v>809.87654320987644</v>
      </c>
      <c r="K18" s="2">
        <f t="shared" si="16"/>
        <v>1619.7530864197527</v>
      </c>
      <c r="M18">
        <v>4</v>
      </c>
      <c r="N18" s="1">
        <f t="shared" si="21"/>
        <v>2342.8571428571427</v>
      </c>
      <c r="O18" s="1">
        <f t="shared" si="17"/>
        <v>1171.4285714285713</v>
      </c>
      <c r="P18" s="1">
        <f t="shared" si="18"/>
        <v>1171.4285714285713</v>
      </c>
    </row>
    <row r="19" spans="1:16" x14ac:dyDescent="0.2">
      <c r="A19">
        <v>5</v>
      </c>
      <c r="B19" s="1">
        <f t="shared" si="19"/>
        <v>2733.3333333333321</v>
      </c>
      <c r="C19" s="1">
        <f t="shared" si="12"/>
        <v>1366.6666666666667</v>
      </c>
      <c r="D19" s="1">
        <f t="shared" si="13"/>
        <v>1366.6666666666654</v>
      </c>
      <c r="G19">
        <v>5</v>
      </c>
      <c r="H19" s="2">
        <f t="shared" si="20"/>
        <v>1619.7530864197527</v>
      </c>
      <c r="I19" s="1">
        <f t="shared" si="14"/>
        <v>33.333333333333336</v>
      </c>
      <c r="J19" s="2">
        <f t="shared" si="15"/>
        <v>539.917695473251</v>
      </c>
      <c r="K19" s="2">
        <f t="shared" si="16"/>
        <v>1079.8353909465018</v>
      </c>
      <c r="M19">
        <v>5</v>
      </c>
      <c r="N19" s="1">
        <f t="shared" si="21"/>
        <v>1171.4285714285713</v>
      </c>
      <c r="O19" s="1">
        <f t="shared" si="17"/>
        <v>780.95238095238096</v>
      </c>
      <c r="P19" s="1">
        <f t="shared" si="18"/>
        <v>390.47619047619037</v>
      </c>
    </row>
    <row r="20" spans="1:16" x14ac:dyDescent="0.2">
      <c r="A20">
        <v>6</v>
      </c>
      <c r="B20" s="1">
        <f t="shared" si="19"/>
        <v>1366.6666666666654</v>
      </c>
      <c r="C20" s="1">
        <f t="shared" si="12"/>
        <v>1366.6666666666667</v>
      </c>
      <c r="D20" s="1">
        <f t="shared" si="13"/>
        <v>0</v>
      </c>
      <c r="G20">
        <v>6</v>
      </c>
      <c r="H20" s="2">
        <f t="shared" si="20"/>
        <v>1079.8353909465018</v>
      </c>
      <c r="I20" s="1">
        <f t="shared" si="14"/>
        <v>33.333333333333336</v>
      </c>
      <c r="J20" s="2">
        <f t="shared" si="15"/>
        <v>359.94513031550065</v>
      </c>
      <c r="K20" s="2">
        <f t="shared" si="16"/>
        <v>719.89026063100118</v>
      </c>
      <c r="M20">
        <v>6</v>
      </c>
      <c r="N20" s="1">
        <f t="shared" si="21"/>
        <v>390.47619047619037</v>
      </c>
      <c r="O20" s="1">
        <f t="shared" si="17"/>
        <v>390.47619047619048</v>
      </c>
      <c r="P20" s="1">
        <f t="shared" si="18"/>
        <v>0</v>
      </c>
    </row>
  </sheetData>
  <mergeCells count="2">
    <mergeCell ref="S1:T1"/>
    <mergeCell ref="U1:V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Biktimirov</dc:creator>
  <cp:lastModifiedBy>Ruslan Biktimirov</cp:lastModifiedBy>
  <dcterms:created xsi:type="dcterms:W3CDTF">2025-09-16T09:44:04Z</dcterms:created>
  <dcterms:modified xsi:type="dcterms:W3CDTF">2025-09-23T10:24:18Z</dcterms:modified>
</cp:coreProperties>
</file>