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ris\Documents\Studium Extended\Datenbanken\Admin\"/>
    </mc:Choice>
  </mc:AlternateContent>
  <xr:revisionPtr revIDLastSave="0" documentId="13_ncr:1_{892FA970-7090-4CCC-A0DD-6DA3495B3758}" xr6:coauthVersionLast="45" xr6:coauthVersionMax="45" xr10:uidLastSave="{00000000-0000-0000-0000-000000000000}"/>
  <bookViews>
    <workbookView xWindow="-22860" yWindow="2985" windowWidth="21600" windowHeight="11835" xr2:uid="{792CBBDE-A9D4-4D0B-BB41-9B2AD9875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13" i="1"/>
  <c r="E19" i="1"/>
  <c r="E18" i="1"/>
  <c r="G5" i="1"/>
  <c r="E16" i="1" s="1"/>
  <c r="E17" i="1"/>
  <c r="E15" i="1"/>
  <c r="E14" i="1"/>
  <c r="G9" i="1"/>
  <c r="E13" i="1" s="1"/>
  <c r="G8" i="1"/>
  <c r="G7" i="1"/>
  <c r="G6" i="1"/>
  <c r="H5" i="1"/>
  <c r="H7" i="1"/>
  <c r="H9" i="1"/>
  <c r="F9" i="1"/>
  <c r="F6" i="1"/>
  <c r="F7" i="1" l="1"/>
  <c r="F5" i="1"/>
  <c r="F8" i="1" l="1"/>
  <c r="I9" i="1" l="1"/>
</calcChain>
</file>

<file path=xl/sharedStrings.xml><?xml version="1.0" encoding="utf-8"?>
<sst xmlns="http://schemas.openxmlformats.org/spreadsheetml/2006/main" count="21" uniqueCount="21">
  <si>
    <t>Table Name</t>
  </si>
  <si>
    <t>Number of Rows per Page</t>
  </si>
  <si>
    <t>Table Pages</t>
  </si>
  <si>
    <t>Index Size (bytes)</t>
  </si>
  <si>
    <t>LOB Size (bytes)</t>
  </si>
  <si>
    <t>BOOKS</t>
  </si>
  <si>
    <t>SPEAKER</t>
  </si>
  <si>
    <t>STOCK</t>
  </si>
  <si>
    <t>REORDER</t>
  </si>
  <si>
    <t>AUTHOR</t>
  </si>
  <si>
    <t>Number of Rows total</t>
  </si>
  <si>
    <t>DMS01</t>
  </si>
  <si>
    <t>DMS02</t>
  </si>
  <si>
    <t>DMS03</t>
  </si>
  <si>
    <t>DMS04</t>
  </si>
  <si>
    <t>DMS05</t>
  </si>
  <si>
    <t>DMS06</t>
  </si>
  <si>
    <t>SMS01</t>
  </si>
  <si>
    <t>Number of pages
 in each container</t>
  </si>
  <si>
    <t>Extent
Size</t>
  </si>
  <si>
    <t>Container
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</si>
</sst>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390E-5FFF-4B27-8B14-09B3ECA7B318}">
  <dimension ref="C4:K19"/>
  <sheetViews>
    <sheetView tabSelected="1" topLeftCell="A6" workbookViewId="0">
      <selection activeCell="G17" sqref="G17"/>
    </sheetView>
  </sheetViews>
  <sheetFormatPr defaultRowHeight="15" x14ac:dyDescent="0.25"/>
  <cols>
    <col min="5" max="5" width="18.28515625" customWidth="1"/>
    <col min="6" max="6" width="8.7109375" bestFit="1" customWidth="1"/>
    <col min="7" max="7" width="11.42578125" bestFit="1" customWidth="1"/>
    <col min="8" max="8" width="16.85546875" bestFit="1" customWidth="1"/>
    <col min="9" max="9" width="15.28515625" bestFit="1" customWidth="1"/>
    <col min="11" max="11" width="12.5703125" bestFit="1" customWidth="1"/>
  </cols>
  <sheetData>
    <row r="4" spans="3:11" ht="45" x14ac:dyDescent="0.25">
      <c r="C4" s="5" t="s">
        <v>10</v>
      </c>
      <c r="E4" s="1" t="s">
        <v>0</v>
      </c>
      <c r="F4" s="2" t="s">
        <v>1</v>
      </c>
      <c r="G4" s="1" t="s">
        <v>2</v>
      </c>
      <c r="H4" s="1" t="s">
        <v>3</v>
      </c>
      <c r="I4" s="1" t="s">
        <v>4</v>
      </c>
      <c r="K4" s="6"/>
    </row>
    <row r="5" spans="3:11" x14ac:dyDescent="0.25">
      <c r="C5">
        <v>300</v>
      </c>
      <c r="E5" s="3" t="s">
        <v>5</v>
      </c>
      <c r="F5">
        <f>ROUNDDOWN((4028/(25+2+2+10)),0)</f>
        <v>103</v>
      </c>
      <c r="G5">
        <f>ROUNDUP((C5/F5)*1.1,0)</f>
        <v>4</v>
      </c>
      <c r="H5">
        <f>(2+9)*C5*2</f>
        <v>6600</v>
      </c>
      <c r="I5">
        <v>0</v>
      </c>
    </row>
    <row r="6" spans="3:11" x14ac:dyDescent="0.25">
      <c r="C6">
        <v>200</v>
      </c>
      <c r="E6" s="4" t="s">
        <v>6</v>
      </c>
      <c r="F6">
        <f>ROUNDDOWN((4028/(13+4+2+10)),0)</f>
        <v>138</v>
      </c>
      <c r="G6">
        <f t="shared" ref="G6:G9" si="0">ROUNDUP((C6/F6)*1.1,0)+ROUNDUP(H6/4028,0)</f>
        <v>2</v>
      </c>
      <c r="H6">
        <v>0</v>
      </c>
      <c r="I6">
        <v>0</v>
      </c>
    </row>
    <row r="7" spans="3:11" x14ac:dyDescent="0.25">
      <c r="C7">
        <v>800</v>
      </c>
      <c r="E7" s="4" t="s">
        <v>7</v>
      </c>
      <c r="F7">
        <f>ROUNDDOWN(4028/(2+6+4+10),0)</f>
        <v>183</v>
      </c>
      <c r="G7">
        <f t="shared" si="0"/>
        <v>10</v>
      </c>
      <c r="H7">
        <f>(2+9)*800*2</f>
        <v>17600</v>
      </c>
      <c r="I7">
        <v>0</v>
      </c>
    </row>
    <row r="8" spans="3:11" x14ac:dyDescent="0.25">
      <c r="C8">
        <v>25</v>
      </c>
      <c r="E8" s="4" t="s">
        <v>8</v>
      </c>
      <c r="F8">
        <f>ROUNDDOWN(4028/(12+10),0)</f>
        <v>183</v>
      </c>
      <c r="G8">
        <f t="shared" si="0"/>
        <v>1</v>
      </c>
      <c r="H8">
        <v>0</v>
      </c>
      <c r="I8">
        <v>0</v>
      </c>
    </row>
    <row r="9" spans="3:11" x14ac:dyDescent="0.25">
      <c r="C9">
        <v>100</v>
      </c>
      <c r="E9" s="4" t="s">
        <v>9</v>
      </c>
      <c r="F9">
        <f>ROUNDDOWN(4028/(144+144+25+2+1+10),0)</f>
        <v>12</v>
      </c>
      <c r="G9">
        <f>ROUNDUP((C9/F9)*1.1,0)</f>
        <v>10</v>
      </c>
      <c r="H9">
        <f>(27+9)*100*2</f>
        <v>7200</v>
      </c>
      <c r="I9">
        <f>(1024000+5112000)*100*1.5</f>
        <v>920400000</v>
      </c>
    </row>
    <row r="12" spans="3:11" ht="29.25" customHeight="1" x14ac:dyDescent="0.25">
      <c r="E12" s="7" t="s">
        <v>18</v>
      </c>
      <c r="F12" s="5" t="s">
        <v>19</v>
      </c>
      <c r="G12" s="5" t="s">
        <v>20</v>
      </c>
    </row>
    <row r="13" spans="3:11" x14ac:dyDescent="0.25">
      <c r="C13" t="s">
        <v>11</v>
      </c>
      <c r="E13">
        <f>G9</f>
        <v>10</v>
      </c>
      <c r="F13">
        <v>4</v>
      </c>
      <c r="G13">
        <f>(E13*F13)+1</f>
        <v>41</v>
      </c>
    </row>
    <row r="14" spans="3:11" x14ac:dyDescent="0.25">
      <c r="C14" t="s">
        <v>12</v>
      </c>
      <c r="E14">
        <f>ROUNDUP(H9/4028,0)</f>
        <v>2</v>
      </c>
      <c r="F14">
        <v>2</v>
      </c>
      <c r="G14">
        <f t="shared" ref="G14:G19" si="1">(E14*F14)+1</f>
        <v>5</v>
      </c>
    </row>
    <row r="15" spans="3:11" x14ac:dyDescent="0.25">
      <c r="C15" t="s">
        <v>13</v>
      </c>
      <c r="E15">
        <f>ROUNDUP(I9/4028,0)</f>
        <v>228501</v>
      </c>
      <c r="F15">
        <v>8</v>
      </c>
      <c r="G15">
        <f t="shared" si="1"/>
        <v>1828009</v>
      </c>
    </row>
    <row r="16" spans="3:11" x14ac:dyDescent="0.25">
      <c r="C16" t="s">
        <v>14</v>
      </c>
      <c r="E16">
        <f>G5+G6</f>
        <v>6</v>
      </c>
      <c r="F16">
        <v>2</v>
      </c>
      <c r="G16">
        <f t="shared" si="1"/>
        <v>13</v>
      </c>
    </row>
    <row r="17" spans="3:7" x14ac:dyDescent="0.25">
      <c r="C17" t="s">
        <v>15</v>
      </c>
      <c r="E17">
        <f>ROUNDUP(H5/4028,0)</f>
        <v>2</v>
      </c>
      <c r="F17">
        <v>2</v>
      </c>
      <c r="G17">
        <f t="shared" si="1"/>
        <v>5</v>
      </c>
    </row>
    <row r="18" spans="3:7" x14ac:dyDescent="0.25">
      <c r="C18" t="s">
        <v>16</v>
      </c>
      <c r="E18">
        <f>G7</f>
        <v>10</v>
      </c>
      <c r="F18">
        <v>4</v>
      </c>
      <c r="G18">
        <f t="shared" si="1"/>
        <v>41</v>
      </c>
    </row>
    <row r="19" spans="3:7" x14ac:dyDescent="0.25">
      <c r="C19" t="s">
        <v>17</v>
      </c>
      <c r="E19">
        <f>G8</f>
        <v>1</v>
      </c>
      <c r="F19">
        <v>4</v>
      </c>
      <c r="G19">
        <f t="shared" si="1"/>
        <v>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2020-06-24T07:26:57Z</dcterms:created>
  <dcterms:modified xsi:type="dcterms:W3CDTF">2020-07-10T16:24:58Z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fe7085b8-1c93-487e-b727-b5e5f68b4041</vt:lpwstr>
  </property>
</Properties>
</file>