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ropbox\RetroArch\Achievements\Heiankyo Alien\Docs\"/>
    </mc:Choice>
  </mc:AlternateContent>
  <bookViews>
    <workbookView xWindow="0" yWindow="0" windowWidth="17775" windowHeight="12135" firstSheet="2" activeTab="2"/>
  </bookViews>
  <sheets>
    <sheet name="Code" sheetId="21" r:id="rId1"/>
    <sheet name="Text" sheetId="11" r:id="rId2"/>
    <sheet name="Checklist" sheetId="49" r:id="rId3"/>
    <sheet name="Achievements" sheetId="2" r:id="rId4"/>
    <sheet name="Extras" sheetId="15" r:id="rId5"/>
    <sheet name="Stats" sheetId="7" r:id="rId6"/>
    <sheet name="Leaderboards" sheetId="27" r:id="rId7"/>
    <sheet name="Start" sheetId="46" r:id="rId8"/>
    <sheet name="Cancel" sheetId="48" r:id="rId9"/>
    <sheet name="Submit" sheetId="47" r:id="rId10"/>
    <sheet name="Stages" sheetId="22" r:id="rId11"/>
    <sheet name="Score" sheetId="37" r:id="rId12"/>
    <sheet name="New Enemies" sheetId="26" r:id="rId13"/>
    <sheet name="New Challenge" sheetId="28" r:id="rId14"/>
    <sheet name="New Maps" sheetId="25" r:id="rId15"/>
    <sheet name="Game Hex" sheetId="17" r:id="rId16"/>
    <sheet name="Game Dec" sheetId="16" state="hidden" r:id="rId17"/>
    <sheet name="New Hole Count" sheetId="24" r:id="rId18"/>
    <sheet name="New 3 Row" sheetId="29" r:id="rId19"/>
    <sheet name="New 4 Slash" sheetId="45" r:id="rId20"/>
    <sheet name="New 5 Row" sheetId="30" r:id="rId21"/>
    <sheet name="New 7 Row" sheetId="44" r:id="rId22"/>
    <sheet name="New 4 Square" sheetId="31" r:id="rId23"/>
    <sheet name="New 5 Cross" sheetId="32" r:id="rId24"/>
    <sheet name="New Lantern" sheetId="38" r:id="rId25"/>
    <sheet name="Old Enemies" sheetId="39" r:id="rId26"/>
    <sheet name="Old Recovery" sheetId="40" r:id="rId27"/>
    <sheet name="Old Challenge" sheetId="42" r:id="rId28"/>
    <sheet name="Old Hole Count" sheetId="20" r:id="rId29"/>
    <sheet name="Old 3 Row" sheetId="33" r:id="rId30"/>
    <sheet name="Old 5 Row" sheetId="34" r:id="rId31"/>
    <sheet name="Old 5 Cross" sheetId="36" r:id="rId32"/>
    <sheet name="Old 7 Row" sheetId="35" r:id="rId33"/>
  </sheets>
  <definedNames>
    <definedName name="_xlnm._FilterDatabase" localSheetId="3" hidden="1">Achievements!$A$1:$K$89</definedName>
    <definedName name="_xlnm._FilterDatabase" localSheetId="4" hidden="1">Extras!$A$1:$I$33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49" l="1"/>
  <c r="B32" i="49"/>
  <c r="B31" i="49"/>
  <c r="B30" i="49"/>
  <c r="B29" i="49"/>
  <c r="B15" i="49"/>
  <c r="B3" i="49"/>
  <c r="H2" i="49" l="1"/>
  <c r="G6" i="2"/>
  <c r="B4" i="49"/>
  <c r="B5" i="49"/>
  <c r="B6" i="49"/>
  <c r="B7" i="49"/>
  <c r="B8" i="49"/>
  <c r="B9" i="49"/>
  <c r="B10" i="49"/>
  <c r="B11" i="49"/>
  <c r="B12" i="49"/>
  <c r="B13" i="49"/>
  <c r="B14" i="49"/>
  <c r="B16" i="49"/>
  <c r="B17" i="49"/>
  <c r="B18" i="49"/>
  <c r="B19" i="49"/>
  <c r="B20" i="49"/>
  <c r="B21" i="49"/>
  <c r="B22" i="49"/>
  <c r="B23" i="49"/>
  <c r="B24" i="49"/>
  <c r="B25" i="49"/>
  <c r="B26" i="49"/>
  <c r="B27" i="49"/>
  <c r="B28" i="49"/>
  <c r="B34" i="49"/>
  <c r="B35" i="49"/>
  <c r="B36" i="49"/>
  <c r="B37" i="49"/>
  <c r="B38" i="49"/>
  <c r="B39" i="49"/>
  <c r="B40" i="49"/>
  <c r="B41" i="49"/>
  <c r="B42" i="49"/>
  <c r="B43" i="49"/>
  <c r="B44" i="49"/>
  <c r="B45" i="49"/>
  <c r="B46" i="49"/>
  <c r="B47" i="49"/>
  <c r="B48" i="49"/>
  <c r="B49" i="49"/>
  <c r="B50" i="49"/>
  <c r="B51" i="49"/>
  <c r="B52" i="49"/>
  <c r="B53" i="49"/>
  <c r="B54" i="49"/>
  <c r="B55" i="49"/>
  <c r="A3" i="49"/>
  <c r="A4" i="49"/>
  <c r="A5" i="49"/>
  <c r="A6" i="49"/>
  <c r="A7" i="49"/>
  <c r="A8" i="49"/>
  <c r="A9" i="49"/>
  <c r="A10" i="49"/>
  <c r="A11" i="49"/>
  <c r="A12" i="49"/>
  <c r="A13" i="49"/>
  <c r="A14" i="49"/>
  <c r="A15" i="49"/>
  <c r="A16" i="49"/>
  <c r="A17" i="49"/>
  <c r="A18" i="49"/>
  <c r="A19" i="49"/>
  <c r="A20" i="49"/>
  <c r="A21" i="49"/>
  <c r="A22" i="49"/>
  <c r="A23" i="49"/>
  <c r="A24" i="49"/>
  <c r="A25" i="49"/>
  <c r="A26" i="49"/>
  <c r="A27" i="49"/>
  <c r="A28" i="49"/>
  <c r="A29" i="49"/>
  <c r="A30" i="49"/>
  <c r="A31" i="49"/>
  <c r="A32" i="49"/>
  <c r="A33" i="49"/>
  <c r="A34" i="49"/>
  <c r="A35" i="49"/>
  <c r="A36" i="49"/>
  <c r="A37" i="49"/>
  <c r="A38" i="49"/>
  <c r="A39" i="49"/>
  <c r="A40" i="49"/>
  <c r="A41" i="49"/>
  <c r="A42" i="49"/>
  <c r="A43" i="49"/>
  <c r="A44" i="49"/>
  <c r="A45" i="49"/>
  <c r="A46" i="49"/>
  <c r="A47" i="49"/>
  <c r="A48" i="49"/>
  <c r="A49" i="49"/>
  <c r="A50" i="49"/>
  <c r="A51" i="49"/>
  <c r="A52" i="49"/>
  <c r="A53" i="49"/>
  <c r="A54" i="49"/>
  <c r="A55" i="49"/>
  <c r="B2" i="49"/>
  <c r="A2" i="49"/>
  <c r="E10" i="27" l="1"/>
  <c r="A78" i="11"/>
  <c r="I40" i="47" l="1"/>
  <c r="G40" i="47"/>
  <c r="D40" i="47"/>
  <c r="I39" i="47"/>
  <c r="G39" i="47"/>
  <c r="D39" i="47"/>
  <c r="I38" i="47"/>
  <c r="G38" i="47"/>
  <c r="D38" i="47"/>
  <c r="I37" i="47"/>
  <c r="G37" i="47"/>
  <c r="N37" i="47" s="1"/>
  <c r="D37" i="47"/>
  <c r="I36" i="47"/>
  <c r="G36" i="47"/>
  <c r="D36" i="47"/>
  <c r="I35" i="47"/>
  <c r="G35" i="47"/>
  <c r="D35" i="47"/>
  <c r="N35" i="47" s="1"/>
  <c r="E11" i="27" s="1"/>
  <c r="I34" i="47"/>
  <c r="G34" i="47"/>
  <c r="D34" i="47"/>
  <c r="I33" i="47"/>
  <c r="G33" i="47"/>
  <c r="N33" i="47" s="1"/>
  <c r="D33" i="47"/>
  <c r="I32" i="47"/>
  <c r="G32" i="47"/>
  <c r="D32" i="47"/>
  <c r="I31" i="47"/>
  <c r="G31" i="47"/>
  <c r="D31" i="47"/>
  <c r="I30" i="47"/>
  <c r="G30" i="47"/>
  <c r="D30" i="47"/>
  <c r="I29" i="47"/>
  <c r="G29" i="47"/>
  <c r="N29" i="47" s="1"/>
  <c r="D29" i="47"/>
  <c r="I28" i="47"/>
  <c r="G28" i="47"/>
  <c r="D28" i="47"/>
  <c r="I27" i="47"/>
  <c r="G27" i="47"/>
  <c r="D27" i="47"/>
  <c r="I26" i="47"/>
  <c r="G26" i="47"/>
  <c r="D26" i="47"/>
  <c r="I25" i="47"/>
  <c r="G25" i="47"/>
  <c r="N25" i="47" s="1"/>
  <c r="D25" i="47"/>
  <c r="I24" i="47"/>
  <c r="G24" i="47"/>
  <c r="D24" i="47"/>
  <c r="I23" i="47"/>
  <c r="G23" i="47"/>
  <c r="D23" i="47"/>
  <c r="I22" i="47"/>
  <c r="G22" i="47"/>
  <c r="D22" i="47"/>
  <c r="I21" i="47"/>
  <c r="G21" i="47"/>
  <c r="D21" i="47"/>
  <c r="I20" i="47"/>
  <c r="G20" i="47"/>
  <c r="D20" i="47"/>
  <c r="D9" i="27"/>
  <c r="D10" i="27"/>
  <c r="D11" i="27"/>
  <c r="D12" i="27"/>
  <c r="D8" i="27"/>
  <c r="D3" i="27"/>
  <c r="D4" i="27"/>
  <c r="D5" i="27"/>
  <c r="D6" i="27"/>
  <c r="D2" i="27"/>
  <c r="C4" i="27"/>
  <c r="C5" i="27"/>
  <c r="C3" i="27"/>
  <c r="C2" i="27"/>
  <c r="I35" i="46"/>
  <c r="G35" i="46"/>
  <c r="D35" i="46"/>
  <c r="J35" i="46" s="1"/>
  <c r="I34" i="46"/>
  <c r="G34" i="46"/>
  <c r="D34" i="46"/>
  <c r="I33" i="46"/>
  <c r="G33" i="46"/>
  <c r="D33" i="46"/>
  <c r="J33" i="46" s="1"/>
  <c r="C11" i="27" s="1"/>
  <c r="I32" i="46"/>
  <c r="G32" i="46"/>
  <c r="D32" i="46"/>
  <c r="I31" i="46"/>
  <c r="G31" i="46"/>
  <c r="D31" i="46"/>
  <c r="J31" i="46" s="1"/>
  <c r="I30" i="46"/>
  <c r="G30" i="46"/>
  <c r="D30" i="46"/>
  <c r="D21" i="46"/>
  <c r="D22" i="46"/>
  <c r="D23" i="46"/>
  <c r="D24" i="46"/>
  <c r="D25" i="46"/>
  <c r="D26" i="46"/>
  <c r="D27" i="46"/>
  <c r="D28" i="46"/>
  <c r="D29" i="46"/>
  <c r="D36" i="46"/>
  <c r="D37" i="46"/>
  <c r="D38" i="46"/>
  <c r="D39" i="46"/>
  <c r="D40" i="46"/>
  <c r="D41" i="46"/>
  <c r="I41" i="46"/>
  <c r="G41" i="46"/>
  <c r="I40" i="46"/>
  <c r="G40" i="46"/>
  <c r="I39" i="46"/>
  <c r="G39" i="46"/>
  <c r="I38" i="46"/>
  <c r="G38" i="46"/>
  <c r="I37" i="46"/>
  <c r="G37" i="46"/>
  <c r="I36" i="46"/>
  <c r="G36" i="46"/>
  <c r="I29" i="46"/>
  <c r="G29" i="46"/>
  <c r="I28" i="46"/>
  <c r="G28" i="46"/>
  <c r="I27" i="46"/>
  <c r="G27" i="46"/>
  <c r="I26" i="46"/>
  <c r="G26" i="46"/>
  <c r="I25" i="46"/>
  <c r="G25" i="46"/>
  <c r="I24" i="46"/>
  <c r="G24" i="46"/>
  <c r="I23" i="46"/>
  <c r="G23" i="46"/>
  <c r="I22" i="46"/>
  <c r="G22" i="46"/>
  <c r="I21" i="46"/>
  <c r="G21" i="46"/>
  <c r="I20" i="46"/>
  <c r="G20" i="46"/>
  <c r="G37" i="2"/>
  <c r="G38" i="2"/>
  <c r="G39" i="2"/>
  <c r="G36" i="2"/>
  <c r="G52" i="2"/>
  <c r="G51" i="2"/>
  <c r="G50" i="2"/>
  <c r="G42" i="2"/>
  <c r="G41" i="2"/>
  <c r="G40" i="2"/>
  <c r="G24" i="2"/>
  <c r="G23" i="2"/>
  <c r="G22" i="2"/>
  <c r="G14" i="2"/>
  <c r="G13" i="2"/>
  <c r="G12" i="2"/>
  <c r="G11" i="2"/>
  <c r="G10" i="2"/>
  <c r="G9" i="2"/>
  <c r="G8" i="2"/>
  <c r="G7" i="2"/>
  <c r="A18" i="21"/>
  <c r="A31" i="21"/>
  <c r="A37" i="21"/>
  <c r="A28" i="21"/>
  <c r="A41" i="21"/>
  <c r="A14" i="21"/>
  <c r="A27" i="21"/>
  <c r="A32" i="21"/>
  <c r="A42" i="21"/>
  <c r="A55" i="21"/>
  <c r="A87" i="11"/>
  <c r="A52" i="21"/>
  <c r="A48" i="21"/>
  <c r="A38" i="21"/>
  <c r="A51" i="21"/>
  <c r="A45" i="21"/>
  <c r="A56" i="21"/>
  <c r="A80" i="11"/>
  <c r="A15" i="21"/>
  <c r="A40" i="21"/>
  <c r="A12" i="21"/>
  <c r="A25" i="21"/>
  <c r="A81" i="11"/>
  <c r="A9" i="21"/>
  <c r="A16" i="21"/>
  <c r="A26" i="21"/>
  <c r="A22" i="11"/>
  <c r="A49" i="21"/>
  <c r="A35" i="21"/>
  <c r="A83" i="11"/>
  <c r="A50" i="21"/>
  <c r="A93" i="11"/>
  <c r="A82" i="11"/>
  <c r="A7" i="21"/>
  <c r="A21" i="21"/>
  <c r="A92" i="11"/>
  <c r="A10" i="21"/>
  <c r="A23" i="21"/>
  <c r="A11" i="21"/>
  <c r="A20" i="21"/>
  <c r="A33" i="21"/>
  <c r="A6" i="21"/>
  <c r="A19" i="21"/>
  <c r="A24" i="21"/>
  <c r="A91" i="11"/>
  <c r="A8" i="21"/>
  <c r="A34" i="21"/>
  <c r="A47" i="21"/>
  <c r="A79" i="11"/>
  <c r="A44" i="21"/>
  <c r="A94" i="11"/>
  <c r="A30" i="21"/>
  <c r="A43" i="21"/>
  <c r="A29" i="21"/>
  <c r="A5" i="21"/>
  <c r="A3" i="21"/>
  <c r="A4" i="21"/>
  <c r="A17" i="21"/>
  <c r="A53" i="21"/>
  <c r="A54" i="21"/>
  <c r="A39" i="21"/>
  <c r="A36" i="21"/>
  <c r="A22" i="21"/>
  <c r="N36" i="47" l="1"/>
  <c r="N40" i="47"/>
  <c r="E12" i="27" s="1"/>
  <c r="N24" i="47"/>
  <c r="N28" i="47"/>
  <c r="N32" i="47"/>
  <c r="N23" i="47"/>
  <c r="E8" i="27" s="1"/>
  <c r="N27" i="47"/>
  <c r="E9" i="27" s="1"/>
  <c r="N31" i="47"/>
  <c r="N39" i="47"/>
  <c r="N21" i="47"/>
  <c r="N20" i="47"/>
  <c r="N22" i="47"/>
  <c r="N26" i="47"/>
  <c r="N30" i="47"/>
  <c r="N34" i="47"/>
  <c r="N38" i="47"/>
  <c r="J30" i="46"/>
  <c r="J32" i="46"/>
  <c r="J34" i="46"/>
  <c r="J20" i="46"/>
  <c r="J21" i="46"/>
  <c r="C8" i="27" s="1"/>
  <c r="J23" i="46"/>
  <c r="J25" i="46"/>
  <c r="C9" i="27" s="1"/>
  <c r="J27" i="46"/>
  <c r="J29" i="46"/>
  <c r="C10" i="27" s="1"/>
  <c r="J37" i="46"/>
  <c r="C12" i="27" s="1"/>
  <c r="J39" i="46"/>
  <c r="J41" i="46"/>
  <c r="J22" i="46"/>
  <c r="J24" i="46"/>
  <c r="J26" i="46"/>
  <c r="J28" i="46"/>
  <c r="J36" i="46"/>
  <c r="J38" i="46"/>
  <c r="J40" i="46"/>
  <c r="V23" i="45"/>
  <c r="V23" i="29"/>
  <c r="V23" i="30"/>
  <c r="V23" i="44"/>
  <c r="V23" i="31"/>
  <c r="V23" i="32"/>
  <c r="V23" i="38"/>
  <c r="A84" i="11"/>
  <c r="A85" i="11"/>
  <c r="A88" i="11"/>
  <c r="A86" i="11"/>
  <c r="V23" i="35" l="1"/>
  <c r="V23" i="36"/>
  <c r="V23" i="34"/>
  <c r="V23" i="33"/>
  <c r="V25" i="20"/>
  <c r="V24" i="20"/>
  <c r="V23" i="20"/>
  <c r="V24" i="24"/>
  <c r="V23" i="24"/>
  <c r="V25" i="24"/>
  <c r="N4" i="45" l="1"/>
  <c r="M43" i="47" l="1"/>
  <c r="K43" i="47"/>
  <c r="I43" i="47"/>
  <c r="G43" i="47"/>
  <c r="N43" i="47" l="1"/>
  <c r="F6" i="48"/>
  <c r="D6" i="48"/>
  <c r="M42" i="47"/>
  <c r="K42" i="47"/>
  <c r="I42" i="47"/>
  <c r="G42" i="47"/>
  <c r="M41" i="47"/>
  <c r="K41" i="47"/>
  <c r="I41" i="47"/>
  <c r="G41" i="47"/>
  <c r="N41" i="47" s="1"/>
  <c r="E13" i="27" s="1"/>
  <c r="I44" i="46"/>
  <c r="G44" i="46"/>
  <c r="D44" i="46"/>
  <c r="I43" i="46"/>
  <c r="G43" i="46"/>
  <c r="D43" i="46"/>
  <c r="I42" i="46"/>
  <c r="G42" i="46"/>
  <c r="D42" i="46"/>
  <c r="A89" i="11"/>
  <c r="N42" i="47" l="1"/>
  <c r="E14" i="27" s="1"/>
  <c r="G6" i="48"/>
  <c r="J44" i="46"/>
  <c r="J43" i="46"/>
  <c r="C14" i="27" s="1"/>
  <c r="J42" i="46"/>
  <c r="C13" i="27" s="1"/>
  <c r="M18" i="47"/>
  <c r="K18" i="47"/>
  <c r="I18" i="47"/>
  <c r="G18" i="47"/>
  <c r="M19" i="47"/>
  <c r="K19" i="47"/>
  <c r="I17" i="47"/>
  <c r="G17" i="47"/>
  <c r="I19" i="46"/>
  <c r="G19" i="46"/>
  <c r="D19" i="46"/>
  <c r="I18" i="46"/>
  <c r="G18" i="46"/>
  <c r="D18" i="46"/>
  <c r="I17" i="46"/>
  <c r="G17" i="46"/>
  <c r="D17" i="46"/>
  <c r="I16" i="47"/>
  <c r="G16" i="47"/>
  <c r="N16" i="47" s="1"/>
  <c r="E5" i="27" s="1"/>
  <c r="I16" i="46"/>
  <c r="G16" i="46"/>
  <c r="D5" i="48"/>
  <c r="F5" i="48"/>
  <c r="I19" i="47"/>
  <c r="G19" i="47"/>
  <c r="I15" i="47"/>
  <c r="G15" i="47"/>
  <c r="I14" i="47"/>
  <c r="G14" i="47"/>
  <c r="I13" i="47"/>
  <c r="G13" i="47"/>
  <c r="N13" i="47" s="1"/>
  <c r="E4" i="27" s="1"/>
  <c r="I12" i="47"/>
  <c r="G12" i="47"/>
  <c r="N12" i="47" s="1"/>
  <c r="I11" i="47"/>
  <c r="G11" i="47"/>
  <c r="I10" i="47"/>
  <c r="G10" i="47"/>
  <c r="I9" i="47"/>
  <c r="G9" i="47"/>
  <c r="N9" i="47" s="1"/>
  <c r="I8" i="47"/>
  <c r="G8" i="47"/>
  <c r="N8" i="47" s="1"/>
  <c r="I7" i="47"/>
  <c r="G7" i="47"/>
  <c r="I6" i="47"/>
  <c r="G6" i="47"/>
  <c r="I5" i="47"/>
  <c r="G5" i="47"/>
  <c r="N5" i="47" s="1"/>
  <c r="I15" i="46"/>
  <c r="I14" i="46"/>
  <c r="I13" i="46"/>
  <c r="I12" i="46"/>
  <c r="I11" i="46"/>
  <c r="I10" i="46"/>
  <c r="I9" i="46"/>
  <c r="I8" i="46"/>
  <c r="I7" i="46"/>
  <c r="I6" i="46"/>
  <c r="I5" i="46"/>
  <c r="G6" i="46"/>
  <c r="G7" i="46"/>
  <c r="J7" i="46" s="1"/>
  <c r="G8" i="46"/>
  <c r="G9" i="46"/>
  <c r="G10" i="46"/>
  <c r="G11" i="46"/>
  <c r="J11" i="46" s="1"/>
  <c r="G12" i="46"/>
  <c r="G13" i="46"/>
  <c r="G14" i="46"/>
  <c r="G15" i="46"/>
  <c r="J15" i="46" s="1"/>
  <c r="G5" i="46"/>
  <c r="J13" i="46"/>
  <c r="J12" i="46"/>
  <c r="J9" i="46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F11" i="22"/>
  <c r="F10" i="22"/>
  <c r="F9" i="22"/>
  <c r="F8" i="22"/>
  <c r="F7" i="22"/>
  <c r="F6" i="22"/>
  <c r="F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5" i="22"/>
  <c r="H7" i="37"/>
  <c r="H8" i="37"/>
  <c r="H9" i="37"/>
  <c r="H10" i="37"/>
  <c r="H11" i="37"/>
  <c r="A90" i="11"/>
  <c r="A116" i="21"/>
  <c r="A91" i="21"/>
  <c r="A115" i="21"/>
  <c r="A82" i="21"/>
  <c r="A102" i="21"/>
  <c r="A72" i="21"/>
  <c r="A66" i="21"/>
  <c r="A93" i="21"/>
  <c r="A90" i="21"/>
  <c r="A97" i="21"/>
  <c r="A121" i="21"/>
  <c r="A57" i="21"/>
  <c r="A71" i="21"/>
  <c r="A94" i="21"/>
  <c r="A69" i="21"/>
  <c r="A105" i="21"/>
  <c r="A60" i="21"/>
  <c r="A106" i="21"/>
  <c r="A117" i="21"/>
  <c r="A103" i="21"/>
  <c r="A95" i="21"/>
  <c r="A109" i="21"/>
  <c r="A99" i="21"/>
  <c r="A120" i="21"/>
  <c r="A114" i="21"/>
  <c r="A87" i="21"/>
  <c r="A79" i="21"/>
  <c r="A63" i="21"/>
  <c r="A96" i="21"/>
  <c r="A100" i="21"/>
  <c r="A119" i="21"/>
  <c r="A64" i="21"/>
  <c r="A108" i="21"/>
  <c r="A84" i="21"/>
  <c r="A118" i="21"/>
  <c r="A81" i="21"/>
  <c r="A112" i="21"/>
  <c r="A85" i="21"/>
  <c r="A88" i="21"/>
  <c r="A75" i="21"/>
  <c r="A83" i="21"/>
  <c r="N17" i="47" l="1"/>
  <c r="E6" i="27" s="1"/>
  <c r="N19" i="47"/>
  <c r="G5" i="48"/>
  <c r="J5" i="46"/>
  <c r="J16" i="46"/>
  <c r="J18" i="46"/>
  <c r="C7" i="27" s="1"/>
  <c r="J6" i="46"/>
  <c r="J10" i="46"/>
  <c r="J14" i="46"/>
  <c r="J17" i="46"/>
  <c r="C6" i="27" s="1"/>
  <c r="N7" i="47"/>
  <c r="E2" i="27" s="1"/>
  <c r="N11" i="47"/>
  <c r="N15" i="47"/>
  <c r="N18" i="47"/>
  <c r="E7" i="27" s="1"/>
  <c r="N6" i="47"/>
  <c r="N10" i="47"/>
  <c r="E3" i="27" s="1"/>
  <c r="N14" i="47"/>
  <c r="J19" i="46"/>
  <c r="J8" i="46"/>
  <c r="A67" i="21"/>
  <c r="A76" i="21"/>
  <c r="A73" i="21"/>
  <c r="A92" i="21"/>
  <c r="A58" i="21"/>
  <c r="A89" i="21"/>
  <c r="A101" i="21"/>
  <c r="A111" i="21"/>
  <c r="A122" i="21"/>
  <c r="A107" i="21"/>
  <c r="A104" i="21"/>
  <c r="A68" i="21"/>
  <c r="A78" i="21"/>
  <c r="A113" i="21"/>
  <c r="A80" i="21"/>
  <c r="A62" i="21"/>
  <c r="A98" i="21"/>
  <c r="A86" i="21"/>
  <c r="A61" i="21"/>
  <c r="A74" i="21"/>
  <c r="A65" i="21"/>
  <c r="A70" i="21"/>
  <c r="A110" i="21"/>
  <c r="A77" i="21"/>
  <c r="A59" i="21"/>
  <c r="N10" i="45" l="1"/>
  <c r="V10" i="45" s="1"/>
  <c r="P8" i="45"/>
  <c r="R6" i="45"/>
  <c r="J6" i="45"/>
  <c r="N2" i="45"/>
  <c r="L4" i="45"/>
  <c r="H8" i="45"/>
  <c r="H6" i="45"/>
  <c r="F6" i="45"/>
  <c r="D12" i="45"/>
  <c r="V12" i="45" s="1"/>
  <c r="B4" i="45"/>
  <c r="Y3" i="45"/>
  <c r="Y2" i="45"/>
  <c r="AP38" i="25"/>
  <c r="Y1" i="45"/>
  <c r="V21" i="45"/>
  <c r="V20" i="45"/>
  <c r="V19" i="45"/>
  <c r="V18" i="45"/>
  <c r="V17" i="45"/>
  <c r="V16" i="45"/>
  <c r="V15" i="45"/>
  <c r="V14" i="45"/>
  <c r="V13" i="45"/>
  <c r="V11" i="45"/>
  <c r="V9" i="45"/>
  <c r="V7" i="45"/>
  <c r="V5" i="45"/>
  <c r="V3" i="45"/>
  <c r="V2" i="45"/>
  <c r="P10" i="32"/>
  <c r="H6" i="32"/>
  <c r="N16" i="31"/>
  <c r="H16" i="31"/>
  <c r="B16" i="31"/>
  <c r="N10" i="31"/>
  <c r="L10" i="31"/>
  <c r="D10" i="31"/>
  <c r="H8" i="31"/>
  <c r="L2" i="31"/>
  <c r="F4" i="31"/>
  <c r="F2" i="31"/>
  <c r="B19" i="44"/>
  <c r="V19" i="44" s="1"/>
  <c r="B6" i="44"/>
  <c r="D6" i="44"/>
  <c r="F6" i="44"/>
  <c r="H6" i="44"/>
  <c r="P6" i="44"/>
  <c r="N6" i="44"/>
  <c r="P4" i="44"/>
  <c r="N4" i="44"/>
  <c r="P2" i="44"/>
  <c r="N2" i="44"/>
  <c r="H4" i="44"/>
  <c r="H2" i="44"/>
  <c r="F4" i="44"/>
  <c r="F2" i="44"/>
  <c r="Y3" i="44"/>
  <c r="Y2" i="44"/>
  <c r="Y2" i="29"/>
  <c r="Y1" i="44"/>
  <c r="V21" i="44"/>
  <c r="V20" i="44"/>
  <c r="V18" i="44"/>
  <c r="V17" i="44"/>
  <c r="V16" i="44"/>
  <c r="V15" i="44"/>
  <c r="V14" i="44"/>
  <c r="V13" i="44"/>
  <c r="V12" i="44"/>
  <c r="V11" i="44"/>
  <c r="V10" i="44"/>
  <c r="V9" i="44"/>
  <c r="V8" i="44"/>
  <c r="V7" i="44"/>
  <c r="V5" i="44"/>
  <c r="V3" i="44"/>
  <c r="T4" i="30"/>
  <c r="P10" i="30"/>
  <c r="P8" i="30"/>
  <c r="P6" i="30"/>
  <c r="P4" i="30"/>
  <c r="P2" i="30"/>
  <c r="N10" i="30"/>
  <c r="N8" i="30"/>
  <c r="N6" i="30"/>
  <c r="N4" i="30"/>
  <c r="N2" i="30"/>
  <c r="J10" i="30"/>
  <c r="H4" i="30"/>
  <c r="F4" i="30"/>
  <c r="H8" i="30"/>
  <c r="F8" i="30"/>
  <c r="H10" i="30"/>
  <c r="F10" i="30"/>
  <c r="H6" i="30"/>
  <c r="F6" i="30"/>
  <c r="H2" i="30"/>
  <c r="F2" i="30"/>
  <c r="B16" i="30"/>
  <c r="J18" i="30"/>
  <c r="H18" i="30"/>
  <c r="F18" i="30"/>
  <c r="D18" i="30"/>
  <c r="B18" i="30"/>
  <c r="L6" i="30"/>
  <c r="J6" i="30"/>
  <c r="D6" i="30"/>
  <c r="B6" i="30"/>
  <c r="L2" i="30"/>
  <c r="J2" i="30"/>
  <c r="D2" i="30"/>
  <c r="L12" i="29"/>
  <c r="L10" i="29"/>
  <c r="J12" i="29"/>
  <c r="J10" i="29"/>
  <c r="B12" i="29"/>
  <c r="D14" i="29"/>
  <c r="B14" i="29"/>
  <c r="J14" i="29"/>
  <c r="H14" i="29"/>
  <c r="F14" i="29"/>
  <c r="H12" i="29"/>
  <c r="F12" i="29"/>
  <c r="D12" i="29"/>
  <c r="H10" i="29"/>
  <c r="F10" i="29"/>
  <c r="D10" i="29"/>
  <c r="B10" i="29"/>
  <c r="B8" i="29"/>
  <c r="H8" i="29"/>
  <c r="F8" i="29"/>
  <c r="D8" i="29"/>
  <c r="H6" i="29"/>
  <c r="F6" i="29"/>
  <c r="D6" i="29"/>
  <c r="L6" i="29"/>
  <c r="J6" i="29"/>
  <c r="B6" i="29"/>
  <c r="J4" i="29"/>
  <c r="H4" i="29"/>
  <c r="F4" i="29"/>
  <c r="D4" i="29"/>
  <c r="F16" i="29"/>
  <c r="D16" i="29"/>
  <c r="B16" i="29"/>
  <c r="N18" i="29"/>
  <c r="L18" i="29"/>
  <c r="J18" i="29"/>
  <c r="H18" i="29"/>
  <c r="F18" i="29"/>
  <c r="D18" i="29"/>
  <c r="B18" i="29"/>
  <c r="N14" i="29"/>
  <c r="N12" i="29"/>
  <c r="P12" i="29"/>
  <c r="P14" i="29"/>
  <c r="R12" i="29"/>
  <c r="P10" i="29"/>
  <c r="N10" i="29"/>
  <c r="P8" i="29"/>
  <c r="N8" i="29"/>
  <c r="P6" i="29"/>
  <c r="N6" i="29"/>
  <c r="P4" i="29"/>
  <c r="N4" i="29"/>
  <c r="T8" i="29"/>
  <c r="T6" i="29"/>
  <c r="T4" i="29"/>
  <c r="T2" i="29"/>
  <c r="R2" i="29"/>
  <c r="P2" i="29"/>
  <c r="N2" i="29"/>
  <c r="J2" i="29"/>
  <c r="L2" i="29"/>
  <c r="H2" i="29"/>
  <c r="F2" i="29"/>
  <c r="D2" i="29"/>
  <c r="CE12" i="25"/>
  <c r="CA10" i="25"/>
  <c r="BX9" i="25"/>
  <c r="BY9" i="25"/>
  <c r="BZ9" i="25"/>
  <c r="CA9" i="25"/>
  <c r="CB9" i="25"/>
  <c r="CC9" i="25"/>
  <c r="CD9" i="25"/>
  <c r="CE9" i="25"/>
  <c r="CF9" i="25"/>
  <c r="CG9" i="25"/>
  <c r="BX10" i="25"/>
  <c r="BY10" i="25"/>
  <c r="BZ10" i="25"/>
  <c r="CB10" i="25"/>
  <c r="CC10" i="25"/>
  <c r="CD10" i="25"/>
  <c r="CE10" i="25"/>
  <c r="CF10" i="25"/>
  <c r="CG10" i="25"/>
  <c r="BX11" i="25"/>
  <c r="BY11" i="25"/>
  <c r="BZ11" i="25"/>
  <c r="CA11" i="25"/>
  <c r="CB11" i="25"/>
  <c r="CC11" i="25"/>
  <c r="CD11" i="25"/>
  <c r="CE11" i="25"/>
  <c r="CF11" i="25"/>
  <c r="CG11" i="25"/>
  <c r="BX12" i="25"/>
  <c r="BY12" i="25"/>
  <c r="BZ12" i="25"/>
  <c r="CA12" i="25"/>
  <c r="CB12" i="25"/>
  <c r="CC12" i="25"/>
  <c r="CD12" i="25"/>
  <c r="CF12" i="25"/>
  <c r="CG12" i="25"/>
  <c r="BX13" i="25"/>
  <c r="BY13" i="25"/>
  <c r="BZ13" i="25"/>
  <c r="CA13" i="25"/>
  <c r="CB13" i="25"/>
  <c r="CC13" i="25"/>
  <c r="CD13" i="25"/>
  <c r="CE13" i="25"/>
  <c r="CF13" i="25"/>
  <c r="CG13" i="25"/>
  <c r="BX14" i="25"/>
  <c r="BY14" i="25"/>
  <c r="BZ14" i="25"/>
  <c r="CA14" i="25"/>
  <c r="CB14" i="25"/>
  <c r="CC14" i="25"/>
  <c r="CD14" i="25"/>
  <c r="CE14" i="25"/>
  <c r="CF14" i="25"/>
  <c r="CG14" i="25"/>
  <c r="BX15" i="25"/>
  <c r="BY15" i="25"/>
  <c r="BZ15" i="25"/>
  <c r="CA15" i="25"/>
  <c r="CB15" i="25"/>
  <c r="CC15" i="25"/>
  <c r="CD15" i="25"/>
  <c r="CE15" i="25"/>
  <c r="CF15" i="25"/>
  <c r="CG15" i="25"/>
  <c r="BX16" i="25"/>
  <c r="BY16" i="25"/>
  <c r="BZ16" i="25"/>
  <c r="CA16" i="25"/>
  <c r="CB16" i="25"/>
  <c r="CC16" i="25"/>
  <c r="CD16" i="25"/>
  <c r="CE16" i="25"/>
  <c r="CF16" i="25"/>
  <c r="CG16" i="25"/>
  <c r="BY8" i="25"/>
  <c r="BZ8" i="25"/>
  <c r="CA8" i="25"/>
  <c r="CB8" i="25"/>
  <c r="CC8" i="25"/>
  <c r="CD8" i="25"/>
  <c r="CE8" i="25"/>
  <c r="CF8" i="25"/>
  <c r="CG8" i="25"/>
  <c r="BX8" i="25"/>
  <c r="AP56" i="25"/>
  <c r="AQ56" i="25"/>
  <c r="AR56" i="25"/>
  <c r="AS56" i="25"/>
  <c r="AT56" i="25"/>
  <c r="AU56" i="25"/>
  <c r="AW56" i="25"/>
  <c r="AX56" i="25"/>
  <c r="AY56" i="25"/>
  <c r="AP57" i="25"/>
  <c r="AQ57" i="25"/>
  <c r="AR57" i="25"/>
  <c r="AS57" i="25"/>
  <c r="AT57" i="25"/>
  <c r="AU57" i="25"/>
  <c r="AV57" i="25"/>
  <c r="AX57" i="25"/>
  <c r="AY57" i="25"/>
  <c r="AP58" i="25"/>
  <c r="AQ58" i="25"/>
  <c r="AR58" i="25"/>
  <c r="AS58" i="25"/>
  <c r="AT58" i="25"/>
  <c r="AU58" i="25"/>
  <c r="AV58" i="25"/>
  <c r="AW58" i="25"/>
  <c r="AY58" i="25"/>
  <c r="AP59" i="25"/>
  <c r="AQ59" i="25"/>
  <c r="AR59" i="25"/>
  <c r="AS59" i="25"/>
  <c r="AT59" i="25"/>
  <c r="AU59" i="25"/>
  <c r="AV59" i="25"/>
  <c r="AW59" i="25"/>
  <c r="AX59" i="25"/>
  <c r="AP60" i="25"/>
  <c r="AQ60" i="25"/>
  <c r="AR60" i="25"/>
  <c r="AS60" i="25"/>
  <c r="AT60" i="25"/>
  <c r="AU60" i="25"/>
  <c r="AV60" i="25"/>
  <c r="AW60" i="25"/>
  <c r="AX60" i="25"/>
  <c r="AY60" i="25"/>
  <c r="AP61" i="25"/>
  <c r="AQ61" i="25"/>
  <c r="AR61" i="25"/>
  <c r="AS61" i="25"/>
  <c r="AT61" i="25"/>
  <c r="AU61" i="25"/>
  <c r="AV61" i="25"/>
  <c r="AW61" i="25"/>
  <c r="AX61" i="25"/>
  <c r="AY61" i="25"/>
  <c r="AP62" i="25"/>
  <c r="AQ62" i="25"/>
  <c r="AR62" i="25"/>
  <c r="AS62" i="25"/>
  <c r="AT62" i="25"/>
  <c r="AU62" i="25"/>
  <c r="AV62" i="25"/>
  <c r="AW62" i="25"/>
  <c r="AX62" i="25"/>
  <c r="AY62" i="25"/>
  <c r="AP63" i="25"/>
  <c r="AQ63" i="25"/>
  <c r="AR63" i="25"/>
  <c r="AS63" i="25"/>
  <c r="AT63" i="25"/>
  <c r="AU63" i="25"/>
  <c r="AV63" i="25"/>
  <c r="AW63" i="25"/>
  <c r="AX63" i="25"/>
  <c r="AY63" i="25"/>
  <c r="AQ55" i="25"/>
  <c r="AR55" i="25"/>
  <c r="AS55" i="25"/>
  <c r="AT55" i="25"/>
  <c r="AU55" i="25"/>
  <c r="AV55" i="25"/>
  <c r="AW55" i="25"/>
  <c r="AX55" i="25"/>
  <c r="AY55" i="25"/>
  <c r="AP55" i="25"/>
  <c r="CG63" i="25"/>
  <c r="CF63" i="25"/>
  <c r="CE63" i="25"/>
  <c r="CD63" i="25"/>
  <c r="CC63" i="25"/>
  <c r="CB63" i="25"/>
  <c r="CA63" i="25"/>
  <c r="BZ63" i="25"/>
  <c r="BY63" i="25"/>
  <c r="BX63" i="25"/>
  <c r="CG62" i="25"/>
  <c r="CF62" i="25"/>
  <c r="CE62" i="25"/>
  <c r="CD62" i="25"/>
  <c r="CC62" i="25"/>
  <c r="CB62" i="25"/>
  <c r="CA62" i="25"/>
  <c r="BZ62" i="25"/>
  <c r="BY62" i="25"/>
  <c r="BX62" i="25"/>
  <c r="CG61" i="25"/>
  <c r="CF61" i="25"/>
  <c r="CE61" i="25"/>
  <c r="CD61" i="25"/>
  <c r="CC61" i="25"/>
  <c r="CB61" i="25"/>
  <c r="CA61" i="25"/>
  <c r="BZ61" i="25"/>
  <c r="BY61" i="25"/>
  <c r="BX61" i="25"/>
  <c r="CG60" i="25"/>
  <c r="CF60" i="25"/>
  <c r="CE60" i="25"/>
  <c r="CD60" i="25"/>
  <c r="CC60" i="25"/>
  <c r="CB60" i="25"/>
  <c r="CA60" i="25"/>
  <c r="BZ60" i="25"/>
  <c r="BY60" i="25"/>
  <c r="BX60" i="25"/>
  <c r="BZ59" i="25"/>
  <c r="BY59" i="25"/>
  <c r="BX59" i="25"/>
  <c r="CF58" i="25"/>
  <c r="CE58" i="25"/>
  <c r="CD58" i="25"/>
  <c r="CC58" i="25"/>
  <c r="CB58" i="25"/>
  <c r="CA58" i="25"/>
  <c r="BZ58" i="25"/>
  <c r="BY58" i="25"/>
  <c r="BX58" i="25"/>
  <c r="CF57" i="25"/>
  <c r="CE57" i="25"/>
  <c r="CD57" i="25"/>
  <c r="CC57" i="25"/>
  <c r="CB57" i="25"/>
  <c r="CA57" i="25"/>
  <c r="BZ57" i="25"/>
  <c r="BY57" i="25"/>
  <c r="BX57" i="25"/>
  <c r="CF56" i="25"/>
  <c r="CE56" i="25"/>
  <c r="CD56" i="25"/>
  <c r="CC56" i="25"/>
  <c r="CB56" i="25"/>
  <c r="CA56" i="25"/>
  <c r="BZ56" i="25"/>
  <c r="BY56" i="25"/>
  <c r="BX56" i="25"/>
  <c r="CF55" i="25"/>
  <c r="CE55" i="25"/>
  <c r="CD55" i="25"/>
  <c r="CC55" i="25"/>
  <c r="CB55" i="25"/>
  <c r="CA55" i="25"/>
  <c r="BZ55" i="25"/>
  <c r="BY55" i="25"/>
  <c r="BX55" i="25"/>
  <c r="BP63" i="25"/>
  <c r="BO63" i="25"/>
  <c r="BN63" i="25"/>
  <c r="BM63" i="25"/>
  <c r="BL63" i="25"/>
  <c r="BK63" i="25"/>
  <c r="BJ63" i="25"/>
  <c r="BI63" i="25"/>
  <c r="BH63" i="25"/>
  <c r="BG63" i="25"/>
  <c r="BP62" i="25"/>
  <c r="BO62" i="25"/>
  <c r="BN62" i="25"/>
  <c r="BM62" i="25"/>
  <c r="BL62" i="25"/>
  <c r="BK62" i="25"/>
  <c r="BJ62" i="25"/>
  <c r="BI62" i="25"/>
  <c r="BH62" i="25"/>
  <c r="BG62" i="25"/>
  <c r="BP61" i="25"/>
  <c r="BO61" i="25"/>
  <c r="BN61" i="25"/>
  <c r="BM61" i="25"/>
  <c r="BL61" i="25"/>
  <c r="BK61" i="25"/>
  <c r="BJ61" i="25"/>
  <c r="BI61" i="25"/>
  <c r="BH61" i="25"/>
  <c r="BG61" i="25"/>
  <c r="BP60" i="25"/>
  <c r="BO60" i="25"/>
  <c r="BN60" i="25"/>
  <c r="BM60" i="25"/>
  <c r="BL60" i="25"/>
  <c r="BK60" i="25"/>
  <c r="BJ60" i="25"/>
  <c r="BI60" i="25"/>
  <c r="BH60" i="25"/>
  <c r="BG60" i="25"/>
  <c r="BK59" i="25"/>
  <c r="BJ59" i="25"/>
  <c r="BI59" i="25"/>
  <c r="BH59" i="25"/>
  <c r="BG59" i="25"/>
  <c r="BO58" i="25"/>
  <c r="BN58" i="25"/>
  <c r="BM58" i="25"/>
  <c r="BL58" i="25"/>
  <c r="BK58" i="25"/>
  <c r="BJ58" i="25"/>
  <c r="BI58" i="25"/>
  <c r="BH58" i="25"/>
  <c r="BG58" i="25"/>
  <c r="BO57" i="25"/>
  <c r="BN57" i="25"/>
  <c r="BM57" i="25"/>
  <c r="BL57" i="25"/>
  <c r="BK57" i="25"/>
  <c r="BJ57" i="25"/>
  <c r="BI57" i="25"/>
  <c r="BH57" i="25"/>
  <c r="BG57" i="25"/>
  <c r="BO56" i="25"/>
  <c r="BN56" i="25"/>
  <c r="BM56" i="25"/>
  <c r="BL56" i="25"/>
  <c r="BK56" i="25"/>
  <c r="BJ56" i="25"/>
  <c r="BI56" i="25"/>
  <c r="BH56" i="25"/>
  <c r="BG56" i="25"/>
  <c r="BO55" i="25"/>
  <c r="BN55" i="25"/>
  <c r="BM55" i="25"/>
  <c r="BL55" i="25"/>
  <c r="BK55" i="25"/>
  <c r="BJ55" i="25"/>
  <c r="BI55" i="25"/>
  <c r="BH55" i="25"/>
  <c r="BG55" i="25"/>
  <c r="Y56" i="25"/>
  <c r="Z56" i="25"/>
  <c r="AA56" i="25"/>
  <c r="AB56" i="25"/>
  <c r="AC56" i="25"/>
  <c r="AD56" i="25"/>
  <c r="AE56" i="25"/>
  <c r="AF56" i="25"/>
  <c r="AG56" i="25"/>
  <c r="AH56" i="25"/>
  <c r="Y57" i="25"/>
  <c r="Z57" i="25"/>
  <c r="AA57" i="25"/>
  <c r="AB57" i="25"/>
  <c r="AC57" i="25"/>
  <c r="AD57" i="25"/>
  <c r="AE57" i="25"/>
  <c r="AF57" i="25"/>
  <c r="AG57" i="25"/>
  <c r="Y58" i="25"/>
  <c r="Z58" i="25"/>
  <c r="AA58" i="25"/>
  <c r="AB58" i="25"/>
  <c r="AC58" i="25"/>
  <c r="AD58" i="25"/>
  <c r="AE58" i="25"/>
  <c r="AF58" i="25"/>
  <c r="AG58" i="25"/>
  <c r="Y59" i="25"/>
  <c r="Z59" i="25"/>
  <c r="AA59" i="25"/>
  <c r="AB59" i="25"/>
  <c r="AC59" i="25"/>
  <c r="AD59" i="25"/>
  <c r="AE59" i="25"/>
  <c r="AG59" i="25"/>
  <c r="Y60" i="25"/>
  <c r="Z60" i="25"/>
  <c r="AA60" i="25"/>
  <c r="AB60" i="25"/>
  <c r="AC60" i="25"/>
  <c r="AD60" i="25"/>
  <c r="AE60" i="25"/>
  <c r="AF60" i="25"/>
  <c r="Y61" i="25"/>
  <c r="Z61" i="25"/>
  <c r="AA61" i="25"/>
  <c r="AB61" i="25"/>
  <c r="AC61" i="25"/>
  <c r="AD61" i="25"/>
  <c r="AE61" i="25"/>
  <c r="AF61" i="25"/>
  <c r="AG61" i="25"/>
  <c r="AH61" i="25"/>
  <c r="Y62" i="25"/>
  <c r="Z62" i="25"/>
  <c r="AA62" i="25"/>
  <c r="AB62" i="25"/>
  <c r="AC62" i="25"/>
  <c r="AD62" i="25"/>
  <c r="AE62" i="25"/>
  <c r="AF62" i="25"/>
  <c r="AG62" i="25"/>
  <c r="AH62" i="25"/>
  <c r="Y63" i="25"/>
  <c r="Z63" i="25"/>
  <c r="AA63" i="25"/>
  <c r="AB63" i="25"/>
  <c r="AC63" i="25"/>
  <c r="AD63" i="25"/>
  <c r="AE63" i="25"/>
  <c r="AF63" i="25"/>
  <c r="AG63" i="25"/>
  <c r="AH63" i="25"/>
  <c r="Z55" i="25"/>
  <c r="AA55" i="25"/>
  <c r="AB55" i="25"/>
  <c r="AC55" i="25"/>
  <c r="AD55" i="25"/>
  <c r="AE55" i="25"/>
  <c r="AF55" i="25"/>
  <c r="AG55" i="25"/>
  <c r="AH55" i="25"/>
  <c r="Y55" i="25"/>
  <c r="CG46" i="25"/>
  <c r="CF46" i="25"/>
  <c r="CE46" i="25"/>
  <c r="CD46" i="25"/>
  <c r="CC46" i="25"/>
  <c r="CB46" i="25"/>
  <c r="CA46" i="25"/>
  <c r="BZ46" i="25"/>
  <c r="BY46" i="25"/>
  <c r="BX46" i="25"/>
  <c r="BP46" i="25"/>
  <c r="BO46" i="25"/>
  <c r="BN46" i="25"/>
  <c r="BM46" i="25"/>
  <c r="BL46" i="25"/>
  <c r="BK46" i="25"/>
  <c r="BJ46" i="25"/>
  <c r="BI46" i="25"/>
  <c r="BH46" i="25"/>
  <c r="BG46" i="25"/>
  <c r="AY46" i="25"/>
  <c r="AX46" i="25"/>
  <c r="AW46" i="25"/>
  <c r="AV46" i="25"/>
  <c r="AU46" i="25"/>
  <c r="AT46" i="25"/>
  <c r="AS46" i="25"/>
  <c r="AR46" i="25"/>
  <c r="AQ46" i="25"/>
  <c r="AP46" i="25"/>
  <c r="AH46" i="25"/>
  <c r="AG46" i="25"/>
  <c r="AF46" i="25"/>
  <c r="AE46" i="25"/>
  <c r="AD46" i="25"/>
  <c r="AC46" i="25"/>
  <c r="AB46" i="25"/>
  <c r="AA46" i="25"/>
  <c r="Z46" i="25"/>
  <c r="Y46" i="25"/>
  <c r="CG45" i="25"/>
  <c r="CF45" i="25"/>
  <c r="CE45" i="25"/>
  <c r="CD45" i="25"/>
  <c r="CC45" i="25"/>
  <c r="CB45" i="25"/>
  <c r="CA45" i="25"/>
  <c r="BZ45" i="25"/>
  <c r="BY45" i="25"/>
  <c r="BX45" i="25"/>
  <c r="BP45" i="25"/>
  <c r="BO45" i="25"/>
  <c r="BN45" i="25"/>
  <c r="BM45" i="25"/>
  <c r="BL45" i="25"/>
  <c r="BK45" i="25"/>
  <c r="BJ45" i="25"/>
  <c r="BI45" i="25"/>
  <c r="BH45" i="25"/>
  <c r="BG45" i="25"/>
  <c r="AY45" i="25"/>
  <c r="AX45" i="25"/>
  <c r="AW45" i="25"/>
  <c r="AV45" i="25"/>
  <c r="AU45" i="25"/>
  <c r="AT45" i="25"/>
  <c r="AS45" i="25"/>
  <c r="AR45" i="25"/>
  <c r="AQ45" i="25"/>
  <c r="AP45" i="25"/>
  <c r="AH45" i="25"/>
  <c r="AG45" i="25"/>
  <c r="AF45" i="25"/>
  <c r="AE45" i="25"/>
  <c r="AD45" i="25"/>
  <c r="AC45" i="25"/>
  <c r="AB45" i="25"/>
  <c r="AA45" i="25"/>
  <c r="Z45" i="25"/>
  <c r="Y45" i="25"/>
  <c r="CG44" i="25"/>
  <c r="CF44" i="25"/>
  <c r="CE44" i="25"/>
  <c r="CD44" i="25"/>
  <c r="CC44" i="25"/>
  <c r="CB44" i="25"/>
  <c r="CA44" i="25"/>
  <c r="BZ44" i="25"/>
  <c r="BY44" i="25"/>
  <c r="BX44" i="25"/>
  <c r="BP44" i="25"/>
  <c r="BO44" i="25"/>
  <c r="BN44" i="25"/>
  <c r="BM44" i="25"/>
  <c r="BL44" i="25"/>
  <c r="BK44" i="25"/>
  <c r="BJ44" i="25"/>
  <c r="BI44" i="25"/>
  <c r="BH44" i="25"/>
  <c r="BG44" i="25"/>
  <c r="AY44" i="25"/>
  <c r="AX44" i="25"/>
  <c r="AW44" i="25"/>
  <c r="AV44" i="25"/>
  <c r="AU44" i="25"/>
  <c r="AT44" i="25"/>
  <c r="AS44" i="25"/>
  <c r="AR44" i="25"/>
  <c r="AQ44" i="25"/>
  <c r="AP44" i="25"/>
  <c r="AH44" i="25"/>
  <c r="AG44" i="25"/>
  <c r="AF44" i="25"/>
  <c r="AE44" i="25"/>
  <c r="AD44" i="25"/>
  <c r="AC44" i="25"/>
  <c r="AB44" i="25"/>
  <c r="AA44" i="25"/>
  <c r="Z44" i="25"/>
  <c r="Y44" i="25"/>
  <c r="CG43" i="25"/>
  <c r="CF43" i="25"/>
  <c r="CE43" i="25"/>
  <c r="CD43" i="25"/>
  <c r="CC43" i="25"/>
  <c r="CB43" i="25"/>
  <c r="CA43" i="25"/>
  <c r="BZ43" i="25"/>
  <c r="BY43" i="25"/>
  <c r="BX43" i="25"/>
  <c r="BP43" i="25"/>
  <c r="BO43" i="25"/>
  <c r="BN43" i="25"/>
  <c r="BM43" i="25"/>
  <c r="BL43" i="25"/>
  <c r="BK43" i="25"/>
  <c r="BJ43" i="25"/>
  <c r="BI43" i="25"/>
  <c r="BH43" i="25"/>
  <c r="BG43" i="25"/>
  <c r="AY43" i="25"/>
  <c r="AX43" i="25"/>
  <c r="AW43" i="25"/>
  <c r="AV43" i="25"/>
  <c r="AU43" i="25"/>
  <c r="AT43" i="25"/>
  <c r="AS43" i="25"/>
  <c r="AR43" i="25"/>
  <c r="AQ43" i="25"/>
  <c r="AP43" i="25"/>
  <c r="AH43" i="25"/>
  <c r="AH60" i="25" s="1"/>
  <c r="AG43" i="25"/>
  <c r="AG60" i="25" s="1"/>
  <c r="AF43" i="25"/>
  <c r="AE43" i="25"/>
  <c r="AD43" i="25"/>
  <c r="AC43" i="25"/>
  <c r="AB43" i="25"/>
  <c r="AA43" i="25"/>
  <c r="Z43" i="25"/>
  <c r="Y43" i="25"/>
  <c r="CG42" i="25"/>
  <c r="CF42" i="25"/>
  <c r="CF59" i="25" s="1"/>
  <c r="CE42" i="25"/>
  <c r="CE59" i="25" s="1"/>
  <c r="CD42" i="25"/>
  <c r="CD59" i="25" s="1"/>
  <c r="CC42" i="25"/>
  <c r="CC59" i="25" s="1"/>
  <c r="CB42" i="25"/>
  <c r="CB59" i="25" s="1"/>
  <c r="CA42" i="25"/>
  <c r="CA59" i="25" s="1"/>
  <c r="BZ42" i="25"/>
  <c r="BY42" i="25"/>
  <c r="BX42" i="25"/>
  <c r="BP42" i="25"/>
  <c r="BO42" i="25"/>
  <c r="BO59" i="25" s="1"/>
  <c r="BN42" i="25"/>
  <c r="BN59" i="25" s="1"/>
  <c r="BM42" i="25"/>
  <c r="BM59" i="25" s="1"/>
  <c r="BL42" i="25"/>
  <c r="BL59" i="25" s="1"/>
  <c r="BK42" i="25"/>
  <c r="BJ42" i="25"/>
  <c r="BI42" i="25"/>
  <c r="BH42" i="25"/>
  <c r="BG42" i="25"/>
  <c r="AY42" i="25"/>
  <c r="AX42" i="25"/>
  <c r="AW42" i="25"/>
  <c r="AV42" i="25"/>
  <c r="AU42" i="25"/>
  <c r="AT42" i="25"/>
  <c r="AS42" i="25"/>
  <c r="AR42" i="25"/>
  <c r="AQ42" i="25"/>
  <c r="AP42" i="25"/>
  <c r="AH42" i="25"/>
  <c r="AG42" i="25"/>
  <c r="AF42" i="25"/>
  <c r="AF59" i="25" s="1"/>
  <c r="AE42" i="25"/>
  <c r="AD42" i="25"/>
  <c r="AC42" i="25"/>
  <c r="AB42" i="25"/>
  <c r="AA42" i="25"/>
  <c r="Z42" i="25"/>
  <c r="Y42" i="25"/>
  <c r="CG41" i="25"/>
  <c r="CF41" i="25"/>
  <c r="CE41" i="25"/>
  <c r="CD41" i="25"/>
  <c r="CC41" i="25"/>
  <c r="CB41" i="25"/>
  <c r="CA41" i="25"/>
  <c r="BZ41" i="25"/>
  <c r="BY41" i="25"/>
  <c r="BX41" i="25"/>
  <c r="BP41" i="25"/>
  <c r="BO41" i="25"/>
  <c r="BN41" i="25"/>
  <c r="BM41" i="25"/>
  <c r="BL41" i="25"/>
  <c r="BK41" i="25"/>
  <c r="BJ41" i="25"/>
  <c r="BI41" i="25"/>
  <c r="BH41" i="25"/>
  <c r="BG41" i="25"/>
  <c r="AY41" i="25"/>
  <c r="AX41" i="25"/>
  <c r="AX58" i="25" s="1"/>
  <c r="AW41" i="25"/>
  <c r="AV41" i="25"/>
  <c r="AU41" i="25"/>
  <c r="AT41" i="25"/>
  <c r="AS41" i="25"/>
  <c r="AR41" i="25"/>
  <c r="AQ41" i="25"/>
  <c r="AP41" i="25"/>
  <c r="AH41" i="25"/>
  <c r="AG41" i="25"/>
  <c r="AF41" i="25"/>
  <c r="AE41" i="25"/>
  <c r="AD41" i="25"/>
  <c r="AC41" i="25"/>
  <c r="AB41" i="25"/>
  <c r="AA41" i="25"/>
  <c r="Z41" i="25"/>
  <c r="Y41" i="25"/>
  <c r="CG40" i="25"/>
  <c r="CF40" i="25"/>
  <c r="CE40" i="25"/>
  <c r="CD40" i="25"/>
  <c r="CC40" i="25"/>
  <c r="CB40" i="25"/>
  <c r="CA40" i="25"/>
  <c r="BZ40" i="25"/>
  <c r="BY40" i="25"/>
  <c r="BX40" i="25"/>
  <c r="BP40" i="25"/>
  <c r="BO40" i="25"/>
  <c r="BN40" i="25"/>
  <c r="BM40" i="25"/>
  <c r="BL40" i="25"/>
  <c r="BK40" i="25"/>
  <c r="BJ40" i="25"/>
  <c r="BI40" i="25"/>
  <c r="BH40" i="25"/>
  <c r="BG40" i="25"/>
  <c r="AY40" i="25"/>
  <c r="AX40" i="25"/>
  <c r="AW40" i="25"/>
  <c r="AW57" i="25" s="1"/>
  <c r="AV40" i="25"/>
  <c r="AU40" i="25"/>
  <c r="AT40" i="25"/>
  <c r="AS40" i="25"/>
  <c r="AR40" i="25"/>
  <c r="AQ40" i="25"/>
  <c r="AP40" i="25"/>
  <c r="AH40" i="25"/>
  <c r="AG40" i="25"/>
  <c r="AF40" i="25"/>
  <c r="AE40" i="25"/>
  <c r="AD40" i="25"/>
  <c r="AC40" i="25"/>
  <c r="AB40" i="25"/>
  <c r="AA40" i="25"/>
  <c r="Z40" i="25"/>
  <c r="Y40" i="25"/>
  <c r="CG39" i="25"/>
  <c r="CF39" i="25"/>
  <c r="CE39" i="25"/>
  <c r="CD39" i="25"/>
  <c r="CC39" i="25"/>
  <c r="CB39" i="25"/>
  <c r="CA39" i="25"/>
  <c r="BZ39" i="25"/>
  <c r="BY39" i="25"/>
  <c r="BX39" i="25"/>
  <c r="BP39" i="25"/>
  <c r="BO39" i="25"/>
  <c r="BN39" i="25"/>
  <c r="BM39" i="25"/>
  <c r="BL39" i="25"/>
  <c r="BK39" i="25"/>
  <c r="BJ39" i="25"/>
  <c r="BI39" i="25"/>
  <c r="BH39" i="25"/>
  <c r="BG39" i="25"/>
  <c r="AY39" i="25"/>
  <c r="AX39" i="25"/>
  <c r="AW39" i="25"/>
  <c r="AV39" i="25"/>
  <c r="AV56" i="25" s="1"/>
  <c r="AU39" i="25"/>
  <c r="AT39" i="25"/>
  <c r="AS39" i="25"/>
  <c r="AR39" i="25"/>
  <c r="AQ39" i="25"/>
  <c r="AP39" i="25"/>
  <c r="AH39" i="25"/>
  <c r="AG39" i="25"/>
  <c r="AF39" i="25"/>
  <c r="AE39" i="25"/>
  <c r="AD39" i="25"/>
  <c r="AC39" i="25"/>
  <c r="AB39" i="25"/>
  <c r="AA39" i="25"/>
  <c r="Z39" i="25"/>
  <c r="Y39" i="25"/>
  <c r="CG38" i="25"/>
  <c r="CF38" i="25"/>
  <c r="CE38" i="25"/>
  <c r="CD38" i="25"/>
  <c r="CC38" i="25"/>
  <c r="CB38" i="25"/>
  <c r="CA38" i="25"/>
  <c r="BZ38" i="25"/>
  <c r="BY38" i="25"/>
  <c r="BX38" i="25"/>
  <c r="BP38" i="25"/>
  <c r="BO38" i="25"/>
  <c r="BN38" i="25"/>
  <c r="BM38" i="25"/>
  <c r="BL38" i="25"/>
  <c r="BK38" i="25"/>
  <c r="BJ38" i="25"/>
  <c r="BI38" i="25"/>
  <c r="BH38" i="25"/>
  <c r="BG38" i="25"/>
  <c r="AY38" i="25"/>
  <c r="AX38" i="25"/>
  <c r="AW38" i="25"/>
  <c r="AV38" i="25"/>
  <c r="AU38" i="25"/>
  <c r="AT38" i="25"/>
  <c r="AS38" i="25"/>
  <c r="AR38" i="25"/>
  <c r="AQ38" i="25"/>
  <c r="AH38" i="25"/>
  <c r="AG38" i="25"/>
  <c r="AF38" i="25"/>
  <c r="AE38" i="25"/>
  <c r="AD38" i="25"/>
  <c r="AC38" i="25"/>
  <c r="AB38" i="25"/>
  <c r="AA38" i="25"/>
  <c r="Z38" i="25"/>
  <c r="Y38" i="25"/>
  <c r="BJ26" i="25"/>
  <c r="AB26" i="25"/>
  <c r="CC25" i="25"/>
  <c r="BN25" i="25"/>
  <c r="AB25" i="25"/>
  <c r="CC24" i="25"/>
  <c r="BN24" i="25"/>
  <c r="AB24" i="25"/>
  <c r="CC23" i="25"/>
  <c r="AW16" i="25"/>
  <c r="BP15" i="25"/>
  <c r="AS15" i="25"/>
  <c r="AW14" i="25"/>
  <c r="BP13" i="25"/>
  <c r="AS13" i="25"/>
  <c r="AW12" i="25"/>
  <c r="AQ12" i="25"/>
  <c r="AY11" i="25"/>
  <c r="AU11" i="25"/>
  <c r="AQ11" i="25"/>
  <c r="AY10" i="25"/>
  <c r="AU10" i="25"/>
  <c r="AQ10" i="25"/>
  <c r="AY9" i="25"/>
  <c r="AU9" i="25"/>
  <c r="AQ9" i="25"/>
  <c r="AY8" i="25"/>
  <c r="AU8" i="25"/>
  <c r="AQ8" i="25"/>
  <c r="H9" i="25"/>
  <c r="BG24" i="25" s="1"/>
  <c r="I9" i="25"/>
  <c r="J9" i="25"/>
  <c r="AR24" i="25" s="1"/>
  <c r="K9" i="25"/>
  <c r="BJ24" i="25" s="1"/>
  <c r="L9" i="25"/>
  <c r="AC24" i="25" s="1"/>
  <c r="M9" i="25"/>
  <c r="N9" i="25"/>
  <c r="CD24" i="25" s="1"/>
  <c r="O9" i="25"/>
  <c r="AF24" i="25" s="1"/>
  <c r="P9" i="25"/>
  <c r="BO24" i="25" s="1"/>
  <c r="Q9" i="25"/>
  <c r="H10" i="25"/>
  <c r="I10" i="25"/>
  <c r="BY25" i="25" s="1"/>
  <c r="J10" i="25"/>
  <c r="AR25" i="25" s="1"/>
  <c r="K10" i="25"/>
  <c r="L10" i="25"/>
  <c r="AC25" i="25" s="1"/>
  <c r="M10" i="25"/>
  <c r="AU25" i="25" s="1"/>
  <c r="N10" i="25"/>
  <c r="CD25" i="25" s="1"/>
  <c r="O10" i="25"/>
  <c r="P10" i="25"/>
  <c r="Q10" i="25"/>
  <c r="CG25" i="25" s="1"/>
  <c r="CG57" i="25" s="1"/>
  <c r="H11" i="25"/>
  <c r="I11" i="25"/>
  <c r="J11" i="25"/>
  <c r="AR11" i="25" s="1"/>
  <c r="K11" i="25"/>
  <c r="AS11" i="25" s="1"/>
  <c r="L11" i="25"/>
  <c r="BK26" i="25" s="1"/>
  <c r="M11" i="25"/>
  <c r="N11" i="25"/>
  <c r="O11" i="25"/>
  <c r="AF26" i="25" s="1"/>
  <c r="P11" i="25"/>
  <c r="BO11" i="25" s="1"/>
  <c r="Q11" i="25"/>
  <c r="H12" i="25"/>
  <c r="BG27" i="25" s="1"/>
  <c r="I12" i="25"/>
  <c r="BH12" i="25" s="1"/>
  <c r="J12" i="25"/>
  <c r="AR12" i="25" s="1"/>
  <c r="K12" i="25"/>
  <c r="L12" i="25"/>
  <c r="BJ11" i="25" s="1"/>
  <c r="M12" i="25"/>
  <c r="N12" i="25"/>
  <c r="BM12" i="25" s="1"/>
  <c r="O12" i="25"/>
  <c r="P12" i="25"/>
  <c r="Q12" i="25"/>
  <c r="BP12" i="25" s="1"/>
  <c r="H13" i="25"/>
  <c r="I13" i="25"/>
  <c r="J13" i="25"/>
  <c r="BI13" i="25" s="1"/>
  <c r="K13" i="25"/>
  <c r="L13" i="25"/>
  <c r="AT13" i="25" s="1"/>
  <c r="M13" i="25"/>
  <c r="N13" i="25"/>
  <c r="CD27" i="25" s="1"/>
  <c r="O13" i="25"/>
  <c r="AW13" i="25" s="1"/>
  <c r="P13" i="25"/>
  <c r="Q13" i="25"/>
  <c r="H14" i="25"/>
  <c r="I14" i="25"/>
  <c r="BH14" i="25" s="1"/>
  <c r="J14" i="25"/>
  <c r="K14" i="25"/>
  <c r="L14" i="25"/>
  <c r="AC29" i="25" s="1"/>
  <c r="M14" i="25"/>
  <c r="N14" i="25"/>
  <c r="BM14" i="25" s="1"/>
  <c r="O14" i="25"/>
  <c r="P14" i="25"/>
  <c r="AG29" i="25" s="1"/>
  <c r="Q14" i="25"/>
  <c r="BP14" i="25" s="1"/>
  <c r="H15" i="25"/>
  <c r="Y30" i="25" s="1"/>
  <c r="I15" i="25"/>
  <c r="J15" i="25"/>
  <c r="K15" i="25"/>
  <c r="L15" i="25"/>
  <c r="AT15" i="25" s="1"/>
  <c r="M15" i="25"/>
  <c r="N15" i="25"/>
  <c r="O15" i="25"/>
  <c r="AW15" i="25" s="1"/>
  <c r="P15" i="25"/>
  <c r="Q15" i="25"/>
  <c r="H16" i="25"/>
  <c r="AP16" i="25" s="1"/>
  <c r="I16" i="25"/>
  <c r="BH16" i="25" s="1"/>
  <c r="J16" i="25"/>
  <c r="K16" i="25"/>
  <c r="L16" i="25"/>
  <c r="M16" i="25"/>
  <c r="N16" i="25"/>
  <c r="BM16" i="25" s="1"/>
  <c r="O16" i="25"/>
  <c r="P16" i="25"/>
  <c r="BO30" i="25" s="1"/>
  <c r="Q16" i="25"/>
  <c r="BP16" i="25" s="1"/>
  <c r="H17" i="25"/>
  <c r="I17" i="25"/>
  <c r="J17" i="25"/>
  <c r="K17" i="25"/>
  <c r="L17" i="25"/>
  <c r="M17" i="25"/>
  <c r="N17" i="25"/>
  <c r="BL16" i="25" s="1"/>
  <c r="O17" i="25"/>
  <c r="P17" i="25"/>
  <c r="Q17" i="25"/>
  <c r="H18" i="25"/>
  <c r="I18" i="25"/>
  <c r="J18" i="25"/>
  <c r="K18" i="25"/>
  <c r="L18" i="25"/>
  <c r="M18" i="25"/>
  <c r="N18" i="25"/>
  <c r="O18" i="25"/>
  <c r="P18" i="25"/>
  <c r="Q18" i="25"/>
  <c r="H19" i="25"/>
  <c r="I19" i="25"/>
  <c r="J19" i="25"/>
  <c r="K19" i="25"/>
  <c r="L19" i="25"/>
  <c r="M19" i="25"/>
  <c r="N19" i="25"/>
  <c r="O19" i="25"/>
  <c r="P19" i="25"/>
  <c r="Q19" i="25"/>
  <c r="H20" i="25"/>
  <c r="I20" i="25"/>
  <c r="J20" i="25"/>
  <c r="K20" i="25"/>
  <c r="L20" i="25"/>
  <c r="M20" i="25"/>
  <c r="N20" i="25"/>
  <c r="O20" i="25"/>
  <c r="P20" i="25"/>
  <c r="Q20" i="25"/>
  <c r="H21" i="25"/>
  <c r="I21" i="25"/>
  <c r="J21" i="25"/>
  <c r="K21" i="25"/>
  <c r="L21" i="25"/>
  <c r="M21" i="25"/>
  <c r="N21" i="25"/>
  <c r="O21" i="25"/>
  <c r="P21" i="25"/>
  <c r="Q21" i="25"/>
  <c r="H22" i="25"/>
  <c r="I22" i="25"/>
  <c r="J22" i="25"/>
  <c r="K22" i="25"/>
  <c r="L22" i="25"/>
  <c r="M22" i="25"/>
  <c r="N22" i="25"/>
  <c r="O22" i="25"/>
  <c r="P22" i="25"/>
  <c r="Q22" i="25"/>
  <c r="H23" i="25"/>
  <c r="I23" i="25"/>
  <c r="J23" i="25"/>
  <c r="K23" i="25"/>
  <c r="L23" i="25"/>
  <c r="M23" i="25"/>
  <c r="N23" i="25"/>
  <c r="O23" i="25"/>
  <c r="P23" i="25"/>
  <c r="Q23" i="25"/>
  <c r="H24" i="25"/>
  <c r="AQ23" i="25" s="1"/>
  <c r="I24" i="25"/>
  <c r="J24" i="25"/>
  <c r="K24" i="25"/>
  <c r="L24" i="25"/>
  <c r="M24" i="25"/>
  <c r="N24" i="25"/>
  <c r="O24" i="25"/>
  <c r="P24" i="25"/>
  <c r="Q24" i="25"/>
  <c r="H25" i="25"/>
  <c r="I25" i="25"/>
  <c r="J25" i="25"/>
  <c r="AR10" i="25" s="1"/>
  <c r="K25" i="25"/>
  <c r="L25" i="25"/>
  <c r="M25" i="25"/>
  <c r="N25" i="25"/>
  <c r="AV10" i="25" s="1"/>
  <c r="O25" i="25"/>
  <c r="P25" i="25"/>
  <c r="Q25" i="25"/>
  <c r="H26" i="25"/>
  <c r="AQ25" i="25" s="1"/>
  <c r="I26" i="25"/>
  <c r="J26" i="25"/>
  <c r="K26" i="25"/>
  <c r="L26" i="25"/>
  <c r="M26" i="25"/>
  <c r="N26" i="25"/>
  <c r="O26" i="25"/>
  <c r="P26" i="25"/>
  <c r="Q26" i="25"/>
  <c r="H27" i="25"/>
  <c r="I27" i="25"/>
  <c r="J27" i="25"/>
  <c r="K27" i="25"/>
  <c r="L27" i="25"/>
  <c r="M27" i="25"/>
  <c r="N27" i="25"/>
  <c r="O27" i="25"/>
  <c r="P27" i="25"/>
  <c r="Q27" i="25"/>
  <c r="H28" i="25"/>
  <c r="I28" i="25"/>
  <c r="J28" i="25"/>
  <c r="K28" i="25"/>
  <c r="L28" i="25"/>
  <c r="M28" i="25"/>
  <c r="N28" i="25"/>
  <c r="O28" i="25"/>
  <c r="P28" i="25"/>
  <c r="Q28" i="25"/>
  <c r="H29" i="25"/>
  <c r="I29" i="25"/>
  <c r="J29" i="25"/>
  <c r="K29" i="25"/>
  <c r="L29" i="25"/>
  <c r="M29" i="25"/>
  <c r="N29" i="25"/>
  <c r="O29" i="25"/>
  <c r="P29" i="25"/>
  <c r="Q29" i="25"/>
  <c r="H30" i="25"/>
  <c r="I30" i="25"/>
  <c r="J30" i="25"/>
  <c r="K30" i="25"/>
  <c r="L30" i="25"/>
  <c r="M30" i="25"/>
  <c r="N30" i="25"/>
  <c r="O30" i="25"/>
  <c r="P30" i="25"/>
  <c r="Q30" i="25"/>
  <c r="H31" i="25"/>
  <c r="I31" i="25"/>
  <c r="J31" i="25"/>
  <c r="K31" i="25"/>
  <c r="L31" i="25"/>
  <c r="M31" i="25"/>
  <c r="N31" i="25"/>
  <c r="O31" i="25"/>
  <c r="P31" i="25"/>
  <c r="Q31" i="25"/>
  <c r="H32" i="25"/>
  <c r="I32" i="25"/>
  <c r="J32" i="25"/>
  <c r="K32" i="25"/>
  <c r="L32" i="25"/>
  <c r="M32" i="25"/>
  <c r="N32" i="25"/>
  <c r="O32" i="25"/>
  <c r="P32" i="25"/>
  <c r="Q32" i="25"/>
  <c r="H33" i="25"/>
  <c r="I33" i="25"/>
  <c r="J33" i="25"/>
  <c r="K33" i="25"/>
  <c r="L33" i="25"/>
  <c r="M33" i="25"/>
  <c r="N33" i="25"/>
  <c r="O33" i="25"/>
  <c r="P33" i="25"/>
  <c r="Q33" i="25"/>
  <c r="H34" i="25"/>
  <c r="I34" i="25"/>
  <c r="J34" i="25"/>
  <c r="K34" i="25"/>
  <c r="L34" i="25"/>
  <c r="M34" i="25"/>
  <c r="N34" i="25"/>
  <c r="O34" i="25"/>
  <c r="P34" i="25"/>
  <c r="Q34" i="25"/>
  <c r="H35" i="25"/>
  <c r="I35" i="25"/>
  <c r="J35" i="25"/>
  <c r="K35" i="25"/>
  <c r="L35" i="25"/>
  <c r="M35" i="25"/>
  <c r="N35" i="25"/>
  <c r="O35" i="25"/>
  <c r="P35" i="25"/>
  <c r="Q35" i="25"/>
  <c r="H36" i="25"/>
  <c r="I36" i="25"/>
  <c r="J36" i="25"/>
  <c r="K36" i="25"/>
  <c r="L36" i="25"/>
  <c r="M36" i="25"/>
  <c r="N36" i="25"/>
  <c r="O36" i="25"/>
  <c r="P36" i="25"/>
  <c r="Q36" i="25"/>
  <c r="H37" i="25"/>
  <c r="I37" i="25"/>
  <c r="J37" i="25"/>
  <c r="K37" i="25"/>
  <c r="L37" i="25"/>
  <c r="M37" i="25"/>
  <c r="N37" i="25"/>
  <c r="O37" i="25"/>
  <c r="P37" i="25"/>
  <c r="Q37" i="25"/>
  <c r="H38" i="25"/>
  <c r="I38" i="25"/>
  <c r="J38" i="25"/>
  <c r="K38" i="25"/>
  <c r="L38" i="25"/>
  <c r="M38" i="25"/>
  <c r="N38" i="25"/>
  <c r="O38" i="25"/>
  <c r="P38" i="25"/>
  <c r="Q38" i="25"/>
  <c r="H39" i="25"/>
  <c r="I39" i="25"/>
  <c r="J39" i="25"/>
  <c r="K39" i="25"/>
  <c r="L39" i="25"/>
  <c r="M39" i="25"/>
  <c r="N39" i="25"/>
  <c r="O39" i="25"/>
  <c r="P39" i="25"/>
  <c r="Q39" i="25"/>
  <c r="H40" i="25"/>
  <c r="I40" i="25"/>
  <c r="J40" i="25"/>
  <c r="K40" i="25"/>
  <c r="L40" i="25"/>
  <c r="M40" i="25"/>
  <c r="N40" i="25"/>
  <c r="O40" i="25"/>
  <c r="P40" i="25"/>
  <c r="Q40" i="25"/>
  <c r="H41" i="25"/>
  <c r="I41" i="25"/>
  <c r="J41" i="25"/>
  <c r="K41" i="25"/>
  <c r="L41" i="25"/>
  <c r="M41" i="25"/>
  <c r="N41" i="25"/>
  <c r="O41" i="25"/>
  <c r="P41" i="25"/>
  <c r="Q41" i="25"/>
  <c r="H42" i="25"/>
  <c r="I42" i="25"/>
  <c r="J42" i="25"/>
  <c r="K42" i="25"/>
  <c r="L42" i="25"/>
  <c r="M42" i="25"/>
  <c r="N42" i="25"/>
  <c r="O42" i="25"/>
  <c r="P42" i="25"/>
  <c r="H43" i="25"/>
  <c r="I43" i="25"/>
  <c r="J43" i="25"/>
  <c r="K43" i="25"/>
  <c r="L43" i="25"/>
  <c r="M43" i="25"/>
  <c r="N43" i="25"/>
  <c r="O43" i="25"/>
  <c r="P43" i="25"/>
  <c r="Q43" i="25"/>
  <c r="H44" i="25"/>
  <c r="I44" i="25"/>
  <c r="J44" i="25"/>
  <c r="K44" i="25"/>
  <c r="L44" i="25"/>
  <c r="M44" i="25"/>
  <c r="N44" i="25"/>
  <c r="O44" i="25"/>
  <c r="P44" i="25"/>
  <c r="Q44" i="25"/>
  <c r="H45" i="25"/>
  <c r="I45" i="25"/>
  <c r="J45" i="25"/>
  <c r="K45" i="25"/>
  <c r="L45" i="25"/>
  <c r="M45" i="25"/>
  <c r="N45" i="25"/>
  <c r="O45" i="25"/>
  <c r="P45" i="25"/>
  <c r="Q45" i="25"/>
  <c r="H46" i="25"/>
  <c r="I46" i="25"/>
  <c r="J46" i="25"/>
  <c r="K46" i="25"/>
  <c r="L46" i="25"/>
  <c r="M46" i="25"/>
  <c r="N46" i="25"/>
  <c r="O46" i="25"/>
  <c r="P46" i="25"/>
  <c r="Q46" i="25"/>
  <c r="H47" i="25"/>
  <c r="I47" i="25"/>
  <c r="J47" i="25"/>
  <c r="K47" i="25"/>
  <c r="L47" i="25"/>
  <c r="M47" i="25"/>
  <c r="N47" i="25"/>
  <c r="O47" i="25"/>
  <c r="P47" i="25"/>
  <c r="Q47" i="25"/>
  <c r="H48" i="25"/>
  <c r="I48" i="25"/>
  <c r="J48" i="25"/>
  <c r="K48" i="25"/>
  <c r="L48" i="25"/>
  <c r="M48" i="25"/>
  <c r="N48" i="25"/>
  <c r="O48" i="25"/>
  <c r="P48" i="25"/>
  <c r="Q48" i="25"/>
  <c r="H49" i="25"/>
  <c r="I49" i="25"/>
  <c r="J49" i="25"/>
  <c r="K49" i="25"/>
  <c r="L49" i="25"/>
  <c r="M49" i="25"/>
  <c r="N49" i="25"/>
  <c r="O49" i="25"/>
  <c r="P49" i="25"/>
  <c r="Q49" i="25"/>
  <c r="H50" i="25"/>
  <c r="I50" i="25"/>
  <c r="J50" i="25"/>
  <c r="K50" i="25"/>
  <c r="L50" i="25"/>
  <c r="M50" i="25"/>
  <c r="N50" i="25"/>
  <c r="O50" i="25"/>
  <c r="P50" i="25"/>
  <c r="Q50" i="25"/>
  <c r="H51" i="25"/>
  <c r="I51" i="25"/>
  <c r="J51" i="25"/>
  <c r="K51" i="25"/>
  <c r="L51" i="25"/>
  <c r="M51" i="25"/>
  <c r="N51" i="25"/>
  <c r="O51" i="25"/>
  <c r="P51" i="25"/>
  <c r="Q51" i="25"/>
  <c r="H52" i="25"/>
  <c r="I52" i="25"/>
  <c r="J52" i="25"/>
  <c r="K52" i="25"/>
  <c r="L52" i="25"/>
  <c r="M52" i="25"/>
  <c r="N52" i="25"/>
  <c r="O52" i="25"/>
  <c r="P52" i="25"/>
  <c r="Q52" i="25"/>
  <c r="H53" i="25"/>
  <c r="I53" i="25"/>
  <c r="J53" i="25"/>
  <c r="K53" i="25"/>
  <c r="L53" i="25"/>
  <c r="M53" i="25"/>
  <c r="N53" i="25"/>
  <c r="O53" i="25"/>
  <c r="P53" i="25"/>
  <c r="Q53" i="25"/>
  <c r="H54" i="25"/>
  <c r="I54" i="25"/>
  <c r="J54" i="25"/>
  <c r="K54" i="25"/>
  <c r="L54" i="25"/>
  <c r="M54" i="25"/>
  <c r="N54" i="25"/>
  <c r="O54" i="25"/>
  <c r="P54" i="25"/>
  <c r="Q54" i="25"/>
  <c r="H55" i="25"/>
  <c r="I55" i="25"/>
  <c r="J55" i="25"/>
  <c r="K55" i="25"/>
  <c r="L55" i="25"/>
  <c r="M55" i="25"/>
  <c r="N55" i="25"/>
  <c r="O55" i="25"/>
  <c r="P55" i="25"/>
  <c r="Q55" i="25"/>
  <c r="H56" i="25"/>
  <c r="I56" i="25"/>
  <c r="J56" i="25"/>
  <c r="K56" i="25"/>
  <c r="L56" i="25"/>
  <c r="M56" i="25"/>
  <c r="N56" i="25"/>
  <c r="O56" i="25"/>
  <c r="P56" i="25"/>
  <c r="Q56" i="25"/>
  <c r="H57" i="25"/>
  <c r="I57" i="25"/>
  <c r="J57" i="25"/>
  <c r="K57" i="25"/>
  <c r="L57" i="25"/>
  <c r="M57" i="25"/>
  <c r="N57" i="25"/>
  <c r="O57" i="25"/>
  <c r="P57" i="25"/>
  <c r="Q57" i="25"/>
  <c r="H58" i="25"/>
  <c r="I58" i="25"/>
  <c r="J58" i="25"/>
  <c r="K58" i="25"/>
  <c r="L58" i="25"/>
  <c r="M58" i="25"/>
  <c r="N58" i="25"/>
  <c r="O58" i="25"/>
  <c r="P58" i="25"/>
  <c r="Q58" i="25"/>
  <c r="H59" i="25"/>
  <c r="I59" i="25"/>
  <c r="J59" i="25"/>
  <c r="K59" i="25"/>
  <c r="L59" i="25"/>
  <c r="M59" i="25"/>
  <c r="N59" i="25"/>
  <c r="O59" i="25"/>
  <c r="P59" i="25"/>
  <c r="Q59" i="25"/>
  <c r="H60" i="25"/>
  <c r="I60" i="25"/>
  <c r="J60" i="25"/>
  <c r="K60" i="25"/>
  <c r="L60" i="25"/>
  <c r="M60" i="25"/>
  <c r="N60" i="25"/>
  <c r="O60" i="25"/>
  <c r="P60" i="25"/>
  <c r="Q60" i="25"/>
  <c r="H61" i="25"/>
  <c r="I61" i="25"/>
  <c r="J61" i="25"/>
  <c r="K61" i="25"/>
  <c r="L61" i="25"/>
  <c r="M61" i="25"/>
  <c r="N61" i="25"/>
  <c r="O61" i="25"/>
  <c r="P61" i="25"/>
  <c r="Q61" i="25"/>
  <c r="H62" i="25"/>
  <c r="I62" i="25"/>
  <c r="J62" i="25"/>
  <c r="K62" i="25"/>
  <c r="L62" i="25"/>
  <c r="M62" i="25"/>
  <c r="N62" i="25"/>
  <c r="O62" i="25"/>
  <c r="P62" i="25"/>
  <c r="Q62" i="25"/>
  <c r="Q8" i="25"/>
  <c r="P8" i="25"/>
  <c r="O8" i="25"/>
  <c r="N8" i="25"/>
  <c r="M8" i="25"/>
  <c r="L8" i="25"/>
  <c r="K8" i="25"/>
  <c r="J8" i="25"/>
  <c r="AR23" i="25" s="1"/>
  <c r="I8" i="25"/>
  <c r="H8" i="25"/>
  <c r="Q68" i="25"/>
  <c r="P68" i="25"/>
  <c r="O68" i="25"/>
  <c r="N68" i="25"/>
  <c r="M68" i="25"/>
  <c r="L68" i="25"/>
  <c r="K68" i="25"/>
  <c r="J68" i="25"/>
  <c r="I68" i="25"/>
  <c r="H68" i="25"/>
  <c r="Q67" i="25"/>
  <c r="P67" i="25"/>
  <c r="O67" i="25"/>
  <c r="N67" i="25"/>
  <c r="M67" i="25"/>
  <c r="L67" i="25"/>
  <c r="K67" i="25"/>
  <c r="J67" i="25"/>
  <c r="I67" i="25"/>
  <c r="H67" i="25"/>
  <c r="Q66" i="25"/>
  <c r="P66" i="25"/>
  <c r="O66" i="25"/>
  <c r="N66" i="25"/>
  <c r="M66" i="25"/>
  <c r="L66" i="25"/>
  <c r="K66" i="25"/>
  <c r="J66" i="25"/>
  <c r="I66" i="25"/>
  <c r="H66" i="25"/>
  <c r="Q65" i="25"/>
  <c r="P65" i="25"/>
  <c r="O65" i="25"/>
  <c r="N65" i="25"/>
  <c r="M65" i="25"/>
  <c r="L65" i="25"/>
  <c r="K65" i="25"/>
  <c r="J65" i="25"/>
  <c r="I65" i="25"/>
  <c r="H65" i="25"/>
  <c r="Q64" i="25"/>
  <c r="P64" i="25"/>
  <c r="O64" i="25"/>
  <c r="N64" i="25"/>
  <c r="M64" i="25"/>
  <c r="L64" i="25"/>
  <c r="K64" i="25"/>
  <c r="J64" i="25"/>
  <c r="I64" i="25"/>
  <c r="H64" i="25"/>
  <c r="Q63" i="25"/>
  <c r="P63" i="25"/>
  <c r="O63" i="25"/>
  <c r="N63" i="25"/>
  <c r="M63" i="25"/>
  <c r="L63" i="25"/>
  <c r="K63" i="25"/>
  <c r="J63" i="25"/>
  <c r="I63" i="25"/>
  <c r="H63" i="25"/>
  <c r="H7" i="25"/>
  <c r="I7" i="25"/>
  <c r="J7" i="25"/>
  <c r="K7" i="25"/>
  <c r="L7" i="25"/>
  <c r="M7" i="25"/>
  <c r="N7" i="25"/>
  <c r="O7" i="25"/>
  <c r="P7" i="25"/>
  <c r="Q7" i="25"/>
  <c r="Q6" i="25"/>
  <c r="P6" i="25"/>
  <c r="O6" i="25"/>
  <c r="N6" i="25"/>
  <c r="M6" i="25"/>
  <c r="L6" i="25"/>
  <c r="K6" i="25"/>
  <c r="J6" i="25"/>
  <c r="I6" i="25"/>
  <c r="H6" i="25"/>
  <c r="Q5" i="25"/>
  <c r="P5" i="25"/>
  <c r="O5" i="25"/>
  <c r="N5" i="25"/>
  <c r="M5" i="25"/>
  <c r="L5" i="25"/>
  <c r="K5" i="25"/>
  <c r="J5" i="25"/>
  <c r="I5" i="25"/>
  <c r="H5" i="25"/>
  <c r="Q4" i="25"/>
  <c r="P4" i="25"/>
  <c r="O4" i="25"/>
  <c r="N4" i="25"/>
  <c r="M4" i="25"/>
  <c r="L4" i="25"/>
  <c r="K4" i="25"/>
  <c r="J4" i="25"/>
  <c r="I4" i="25"/>
  <c r="H4" i="25"/>
  <c r="Q3" i="25"/>
  <c r="P3" i="25"/>
  <c r="O3" i="25"/>
  <c r="N3" i="25"/>
  <c r="M3" i="25"/>
  <c r="L3" i="25"/>
  <c r="K3" i="25"/>
  <c r="J3" i="25"/>
  <c r="I3" i="25"/>
  <c r="H3" i="25"/>
  <c r="Q2" i="25"/>
  <c r="P2" i="25"/>
  <c r="O2" i="25"/>
  <c r="N2" i="25"/>
  <c r="M2" i="25"/>
  <c r="L2" i="25"/>
  <c r="K2" i="25"/>
  <c r="J2" i="25"/>
  <c r="I2" i="25"/>
  <c r="H2" i="25"/>
  <c r="F20" i="2"/>
  <c r="V8" i="45" l="1"/>
  <c r="V4" i="45"/>
  <c r="V6" i="45"/>
  <c r="V6" i="44"/>
  <c r="V4" i="44"/>
  <c r="V2" i="44"/>
  <c r="CA23" i="25"/>
  <c r="AS23" i="25"/>
  <c r="CB31" i="25"/>
  <c r="AT31" i="25"/>
  <c r="BK16" i="25"/>
  <c r="BI30" i="25"/>
  <c r="AA30" i="25"/>
  <c r="AR15" i="25"/>
  <c r="BX29" i="25"/>
  <c r="AP29" i="25"/>
  <c r="Y29" i="25"/>
  <c r="BG14" i="25"/>
  <c r="CF27" i="25"/>
  <c r="AX27" i="25"/>
  <c r="BO12" i="25"/>
  <c r="AG27" i="25"/>
  <c r="AV26" i="25"/>
  <c r="AE26" i="25"/>
  <c r="CD26" i="25"/>
  <c r="BM26" i="25"/>
  <c r="CF25" i="25"/>
  <c r="AX25" i="25"/>
  <c r="BX25" i="25"/>
  <c r="AP25" i="25"/>
  <c r="BJ8" i="25"/>
  <c r="AB23" i="25"/>
  <c r="AY23" i="25"/>
  <c r="CB26" i="25"/>
  <c r="AR28" i="25"/>
  <c r="BX23" i="25"/>
  <c r="AP23" i="25"/>
  <c r="CB23" i="25"/>
  <c r="AT23" i="25"/>
  <c r="CF23" i="25"/>
  <c r="AX23" i="25"/>
  <c r="BN31" i="25"/>
  <c r="AF31" i="25"/>
  <c r="CE31" i="25"/>
  <c r="AW31" i="25"/>
  <c r="BN16" i="25"/>
  <c r="BJ31" i="25"/>
  <c r="AB31" i="25"/>
  <c r="CA31" i="25"/>
  <c r="AS31" i="25"/>
  <c r="BJ16" i="25"/>
  <c r="CG30" i="25"/>
  <c r="AY30" i="25"/>
  <c r="BP30" i="25"/>
  <c r="AH30" i="25"/>
  <c r="AY15" i="25"/>
  <c r="CC30" i="25"/>
  <c r="AU30" i="25"/>
  <c r="BL30" i="25"/>
  <c r="AD30" i="25"/>
  <c r="AU15" i="25"/>
  <c r="BY30" i="25"/>
  <c r="AQ30" i="25"/>
  <c r="BH30" i="25"/>
  <c r="Z30" i="25"/>
  <c r="AQ15" i="25"/>
  <c r="BN29" i="25"/>
  <c r="AF29" i="25"/>
  <c r="CE29" i="25"/>
  <c r="AW29" i="25"/>
  <c r="BN14" i="25"/>
  <c r="BJ29" i="25"/>
  <c r="AB29" i="25"/>
  <c r="CA29" i="25"/>
  <c r="AS29" i="25"/>
  <c r="BJ14" i="25"/>
  <c r="CG28" i="25"/>
  <c r="AY28" i="25"/>
  <c r="BP28" i="25"/>
  <c r="AH28" i="25"/>
  <c r="AY13" i="25"/>
  <c r="CC28" i="25"/>
  <c r="AU28" i="25"/>
  <c r="BL28" i="25"/>
  <c r="AD28" i="25"/>
  <c r="AU13" i="25"/>
  <c r="BY28" i="25"/>
  <c r="BH28" i="25"/>
  <c r="Z28" i="25"/>
  <c r="AQ28" i="25"/>
  <c r="AQ13" i="25"/>
  <c r="CE27" i="25"/>
  <c r="AW27" i="25"/>
  <c r="BN27" i="25"/>
  <c r="BN12" i="25"/>
  <c r="CA27" i="25"/>
  <c r="AS27" i="25"/>
  <c r="AB27" i="25"/>
  <c r="BJ12" i="25"/>
  <c r="BP26" i="25"/>
  <c r="BP58" i="25" s="1"/>
  <c r="AH26" i="25"/>
  <c r="AH58" i="25" s="1"/>
  <c r="BL26" i="25"/>
  <c r="AU26" i="25"/>
  <c r="AD26" i="25"/>
  <c r="BH26" i="25"/>
  <c r="AQ26" i="25"/>
  <c r="BY26" i="25"/>
  <c r="Z26" i="25"/>
  <c r="CE25" i="25"/>
  <c r="AW25" i="25"/>
  <c r="CA25" i="25"/>
  <c r="AS25" i="25"/>
  <c r="BP24" i="25"/>
  <c r="BP56" i="25" s="1"/>
  <c r="AH24" i="25"/>
  <c r="BL24" i="25"/>
  <c r="AD24" i="25"/>
  <c r="BH24" i="25"/>
  <c r="Z24" i="25"/>
  <c r="AR8" i="25"/>
  <c r="AV8" i="25"/>
  <c r="BG8" i="25"/>
  <c r="BK8" i="25"/>
  <c r="BO8" i="25"/>
  <c r="AR9" i="25"/>
  <c r="AV9" i="25"/>
  <c r="BG9" i="25"/>
  <c r="BK9" i="25"/>
  <c r="BO9" i="25"/>
  <c r="BG10" i="25"/>
  <c r="BK10" i="25"/>
  <c r="BO10" i="25"/>
  <c r="AV11" i="25"/>
  <c r="BG11" i="25"/>
  <c r="BK11" i="25"/>
  <c r="AX12" i="25"/>
  <c r="AP14" i="25"/>
  <c r="AX14" i="25"/>
  <c r="BI15" i="25"/>
  <c r="AX16" i="25"/>
  <c r="AC23" i="25"/>
  <c r="BG23" i="25"/>
  <c r="BO23" i="25"/>
  <c r="CD23" i="25"/>
  <c r="BG25" i="25"/>
  <c r="BO25" i="25"/>
  <c r="AC26" i="25"/>
  <c r="AT26" i="25"/>
  <c r="CC26" i="25"/>
  <c r="AF27" i="25"/>
  <c r="BJ27" i="25"/>
  <c r="CG27" i="25"/>
  <c r="CG59" i="25" s="1"/>
  <c r="AV28" i="25"/>
  <c r="BZ30" i="25"/>
  <c r="BK31" i="25"/>
  <c r="CE23" i="25"/>
  <c r="AW23" i="25"/>
  <c r="BX31" i="25"/>
  <c r="AP31" i="25"/>
  <c r="Y31" i="25"/>
  <c r="BG16" i="25"/>
  <c r="CB29" i="25"/>
  <c r="AT29" i="25"/>
  <c r="BK14" i="25"/>
  <c r="BI28" i="25"/>
  <c r="AA28" i="25"/>
  <c r="AR13" i="25"/>
  <c r="BX27" i="25"/>
  <c r="AP27" i="25"/>
  <c r="BG12" i="25"/>
  <c r="CB25" i="25"/>
  <c r="AT25" i="25"/>
  <c r="BI24" i="25"/>
  <c r="AA24" i="25"/>
  <c r="BN8" i="25"/>
  <c r="BN9" i="25"/>
  <c r="BL12" i="25"/>
  <c r="BH13" i="25"/>
  <c r="AY25" i="25"/>
  <c r="BG31" i="25"/>
  <c r="BH23" i="25"/>
  <c r="Z23" i="25"/>
  <c r="BL23" i="25"/>
  <c r="AD23" i="25"/>
  <c r="BP23" i="25"/>
  <c r="BP55" i="25" s="1"/>
  <c r="AH23" i="25"/>
  <c r="BM31" i="25"/>
  <c r="AE31" i="25"/>
  <c r="AV31" i="25"/>
  <c r="AV16" i="25"/>
  <c r="BI31" i="25"/>
  <c r="AA31" i="25"/>
  <c r="BZ31" i="25"/>
  <c r="AR16" i="25"/>
  <c r="AR31" i="25"/>
  <c r="CF30" i="25"/>
  <c r="AX30" i="25"/>
  <c r="AG30" i="25"/>
  <c r="BO15" i="25"/>
  <c r="CB30" i="25"/>
  <c r="AT30" i="25"/>
  <c r="BK30" i="25"/>
  <c r="BK15" i="25"/>
  <c r="AC30" i="25"/>
  <c r="BX30" i="25"/>
  <c r="AP30" i="25"/>
  <c r="BG15" i="25"/>
  <c r="BG30" i="25"/>
  <c r="BM29" i="25"/>
  <c r="AE29" i="25"/>
  <c r="AV29" i="25"/>
  <c r="AV14" i="25"/>
  <c r="BI29" i="25"/>
  <c r="AA29" i="25"/>
  <c r="BZ29" i="25"/>
  <c r="AR14" i="25"/>
  <c r="AR29" i="25"/>
  <c r="CF28" i="25"/>
  <c r="AX28" i="25"/>
  <c r="BO13" i="25"/>
  <c r="AG28" i="25"/>
  <c r="CB28" i="25"/>
  <c r="AT28" i="25"/>
  <c r="BK28" i="25"/>
  <c r="BK13" i="25"/>
  <c r="BX28" i="25"/>
  <c r="AP28" i="25"/>
  <c r="BG13" i="25"/>
  <c r="BG28" i="25"/>
  <c r="Y28" i="25"/>
  <c r="BM27" i="25"/>
  <c r="AE27" i="25"/>
  <c r="AV12" i="25"/>
  <c r="AV27" i="25"/>
  <c r="BI27" i="25"/>
  <c r="BZ27" i="25"/>
  <c r="AA27" i="25"/>
  <c r="CF26" i="25"/>
  <c r="BG26" i="25"/>
  <c r="AP26" i="25"/>
  <c r="BM25" i="25"/>
  <c r="AE25" i="25"/>
  <c r="BI25" i="25"/>
  <c r="AA25" i="25"/>
  <c r="CF24" i="25"/>
  <c r="AX24" i="25"/>
  <c r="CB24" i="25"/>
  <c r="AT24" i="25"/>
  <c r="BX24" i="25"/>
  <c r="AP24" i="25"/>
  <c r="AS8" i="25"/>
  <c r="AW8" i="25"/>
  <c r="BH8" i="25"/>
  <c r="BL8" i="25"/>
  <c r="BP8" i="25"/>
  <c r="AS9" i="25"/>
  <c r="AW9" i="25"/>
  <c r="BH9" i="25"/>
  <c r="BL9" i="25"/>
  <c r="BP9" i="25"/>
  <c r="AS10" i="25"/>
  <c r="AW10" i="25"/>
  <c r="BH10" i="25"/>
  <c r="BL10" i="25"/>
  <c r="BP10" i="25"/>
  <c r="AW11" i="25"/>
  <c r="BH11" i="25"/>
  <c r="BL11" i="25"/>
  <c r="BP11" i="25"/>
  <c r="AS12" i="25"/>
  <c r="BL13" i="25"/>
  <c r="AS14" i="25"/>
  <c r="BL15" i="25"/>
  <c r="AS16" i="25"/>
  <c r="AF23" i="25"/>
  <c r="AU23" i="25"/>
  <c r="BJ23" i="25"/>
  <c r="BY23" i="25"/>
  <c r="CG23" i="25"/>
  <c r="CG55" i="25" s="1"/>
  <c r="AU24" i="25"/>
  <c r="BY24" i="25"/>
  <c r="CG24" i="25"/>
  <c r="CG56" i="25" s="1"/>
  <c r="AF25" i="25"/>
  <c r="BJ25" i="25"/>
  <c r="AX26" i="25"/>
  <c r="BO26" i="25"/>
  <c r="CG26" i="25"/>
  <c r="CG58" i="25" s="1"/>
  <c r="AR27" i="25"/>
  <c r="BO27" i="25"/>
  <c r="AC28" i="25"/>
  <c r="BO28" i="25"/>
  <c r="BG29" i="25"/>
  <c r="AR30" i="25"/>
  <c r="AC31" i="25"/>
  <c r="CD31" i="25"/>
  <c r="CF31" i="25"/>
  <c r="AX31" i="25"/>
  <c r="BO16" i="25"/>
  <c r="BO31" i="25"/>
  <c r="BM30" i="25"/>
  <c r="AE30" i="25"/>
  <c r="AV15" i="25"/>
  <c r="CD30" i="25"/>
  <c r="CF29" i="25"/>
  <c r="AX29" i="25"/>
  <c r="BO14" i="25"/>
  <c r="BO29" i="25"/>
  <c r="BM28" i="25"/>
  <c r="AE28" i="25"/>
  <c r="AV13" i="25"/>
  <c r="CD28" i="25"/>
  <c r="CB27" i="25"/>
  <c r="AT27" i="25"/>
  <c r="BK12" i="25"/>
  <c r="BK27" i="25"/>
  <c r="BZ26" i="25"/>
  <c r="BI26" i="25"/>
  <c r="AA26" i="25"/>
  <c r="BM24" i="25"/>
  <c r="AE24" i="25"/>
  <c r="BJ9" i="25"/>
  <c r="BJ10" i="25"/>
  <c r="BN10" i="25"/>
  <c r="BN11" i="25"/>
  <c r="BL14" i="25"/>
  <c r="BH15" i="25"/>
  <c r="BN23" i="25"/>
  <c r="AQ24" i="25"/>
  <c r="AY24" i="25"/>
  <c r="AR26" i="25"/>
  <c r="AC27" i="25"/>
  <c r="CD29" i="25"/>
  <c r="BI23" i="25"/>
  <c r="AA23" i="25"/>
  <c r="BM23" i="25"/>
  <c r="AE23" i="25"/>
  <c r="CG31" i="25"/>
  <c r="AY31" i="25"/>
  <c r="BP31" i="25"/>
  <c r="AH31" i="25"/>
  <c r="AY16" i="25"/>
  <c r="CC31" i="25"/>
  <c r="AU31" i="25"/>
  <c r="BL31" i="25"/>
  <c r="AD31" i="25"/>
  <c r="AU16" i="25"/>
  <c r="BY31" i="25"/>
  <c r="AQ31" i="25"/>
  <c r="BH31" i="25"/>
  <c r="Z31" i="25"/>
  <c r="AQ16" i="25"/>
  <c r="BN30" i="25"/>
  <c r="AF30" i="25"/>
  <c r="CE30" i="25"/>
  <c r="AW30" i="25"/>
  <c r="BN15" i="25"/>
  <c r="BJ30" i="25"/>
  <c r="AB30" i="25"/>
  <c r="CA30" i="25"/>
  <c r="AS30" i="25"/>
  <c r="BJ15" i="25"/>
  <c r="CG29" i="25"/>
  <c r="AY29" i="25"/>
  <c r="BP29" i="25"/>
  <c r="AH29" i="25"/>
  <c r="AY14" i="25"/>
  <c r="CC29" i="25"/>
  <c r="AU29" i="25"/>
  <c r="BL29" i="25"/>
  <c r="AD29" i="25"/>
  <c r="AU14" i="25"/>
  <c r="BY29" i="25"/>
  <c r="AQ29" i="25"/>
  <c r="BH29" i="25"/>
  <c r="Z29" i="25"/>
  <c r="AQ14" i="25"/>
  <c r="BN28" i="25"/>
  <c r="CE28" i="25"/>
  <c r="AW28" i="25"/>
  <c r="BN13" i="25"/>
  <c r="BJ28" i="25"/>
  <c r="CA28" i="25"/>
  <c r="AS28" i="25"/>
  <c r="AB28" i="25"/>
  <c r="BJ13" i="25"/>
  <c r="BP27" i="25"/>
  <c r="BP59" i="25" s="1"/>
  <c r="AH27" i="25"/>
  <c r="AH59" i="25" s="1"/>
  <c r="AY27" i="25"/>
  <c r="AY59" i="25" s="1"/>
  <c r="AY12" i="25"/>
  <c r="BL27" i="25"/>
  <c r="AD27" i="25"/>
  <c r="CC27" i="25"/>
  <c r="AU12" i="25"/>
  <c r="BH27" i="25"/>
  <c r="Z27" i="25"/>
  <c r="AQ27" i="25"/>
  <c r="CE26" i="25"/>
  <c r="AW26" i="25"/>
  <c r="BN26" i="25"/>
  <c r="CA26" i="25"/>
  <c r="AS26" i="25"/>
  <c r="BP25" i="25"/>
  <c r="BP57" i="25" s="1"/>
  <c r="AH25" i="25"/>
  <c r="AH57" i="25" s="1"/>
  <c r="BL25" i="25"/>
  <c r="AD25" i="25"/>
  <c r="BH25" i="25"/>
  <c r="Z25" i="25"/>
  <c r="CE24" i="25"/>
  <c r="AW24" i="25"/>
  <c r="CA24" i="25"/>
  <c r="AS24" i="25"/>
  <c r="AP8" i="25"/>
  <c r="AT8" i="25"/>
  <c r="AX8" i="25"/>
  <c r="BI8" i="25"/>
  <c r="BM8" i="25"/>
  <c r="AP9" i="25"/>
  <c r="AT9" i="25"/>
  <c r="AX9" i="25"/>
  <c r="BI9" i="25"/>
  <c r="BM9" i="25"/>
  <c r="AP10" i="25"/>
  <c r="AT10" i="25"/>
  <c r="AX10" i="25"/>
  <c r="BI10" i="25"/>
  <c r="BM10" i="25"/>
  <c r="AP11" i="25"/>
  <c r="AT11" i="25"/>
  <c r="AX11" i="25"/>
  <c r="BI11" i="25"/>
  <c r="BM11" i="25"/>
  <c r="AP12" i="25"/>
  <c r="AT12" i="25"/>
  <c r="BI12" i="25"/>
  <c r="AP13" i="25"/>
  <c r="AX13" i="25"/>
  <c r="BM13" i="25"/>
  <c r="AT14" i="25"/>
  <c r="BI14" i="25"/>
  <c r="AP15" i="25"/>
  <c r="AX15" i="25"/>
  <c r="BM15" i="25"/>
  <c r="AT16" i="25"/>
  <c r="BI16" i="25"/>
  <c r="Y23" i="25"/>
  <c r="AG23" i="25"/>
  <c r="AV23" i="25"/>
  <c r="BK23" i="25"/>
  <c r="BZ23" i="25"/>
  <c r="Y24" i="25"/>
  <c r="AG24" i="25"/>
  <c r="AV24" i="25"/>
  <c r="BK24" i="25"/>
  <c r="BZ24" i="25"/>
  <c r="Y25" i="25"/>
  <c r="AG25" i="25"/>
  <c r="AV25" i="25"/>
  <c r="BK25" i="25"/>
  <c r="BZ25" i="25"/>
  <c r="Y26" i="25"/>
  <c r="AG26" i="25"/>
  <c r="AY26" i="25"/>
  <c r="BX26" i="25"/>
  <c r="Y27" i="25"/>
  <c r="AU27" i="25"/>
  <c r="BY27" i="25"/>
  <c r="AF28" i="25"/>
  <c r="BZ28" i="25"/>
  <c r="BK29" i="25"/>
  <c r="AV30" i="25"/>
  <c r="AG31" i="25"/>
  <c r="H6" i="37"/>
  <c r="V22" i="45" l="1"/>
  <c r="V22" i="44"/>
  <c r="V24" i="44" s="1"/>
  <c r="K21" i="2" s="1"/>
  <c r="F34" i="15"/>
  <c r="K34" i="15"/>
  <c r="K55" i="2"/>
  <c r="K54" i="2"/>
  <c r="K53" i="2"/>
  <c r="D6" i="42"/>
  <c r="D7" i="42"/>
  <c r="D5" i="42"/>
  <c r="V24" i="45" l="1"/>
  <c r="K19" i="2" s="1"/>
  <c r="F44" i="2"/>
  <c r="K43" i="2" l="1"/>
  <c r="B28" i="40"/>
  <c r="B19" i="40"/>
  <c r="B20" i="40"/>
  <c r="B21" i="40"/>
  <c r="B22" i="40"/>
  <c r="B23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6" i="40"/>
  <c r="K39" i="2" l="1"/>
  <c r="K38" i="2"/>
  <c r="K37" i="2"/>
  <c r="K36" i="2"/>
  <c r="C8" i="39"/>
  <c r="C7" i="39"/>
  <c r="C6" i="39"/>
  <c r="C5" i="39"/>
  <c r="C20" i="26"/>
  <c r="C21" i="26"/>
  <c r="C22" i="26"/>
  <c r="C23" i="26"/>
  <c r="C24" i="26"/>
  <c r="C25" i="26"/>
  <c r="B10" i="38"/>
  <c r="F14" i="38"/>
  <c r="F10" i="38"/>
  <c r="F8" i="38"/>
  <c r="F6" i="38"/>
  <c r="F2" i="38"/>
  <c r="J2" i="38"/>
  <c r="J6" i="38"/>
  <c r="L10" i="38"/>
  <c r="L14" i="38"/>
  <c r="J18" i="38"/>
  <c r="V18" i="38" s="1"/>
  <c r="P4" i="38"/>
  <c r="V4" i="38" s="1"/>
  <c r="P8" i="38"/>
  <c r="P12" i="38"/>
  <c r="V12" i="38" s="1"/>
  <c r="P16" i="38"/>
  <c r="R16" i="38"/>
  <c r="R8" i="38"/>
  <c r="T10" i="38"/>
  <c r="Y1" i="38"/>
  <c r="R18" i="24"/>
  <c r="V21" i="38"/>
  <c r="V20" i="38"/>
  <c r="V19" i="38"/>
  <c r="V17" i="38"/>
  <c r="V15" i="38"/>
  <c r="V13" i="38"/>
  <c r="V11" i="38"/>
  <c r="V9" i="38"/>
  <c r="V7" i="38"/>
  <c r="V5" i="38"/>
  <c r="V3" i="38"/>
  <c r="V14" i="38" l="1"/>
  <c r="V2" i="38"/>
  <c r="V6" i="38"/>
  <c r="V10" i="38"/>
  <c r="V8" i="38"/>
  <c r="V16" i="38"/>
  <c r="V22" i="38" l="1"/>
  <c r="V24" i="38" s="1"/>
  <c r="K25" i="2" s="1"/>
  <c r="F24" i="2"/>
  <c r="F23" i="2"/>
  <c r="K42" i="2"/>
  <c r="K13" i="2"/>
  <c r="K14" i="2"/>
  <c r="K40" i="2"/>
  <c r="K41" i="2"/>
  <c r="K12" i="2"/>
  <c r="A13" i="21"/>
  <c r="G11" i="36" l="1"/>
  <c r="K11" i="36"/>
  <c r="O11" i="36"/>
  <c r="O7" i="36"/>
  <c r="K7" i="36"/>
  <c r="G7" i="36"/>
  <c r="Y2" i="36"/>
  <c r="V21" i="36"/>
  <c r="V20" i="36"/>
  <c r="V19" i="36"/>
  <c r="V18" i="36"/>
  <c r="V17" i="36"/>
  <c r="V16" i="36"/>
  <c r="V15" i="36"/>
  <c r="V14" i="36"/>
  <c r="V13" i="36"/>
  <c r="V12" i="36"/>
  <c r="V10" i="36"/>
  <c r="V9" i="36"/>
  <c r="V8" i="36"/>
  <c r="V6" i="36"/>
  <c r="V5" i="36"/>
  <c r="V4" i="36"/>
  <c r="V3" i="36"/>
  <c r="V2" i="36"/>
  <c r="C7" i="35"/>
  <c r="C9" i="35"/>
  <c r="C8" i="35"/>
  <c r="G9" i="35"/>
  <c r="G8" i="35"/>
  <c r="V8" i="35" s="1"/>
  <c r="K9" i="35"/>
  <c r="K8" i="35"/>
  <c r="C6" i="35"/>
  <c r="C5" i="35"/>
  <c r="C4" i="35"/>
  <c r="G6" i="35"/>
  <c r="G5" i="35"/>
  <c r="G4" i="35"/>
  <c r="K6" i="35"/>
  <c r="K5" i="35"/>
  <c r="K4" i="35"/>
  <c r="O9" i="35"/>
  <c r="O8" i="35"/>
  <c r="O7" i="35"/>
  <c r="O6" i="35"/>
  <c r="O5" i="35"/>
  <c r="O4" i="35"/>
  <c r="O3" i="35"/>
  <c r="S9" i="35"/>
  <c r="S8" i="35"/>
  <c r="S7" i="35"/>
  <c r="S6" i="35"/>
  <c r="S5" i="35"/>
  <c r="S4" i="35"/>
  <c r="S3" i="35"/>
  <c r="J7" i="35"/>
  <c r="I7" i="35"/>
  <c r="H7" i="35"/>
  <c r="F7" i="35"/>
  <c r="E7" i="35"/>
  <c r="D7" i="35"/>
  <c r="F3" i="35"/>
  <c r="E3" i="35"/>
  <c r="D3" i="35"/>
  <c r="J3" i="35"/>
  <c r="I3" i="35"/>
  <c r="H3" i="35"/>
  <c r="M3" i="35"/>
  <c r="L3" i="35"/>
  <c r="M7" i="35"/>
  <c r="L7" i="35"/>
  <c r="M15" i="35"/>
  <c r="L15" i="35"/>
  <c r="K15" i="35"/>
  <c r="J15" i="35"/>
  <c r="I15" i="35"/>
  <c r="H15" i="35"/>
  <c r="G15" i="35"/>
  <c r="F15" i="35"/>
  <c r="V15" i="35" s="1"/>
  <c r="E15" i="35"/>
  <c r="D15" i="35"/>
  <c r="C15" i="35"/>
  <c r="M11" i="35"/>
  <c r="L11" i="35"/>
  <c r="K11" i="35"/>
  <c r="J11" i="35"/>
  <c r="I11" i="35"/>
  <c r="H11" i="35"/>
  <c r="G11" i="35"/>
  <c r="F11" i="35"/>
  <c r="V11" i="35" s="1"/>
  <c r="E11" i="35"/>
  <c r="D11" i="35"/>
  <c r="C11" i="35"/>
  <c r="K3" i="35"/>
  <c r="G3" i="35"/>
  <c r="C3" i="35"/>
  <c r="G7" i="35"/>
  <c r="K7" i="35"/>
  <c r="Y2" i="35"/>
  <c r="Y3" i="35"/>
  <c r="Y1" i="35"/>
  <c r="V21" i="35"/>
  <c r="V20" i="35"/>
  <c r="V19" i="35"/>
  <c r="V18" i="35"/>
  <c r="V17" i="35"/>
  <c r="V16" i="35"/>
  <c r="V14" i="35"/>
  <c r="V13" i="35"/>
  <c r="V12" i="35"/>
  <c r="V10" i="35"/>
  <c r="V9" i="35"/>
  <c r="V5" i="35"/>
  <c r="V4" i="35"/>
  <c r="V2" i="35"/>
  <c r="S11" i="34"/>
  <c r="S10" i="34"/>
  <c r="S9" i="34"/>
  <c r="S8" i="34"/>
  <c r="S7" i="34"/>
  <c r="S6" i="34"/>
  <c r="S5" i="34"/>
  <c r="S4" i="34"/>
  <c r="S3" i="34"/>
  <c r="C10" i="34"/>
  <c r="C9" i="34"/>
  <c r="V9" i="34" s="1"/>
  <c r="C8" i="34"/>
  <c r="V8" i="34" s="1"/>
  <c r="G10" i="34"/>
  <c r="G9" i="34"/>
  <c r="G8" i="34"/>
  <c r="K10" i="34"/>
  <c r="K9" i="34"/>
  <c r="K8" i="34"/>
  <c r="O10" i="34"/>
  <c r="V10" i="34" s="1"/>
  <c r="O9" i="34"/>
  <c r="O8" i="34"/>
  <c r="O6" i="34"/>
  <c r="O5" i="34"/>
  <c r="O4" i="34"/>
  <c r="K6" i="34"/>
  <c r="K5" i="34"/>
  <c r="K4" i="34"/>
  <c r="G6" i="34"/>
  <c r="G5" i="34"/>
  <c r="G4" i="34"/>
  <c r="C6" i="34"/>
  <c r="C5" i="34"/>
  <c r="V5" i="34" s="1"/>
  <c r="C4" i="34"/>
  <c r="V4" i="34" s="1"/>
  <c r="O15" i="34"/>
  <c r="N15" i="34"/>
  <c r="M15" i="34"/>
  <c r="L15" i="34"/>
  <c r="K15" i="34"/>
  <c r="J15" i="34"/>
  <c r="I15" i="34"/>
  <c r="H15" i="34"/>
  <c r="G15" i="34"/>
  <c r="F15" i="34"/>
  <c r="E15" i="34"/>
  <c r="D15" i="34"/>
  <c r="C15" i="34"/>
  <c r="J11" i="34"/>
  <c r="I11" i="34"/>
  <c r="H11" i="34"/>
  <c r="V11" i="34" s="1"/>
  <c r="N11" i="34"/>
  <c r="M11" i="34"/>
  <c r="L11" i="34"/>
  <c r="N7" i="34"/>
  <c r="M7" i="34"/>
  <c r="L7" i="34"/>
  <c r="N3" i="34"/>
  <c r="M3" i="34"/>
  <c r="L3" i="34"/>
  <c r="J3" i="34"/>
  <c r="I3" i="34"/>
  <c r="H3" i="34"/>
  <c r="J7" i="34"/>
  <c r="I7" i="34"/>
  <c r="H7" i="34"/>
  <c r="F11" i="34"/>
  <c r="E11" i="34"/>
  <c r="D11" i="34"/>
  <c r="F7" i="34"/>
  <c r="E7" i="34"/>
  <c r="D7" i="34"/>
  <c r="F3" i="34"/>
  <c r="E3" i="34"/>
  <c r="D3" i="34"/>
  <c r="O11" i="34"/>
  <c r="K11" i="34"/>
  <c r="G11" i="34"/>
  <c r="C11" i="34"/>
  <c r="C7" i="34"/>
  <c r="G7" i="34"/>
  <c r="K7" i="34"/>
  <c r="O7" i="34"/>
  <c r="O3" i="34"/>
  <c r="K3" i="34"/>
  <c r="G3" i="34"/>
  <c r="C3" i="34"/>
  <c r="Y3" i="34"/>
  <c r="Y2" i="34"/>
  <c r="Y1" i="34"/>
  <c r="V21" i="34"/>
  <c r="V20" i="34"/>
  <c r="V19" i="34"/>
  <c r="V18" i="34"/>
  <c r="V17" i="34"/>
  <c r="V16" i="34"/>
  <c r="V14" i="34"/>
  <c r="V13" i="34"/>
  <c r="V12" i="34"/>
  <c r="V2" i="34"/>
  <c r="O15" i="33"/>
  <c r="K15" i="33"/>
  <c r="G15" i="33"/>
  <c r="C15" i="33"/>
  <c r="C11" i="33"/>
  <c r="G11" i="33"/>
  <c r="K11" i="33"/>
  <c r="O11" i="33"/>
  <c r="O7" i="33"/>
  <c r="O3" i="33"/>
  <c r="O4" i="33"/>
  <c r="K7" i="33"/>
  <c r="K3" i="33"/>
  <c r="G7" i="33"/>
  <c r="G3" i="33"/>
  <c r="C7" i="33"/>
  <c r="C3" i="33"/>
  <c r="C13" i="33"/>
  <c r="C12" i="33"/>
  <c r="C10" i="33"/>
  <c r="C9" i="33"/>
  <c r="C8" i="33"/>
  <c r="C6" i="33"/>
  <c r="C5" i="33"/>
  <c r="C4" i="33"/>
  <c r="G13" i="33"/>
  <c r="G12" i="33"/>
  <c r="G10" i="33"/>
  <c r="G9" i="33"/>
  <c r="G8" i="33"/>
  <c r="G6" i="33"/>
  <c r="G5" i="33"/>
  <c r="G4" i="33"/>
  <c r="K13" i="33"/>
  <c r="K12" i="33"/>
  <c r="K10" i="33"/>
  <c r="K9" i="33"/>
  <c r="K8" i="33"/>
  <c r="K6" i="33"/>
  <c r="K5" i="33"/>
  <c r="K4" i="33"/>
  <c r="O13" i="33"/>
  <c r="O12" i="33"/>
  <c r="O10" i="33"/>
  <c r="O9" i="33"/>
  <c r="O8" i="33"/>
  <c r="O6" i="33"/>
  <c r="O5" i="33"/>
  <c r="S13" i="33"/>
  <c r="S12" i="33"/>
  <c r="S11" i="33"/>
  <c r="S10" i="33"/>
  <c r="S9" i="33"/>
  <c r="S8" i="33"/>
  <c r="S7" i="33"/>
  <c r="S6" i="33"/>
  <c r="S5" i="33"/>
  <c r="S4" i="33"/>
  <c r="S3" i="33"/>
  <c r="Q3" i="33"/>
  <c r="P3" i="33"/>
  <c r="N3" i="33"/>
  <c r="M3" i="33"/>
  <c r="L3" i="33"/>
  <c r="J3" i="33"/>
  <c r="I3" i="33"/>
  <c r="H3" i="33"/>
  <c r="F3" i="33"/>
  <c r="E3" i="33"/>
  <c r="D3" i="33"/>
  <c r="Q15" i="33"/>
  <c r="P15" i="33"/>
  <c r="N15" i="33"/>
  <c r="M15" i="33"/>
  <c r="L15" i="33"/>
  <c r="J15" i="33"/>
  <c r="I15" i="33"/>
  <c r="H15" i="33"/>
  <c r="F15" i="33"/>
  <c r="E15" i="33"/>
  <c r="D15" i="33"/>
  <c r="Q11" i="33"/>
  <c r="P11" i="33"/>
  <c r="Q7" i="33"/>
  <c r="P7" i="33"/>
  <c r="N7" i="33"/>
  <c r="M7" i="33"/>
  <c r="N11" i="33"/>
  <c r="M11" i="33"/>
  <c r="L11" i="33"/>
  <c r="L7" i="33"/>
  <c r="J11" i="33"/>
  <c r="I11" i="33"/>
  <c r="H11" i="33"/>
  <c r="J7" i="33"/>
  <c r="I7" i="33"/>
  <c r="H7" i="33"/>
  <c r="F7" i="33"/>
  <c r="E7" i="33"/>
  <c r="D7" i="33"/>
  <c r="F11" i="33"/>
  <c r="E11" i="33"/>
  <c r="D11" i="33"/>
  <c r="Y2" i="33"/>
  <c r="Y3" i="33"/>
  <c r="V14" i="32"/>
  <c r="Y3" i="32"/>
  <c r="Y1" i="33"/>
  <c r="V14" i="33"/>
  <c r="V13" i="33"/>
  <c r="V12" i="33"/>
  <c r="V9" i="33"/>
  <c r="V8" i="33"/>
  <c r="V5" i="33"/>
  <c r="V16" i="32"/>
  <c r="V21" i="33"/>
  <c r="V20" i="33"/>
  <c r="V19" i="33"/>
  <c r="V18" i="33"/>
  <c r="V17" i="33"/>
  <c r="V16" i="33"/>
  <c r="V2" i="33"/>
  <c r="V15" i="32"/>
  <c r="V20" i="32"/>
  <c r="V21" i="32"/>
  <c r="V19" i="32"/>
  <c r="V17" i="32"/>
  <c r="V13" i="32"/>
  <c r="V11" i="32"/>
  <c r="V9" i="32"/>
  <c r="V7" i="32"/>
  <c r="V5" i="32"/>
  <c r="V3" i="32"/>
  <c r="V2" i="32"/>
  <c r="V6" i="31"/>
  <c r="V18" i="31"/>
  <c r="V16" i="31"/>
  <c r="V14" i="31"/>
  <c r="V12" i="31"/>
  <c r="V10" i="31"/>
  <c r="V4" i="31"/>
  <c r="V21" i="31"/>
  <c r="V20" i="31"/>
  <c r="V19" i="31"/>
  <c r="V17" i="31"/>
  <c r="V15" i="31"/>
  <c r="V13" i="31"/>
  <c r="V11" i="31"/>
  <c r="V9" i="31"/>
  <c r="V7" i="31"/>
  <c r="V5" i="31"/>
  <c r="V3" i="31"/>
  <c r="V12" i="30"/>
  <c r="V9" i="30"/>
  <c r="V18" i="30"/>
  <c r="V21" i="30"/>
  <c r="V20" i="30"/>
  <c r="V19" i="30"/>
  <c r="V17" i="30"/>
  <c r="V15" i="30"/>
  <c r="V13" i="30"/>
  <c r="V11" i="30"/>
  <c r="V7" i="30"/>
  <c r="V5" i="30"/>
  <c r="V3" i="30"/>
  <c r="V16" i="29"/>
  <c r="V14" i="29"/>
  <c r="V12" i="29"/>
  <c r="V10" i="29"/>
  <c r="V21" i="29"/>
  <c r="V19" i="29"/>
  <c r="V17" i="29"/>
  <c r="V15" i="29"/>
  <c r="V13" i="29"/>
  <c r="V11" i="29"/>
  <c r="V9" i="29"/>
  <c r="V7" i="29"/>
  <c r="V5" i="29"/>
  <c r="V3" i="29"/>
  <c r="G17" i="22"/>
  <c r="K14" i="15" s="1"/>
  <c r="G18" i="22"/>
  <c r="K15" i="15" s="1"/>
  <c r="G19" i="22"/>
  <c r="K16" i="15" s="1"/>
  <c r="G20" i="22"/>
  <c r="K31" i="2" s="1"/>
  <c r="G21" i="22"/>
  <c r="K18" i="15" s="1"/>
  <c r="G22" i="22"/>
  <c r="K19" i="15" s="1"/>
  <c r="G23" i="22"/>
  <c r="K20" i="15" s="1"/>
  <c r="G24" i="22"/>
  <c r="K32" i="2" s="1"/>
  <c r="G25" i="22"/>
  <c r="K22" i="15" s="1"/>
  <c r="G26" i="22"/>
  <c r="K23" i="15" s="1"/>
  <c r="G27" i="22"/>
  <c r="K24" i="15" s="1"/>
  <c r="G28" i="22"/>
  <c r="K33" i="2" s="1"/>
  <c r="G29" i="22"/>
  <c r="K26" i="15" s="1"/>
  <c r="G30" i="22"/>
  <c r="K27" i="15" s="1"/>
  <c r="G31" i="22"/>
  <c r="K28" i="15" s="1"/>
  <c r="G32" i="22"/>
  <c r="K34" i="2" s="1"/>
  <c r="G33" i="22"/>
  <c r="K30" i="15" s="1"/>
  <c r="G34" i="22"/>
  <c r="K31" i="15" s="1"/>
  <c r="G35" i="22"/>
  <c r="K32" i="15" s="1"/>
  <c r="G36" i="22"/>
  <c r="K35" i="2" s="1"/>
  <c r="G6" i="22"/>
  <c r="G7" i="22"/>
  <c r="G8" i="22"/>
  <c r="G9" i="22"/>
  <c r="G10" i="22"/>
  <c r="G11" i="22"/>
  <c r="G12" i="22"/>
  <c r="G13" i="22"/>
  <c r="G14" i="22"/>
  <c r="G15" i="22"/>
  <c r="G16" i="22"/>
  <c r="G5" i="22"/>
  <c r="G7" i="28"/>
  <c r="G8" i="28"/>
  <c r="G9" i="28"/>
  <c r="G10" i="28"/>
  <c r="G6" i="28"/>
  <c r="K17" i="15" l="1"/>
  <c r="K21" i="15"/>
  <c r="K25" i="15"/>
  <c r="K29" i="15"/>
  <c r="K33" i="15"/>
  <c r="V18" i="32"/>
  <c r="V11" i="36"/>
  <c r="V7" i="36"/>
  <c r="V7" i="35"/>
  <c r="V6" i="35"/>
  <c r="V3" i="35"/>
  <c r="V6" i="34"/>
  <c r="V15" i="34"/>
  <c r="V7" i="34"/>
  <c r="V3" i="34"/>
  <c r="V4" i="33"/>
  <c r="V10" i="33"/>
  <c r="V6" i="33"/>
  <c r="V3" i="33"/>
  <c r="V15" i="33"/>
  <c r="V7" i="33"/>
  <c r="V11" i="33"/>
  <c r="V6" i="32"/>
  <c r="V8" i="32"/>
  <c r="V12" i="32"/>
  <c r="V10" i="32"/>
  <c r="V4" i="32"/>
  <c r="V8" i="31"/>
  <c r="V2" i="31"/>
  <c r="V10" i="30"/>
  <c r="V6" i="30"/>
  <c r="V4" i="30"/>
  <c r="V8" i="30"/>
  <c r="V14" i="30"/>
  <c r="V16" i="30"/>
  <c r="V2" i="30"/>
  <c r="V8" i="29"/>
  <c r="V6" i="29"/>
  <c r="V20" i="29"/>
  <c r="V18" i="29"/>
  <c r="V4" i="29"/>
  <c r="V2" i="29"/>
  <c r="F47" i="2"/>
  <c r="F46" i="2"/>
  <c r="F16" i="2"/>
  <c r="V22" i="36" l="1"/>
  <c r="V24" i="36" s="1"/>
  <c r="K48" i="2" s="1"/>
  <c r="V22" i="35"/>
  <c r="V24" i="35" s="1"/>
  <c r="K49" i="2" s="1"/>
  <c r="V22" i="34"/>
  <c r="V24" i="34" s="1"/>
  <c r="K47" i="2" s="1"/>
  <c r="V22" i="33"/>
  <c r="V24" i="33" s="1"/>
  <c r="K46" i="2" s="1"/>
  <c r="V22" i="32"/>
  <c r="V24" i="32" s="1"/>
  <c r="K20" i="2" s="1"/>
  <c r="V22" i="31"/>
  <c r="V24" i="31" s="1"/>
  <c r="K18" i="2" s="1"/>
  <c r="V22" i="30"/>
  <c r="V24" i="30" s="1"/>
  <c r="K17" i="2" s="1"/>
  <c r="V22" i="29"/>
  <c r="V24" i="29" s="1"/>
  <c r="K16" i="2" s="1"/>
  <c r="K4" i="20" l="1"/>
  <c r="K5" i="20"/>
  <c r="K6" i="20"/>
  <c r="K28" i="2" l="1"/>
  <c r="K29" i="2"/>
  <c r="K30" i="2"/>
  <c r="K27" i="2"/>
  <c r="F34" i="2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K13" i="15"/>
  <c r="F13" i="15"/>
  <c r="K12" i="15"/>
  <c r="F12" i="15"/>
  <c r="K11" i="15"/>
  <c r="F11" i="15"/>
  <c r="K10" i="15"/>
  <c r="F10" i="15"/>
  <c r="K9" i="15"/>
  <c r="F9" i="15"/>
  <c r="K8" i="15"/>
  <c r="F8" i="15"/>
  <c r="K7" i="15"/>
  <c r="F7" i="15"/>
  <c r="K6" i="15"/>
  <c r="F6" i="15"/>
  <c r="K5" i="15"/>
  <c r="F5" i="15"/>
  <c r="K4" i="15"/>
  <c r="F4" i="15"/>
  <c r="K3" i="15"/>
  <c r="F3" i="15"/>
  <c r="K2" i="15"/>
  <c r="F2" i="15"/>
  <c r="F38" i="2"/>
  <c r="F39" i="2"/>
  <c r="F37" i="2"/>
  <c r="F36" i="2"/>
  <c r="K9" i="2"/>
  <c r="K6" i="2"/>
  <c r="K11" i="2"/>
  <c r="K10" i="2"/>
  <c r="K8" i="2"/>
  <c r="K7" i="2"/>
  <c r="F7" i="2"/>
  <c r="F6" i="2"/>
  <c r="C14" i="26"/>
  <c r="B14" i="26"/>
  <c r="F9" i="2"/>
  <c r="F8" i="2"/>
  <c r="F10" i="2"/>
  <c r="F14" i="2"/>
  <c r="F13" i="2"/>
  <c r="F12" i="2"/>
  <c r="F41" i="2"/>
  <c r="F42" i="2"/>
  <c r="F40" i="2"/>
  <c r="F55" i="2"/>
  <c r="F54" i="2"/>
  <c r="F53" i="2"/>
  <c r="F30" i="2"/>
  <c r="F26" i="2"/>
  <c r="F25" i="2"/>
  <c r="F22" i="2"/>
  <c r="V3" i="24"/>
  <c r="B4" i="24"/>
  <c r="D4" i="24"/>
  <c r="V4" i="24"/>
  <c r="F4" i="24"/>
  <c r="H4" i="24"/>
  <c r="J4" i="24"/>
  <c r="L4" i="24"/>
  <c r="N4" i="24"/>
  <c r="P4" i="24"/>
  <c r="R4" i="24"/>
  <c r="T4" i="24"/>
  <c r="B6" i="24"/>
  <c r="D6" i="24"/>
  <c r="F6" i="24"/>
  <c r="H6" i="24"/>
  <c r="J6" i="24"/>
  <c r="L6" i="24"/>
  <c r="N6" i="24"/>
  <c r="P6" i="24"/>
  <c r="R6" i="24"/>
  <c r="T6" i="24"/>
  <c r="V7" i="24"/>
  <c r="B8" i="24"/>
  <c r="D8" i="24"/>
  <c r="V8" i="24"/>
  <c r="F8" i="24"/>
  <c r="H8" i="24"/>
  <c r="J8" i="24"/>
  <c r="N8" i="24"/>
  <c r="P8" i="24"/>
  <c r="R8" i="24"/>
  <c r="T8" i="24"/>
  <c r="V9" i="24"/>
  <c r="B10" i="24"/>
  <c r="D10" i="24"/>
  <c r="V10" i="24"/>
  <c r="F10" i="24"/>
  <c r="H10" i="24"/>
  <c r="J10" i="24"/>
  <c r="L10" i="24"/>
  <c r="N10" i="24"/>
  <c r="P10" i="24"/>
  <c r="R10" i="24"/>
  <c r="T10" i="24"/>
  <c r="V11" i="24"/>
  <c r="B12" i="24"/>
  <c r="D12" i="24"/>
  <c r="V12" i="24"/>
  <c r="F12" i="24"/>
  <c r="H12" i="24"/>
  <c r="J12" i="24"/>
  <c r="L12" i="24"/>
  <c r="N12" i="24"/>
  <c r="P12" i="24"/>
  <c r="R12" i="24"/>
  <c r="T12" i="24"/>
  <c r="V13" i="24"/>
  <c r="B14" i="24"/>
  <c r="D14" i="24"/>
  <c r="V14" i="24"/>
  <c r="F14" i="24"/>
  <c r="H14" i="24"/>
  <c r="J14" i="24"/>
  <c r="L14" i="24"/>
  <c r="N14" i="24"/>
  <c r="P14" i="24"/>
  <c r="R14" i="24"/>
  <c r="T14" i="24"/>
  <c r="B16" i="24"/>
  <c r="D16" i="24"/>
  <c r="V16" i="24"/>
  <c r="F16" i="24"/>
  <c r="H16" i="24"/>
  <c r="J16" i="24"/>
  <c r="L16" i="24"/>
  <c r="N16" i="24"/>
  <c r="P16" i="24"/>
  <c r="R16" i="24"/>
  <c r="T16" i="24"/>
  <c r="V17" i="24"/>
  <c r="B18" i="24"/>
  <c r="D18" i="24"/>
  <c r="V18" i="24"/>
  <c r="F18" i="24"/>
  <c r="H18" i="24"/>
  <c r="J18" i="24"/>
  <c r="L18" i="24"/>
  <c r="N18" i="24"/>
  <c r="P18" i="24"/>
  <c r="V19" i="24"/>
  <c r="V20" i="24"/>
  <c r="V21" i="24"/>
  <c r="D2" i="24"/>
  <c r="F2" i="24"/>
  <c r="H2" i="24"/>
  <c r="J2" i="24"/>
  <c r="L2" i="24"/>
  <c r="N2" i="24"/>
  <c r="P2" i="24"/>
  <c r="R2" i="24"/>
  <c r="T2" i="24"/>
  <c r="V15" i="24"/>
  <c r="Z11" i="24"/>
  <c r="Z10" i="24"/>
  <c r="Z9" i="24"/>
  <c r="V6" i="24"/>
  <c r="V5" i="24"/>
  <c r="V2" i="24"/>
  <c r="Z10" i="20"/>
  <c r="Z11" i="20"/>
  <c r="Z9" i="20"/>
  <c r="F50" i="2"/>
  <c r="F51" i="2"/>
  <c r="C4" i="20"/>
  <c r="G4" i="20"/>
  <c r="O4" i="20"/>
  <c r="S4" i="20"/>
  <c r="C5" i="20"/>
  <c r="G5" i="20"/>
  <c r="O5" i="20"/>
  <c r="S5" i="20"/>
  <c r="C6" i="20"/>
  <c r="G6" i="20"/>
  <c r="O6" i="20"/>
  <c r="S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C8" i="20"/>
  <c r="G8" i="20"/>
  <c r="K8" i="20"/>
  <c r="O8" i="20"/>
  <c r="S8" i="20"/>
  <c r="C9" i="20"/>
  <c r="G9" i="20"/>
  <c r="K9" i="20"/>
  <c r="O9" i="20"/>
  <c r="S9" i="20"/>
  <c r="C10" i="20"/>
  <c r="G10" i="20"/>
  <c r="K10" i="20"/>
  <c r="O10" i="20"/>
  <c r="S10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C12" i="20"/>
  <c r="G12" i="20"/>
  <c r="K12" i="20"/>
  <c r="O12" i="20"/>
  <c r="S12" i="20"/>
  <c r="C13" i="20"/>
  <c r="G13" i="20"/>
  <c r="K13" i="20"/>
  <c r="O13" i="20"/>
  <c r="S13" i="20"/>
  <c r="C14" i="20"/>
  <c r="G14" i="20"/>
  <c r="K14" i="20"/>
  <c r="O14" i="20"/>
  <c r="S14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C3" i="20"/>
  <c r="AC11" i="25" l="1"/>
  <c r="AE10" i="25"/>
  <c r="AG9" i="25"/>
  <c r="Y9" i="25"/>
  <c r="AA8" i="25"/>
  <c r="Y13" i="25"/>
  <c r="AE11" i="25"/>
  <c r="AA11" i="25"/>
  <c r="AG10" i="25"/>
  <c r="AC10" i="25"/>
  <c r="Y10" i="25"/>
  <c r="AE9" i="25"/>
  <c r="AA9" i="25"/>
  <c r="AG8" i="25"/>
  <c r="AC8" i="25"/>
  <c r="Y8" i="25"/>
  <c r="AH11" i="25"/>
  <c r="AD11" i="25"/>
  <c r="Z11" i="25"/>
  <c r="AF10" i="25"/>
  <c r="AB10" i="25"/>
  <c r="AH9" i="25"/>
  <c r="AD9" i="25"/>
  <c r="Z9" i="25"/>
  <c r="AF8" i="25"/>
  <c r="AB8" i="25"/>
  <c r="AG11" i="25"/>
  <c r="Y11" i="25"/>
  <c r="AA10" i="25"/>
  <c r="AC9" i="25"/>
  <c r="AE8" i="25"/>
  <c r="AF11" i="25"/>
  <c r="AB11" i="25"/>
  <c r="AH10" i="25"/>
  <c r="AD10" i="25"/>
  <c r="Z10" i="25"/>
  <c r="AF9" i="25"/>
  <c r="AB9" i="25"/>
  <c r="AH8" i="25"/>
  <c r="AD8" i="25"/>
  <c r="Z8" i="25"/>
  <c r="Y15" i="25"/>
  <c r="AE16" i="25"/>
  <c r="AA16" i="25"/>
  <c r="AC15" i="25"/>
  <c r="AE14" i="25"/>
  <c r="AA14" i="25"/>
  <c r="AC13" i="25"/>
  <c r="AE12" i="25"/>
  <c r="AA12" i="25"/>
  <c r="AF15" i="25"/>
  <c r="AG16" i="25"/>
  <c r="AG12" i="25"/>
  <c r="AH15" i="25"/>
  <c r="Y16" i="25"/>
  <c r="Y12" i="25"/>
  <c r="AD16" i="25"/>
  <c r="Z16" i="25"/>
  <c r="AB15" i="25"/>
  <c r="AD14" i="25"/>
  <c r="Z14" i="25"/>
  <c r="AB13" i="25"/>
  <c r="AD12" i="25"/>
  <c r="Z12" i="25"/>
  <c r="AF14" i="25"/>
  <c r="AG15" i="25"/>
  <c r="AH14" i="25"/>
  <c r="AC16" i="25"/>
  <c r="AE15" i="25"/>
  <c r="AA15" i="25"/>
  <c r="AC14" i="25"/>
  <c r="AE13" i="25"/>
  <c r="AA13" i="25"/>
  <c r="AC12" i="25"/>
  <c r="AF13" i="25"/>
  <c r="AG14" i="25"/>
  <c r="AH13" i="25"/>
  <c r="Y14" i="25"/>
  <c r="AB16" i="25"/>
  <c r="AD15" i="25"/>
  <c r="Z15" i="25"/>
  <c r="AB14" i="25"/>
  <c r="AD13" i="25"/>
  <c r="Z13" i="25"/>
  <c r="AB12" i="25"/>
  <c r="AF16" i="25"/>
  <c r="AF12" i="25"/>
  <c r="AG13" i="25"/>
  <c r="AH16" i="25"/>
  <c r="AH12" i="25"/>
  <c r="V22" i="24"/>
  <c r="V21" i="20"/>
  <c r="V20" i="20"/>
  <c r="V19" i="20"/>
  <c r="V18" i="20"/>
  <c r="V17" i="20"/>
  <c r="V16" i="20"/>
  <c r="V15" i="20"/>
  <c r="V14" i="20"/>
  <c r="V13" i="20"/>
  <c r="V12" i="20"/>
  <c r="V11" i="20"/>
  <c r="V10" i="20"/>
  <c r="V9" i="20"/>
  <c r="V8" i="20"/>
  <c r="V7" i="20"/>
  <c r="V6" i="20"/>
  <c r="V5" i="20"/>
  <c r="V4" i="20"/>
  <c r="V3" i="20"/>
  <c r="V2" i="20"/>
  <c r="A9" i="11"/>
  <c r="A70" i="11"/>
  <c r="A75" i="11"/>
  <c r="A17" i="11"/>
  <c r="A61" i="11"/>
  <c r="A15" i="11"/>
  <c r="A72" i="11"/>
  <c r="A7" i="11"/>
  <c r="A60" i="11"/>
  <c r="A55" i="11"/>
  <c r="A24" i="11"/>
  <c r="A73" i="11"/>
  <c r="A66" i="11"/>
  <c r="A59" i="11"/>
  <c r="A74" i="11"/>
  <c r="A65" i="11"/>
  <c r="A54" i="11"/>
  <c r="A68" i="11"/>
  <c r="A14" i="11"/>
  <c r="A63" i="11"/>
  <c r="A39" i="11"/>
  <c r="A56" i="11"/>
  <c r="A11" i="11"/>
  <c r="A58" i="11"/>
  <c r="A71" i="11"/>
  <c r="A64" i="11"/>
  <c r="A13" i="11"/>
  <c r="A67" i="11"/>
  <c r="A62" i="11"/>
  <c r="A69" i="11"/>
  <c r="A57" i="11"/>
  <c r="K23" i="2" l="1"/>
  <c r="K22" i="2"/>
  <c r="K24" i="2"/>
  <c r="V22" i="20"/>
  <c r="K5" i="2"/>
  <c r="K4" i="2"/>
  <c r="K3" i="2"/>
  <c r="K2" i="2"/>
  <c r="J3" i="7"/>
  <c r="J4" i="7"/>
  <c r="J2" i="7"/>
  <c r="F2" i="7"/>
  <c r="F3" i="7"/>
  <c r="F29" i="2"/>
  <c r="F28" i="2"/>
  <c r="F27" i="2"/>
  <c r="A28" i="11"/>
  <c r="A26" i="11"/>
  <c r="A27" i="11"/>
  <c r="K52" i="2" l="1"/>
  <c r="K51" i="2"/>
  <c r="K50" i="2"/>
  <c r="K3" i="7"/>
  <c r="F4" i="7"/>
  <c r="J5" i="7"/>
  <c r="F15" i="2"/>
  <c r="F43" i="2"/>
  <c r="F21" i="2"/>
  <c r="F49" i="2"/>
  <c r="F48" i="2"/>
  <c r="A49" i="11"/>
  <c r="A37" i="11"/>
  <c r="A43" i="11"/>
  <c r="A23" i="11"/>
  <c r="A19" i="11"/>
  <c r="A16" i="11"/>
  <c r="A8" i="11"/>
  <c r="A21" i="11"/>
  <c r="A20" i="11"/>
  <c r="A29" i="11"/>
  <c r="A42" i="11"/>
  <c r="A50" i="11"/>
  <c r="A10" i="11"/>
  <c r="A47" i="11"/>
  <c r="F33" i="2" l="1"/>
  <c r="F32" i="2"/>
  <c r="F31" i="2"/>
  <c r="A32" i="11"/>
  <c r="A30" i="11"/>
  <c r="A31" i="11"/>
  <c r="A18" i="11"/>
  <c r="A33" i="11"/>
  <c r="F5" i="2" l="1"/>
  <c r="F4" i="2"/>
  <c r="F3" i="2"/>
  <c r="F2" i="2"/>
  <c r="F52" i="2"/>
  <c r="B5" i="16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4" i="16"/>
  <c r="B3" i="16"/>
  <c r="F45" i="2"/>
  <c r="F35" i="2"/>
  <c r="F11" i="2"/>
  <c r="A46" i="21"/>
  <c r="A41" i="11"/>
  <c r="A52" i="11"/>
  <c r="A46" i="11"/>
  <c r="A40" i="11"/>
  <c r="A44" i="11"/>
  <c r="A5" i="11"/>
  <c r="A3" i="11"/>
  <c r="A38" i="11"/>
  <c r="A6" i="11"/>
  <c r="A45" i="11"/>
  <c r="A25" i="11"/>
  <c r="A36" i="11"/>
  <c r="A35" i="11"/>
  <c r="A51" i="11"/>
  <c r="A34" i="11"/>
  <c r="A48" i="11"/>
  <c r="A53" i="11"/>
  <c r="A4" i="11"/>
  <c r="A12" i="11"/>
  <c r="K4" i="7" l="1"/>
  <c r="G3" i="7"/>
  <c r="K2" i="7"/>
  <c r="A76" i="11"/>
  <c r="G2" i="7"/>
  <c r="B6" i="17"/>
  <c r="D2" i="16"/>
  <c r="E2" i="16" s="1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C4" i="16"/>
  <c r="D4" i="16" s="1"/>
  <c r="C2" i="16"/>
  <c r="C2" i="17"/>
  <c r="D2" i="17"/>
  <c r="C4" i="17"/>
  <c r="B4" i="17"/>
  <c r="B2" i="17"/>
  <c r="G4" i="7" l="1"/>
  <c r="K5" i="7"/>
  <c r="E4" i="16"/>
  <c r="D4" i="17"/>
  <c r="C8" i="16"/>
  <c r="C6" i="16"/>
  <c r="E4" i="17"/>
  <c r="F4" i="16"/>
  <c r="C3" i="16"/>
  <c r="D3" i="16" s="1"/>
  <c r="E3" i="16" s="1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B3" i="17"/>
  <c r="E2" i="17"/>
  <c r="B8" i="17" l="1"/>
  <c r="C8" i="17"/>
  <c r="D8" i="16"/>
  <c r="D6" i="16"/>
  <c r="C6" i="17"/>
  <c r="D3" i="17"/>
  <c r="C3" i="17"/>
  <c r="F4" i="17"/>
  <c r="G4" i="16"/>
  <c r="E3" i="17"/>
  <c r="F2" i="17"/>
  <c r="C10" i="16" l="1"/>
  <c r="B10" i="17"/>
  <c r="E8" i="16"/>
  <c r="D8" i="17"/>
  <c r="E6" i="16"/>
  <c r="D6" i="17"/>
  <c r="H4" i="16"/>
  <c r="G4" i="17"/>
  <c r="F3" i="17"/>
  <c r="G2" i="17"/>
  <c r="B12" i="17" l="1"/>
  <c r="C12" i="16"/>
  <c r="D10" i="16"/>
  <c r="C10" i="17"/>
  <c r="E8" i="17"/>
  <c r="F8" i="16"/>
  <c r="E6" i="17"/>
  <c r="F6" i="16"/>
  <c r="I4" i="16"/>
  <c r="H4" i="17"/>
  <c r="G3" i="17"/>
  <c r="H2" i="17"/>
  <c r="C4" i="7"/>
  <c r="C12" i="17" l="1"/>
  <c r="D12" i="16"/>
  <c r="B14" i="17"/>
  <c r="C14" i="16"/>
  <c r="E10" i="16"/>
  <c r="D10" i="17"/>
  <c r="G8" i="16"/>
  <c r="F8" i="17"/>
  <c r="G6" i="16"/>
  <c r="F6" i="17"/>
  <c r="J4" i="16"/>
  <c r="I4" i="17"/>
  <c r="H3" i="17"/>
  <c r="I2" i="17"/>
  <c r="E10" i="17" l="1"/>
  <c r="F10" i="16"/>
  <c r="D14" i="16"/>
  <c r="C14" i="17"/>
  <c r="B16" i="17"/>
  <c r="C16" i="16"/>
  <c r="D12" i="17"/>
  <c r="E12" i="16"/>
  <c r="G8" i="17"/>
  <c r="H8" i="16"/>
  <c r="H6" i="16"/>
  <c r="G6" i="17"/>
  <c r="J4" i="17"/>
  <c r="K4" i="16"/>
  <c r="I3" i="17"/>
  <c r="J2" i="17"/>
  <c r="G10" i="16" l="1"/>
  <c r="F10" i="17"/>
  <c r="D16" i="16"/>
  <c r="C16" i="17"/>
  <c r="E14" i="16"/>
  <c r="D14" i="17"/>
  <c r="C18" i="16"/>
  <c r="B18" i="17"/>
  <c r="E12" i="17"/>
  <c r="F12" i="16"/>
  <c r="I8" i="16"/>
  <c r="H8" i="17"/>
  <c r="I6" i="16"/>
  <c r="H6" i="17"/>
  <c r="L4" i="16"/>
  <c r="K4" i="17"/>
  <c r="J3" i="17"/>
  <c r="K2" i="17"/>
  <c r="C20" i="16" l="1"/>
  <c r="D16" i="17"/>
  <c r="E16" i="16"/>
  <c r="D18" i="16"/>
  <c r="C18" i="17"/>
  <c r="F12" i="17"/>
  <c r="G12" i="16"/>
  <c r="E14" i="17"/>
  <c r="F14" i="16"/>
  <c r="H10" i="16"/>
  <c r="G10" i="17"/>
  <c r="I8" i="17"/>
  <c r="J8" i="16"/>
  <c r="I6" i="17"/>
  <c r="J6" i="16"/>
  <c r="M4" i="16"/>
  <c r="L4" i="17"/>
  <c r="K3" i="17"/>
  <c r="L2" i="17"/>
  <c r="C3" i="7"/>
  <c r="C5" i="7"/>
  <c r="C6" i="7"/>
  <c r="C7" i="7"/>
  <c r="C8" i="7"/>
  <c r="C9" i="7"/>
  <c r="C2" i="7"/>
  <c r="C10" i="7" l="1"/>
  <c r="F14" i="17"/>
  <c r="G14" i="16"/>
  <c r="E16" i="17"/>
  <c r="F16" i="16"/>
  <c r="H12" i="16"/>
  <c r="G12" i="17"/>
  <c r="I10" i="16"/>
  <c r="H10" i="17"/>
  <c r="E18" i="16"/>
  <c r="D18" i="17"/>
  <c r="D20" i="16"/>
  <c r="K8" i="16"/>
  <c r="J8" i="17"/>
  <c r="K6" i="16"/>
  <c r="J6" i="17"/>
  <c r="M4" i="17"/>
  <c r="N4" i="16"/>
  <c r="L3" i="17"/>
  <c r="M2" i="17"/>
  <c r="G16" i="16" l="1"/>
  <c r="F16" i="17"/>
  <c r="F18" i="16"/>
  <c r="E18" i="17"/>
  <c r="H12" i="17"/>
  <c r="I12" i="16"/>
  <c r="H14" i="16"/>
  <c r="G14" i="17"/>
  <c r="E20" i="16"/>
  <c r="I10" i="17"/>
  <c r="J10" i="16"/>
  <c r="K8" i="17"/>
  <c r="L8" i="16"/>
  <c r="K6" i="17"/>
  <c r="L6" i="16"/>
  <c r="N4" i="17"/>
  <c r="O4" i="16"/>
  <c r="M3" i="17"/>
  <c r="N2" i="17"/>
  <c r="K10" i="16" l="1"/>
  <c r="J10" i="17"/>
  <c r="J12" i="16"/>
  <c r="I12" i="17"/>
  <c r="F20" i="16"/>
  <c r="G18" i="16"/>
  <c r="F18" i="17"/>
  <c r="I14" i="16"/>
  <c r="H14" i="17"/>
  <c r="H16" i="16"/>
  <c r="G16" i="17"/>
  <c r="M8" i="16"/>
  <c r="L8" i="17"/>
  <c r="M6" i="16"/>
  <c r="L6" i="17"/>
  <c r="P4" i="16"/>
  <c r="O4" i="17"/>
  <c r="N3" i="17"/>
  <c r="O2" i="17"/>
  <c r="J14" i="16" l="1"/>
  <c r="I14" i="17"/>
  <c r="K12" i="16"/>
  <c r="J12" i="17"/>
  <c r="G20" i="16"/>
  <c r="H16" i="17"/>
  <c r="I16" i="16"/>
  <c r="H18" i="16"/>
  <c r="G18" i="17"/>
  <c r="K10" i="17"/>
  <c r="L10" i="16"/>
  <c r="M8" i="17"/>
  <c r="N8" i="16"/>
  <c r="M6" i="17"/>
  <c r="N6" i="16"/>
  <c r="Q4" i="16"/>
  <c r="P4" i="17"/>
  <c r="O3" i="17"/>
  <c r="P2" i="17"/>
  <c r="I18" i="16" l="1"/>
  <c r="H18" i="17"/>
  <c r="K12" i="17"/>
  <c r="L12" i="16"/>
  <c r="L10" i="17"/>
  <c r="M10" i="16"/>
  <c r="J16" i="16"/>
  <c r="I16" i="17"/>
  <c r="H20" i="16"/>
  <c r="J14" i="17"/>
  <c r="K14" i="16"/>
  <c r="N8" i="17"/>
  <c r="O8" i="16"/>
  <c r="O6" i="16"/>
  <c r="N6" i="17"/>
  <c r="R4" i="16"/>
  <c r="Q4" i="17"/>
  <c r="P3" i="17"/>
  <c r="Q2" i="17"/>
  <c r="N10" i="16" l="1"/>
  <c r="M10" i="17"/>
  <c r="I20" i="16"/>
  <c r="L14" i="16"/>
  <c r="K14" i="17"/>
  <c r="L12" i="17"/>
  <c r="M12" i="16"/>
  <c r="J16" i="17"/>
  <c r="K16" i="16"/>
  <c r="J18" i="16"/>
  <c r="I18" i="17"/>
  <c r="O8" i="17"/>
  <c r="P8" i="16"/>
  <c r="P6" i="16"/>
  <c r="O6" i="17"/>
  <c r="R4" i="17"/>
  <c r="S4" i="16"/>
  <c r="Q3" i="17"/>
  <c r="R2" i="17"/>
  <c r="L16" i="16" l="1"/>
  <c r="K16" i="17"/>
  <c r="N12" i="16"/>
  <c r="M12" i="17"/>
  <c r="J20" i="16"/>
  <c r="K18" i="16"/>
  <c r="J18" i="17"/>
  <c r="L14" i="17"/>
  <c r="M14" i="16"/>
  <c r="N10" i="17"/>
  <c r="O10" i="16"/>
  <c r="Q8" i="16"/>
  <c r="P8" i="17"/>
  <c r="Q6" i="16"/>
  <c r="P6" i="17"/>
  <c r="T4" i="16"/>
  <c r="S4" i="17"/>
  <c r="R3" i="17"/>
  <c r="S2" i="17"/>
  <c r="N14" i="16" l="1"/>
  <c r="M14" i="17"/>
  <c r="O10" i="17"/>
  <c r="P10" i="16"/>
  <c r="O12" i="16"/>
  <c r="N12" i="17"/>
  <c r="L18" i="16"/>
  <c r="K18" i="17"/>
  <c r="K20" i="16"/>
  <c r="L16" i="17"/>
  <c r="M16" i="16"/>
  <c r="Q8" i="17"/>
  <c r="R8" i="16"/>
  <c r="Q6" i="17"/>
  <c r="R6" i="16"/>
  <c r="U4" i="16"/>
  <c r="T4" i="17"/>
  <c r="S3" i="17"/>
  <c r="T2" i="17"/>
  <c r="U2" i="17"/>
  <c r="U4" i="17" l="1"/>
  <c r="O12" i="17"/>
  <c r="P12" i="16"/>
  <c r="N16" i="16"/>
  <c r="M16" i="17"/>
  <c r="L20" i="16"/>
  <c r="Q10" i="16"/>
  <c r="P10" i="17"/>
  <c r="M18" i="16"/>
  <c r="L18" i="17"/>
  <c r="N14" i="17"/>
  <c r="O14" i="16"/>
  <c r="R8" i="17"/>
  <c r="S8" i="16"/>
  <c r="S6" i="16"/>
  <c r="R6" i="17"/>
  <c r="T3" i="17"/>
  <c r="U3" i="17"/>
  <c r="C5" i="16" l="1"/>
  <c r="B5" i="17"/>
  <c r="N18" i="16"/>
  <c r="M18" i="17"/>
  <c r="O14" i="17"/>
  <c r="P14" i="16"/>
  <c r="Q12" i="16"/>
  <c r="P12" i="17"/>
  <c r="M20" i="16"/>
  <c r="N16" i="17"/>
  <c r="O16" i="16"/>
  <c r="Q10" i="17"/>
  <c r="R10" i="16"/>
  <c r="S8" i="17"/>
  <c r="T8" i="16"/>
  <c r="T6" i="16"/>
  <c r="S6" i="17"/>
  <c r="C5" i="17" l="1"/>
  <c r="D5" i="16"/>
  <c r="O16" i="17"/>
  <c r="P16" i="16"/>
  <c r="Q12" i="17"/>
  <c r="R12" i="16"/>
  <c r="P14" i="17"/>
  <c r="Q14" i="16"/>
  <c r="S10" i="16"/>
  <c r="R10" i="17"/>
  <c r="N20" i="16"/>
  <c r="O18" i="16"/>
  <c r="N18" i="17"/>
  <c r="U8" i="16"/>
  <c r="T8" i="17"/>
  <c r="U6" i="16"/>
  <c r="T6" i="17"/>
  <c r="E5" i="16" l="1"/>
  <c r="D5" i="17"/>
  <c r="P18" i="16"/>
  <c r="O18" i="17"/>
  <c r="R14" i="16"/>
  <c r="Q14" i="17"/>
  <c r="Q16" i="16"/>
  <c r="P16" i="17"/>
  <c r="S12" i="16"/>
  <c r="R12" i="17"/>
  <c r="T10" i="16"/>
  <c r="S10" i="17"/>
  <c r="O20" i="16"/>
  <c r="U8" i="17"/>
  <c r="U6" i="17"/>
  <c r="F5" i="16" l="1"/>
  <c r="E5" i="17"/>
  <c r="P20" i="16"/>
  <c r="S12" i="17"/>
  <c r="T12" i="16"/>
  <c r="S14" i="16"/>
  <c r="R14" i="17"/>
  <c r="U10" i="16"/>
  <c r="T10" i="17"/>
  <c r="R16" i="16"/>
  <c r="Q16" i="17"/>
  <c r="Q18" i="16"/>
  <c r="P18" i="17"/>
  <c r="B9" i="17"/>
  <c r="C9" i="16"/>
  <c r="C7" i="16"/>
  <c r="B7" i="17"/>
  <c r="G5" i="16" l="1"/>
  <c r="F5" i="17"/>
  <c r="R18" i="16"/>
  <c r="Q18" i="17"/>
  <c r="U10" i="17"/>
  <c r="T12" i="17"/>
  <c r="U12" i="16"/>
  <c r="S16" i="16"/>
  <c r="R16" i="17"/>
  <c r="T14" i="16"/>
  <c r="S14" i="17"/>
  <c r="Q20" i="16"/>
  <c r="D9" i="16"/>
  <c r="C9" i="17"/>
  <c r="D7" i="16"/>
  <c r="C7" i="17"/>
  <c r="G5" i="17" l="1"/>
  <c r="H5" i="16"/>
  <c r="R20" i="16"/>
  <c r="T16" i="16"/>
  <c r="S16" i="17"/>
  <c r="U12" i="17"/>
  <c r="B11" i="17"/>
  <c r="C11" i="16"/>
  <c r="U14" i="16"/>
  <c r="T14" i="17"/>
  <c r="S18" i="16"/>
  <c r="R18" i="17"/>
  <c r="E9" i="16"/>
  <c r="D9" i="17"/>
  <c r="E7" i="16"/>
  <c r="D7" i="17"/>
  <c r="H5" i="17" l="1"/>
  <c r="I5" i="16"/>
  <c r="T18" i="16"/>
  <c r="S18" i="17"/>
  <c r="T16" i="17"/>
  <c r="U16" i="16"/>
  <c r="D11" i="16"/>
  <c r="C11" i="17"/>
  <c r="U14" i="17"/>
  <c r="C13" i="16"/>
  <c r="B13" i="17"/>
  <c r="S20" i="16"/>
  <c r="E9" i="17"/>
  <c r="F9" i="16"/>
  <c r="E7" i="17"/>
  <c r="F7" i="16"/>
  <c r="J5" i="16" l="1"/>
  <c r="I5" i="17"/>
  <c r="T20" i="16"/>
  <c r="U16" i="17"/>
  <c r="B15" i="17"/>
  <c r="C15" i="16"/>
  <c r="D13" i="16"/>
  <c r="C13" i="17"/>
  <c r="D11" i="17"/>
  <c r="E11" i="16"/>
  <c r="U18" i="16"/>
  <c r="T18" i="17"/>
  <c r="G9" i="16"/>
  <c r="F9" i="17"/>
  <c r="F7" i="17"/>
  <c r="G7" i="16"/>
  <c r="K5" i="16" l="1"/>
  <c r="J5" i="17"/>
  <c r="C17" i="16"/>
  <c r="B17" i="17"/>
  <c r="F11" i="16"/>
  <c r="E11" i="17"/>
  <c r="D15" i="16"/>
  <c r="C15" i="17"/>
  <c r="U18" i="17"/>
  <c r="D13" i="17"/>
  <c r="E13" i="16"/>
  <c r="U20" i="16"/>
  <c r="H9" i="16"/>
  <c r="G9" i="17"/>
  <c r="H7" i="16"/>
  <c r="G7" i="17"/>
  <c r="K5" i="17" l="1"/>
  <c r="L5" i="16"/>
  <c r="G11" i="16"/>
  <c r="F11" i="17"/>
  <c r="F13" i="16"/>
  <c r="E13" i="17"/>
  <c r="C19" i="16"/>
  <c r="B19" i="17"/>
  <c r="E15" i="16"/>
  <c r="D15" i="17"/>
  <c r="C17" i="17"/>
  <c r="D17" i="16"/>
  <c r="I9" i="16"/>
  <c r="H9" i="17"/>
  <c r="I7" i="16"/>
  <c r="H7" i="17"/>
  <c r="M5" i="16" l="1"/>
  <c r="L5" i="17"/>
  <c r="D17" i="17"/>
  <c r="E17" i="16"/>
  <c r="H11" i="16"/>
  <c r="G11" i="17"/>
  <c r="D19" i="16"/>
  <c r="C19" i="17"/>
  <c r="F15" i="16"/>
  <c r="E15" i="17"/>
  <c r="F13" i="17"/>
  <c r="G13" i="16"/>
  <c r="C21" i="16"/>
  <c r="I9" i="17"/>
  <c r="J9" i="16"/>
  <c r="I7" i="17"/>
  <c r="J7" i="16"/>
  <c r="N5" i="16" l="1"/>
  <c r="M5" i="17"/>
  <c r="H13" i="16"/>
  <c r="G13" i="17"/>
  <c r="F17" i="16"/>
  <c r="E17" i="17"/>
  <c r="D21" i="16"/>
  <c r="G15" i="16"/>
  <c r="F15" i="17"/>
  <c r="I11" i="16"/>
  <c r="H11" i="17"/>
  <c r="E19" i="16"/>
  <c r="D19" i="17"/>
  <c r="K9" i="16"/>
  <c r="J9" i="17"/>
  <c r="J7" i="17"/>
  <c r="K7" i="16"/>
  <c r="O5" i="16" l="1"/>
  <c r="N5" i="17"/>
  <c r="E21" i="16"/>
  <c r="F19" i="16"/>
  <c r="E19" i="17"/>
  <c r="H15" i="16"/>
  <c r="G15" i="17"/>
  <c r="G17" i="16"/>
  <c r="F17" i="17"/>
  <c r="I11" i="17"/>
  <c r="J11" i="16"/>
  <c r="H13" i="17"/>
  <c r="I13" i="16"/>
  <c r="K9" i="17"/>
  <c r="L9" i="16"/>
  <c r="L7" i="16"/>
  <c r="K7" i="17"/>
  <c r="O5" i="17" l="1"/>
  <c r="P5" i="16"/>
  <c r="G17" i="17"/>
  <c r="H17" i="16"/>
  <c r="J13" i="16"/>
  <c r="I13" i="17"/>
  <c r="G19" i="16"/>
  <c r="F19" i="17"/>
  <c r="J11" i="17"/>
  <c r="K11" i="16"/>
  <c r="I15" i="16"/>
  <c r="H15" i="17"/>
  <c r="F21" i="16"/>
  <c r="M9" i="16"/>
  <c r="L9" i="17"/>
  <c r="M7" i="16"/>
  <c r="L7" i="17"/>
  <c r="P5" i="17" l="1"/>
  <c r="Q5" i="16"/>
  <c r="K11" i="17"/>
  <c r="L11" i="16"/>
  <c r="H17" i="17"/>
  <c r="I17" i="16"/>
  <c r="G21" i="16"/>
  <c r="K13" i="16"/>
  <c r="J13" i="17"/>
  <c r="J15" i="16"/>
  <c r="I15" i="17"/>
  <c r="H19" i="16"/>
  <c r="G19" i="17"/>
  <c r="M9" i="17"/>
  <c r="N9" i="16"/>
  <c r="M7" i="17"/>
  <c r="N7" i="16"/>
  <c r="R5" i="16" l="1"/>
  <c r="Q5" i="17"/>
  <c r="J17" i="16"/>
  <c r="I17" i="17"/>
  <c r="L13" i="16"/>
  <c r="K13" i="17"/>
  <c r="H21" i="16"/>
  <c r="M11" i="16"/>
  <c r="L11" i="17"/>
  <c r="I19" i="16"/>
  <c r="H19" i="17"/>
  <c r="K15" i="16"/>
  <c r="J15" i="17"/>
  <c r="O9" i="16"/>
  <c r="N9" i="17"/>
  <c r="N7" i="17"/>
  <c r="O7" i="16"/>
  <c r="R5" i="17" l="1"/>
  <c r="S5" i="16"/>
  <c r="M11" i="17"/>
  <c r="N11" i="16"/>
  <c r="L13" i="17"/>
  <c r="M13" i="16"/>
  <c r="L15" i="16"/>
  <c r="K15" i="17"/>
  <c r="I21" i="16"/>
  <c r="J19" i="16"/>
  <c r="I19" i="17"/>
  <c r="K17" i="16"/>
  <c r="J17" i="17"/>
  <c r="P9" i="16"/>
  <c r="O9" i="17"/>
  <c r="P7" i="16"/>
  <c r="O7" i="17"/>
  <c r="S5" i="17" l="1"/>
  <c r="T5" i="16"/>
  <c r="M13" i="17"/>
  <c r="N13" i="16"/>
  <c r="K17" i="17"/>
  <c r="L17" i="16"/>
  <c r="J21" i="16"/>
  <c r="N11" i="17"/>
  <c r="O11" i="16"/>
  <c r="K19" i="16"/>
  <c r="J19" i="17"/>
  <c r="M15" i="16"/>
  <c r="L15" i="17"/>
  <c r="Q9" i="16"/>
  <c r="P9" i="17"/>
  <c r="Q7" i="16"/>
  <c r="P7" i="17"/>
  <c r="T5" i="17" l="1"/>
  <c r="U5" i="16"/>
  <c r="U5" i="17" s="1"/>
  <c r="N15" i="16"/>
  <c r="M15" i="17"/>
  <c r="N13" i="17"/>
  <c r="O13" i="16"/>
  <c r="O11" i="17"/>
  <c r="P11" i="16"/>
  <c r="L17" i="17"/>
  <c r="M17" i="16"/>
  <c r="L19" i="16"/>
  <c r="K19" i="17"/>
  <c r="K21" i="16"/>
  <c r="Q9" i="17"/>
  <c r="R9" i="16"/>
  <c r="Q7" i="17"/>
  <c r="R7" i="16"/>
  <c r="L21" i="16" l="1"/>
  <c r="N17" i="16"/>
  <c r="M17" i="17"/>
  <c r="P13" i="16"/>
  <c r="O13" i="17"/>
  <c r="Q11" i="16"/>
  <c r="P11" i="17"/>
  <c r="M19" i="16"/>
  <c r="L19" i="17"/>
  <c r="O15" i="16"/>
  <c r="N15" i="17"/>
  <c r="S9" i="16"/>
  <c r="R9" i="17"/>
  <c r="R7" i="17"/>
  <c r="S7" i="16"/>
  <c r="M21" i="16" l="1"/>
  <c r="O15" i="17"/>
  <c r="P15" i="16"/>
  <c r="Q11" i="17"/>
  <c r="R11" i="16"/>
  <c r="O17" i="16"/>
  <c r="N17" i="17"/>
  <c r="N19" i="16"/>
  <c r="M19" i="17"/>
  <c r="P13" i="17"/>
  <c r="Q13" i="16"/>
  <c r="T9" i="16"/>
  <c r="S9" i="17"/>
  <c r="T7" i="16"/>
  <c r="S7" i="17"/>
  <c r="P15" i="17" l="1"/>
  <c r="Q15" i="16"/>
  <c r="O17" i="17"/>
  <c r="P17" i="16"/>
  <c r="R11" i="17"/>
  <c r="S11" i="16"/>
  <c r="R13" i="16"/>
  <c r="Q13" i="17"/>
  <c r="O19" i="16"/>
  <c r="N19" i="17"/>
  <c r="N21" i="16"/>
  <c r="U9" i="16"/>
  <c r="U9" i="17" s="1"/>
  <c r="T9" i="17"/>
  <c r="U7" i="16"/>
  <c r="U7" i="17" s="1"/>
  <c r="T7" i="17"/>
  <c r="P17" i="17" l="1"/>
  <c r="Q17" i="16"/>
  <c r="S13" i="16"/>
  <c r="R13" i="17"/>
  <c r="S11" i="17"/>
  <c r="T11" i="16"/>
  <c r="R15" i="16"/>
  <c r="Q15" i="17"/>
  <c r="O21" i="16"/>
  <c r="P19" i="16"/>
  <c r="O19" i="17"/>
  <c r="Q19" i="16" l="1"/>
  <c r="P19" i="17"/>
  <c r="S15" i="16"/>
  <c r="R15" i="17"/>
  <c r="S13" i="17"/>
  <c r="T13" i="16"/>
  <c r="U11" i="16"/>
  <c r="U11" i="17" s="1"/>
  <c r="T11" i="17"/>
  <c r="R17" i="16"/>
  <c r="Q17" i="17"/>
  <c r="P21" i="16"/>
  <c r="Q21" i="16" l="1"/>
  <c r="S15" i="17"/>
  <c r="T15" i="16"/>
  <c r="U13" i="16"/>
  <c r="U13" i="17" s="1"/>
  <c r="T13" i="17"/>
  <c r="S17" i="16"/>
  <c r="R17" i="17"/>
  <c r="R19" i="16"/>
  <c r="Q19" i="17"/>
  <c r="U15" i="16" l="1"/>
  <c r="U15" i="17" s="1"/>
  <c r="T15" i="17"/>
  <c r="T17" i="16"/>
  <c r="S17" i="17"/>
  <c r="S19" i="16"/>
  <c r="R19" i="17"/>
  <c r="R21" i="16"/>
  <c r="S21" i="16" l="1"/>
  <c r="U17" i="16"/>
  <c r="U17" i="17" s="1"/>
  <c r="T17" i="17"/>
  <c r="T19" i="16"/>
  <c r="S19" i="17"/>
  <c r="T21" i="16" l="1"/>
  <c r="U19" i="16"/>
  <c r="U19" i="17" s="1"/>
  <c r="T19" i="17"/>
  <c r="U21" i="16" l="1"/>
  <c r="Y3" i="30"/>
  <c r="Y3" i="29"/>
  <c r="Y2" i="30"/>
  <c r="Y1" i="30"/>
  <c r="Y1" i="29"/>
  <c r="Y1" i="20"/>
  <c r="Y1" i="31"/>
  <c r="Y1" i="24"/>
</calcChain>
</file>

<file path=xl/sharedStrings.xml><?xml version="1.0" encoding="utf-8"?>
<sst xmlns="http://schemas.openxmlformats.org/spreadsheetml/2006/main" count="5089" uniqueCount="358">
  <si>
    <t>Description</t>
  </si>
  <si>
    <t>Achievement Name</t>
  </si>
  <si>
    <t>Achievement Description</t>
  </si>
  <si>
    <t>Points</t>
  </si>
  <si>
    <t>Categories</t>
  </si>
  <si>
    <t>Totals</t>
  </si>
  <si>
    <t>Count</t>
  </si>
  <si>
    <t>Notes</t>
  </si>
  <si>
    <t>Difficulty</t>
  </si>
  <si>
    <t>Freebie</t>
  </si>
  <si>
    <t>Easy</t>
  </si>
  <si>
    <t>Medium</t>
  </si>
  <si>
    <t>Hard</t>
  </si>
  <si>
    <t>Very Hard</t>
  </si>
  <si>
    <t>Super Hard</t>
  </si>
  <si>
    <t>N/A</t>
  </si>
  <si>
    <t>Type</t>
  </si>
  <si>
    <t>Very Easy</t>
  </si>
  <si>
    <t>-----------------------------------------------------------------------------------------</t>
  </si>
  <si>
    <t>Badge</t>
  </si>
  <si>
    <t>Savefile</t>
  </si>
  <si>
    <t>X</t>
  </si>
  <si>
    <t>Beat New Stage 1</t>
  </si>
  <si>
    <t>Beat New Stage 2</t>
  </si>
  <si>
    <t>Beat New Stage 3</t>
  </si>
  <si>
    <t>Beat New Stage 4</t>
  </si>
  <si>
    <t>Beat New Stage 5</t>
  </si>
  <si>
    <t>Beat New Stage 6</t>
  </si>
  <si>
    <t>Beat New Stage 7</t>
  </si>
  <si>
    <t>Beat New Stage 8</t>
  </si>
  <si>
    <t>Beat New Stage 9</t>
  </si>
  <si>
    <t>Beat New Stage 10</t>
  </si>
  <si>
    <t>Beat New Stage 11</t>
  </si>
  <si>
    <t>Beat New Stage 12</t>
  </si>
  <si>
    <t>Beat Old Stage 1</t>
  </si>
  <si>
    <t>Beat Old Stage 2</t>
  </si>
  <si>
    <t>Beat Old Stage 3</t>
  </si>
  <si>
    <t>Beat Old Stage 4</t>
  </si>
  <si>
    <t>Beat Old Stage 5</t>
  </si>
  <si>
    <t>Beat Old Stage 6</t>
  </si>
  <si>
    <t>Beat Old Stage 7</t>
  </si>
  <si>
    <t>Beat Old Stage 8</t>
  </si>
  <si>
    <t>Beat Old Stage 9</t>
  </si>
  <si>
    <t>Beat Old Stage 10</t>
  </si>
  <si>
    <t>Beat Old Stage 11</t>
  </si>
  <si>
    <t>Beat Old Stage 12</t>
  </si>
  <si>
    <t>Beat Old Stage 13</t>
  </si>
  <si>
    <t>Beat Old Stage 14</t>
  </si>
  <si>
    <t>Beat Old Stage 15</t>
  </si>
  <si>
    <t>Beat Old Stage 16</t>
  </si>
  <si>
    <t>Beat Old Stage 17</t>
  </si>
  <si>
    <t>Beat Old Stage 18</t>
  </si>
  <si>
    <t>Beat Old Stage 19</t>
  </si>
  <si>
    <t>Beat Old Stage 20</t>
  </si>
  <si>
    <t>Old</t>
  </si>
  <si>
    <t>New</t>
  </si>
  <si>
    <t>After 3 minutes more aliens are added and game speeds up</t>
  </si>
  <si>
    <t>Row Concat</t>
  </si>
  <si>
    <t>|</t>
  </si>
  <si>
    <t>Column Concat</t>
  </si>
  <si>
    <t>Code</t>
  </si>
  <si>
    <t>Game</t>
  </si>
  <si>
    <t>Progress</t>
  </si>
  <si>
    <t>Challenge</t>
  </si>
  <si>
    <t>Heiankyo Alien</t>
  </si>
  <si>
    <t>Achievements</t>
  </si>
  <si>
    <t>dacd</t>
  </si>
  <si>
    <t>Measures</t>
  </si>
  <si>
    <t>Formula</t>
  </si>
  <si>
    <t>Measure 10</t>
  </si>
  <si>
    <t>Measure 25</t>
  </si>
  <si>
    <t>Measure 50</t>
  </si>
  <si>
    <t>ResetIf</t>
  </si>
  <si>
    <t>R:0xNda19=1_</t>
  </si>
  <si>
    <t>da24</t>
  </si>
  <si>
    <t>Beat New Game Stages 1-12 Without Dying</t>
  </si>
  <si>
    <t>Beat New Game Without Dying</t>
  </si>
  <si>
    <t xml:space="preserve">IIBR    LA          </t>
  </si>
  <si>
    <t xml:space="preserve">  BR    BR  BRBR  BR</t>
  </si>
  <si>
    <t xml:space="preserve">                    </t>
  </si>
  <si>
    <t xml:space="preserve">BR  LA  BRBRBR  LA  </t>
  </si>
  <si>
    <t xml:space="preserve">BR        BR        </t>
  </si>
  <si>
    <t xml:space="preserve">      BR        BRBR</t>
  </si>
  <si>
    <t xml:space="preserve">  BR  BR  BRBR      </t>
  </si>
  <si>
    <t xml:space="preserve">    BRBR          II</t>
  </si>
  <si>
    <t>II  LA            BR</t>
  </si>
  <si>
    <t xml:space="preserve">    BR  BR    LA    </t>
  </si>
  <si>
    <t xml:space="preserve">BR  LA  BRBR  BRBR  </t>
  </si>
  <si>
    <t xml:space="preserve">    BR    BR  LA    </t>
  </si>
  <si>
    <t xml:space="preserve">  BRLA        BRBR  </t>
  </si>
  <si>
    <t>BR  LA  BRBR  BR  BR</t>
  </si>
  <si>
    <t xml:space="preserve">BR  BR    BR  LA    </t>
  </si>
  <si>
    <t xml:space="preserve">              BRBRII</t>
  </si>
  <si>
    <t>-----------------------</t>
  </si>
  <si>
    <t>IIBRBBWTWTWTWTWTWTBB</t>
  </si>
  <si>
    <t>IIBRII    BR      II</t>
  </si>
  <si>
    <t>II    BR  BRBR  BRII</t>
  </si>
  <si>
    <t xml:space="preserve">  BR  BR  BR        </t>
  </si>
  <si>
    <t xml:space="preserve">        IILAIIBRBRII</t>
  </si>
  <si>
    <t xml:space="preserve">BR  BR  BRII        </t>
  </si>
  <si>
    <t xml:space="preserve">        BR  BR  BRII</t>
  </si>
  <si>
    <t>IIBR  BRBR  BR  BRII</t>
  </si>
  <si>
    <t>II    IILAII      II</t>
  </si>
  <si>
    <t xml:space="preserve">II              BR  </t>
  </si>
  <si>
    <t xml:space="preserve">  BR  BRIIBRBR      </t>
  </si>
  <si>
    <t xml:space="preserve">      IILAII    BR  </t>
  </si>
  <si>
    <t>IIBR  BRIIBRBR    II</t>
  </si>
  <si>
    <t>LABR            BRLA</t>
  </si>
  <si>
    <t>II    BRBRIIBR  BRII</t>
  </si>
  <si>
    <t xml:space="preserve">  BR    IILAII      </t>
  </si>
  <si>
    <t xml:space="preserve">      BRBRIIBR  BR  </t>
  </si>
  <si>
    <t xml:space="preserve">  BR              II</t>
  </si>
  <si>
    <t xml:space="preserve">          BR    LA  </t>
  </si>
  <si>
    <t>Stage</t>
  </si>
  <si>
    <t>Alien</t>
  </si>
  <si>
    <t>Super</t>
  </si>
  <si>
    <t>All</t>
  </si>
  <si>
    <t>dad1</t>
  </si>
  <si>
    <t>dad2</t>
  </si>
  <si>
    <t>Order</t>
  </si>
  <si>
    <t>dace</t>
  </si>
  <si>
    <t>Game Start</t>
  </si>
  <si>
    <t>$Stage$</t>
  </si>
  <si>
    <t>$Lives$</t>
  </si>
  <si>
    <t>$StartBefore$</t>
  </si>
  <si>
    <t>$StartAfter$</t>
  </si>
  <si>
    <t>$EndBefore$</t>
  </si>
  <si>
    <t>$EndAfter$</t>
  </si>
  <si>
    <t>0xMdaca=1_0xNda19&lt;d0xNda19.1._N:d0xH$Stage$=$EndBefore$_0xH$Stage$=$EndAfter$_R:0xNda19=1_R:0xH$Lives$&lt;d0xH$Lives$</t>
  </si>
  <si>
    <t>Mid Game</t>
  </si>
  <si>
    <t>0xMdaca=1_N:d0xH$Stage$=$StartBefore$_0xH$Stage$=$StartAfter$.1._N:d0xH$Stage$=$EndBefore$_0xH$Stage$=$EndAfter$_R:0xNda19=1_R:0xH$Lives$&lt;d0xH$Lives$</t>
  </si>
  <si>
    <t>Enemy Counter</t>
  </si>
  <si>
    <t>$Address$</t>
  </si>
  <si>
    <t>$Measure$</t>
  </si>
  <si>
    <t>R:0xNda19=1_0xMdaca=1_M:0xH$Address$&gt;d0xH$Address$.$Measure$.</t>
  </si>
  <si>
    <t>Stage Switch</t>
  </si>
  <si>
    <t>$Mode$</t>
  </si>
  <si>
    <t>$Delta$</t>
  </si>
  <si>
    <t>$Mem$</t>
  </si>
  <si>
    <t>0xNda19=0_0xMdaca=$Mode$_d0xH$Address$=$Delta$_0xH$Address$=$Mem$</t>
  </si>
  <si>
    <t>Both</t>
  </si>
  <si>
    <t>Horz.</t>
  </si>
  <si>
    <t>Vert.</t>
  </si>
  <si>
    <t>Gate and Reset</t>
  </si>
  <si>
    <t>Removed Last Or</t>
  </si>
  <si>
    <t>Square</t>
  </si>
  <si>
    <t>Cross</t>
  </si>
  <si>
    <t>Score</t>
  </si>
  <si>
    <t>$5thPlace$</t>
  </si>
  <si>
    <t>$5thValue$</t>
  </si>
  <si>
    <t>$4thPlace$</t>
  </si>
  <si>
    <t>Ldaf0</t>
  </si>
  <si>
    <t>Ldaf1</t>
  </si>
  <si>
    <t>Lda3a</t>
  </si>
  <si>
    <t>$4thValue$</t>
  </si>
  <si>
    <t>New Game Overall High Score</t>
  </si>
  <si>
    <t>Uda3b</t>
  </si>
  <si>
    <t>N:d0xHda4c=61_R:0xHda4c=65_N:d0xHdacb=4_0xHdacb=5.1._N:d0xHdacb=5_0xHdacb=6</t>
  </si>
  <si>
    <t>Fun</t>
  </si>
  <si>
    <t>Lantern Locations</t>
  </si>
  <si>
    <t>Open Locations</t>
  </si>
  <si>
    <t>0xNda19=0_0xMdaca=1_0xHdacd&gt;=6_0xHdacd&lt;=8Sd0xUca0b=6_0xUca0b=5_0xUca0d=0Sd0xUca0b=5_0xUca0b=6_0xUca0d=0</t>
  </si>
  <si>
    <t>da26</t>
  </si>
  <si>
    <t>R:0xNda19=1_0xMdaca=0_M:0xH$Address$&lt;d0xH$Address$.$Measure$.</t>
  </si>
  <si>
    <t>0xNda19=0_0xMdaca=0_d0xHda22=1_0xHda22=255</t>
  </si>
  <si>
    <t>Gate:</t>
  </si>
  <si>
    <t>0xMdaca=0_N:d0xHc9ff=18_0xHc9ff=1.1._0xHda24&gt;d0xHda24_R:0xNda19=1</t>
  </si>
  <si>
    <t>_N:d0xH$Address$&gt;=134_N:d0xH$Address$&lt;=135_R:0x$Address$&gt;=136</t>
  </si>
  <si>
    <t>e006</t>
  </si>
  <si>
    <t>e002</t>
  </si>
  <si>
    <t>e00a</t>
  </si>
  <si>
    <t>e012</t>
  </si>
  <si>
    <t>e016</t>
  </si>
  <si>
    <t>e01a</t>
  </si>
  <si>
    <t>e01e</t>
  </si>
  <si>
    <t>e00e</t>
  </si>
  <si>
    <t>e022</t>
  </si>
  <si>
    <t>---------------------------------------------------------------------------------------</t>
  </si>
  <si>
    <t>Final Code</t>
  </si>
  <si>
    <t>Code parts</t>
  </si>
  <si>
    <t>0xNda19=0_0xMdaca=0_0xHda22=255_0xHda24&gt;d0xHda24</t>
  </si>
  <si>
    <t>$Hits$</t>
  </si>
  <si>
    <t>da34</t>
  </si>
  <si>
    <t>0xMdaca=0_N:d0xHc9ff=18_0xHc9ff=1.1._N:d0xH$Stage$!=0_0xH$Stage$&gt;d0xH$Stage$.$Hits$._R:0xNda19=1_N:d0xHcaff!=19_R:0xH$Lives$&lt;d0xH$Lives$</t>
  </si>
  <si>
    <t>For Shovelry</t>
  </si>
  <si>
    <t>It's Shoveling Time</t>
  </si>
  <si>
    <t>Steel Thy Shovel</t>
  </si>
  <si>
    <t>$6thPlace$</t>
  </si>
  <si>
    <t>$6thValue$</t>
  </si>
  <si>
    <t>Ldaef</t>
  </si>
  <si>
    <t>Uda3a</t>
  </si>
  <si>
    <t>Can You Dig It?</t>
  </si>
  <si>
    <t>Hori Hori</t>
  </si>
  <si>
    <t>Getting Dirty</t>
  </si>
  <si>
    <t>Give Them a Dirt Nap</t>
  </si>
  <si>
    <t>Entrenched</t>
  </si>
  <si>
    <t>All in a Row</t>
  </si>
  <si>
    <t xml:space="preserve">Diagon Alley </t>
  </si>
  <si>
    <t>Buried Alive</t>
  </si>
  <si>
    <t>Shallow Grave</t>
  </si>
  <si>
    <t>Comes in Threes</t>
  </si>
  <si>
    <t>All Dug Out</t>
  </si>
  <si>
    <t>Threes a Crowd</t>
  </si>
  <si>
    <t>Keep Digging</t>
  </si>
  <si>
    <t>Dig Deep</t>
  </si>
  <si>
    <t>Seven Holes for Seven Aliens</t>
  </si>
  <si>
    <t>Five by Five</t>
  </si>
  <si>
    <t>Six Feet Under</t>
  </si>
  <si>
    <t>Don't Cross Me</t>
  </si>
  <si>
    <t>It's Aliens All the Way Down</t>
  </si>
  <si>
    <t>Holy Warrior</t>
  </si>
  <si>
    <t>Holier Than Thou</t>
  </si>
  <si>
    <t>--</t>
  </si>
  <si>
    <t>3's Horizontal</t>
  </si>
  <si>
    <t>3's Vertical</t>
  </si>
  <si>
    <t>3's Combined</t>
  </si>
  <si>
    <t>5's Vertical</t>
  </si>
  <si>
    <t>5's Horizontal</t>
  </si>
  <si>
    <t>4's Right Slash</t>
  </si>
  <si>
    <t>4's Left Slash</t>
  </si>
  <si>
    <t>5's Combined</t>
  </si>
  <si>
    <t>4 'Slashs Combined</t>
  </si>
  <si>
    <t>7's Vertical</t>
  </si>
  <si>
    <t>7's Horizontal</t>
  </si>
  <si>
    <t>Squares</t>
  </si>
  <si>
    <t>Crosses</t>
  </si>
  <si>
    <t>7's Combined</t>
  </si>
  <si>
    <t>Right</t>
  </si>
  <si>
    <t>Left</t>
  </si>
  <si>
    <t>Give Me Five</t>
  </si>
  <si>
    <t>Justice in Spades</t>
  </si>
  <si>
    <t>Dig in</t>
  </si>
  <si>
    <t>Strike the Earth</t>
  </si>
  <si>
    <t>Square off</t>
  </si>
  <si>
    <t>Pushing up Daisies</t>
  </si>
  <si>
    <t>Holed up</t>
  </si>
  <si>
    <t>Bury the Hatchet</t>
  </si>
  <si>
    <t>Cross-purposes</t>
  </si>
  <si>
    <t>A Hole Lot of Fun</t>
  </si>
  <si>
    <t>No Escape</t>
  </si>
  <si>
    <t>Light a Fire Under Kebiishi</t>
  </si>
  <si>
    <t>Kyo Ferry</t>
  </si>
  <si>
    <t>Retronaut</t>
  </si>
  <si>
    <t>Stay in There!</t>
  </si>
  <si>
    <t>Independence Day</t>
  </si>
  <si>
    <t>They're Closing in on Us...</t>
  </si>
  <si>
    <t>Don't Stop Digging Until You Hit Pay Dirt</t>
  </si>
  <si>
    <t>I Dig Therefore I Am</t>
  </si>
  <si>
    <t>Dig This!</t>
  </si>
  <si>
    <t>Dig Your Heels In</t>
  </si>
  <si>
    <t>Worm Food</t>
  </si>
  <si>
    <t>Know Where All the Aliens Are Buried</t>
  </si>
  <si>
    <t>Laid to Rest</t>
  </si>
  <si>
    <t>New Game Overall Time</t>
  </si>
  <si>
    <t>Leaderboard</t>
  </si>
  <si>
    <t>Start</t>
  </si>
  <si>
    <t>Cancel</t>
  </si>
  <si>
    <t>Submit</t>
  </si>
  <si>
    <t>Value</t>
  </si>
  <si>
    <t>Hex-&gt;Dec</t>
  </si>
  <si>
    <t>dacb</t>
  </si>
  <si>
    <t>$OldState$</t>
  </si>
  <si>
    <t>$NewState$</t>
  </si>
  <si>
    <t>$GameState$</t>
  </si>
  <si>
    <t>0xNda19=0_0xMdaca=$Mode$_0xH$Stage$=$Mem$_d0xH$GameState$=$OldState$_0xH$GameState$=$NewState$</t>
  </si>
  <si>
    <t>caff</t>
  </si>
  <si>
    <t>c</t>
  </si>
  <si>
    <t>$DeadState$</t>
  </si>
  <si>
    <t>$GameOver$</t>
  </si>
  <si>
    <t>0xNda19=0_0xMdaca=$Mode$S0xH$Stage$=$Mem$_d0xH$GameState$=$OldState$_0xH$GameState$=$NewState$Sd0xH$GameState$=$DeadState$_0xH$GameState$=$GameOver$</t>
  </si>
  <si>
    <t xml:space="preserve">Time (Frames) </t>
  </si>
  <si>
    <t>0xNda19=0_0xMdaca=$Mode$_d0xH$GameState$=$OldState$_0xH$GameState$=$NewState$</t>
  </si>
  <si>
    <t>Gates</t>
  </si>
  <si>
    <t>Old Game Overall Highest Stage</t>
  </si>
  <si>
    <t>Stage Last or Game Over</t>
  </si>
  <si>
    <t>0xNda19=0_0xMdaca=$Mode$_d0xH$GameState$=$DeadState$_0xH$GameState$=$GameOver$</t>
  </si>
  <si>
    <t>a</t>
  </si>
  <si>
    <t>b</t>
  </si>
  <si>
    <t>0.79.2.0</t>
  </si>
  <si>
    <t>PauseIf</t>
  </si>
  <si>
    <t>N:0xNda19=0_P:0xMdaca=0_P:0xHdacc=0S</t>
  </si>
  <si>
    <t>N:0xNda19=0_P:0xMdaca=1_P:0xHdacc=0S</t>
  </si>
  <si>
    <t>N:0xNda19=0_P:0xMdaca=0_N:0xNda19=0_P:0xHdacc=0_</t>
  </si>
  <si>
    <t>N:0xNda19=0_P:0xMdaca=1_N:0xNda19=0_P:0xHdacc=0_</t>
  </si>
  <si>
    <t>New Game Main Streets Time</t>
  </si>
  <si>
    <t>New Game Courtyard Time</t>
  </si>
  <si>
    <t>New Game Docks Time</t>
  </si>
  <si>
    <t>New Game Market Time</t>
  </si>
  <si>
    <t>Old Game Area 1 Time</t>
  </si>
  <si>
    <t>Old Game Area 2 Time</t>
  </si>
  <si>
    <t>Old Game Area 3 Time</t>
  </si>
  <si>
    <t>Old Game Area 4 Time</t>
  </si>
  <si>
    <t>Old Game Area 5 Time</t>
  </si>
  <si>
    <t>Dig 3 holes in a row (horizontally or vertically) in the 'New Game' mode</t>
  </si>
  <si>
    <t>Dig 5 holes in a row (horizontally or vertically) in the 'New Game' mode</t>
  </si>
  <si>
    <t>Dig 4 holes in a square in the 'New Game' mode</t>
  </si>
  <si>
    <t>Dig 4 holes diagonally (slanted right or left) in the 'New Game' mode</t>
  </si>
  <si>
    <t>Dig 5 holes in a cross in the 'New Game' mode</t>
  </si>
  <si>
    <t>Dig 7 holes in a row (horizontally or vertically) in the 'New Game' mode</t>
  </si>
  <si>
    <t>Stand over a lantern while it's on in the 'New Game' mode</t>
  </si>
  <si>
    <t>Travel over the river in a boat in the 'New Game' mode</t>
  </si>
  <si>
    <t>See an alien invasion in the 'Old Game' mode</t>
  </si>
  <si>
    <t>Survive an alien invasion in the 'Old Game' mode</t>
  </si>
  <si>
    <t>Dig 3 holes in a row (horizontally or vertically) in the 'Old Game' mode</t>
  </si>
  <si>
    <t>Dig 5 holes in a row (horizontally or vertically) in the 'Old Game' mode</t>
  </si>
  <si>
    <t>Dig 5 holes in a cross in the 'Old Game' mode</t>
  </si>
  <si>
    <t>Dig 7 holes in a row (horizontally or vertically) in the 'Old Game' mode</t>
  </si>
  <si>
    <t>0xNda19=0_0xMdaca=$Mode$S0x$5thPlace$&gt;=$5thValue$_0x$5thPlace$&lt;=9S0x$6thPlace$&gt;=$6thValue$_0x$6thPlace$&lt;=9</t>
  </si>
  <si>
    <t>0xNda19=0_0xMdaca=1S0xLdaf0&gt;=2_0xLdaf0&lt;=9S0xLdaef&gt;=0_0xLdaef&lt;=9</t>
  </si>
  <si>
    <t>0xLdaef*100000_0xLdaf0*10000_0xLdaf1*1000_0xLdaf2*100_0xLdaf3*10_0xLdaf4</t>
  </si>
  <si>
    <t>0xUfa3a*100000_0xLfa3a*10000_0xUfa3b*1000_0xLfa3b*100_0xUfa3c*10_0xLfa3c</t>
  </si>
  <si>
    <t>0xUfa24*10_0xLfa24</t>
  </si>
  <si>
    <t>Lower?</t>
  </si>
  <si>
    <t>Old Game Champion</t>
  </si>
  <si>
    <t>Old Game Pro</t>
  </si>
  <si>
    <t>Old Game Rookie</t>
  </si>
  <si>
    <t>New Game Champion</t>
  </si>
  <si>
    <t>New Game Pro</t>
  </si>
  <si>
    <t>New Game Rookie</t>
  </si>
  <si>
    <t>The Old Game mode highest score from the first stage until the player dies</t>
  </si>
  <si>
    <t>The time it takes to complete the New Game mode Main Streets (stages 1-3)</t>
  </si>
  <si>
    <t>The time it takes to complete the New Game mode Courtyard (stages 4-6)</t>
  </si>
  <si>
    <t>The time it takes to complete the New Game mode Docks (stages 7-9)</t>
  </si>
  <si>
    <t>The time it takes to complete the New Game mode Market (stages 10-12)</t>
  </si>
  <si>
    <t>The time it takes to complete all New Game mode stages (stages 1-12)</t>
  </si>
  <si>
    <t>The New Game mode score from the first stage until the player dies</t>
  </si>
  <si>
    <t>The time it takes to complete the Old Game mode Area 1 (stages 1-4)</t>
  </si>
  <si>
    <t>The time it takes to complete the Old Game mode Area 2 (Stages 5-8)</t>
  </si>
  <si>
    <t>The time it takes to complete the Old Game mode Area 3 (Stages 9-12)</t>
  </si>
  <si>
    <t>The time it takes to complete the Old Game mode Area 4 (Stages 13-16)</t>
  </si>
  <si>
    <t>The time it takes to complete the Old Game mode Area 5 (Stages 17-20)</t>
  </si>
  <si>
    <t>The Old Game mode highest stage number reached from the first stage until the player dies</t>
  </si>
  <si>
    <t>Old Game Overall Highest Score</t>
  </si>
  <si>
    <t>1=0</t>
  </si>
  <si>
    <t>M:0xHda1f=0</t>
  </si>
  <si>
    <t>Reset Safe</t>
  </si>
  <si>
    <t>Triggers?</t>
  </si>
  <si>
    <t>Code Notes</t>
  </si>
  <si>
    <t>Spelling</t>
  </si>
  <si>
    <t>Ready?</t>
  </si>
  <si>
    <t>Beat the 'New Game' mode market (stages 10-12)</t>
  </si>
  <si>
    <t>Beat the 'New Game' mode main streets (stages 1-3)</t>
  </si>
  <si>
    <t>Beat the 'New Game' mode courtyard (stages 4-6)</t>
  </si>
  <si>
    <t>Beat the 'New Game' mode docks (stages 7-9)</t>
  </si>
  <si>
    <t>Beat the 'New Game' mode main streets (stages 1-3) without dying</t>
  </si>
  <si>
    <t>Beat the 'New Game' mode courtyard (stages 4-6) without dying</t>
  </si>
  <si>
    <t>Beat the 'New Game' mode docks (stages 7-9) without dying</t>
  </si>
  <si>
    <t>Beat the 'New Game' mode market (stages 10-12) without dying</t>
  </si>
  <si>
    <t>Beat 1 'Old Game' mode stage in a row without dying</t>
  </si>
  <si>
    <t>Beat 3 'Old Game' mode stages in a row without dying</t>
  </si>
  <si>
    <t>Beat 5 'Old Game' mode stages in a row without dying</t>
  </si>
  <si>
    <t>Beat the 'Old Game' mode area 1 (stages 1-4)</t>
  </si>
  <si>
    <t>Beat the 'Old Game' mode area 2 (stages 5-8)</t>
  </si>
  <si>
    <t>Beat the 'Old Game' mode area 3 (stages 9-12)</t>
  </si>
  <si>
    <t>Beat the 'Old Game' mode area 4 (stages 13-16)</t>
  </si>
  <si>
    <t>Beat the 'Old Game' mode area 5 (stages 17-20)</t>
  </si>
  <si>
    <t>Don't let an alien escape from a hole for an entire stage in the 'Old Game' mode</t>
  </si>
  <si>
    <t>Don't let an alien escape from a hole for an entire stage in the 'New Game'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</si>
</sst>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776D4"/>
        <bgColor indexed="64"/>
      </patternFill>
    </fill>
    <fill>
      <patternFill patternType="solid">
        <fgColor rgb="FFA66BD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21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1" fillId="0" borderId="0" xfId="0" applyFont="1" applyFill="1"/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0" xfId="0" quotePrefix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0" fontId="0" fillId="4" borderId="0" xfId="0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0" fontId="0" fillId="3" borderId="0" xfId="0" applyFill="1"/>
    <xf numFmtId="0" fontId="2" fillId="0" borderId="0" xfId="0" applyFont="1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8" borderId="0" xfId="0" quotePrefix="1" applyFill="1"/>
  </cellXfs>
  <cellStyles count="1">
    <cellStyle name="Normal" xfId="0" builtinId="0"/>
  </cellStyles>
  <dxfs count="128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A66BD3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66BD3"/>
      <color rgb="FFB776D4"/>
      <color rgb="FFB973CF"/>
      <color rgb="FFAD59C7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203"/>
  <sheetViews>
    <sheetView topLeftCell="A82" workbookViewId="0">
      <selection activeCell="A57" sqref="A57:A95"/>
    </sheetView>
  </sheetViews>
  <sheetFormatPr defaultRowHeight="15" x14ac:dyDescent="0.25"/>
  <sheetData>
    <row r="1" spans="1:1" x14ac:dyDescent="0.25">
      <c r="A1" t="s">
        <v>278</v>
      </c>
    </row>
    <row r="2" spans="1:1" x14ac:dyDescent="0.25">
      <c r="A2" t="s">
        <v>64</v>
      </c>
    </row>
    <row r="3" spans="1:1" x14ac:dyDescent="0.25">
      <c r="A3" t="str">
        <f ca="1">TEXT(ROW()+159795,"000")&amp;":"&amp;CHAR(34)&amp;INDIRECT("Achievements!K"&amp;(ROW()-1))&amp;CHAR(34)&amp;":"&amp;INDIRECT("Achievements!D"&amp;(ROW()-1))&amp;":"&amp;INDIRECT("Achievements!G"&amp;(ROW()-1))&amp;"::::Etron:"&amp;INDIRECT("Achievements!F"&amp;(ROW()-1))&amp;":::::"&amp;TEXT(INDIRECT("Achievements!J"&amp;(ROW()-1)),"00000")</f>
        <v>159798:"0xNda19=0_0xMdaca=1_d0xHdacd=2_0xHdacd=3":Dig in:Beat the 'New Game' mode main streets (stages 1-3)::::Etron:3:::::179518</v>
      </c>
    </row>
    <row r="4" spans="1:1" x14ac:dyDescent="0.25">
      <c r="A4" s="9" t="str">
        <f t="shared" ref="A4:A56" ca="1" si="0">TEXT(ROW()+159795,"000")&amp;":"&amp;CHAR(34)&amp;INDIRECT("Achievements!K"&amp;(ROW()-1))&amp;CHAR(34)&amp;":"&amp;INDIRECT("Achievements!D"&amp;(ROW()-1))&amp;":"&amp;INDIRECT("Achievements!G"&amp;(ROW()-1))&amp;"::::Etron:"&amp;INDIRECT("Achievements!F"&amp;(ROW()-1))&amp;":::::"&amp;TEXT(INDIRECT("Achievements!J"&amp;(ROW()-1)),"00000")</f>
        <v>159799:"0xNda19=0_0xMdaca=1_d0xHdacd=5_0xHdacd=6":Hori Hori:Beat the 'New Game' mode courtyard (stages 4-6)::::Etron:5:::::179519</v>
      </c>
    </row>
    <row r="5" spans="1:1" x14ac:dyDescent="0.25">
      <c r="A5" s="9" t="str">
        <f t="shared" ca="1" si="0"/>
        <v>159800:"0xNda19=0_0xMdaca=1_d0xHdacd=8_0xHdacd=9":Dig Deep:Beat the 'New Game' mode docks (stages 7-9)::::Etron:10:::::179520</v>
      </c>
    </row>
    <row r="6" spans="1:1" x14ac:dyDescent="0.25">
      <c r="A6" s="9" t="str">
        <f t="shared" ca="1" si="0"/>
        <v>159801:"0xNda19=0_0xMdaca=1_d0xHdacd=11_0xHdacd=12":Can You Dig It?:Beat the 'New Game' mode market (stages 10-12)::::Etron:25:::::179521</v>
      </c>
    </row>
    <row r="7" spans="1:1" x14ac:dyDescent="0.25">
      <c r="A7" s="9" t="str">
        <f t="shared" ca="1" si="0"/>
        <v>159802:"R:0xNda19=1_0xMdaca=1_M:0xHdad1&gt;d0xHdad1.5.":Buried Alive:Bury 5 aliens in the 'New Game' mode::::Etron:2:::::179522</v>
      </c>
    </row>
    <row r="8" spans="1:1" x14ac:dyDescent="0.25">
      <c r="A8" s="9" t="str">
        <f t="shared" ca="1" si="0"/>
        <v>159803:"R:0xNda19=1_0xMdaca=1_M:0xHdad1&gt;d0xHdad1.15.":Bury the Hatchet:Bury 15 aliens in the 'New Game' mode::::Etron:3:::::179523</v>
      </c>
    </row>
    <row r="9" spans="1:1" x14ac:dyDescent="0.25">
      <c r="A9" s="9" t="str">
        <f t="shared" ca="1" si="0"/>
        <v>159804:"R:0xNda19=1_0xMdaca=1_M:0xHdad1&gt;d0xHdad1.30.":Pushing up Daisies:Bury 30 aliens in the 'New Game' mode::::Etron:5:::::179524</v>
      </c>
    </row>
    <row r="10" spans="1:1" x14ac:dyDescent="0.25">
      <c r="A10" s="9" t="str">
        <f t="shared" ca="1" si="0"/>
        <v>159805:"R:0xNda19=1_0xMdaca=1_M:0xHdad2&gt;d0xHdad2.5.":Give Them a Dirt Nap:Bury 5 super aliens in the 'New Game' mode::::Etron:3:::::179525</v>
      </c>
    </row>
    <row r="11" spans="1:1" x14ac:dyDescent="0.25">
      <c r="A11" s="9" t="str">
        <f t="shared" ca="1" si="0"/>
        <v>159806:"R:0xNda19=1_0xMdaca=1_M:0xHdad2&gt;d0xHdad2.15.":Worm Food:Bury 15 super aliens in the 'New Game' mode::::Etron:5:::::179526</v>
      </c>
    </row>
    <row r="12" spans="1:1" x14ac:dyDescent="0.25">
      <c r="A12" s="9" t="str">
        <f t="shared" ca="1" si="0"/>
        <v>159807:"R:0xNda19=1_0xMdaca=1_M:0xHdad2&gt;d0xHdad2.30.":Know Where All the Aliens Are Buried:Bury 30 super aliens in the 'New Game' mode::::Etron:10:::::179527</v>
      </c>
    </row>
    <row r="13" spans="1:1" x14ac:dyDescent="0.25">
      <c r="A13" s="9" t="str">
        <f t="shared" ca="1" si="0"/>
        <v>159808:"0xNda19=0_0xMdaca=1S0xLdaf0&gt;=2_0xLdaf0&lt;=9S0xLdaef&gt;=1_0xLdaef&lt;=9":New Game Rookie:Get 20,000 points in the 'New Game' mode::::Etron:3:::::179528</v>
      </c>
    </row>
    <row r="14" spans="1:1" x14ac:dyDescent="0.25">
      <c r="A14" s="9" t="str">
        <f t="shared" ca="1" si="0"/>
        <v>159809:"0xNda19=0_0xMdaca=1S0xLdaf0&gt;=5_0xLdaf0&lt;=9S0xLdaef&gt;=1_0xLdaef&lt;=9":New Game Pro:Get 50,000 points in the 'New Game' mode::::Etron:5:::::179529</v>
      </c>
    </row>
    <row r="15" spans="1:1" x14ac:dyDescent="0.25">
      <c r="A15" s="9" t="str">
        <f t="shared" ca="1" si="0"/>
        <v>159810:"0xNda19=0_0xMdaca=1S0xLdaf0&gt;=8_0xLdaf0&lt;=9S0xLdaef&gt;=1_0xLdaef&lt;=9":New Game Champion:Get 80,000 points in the 'New Game' mode::::Etron:10:::::179530</v>
      </c>
    </row>
    <row r="16" spans="1:1" x14ac:dyDescent="0.25">
      <c r="A16" s="9" t="str">
        <f t="shared" ca="1" si="0"/>
        <v>159811:"N:d0xHda4c=61_R:0xHda4c=65_N:d0xHdacb=4_0xHdacb=5.1._N:d0xHdacb=5_0xHdacb=6":No Escape:Don't let an alien escape from a hole for an entire stage in the 'New Game' mode::::Etron:3:::::179531</v>
      </c>
    </row>
    <row r="17" spans="1:1" x14ac:dyDescent="0.25">
      <c r="A17" s="9" t="str">
        <f t="shared" ca="1" si="0"/>
        <v>159812:"N:0xNda19=0_P:0xMdaca=0_P:0xHdacc=0S0xH9802=128_0xH9804=128_0xH9806=128S0xH9802=128_0xH9842=128_0xH9882=128S0xH9804=128_0xH9806=128_0xH9808=128S0xH9804=128_0xH9844=128_0xH9884=128S0xH9806=128_0xH9808=128_0xH980A=128S0xH9806=128_0xH9846=128_0xH9886=128S0xH9808=128_0xH980A=128_0xH980C=128S0xH980A=128_0xH980C=128_0xH980E=128S0xH980A=128_0xH984A=128_0xH988A=128S0xH980C=128_0xH980E=128_0xH9810=128S0xH980C=128_0xH984C=128_0xH988C=128S0xH980E=128_0xH9810=128_0xH9812=128S0xH980E=128_0xH984E=128_0xH988E=128S0xH9810=128_0xH9850=128_0xH9890=128S0xH9812=128_0xH9852=128_0xH9892=128S0xH9842=128_0xH9882=128_0xH98C2=128S0xH9844=128_0xH9884=128_0xH98C4=128S0xH9846=128_0xH9886=128_0xH98C6=128S0xH9848=128_0xH9888=128_0xH98C8=128S0xH984C=128_0xH984E=128_0xH9850=128S0xH984C=128_0xH988C=128_0xH98CC=128S0xH984E=128_0xH9850=128_0xH9852=128S0xH984E=128_0xH988E=128_0xH98CE=128S0xH9852=128_0xH9892=128_0xH98D2=128S0xH9880=128_0xH9882=128_0xH9884=128S0xH9882=128_0xH9884=128_0xH9886=128S0xH9882=128_0xH98C2=128_0xH9902=128S0xH9884=128_0xH9886=128_0xH9888=128S0xH9884=128_0xH98C4=128_0xH9904=128S0xH9886=128_0xH9888=128_0xH988A=128S0xH9886=128_0xH98C6=128_0xH9906=128S0xH9888=128_0xH988A=128_0xH988C=128S0xH988A=128_0xH988C=128_0xH988E=128S0xH988C=128_0xH988E=128_0xH9890=128S0xH988C=128_0xH98CC=128_0xH990C=128S0xH988E=128_0xH9890=128_0xH9892=128S0xH988E=128_0xH98CE=128_0xH990E=128S0xH9892=128_0xH98D2=128_0xH9912=128S0xH98C0=128_0xH9900=128_0xH9940=128S0xH98C2=128_0xH9902=128_0xH9942=128S0xH98C4=128_0xH9904=128_0xH9944=128S0xH98C6=128_0xH9906=128_0xH9946=128S0xH98CC=128_0xH98CE=128_0xH98D0=128S0xH98CC=128_0xH990C=128_0xH994C=128S0xH98CE=128_0xH98D0=128_0xH98D2=128S0xH98CE=128_0xH990E=128_0xH994E=128S0xH98D2=128_0xH9912=128_0xH9952=128S0xH9900=128_0xH9902=128_0xH9904=128S0xH9902=128_0xH9904=128_0xH9906=128S0xH9902=128_0xH9942=128_0xH9982=128S0xH9904=128_0xH9906=128_0xH9908=128S0xH9904=128_0xH9944=128_0xH9984=128S0xH9906=128_0xH9908=128_0xH990A=128S0xH9906=128_0xH9946=128_0xH9986=128S0xH9908=128_0xH990A=128_0xH990C=128S0xH9908=128_0xH9948=128_0xH9988=128S0xH990A=128_0xH990C=128_0xH990E=128S0xH990C=128_0xH990E=128_0xH9910=128S0xH990C=128_0xH994C=128_0xH998C=128S0xH990E=128_0xH9910=128_0xH9912=128S0xH990E=128_0xH994E=128_0xH998E=128S0xH9940=128_0xH9942=128_0xH9944=128S0xH9940=128_0xH9980=128_0xH99C0=128S0xH9942=128_0xH9982=128_0xH99C2=128S0xH9944=128_0xH9984=128_0xH99C4=128S0xH9946=128_0xH9986=128_0xH99C6=128S0xH9948=128_0xH994A=128_0xH994C=128S0xH9948=128_0xH9988=128_0xH99C8=128S0xH994A=128_0xH994C=128_0xH994E=128S0xH994C=128_0xH994E=128_0xH9950=128S0xH994C=128_0xH998C=128_0xH99CC=128S0xH994E=128_0xH9950=128_0xH9952=128S0xH994E=128_0xH998E=128_0xH99CE=128S0xH9950=128_0xH9990=128_0xH99D0=128S0xH9980=128_0xH9982=128_0xH9984=128S0xH9980=128_0xH99C0=128_0xH9A00=128S0xH9982=128_0xH9984=128_0xH9986=128S0xH9982=128_0xH99C2=128_0xH9A02=128S0xH9984=128_0xH99C4=128_0xH9A04=128S0xH9986=128_0xH99C6=128_0xH9A06=128S0xH9988=128_0xH99C8=128_0xH9A08=128S0xH998C=128_0xH99CC=128_0xH9A0C=128S0xH998E=128_0xH9990=128_0xH9992=128S0xH998E=128_0xH99CE=128_0xH9A0E=128S0xH99C0=128_0xH99C2=128_0xH99C4=128S0xH99C2=128_0xH99C4=128_0xH99C6=128S0xH99C4=128_0xH99C6=128_0xH99C8=128S0xH9A00=128_0xH9A02=128_0xH9A04=128S0xH9A02=128_0xH9A04=128_0xH9A06=128S0xH9A04=128_0xH9A06=128_0xH9A08=128S0xH9A06=128_0xH9A08=128_0xH9A0A=128S0xH9A08=128_0xH9A0A=128_0xH9A0C=128S0xH9A0A=128_0xH9A0C=128_0xH9A0E=128S0xH9A0C=128_0xH9A0E=128_0xH9A10=128":Comes in Threes:Dig 3 holes in a row (horizontally or vertically) in the 'New Game' mode::::Etron:1:::::179532</v>
      </c>
    </row>
    <row r="18" spans="1:1" x14ac:dyDescent="0.25">
      <c r="A18" s="9" t="str">
        <f t="shared" ca="1" si="0"/>
        <v>159813:"N:0xNda19=0_P:0xMdaca=0_P:0xHdacc=0S0xH9802=128_0xH9804=128_0xH9806=128_0xH9808=128_0xH980A=128S0xH9804=128_0xH9806=128_0xH9808=128_0xH980A=128_0xH980C=128S0xH9804=128_0xH9844=128_0xH9884=128_0xH98C4=128_0xH9904=128S0xH9806=128_0xH9808=128_0xH980A=128_0xH980C=128_0xH980E=128S0xH9806=128_0xH9846=128_0xH9886=128_0xH98C6=128_0xH9906=128S0xH9808=128_0xH980A=128_0xH980C=128_0xH980E=128_0xH9810=128S0xH980A=128_0xH980C=128_0xH980E=128_0xH9810=128_0xH9812=128S0xH980C=128_0xH984C=128_0xH988C=128_0xH98CC=128_0xH990C=128S0xH980E=128_0xH984E=128_0xH988E=128_0xH98CE=128_0xH990E=128S0xH9844=128_0xH9884=128_0xH98C4=128_0xH9904=128_0xH9944=128S0xH9846=128_0xH9886=128_0xH98C6=128_0xH9906=128_0xH9946=128S0xH984C=128_0xH988C=128_0xH98CC=128_0xH990C=128_0xH994C=128S0xH984E=128_0xH988E=128_0xH98CE=128_0xH990E=128_0xH994E=128S0xH9852=128_0xH9892=128_0xH98D2=128_0xH9912=128_0xH9952=128S0xH9880=128_0xH9882=128_0xH9884=128_0xH9886=128_0xH9888=128S0xH9882=128_0xH9884=128_0xH9886=128_0xH9888=128_0xH988A=128S0xH9884=128_0xH9886=128_0xH9888=128_0xH988A=128_0xH988C=128S0xH9884=128_0xH98C4=128_0xH9904=128_0xH9944=128_0xH9984=128S0xH9886=128_0xH9888=128_0xH988A=128_0xH988C=128_0xH988E=128S0xH9886=128_0xH98C6=128_0xH9906=128_0xH9946=128_0xH9986=128S0xH9888=128_0xH988A=128_0xH988C=128_0xH988E=128_0xH9890=128S0xH988A=128_0xH988C=128_0xH988E=128_0xH9890=128_0xH9892=128S0xH988C=128_0xH98CC=128_0xH990C=128_0xH994C=128_0xH998C=128S0xH988E=128_0xH98CE=128_0xH990E=128_0xH994E=128_0xH998E=128S0xH98C4=128_0xH9904=128_0xH9944=128_0xH9984=128_0xH99C4=128S0xH98C6=128_0xH9906=128_0xH9946=128_0xH9986=128_0xH99C6=128S0xH98CC=128_0xH990C=128_0xH994C=128_0xH998C=128_0xH99CC=128S0xH98CE=128_0xH990E=128_0xH994E=128_0xH998E=128_0xH99CE=128S0xH9904=128_0xH9906=128_0xH9908=128_0xH990A=128_0xH990C=128S0xH9904=128_0xH9944=128_0xH9984=128_0xH99C4=128_0xH9A04=128S0xH9906=128_0xH9908=128_0xH990A=128_0xH990C=128_0xH990E=128S0xH9906=128_0xH9946=128_0xH9986=128_0xH99C6=128_0xH9A06=128S0xH9908=128_0xH9948=128_0xH9988=128_0xH99C8=128_0xH9A08=128S0xH990C=128_0xH994C=128_0xH998C=128_0xH99CC=128_0xH9A0C=128S0xH990E=128_0xH994E=128_0xH998E=128_0xH99CE=128_0xH9A0E=128S0xH99C0=128_0xH99C2=128_0xH99C4=128_0xH99C6=128_0xH99C8=128S0xH9A00=128_0xH9A02=128_0xH9A04=128_0xH9A06=128_0xH9A08=128S0xH9A02=128_0xH9A04=128_0xH9A06=128_0xH9A08=128_0xH9A0A=128S0xH9A04=128_0xH9A06=128_0xH9A08=128_0xH9A0A=128_0xH9A0C=128S0xH9A06=128_0xH9A08=128_0xH9A0A=128_0xH9A0C=128_0xH9A0E=128S0xH9A08=128_0xH9A0A=128_0xH9A0C=128_0xH9A0E=128_0xH9A10=128":Give Me Five:Dig 5 holes in a row (horizontally or vertically) in the 'New Game' mode::::Etron:2:::::179533</v>
      </c>
    </row>
    <row r="19" spans="1:1" x14ac:dyDescent="0.25">
      <c r="A19" s="9" t="str">
        <f t="shared" ca="1" si="0"/>
        <v>159814:"N:0xNda19=0_P:0xMdaca=0_P:0xHdacc=0S0xH9804=128_0xH9806=128_0xH9844=128_0xH9846=128S0xH980A=128_0xH980C=128_0xH984A=128_0xH984C=128S0xH9844=128_0xH9846=128_0xH9884=128_0xH9886=128S0xH98C6=128_0xH98C8=128_0xH9906=128_0xH9908=128S0xH9902=128_0xH9904=128_0xH9942=128_0xH9944=128S0xH990A=128_0xH990C=128_0xH994A=128_0xH994C=128S0xH990C=128_0xH990E=128_0xH994C=128_0xH994E=128S0xH99C0=128_0xH99C2=128_0xH9A00=128_0xH9A02=128S0xH99C6=128_0xH99C8=128_0xH9A06=128_0xH9A08=128S0xH99CC=128_0xH99CE=128_0xH9A0C=128_0xH9A0E=128":Square off:Dig 4 holes in a square in the 'New Game' mode::::Etron:3:::::179534</v>
      </c>
    </row>
    <row r="20" spans="1:1" x14ac:dyDescent="0.25">
      <c r="A20" s="9" t="str">
        <f t="shared" ca="1" si="0"/>
        <v>159815:"N:0xNda19=0_P:0xMdaca=0_P:0xHdacc=0S0xH980C=128_0xH984A=128_0xH9888=128_0xH98C6=128S0xH9840=128_0xH9882=128_0xH98C4=128_0xH9906=128S0xH984A=128_0xH988C=128_0xH98CE=128_0xH9910=128S0xH984A=128_0xH9888=128_0xH98C6=128_0xH9904=128S0xH984C=128_0xH988E=128_0xH98D0=128_0xH9912=128S0xH9884=128_0xH98C6=128_0xH9908=128_0xH994A=128S0xH9886=128_0xH98C8=128_0xH990A=128_0xH994C=128S0xH9888=128_0xH98C6=128_0xH9904=128_0xH9942=128S0xH9890=128_0xH98CE=128_0xH990C=128_0xH994A=128S0xH98C6=128_0xH9908=128_0xH994A=128_0xH998C=128S0xH98C6=128_0xH9904=128_0xH9942=128_0xH9980=128S0xH98CE=128_0xH990C=128_0xH994A=128_0xH9988=128S0xH990C=128_0xH994E=128_0xH9990=128_0xH99D2=128S0xH990C=128_0xH994A=128_0xH9988=128_0xH99C6=128S0xH9942=128_0xH9984=128_0xH99C6=128_0xH9A08=128":Diagon Alley :Dig 4 holes diagonally (slanted right or left) in the 'New Game' mode::::Etron:4:::::179535</v>
      </c>
    </row>
    <row r="21" spans="1:1" x14ac:dyDescent="0.25">
      <c r="A21" s="9" t="str">
        <f t="shared" ca="1" si="0"/>
        <v>159816:"N:0xNda19=0_P:0xMdaca=0_P:0xHdacc=0S0xH9886=128_0xH9846=128_0xH9888=128_0xH98C6=128_0xH9884=128S0xH990E=128_0xH98CE=128_0xH9910=128_0xH994E=128_0xH990C=128":Don't Cross Me:Dig 5 holes in a cross in the 'New Game' mode::::Etron:5:::::179536</v>
      </c>
    </row>
    <row r="22" spans="1:1" x14ac:dyDescent="0.25">
      <c r="A22" s="9" t="str">
        <f t="shared" ca="1" si="0"/>
        <v>159817:"N:0xNda19=0_P:0xMdaca=0_P:0xHdacc=0S0xH9804=128_0xH9844=128_0xH9884=128_0xH98C4=128_0xH9904=128_0xH9944=128_0xH9984=128S0xH9806=128_0xH9846=128_0xH9886=128_0xH98C6=128_0xH9906=128_0xH9946=128_0xH9986=128S0xH980C=128_0xH984C=128_0xH988C=128_0xH98CC=128_0xH990C=128_0xH994C=128_0xH998C=128S0xH980E=128_0xH984E=128_0xH988E=128_0xH98CE=128_0xH990E=128_0xH994E=128_0xH998E=128S0xH9844=128_0xH9884=128_0xH98C4=128_0xH9904=128_0xH9944=128_0xH9984=128_0xH99C4=128S0xH9846=128_0xH9886=128_0xH98C6=128_0xH9906=128_0xH9946=128_0xH9986=128_0xH99C6=128S0xH984C=128_0xH988C=128_0xH98CC=128_0xH990C=128_0xH994C=128_0xH998C=128_0xH99CC=128S0xH984E=128_0xH988E=128_0xH98CE=128_0xH990E=128_0xH994E=128_0xH998E=128_0xH99CE=128S0xH9880=128_0xH9882=128_0xH9884=128_0xH9886=128_0xH9888=128_0xH988A=128_0xH988C=128S0xH9882=128_0xH9884=128_0xH9886=128_0xH9888=128_0xH988A=128_0xH988C=128_0xH988E=128S0xH9884=128_0xH9886=128_0xH9888=128_0xH988A=128_0xH988C=128_0xH988E=128_0xH9890=128S0xH9884=128_0xH98C4=128_0xH9904=128_0xH9944=128_0xH9984=128_0xH99C4=128_0xH9A04=128S0xH9886=128_0xH9888=128_0xH988A=128_0xH988C=128_0xH988E=128_0xH9890=128_0xH9892=128S0xH9886=128_0xH98C6=128_0xH9906=128_0xH9946=128_0xH9986=128_0xH99C6=128_0xH9A06=128S0xH988C=128_0xH98CC=128_0xH990C=128_0xH994C=128_0xH998C=128_0xH99CC=128_0xH9A0C=128S0xH988E=128_0xH98CE=128_0xH990E=128_0xH994E=128_0xH998E=128_0xH99CE=128_0xH9A0E=128S0xH9A20=128_0xH9A22=128_0xH9A24=128_0xH9A26=128_0xH9A28=128_0xH9A2A=128_0xH9A2C=128":Seven Holes for Seven Aliens:Dig 7 holes in a row (horizontally or vertically) in the 'New Game' mode::::Etron:5:::::179537</v>
      </c>
    </row>
    <row r="23" spans="1:1" x14ac:dyDescent="0.25">
      <c r="A23" s="9" t="str">
        <f t="shared" ca="1" si="0"/>
        <v>159818:"N:0xNda19=0_P:0xMdaca=0_N:0xNda19=0_P:0xHdacc=0_R:0xNda19=1_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M:0=1.25.":Getting Dirty:Dig 25 holes in the 'New Game' mode::::Etron:1:::::179538</v>
      </c>
    </row>
    <row r="24" spans="1:1" x14ac:dyDescent="0.25">
      <c r="A24" s="9" t="str">
        <f t="shared" ca="1" si="0"/>
        <v>159819:"N:0xNda19=0_P:0xMdaca=0_N:0xNda19=0_P:0xHdacc=0_R:0xNda19=1_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M:0=1.50.":Entrenched:Dig 50 holes in the 'New Game' mode::::Etron:3:::::179539</v>
      </c>
    </row>
    <row r="25" spans="1:1" x14ac:dyDescent="0.25">
      <c r="A25" s="9" t="str">
        <f t="shared" ca="1" si="0"/>
        <v>159820:"N:0xNda19=0_P:0xMdaca=0_N:0xNda19=0_P:0xHdacc=0_R:0xNda19=1_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M:0=1.100.":Holier Than Thou:Dig 100 holes in the 'New Game' mode::::Etron:5:::::179540</v>
      </c>
    </row>
    <row r="26" spans="1:1" x14ac:dyDescent="0.25">
      <c r="A26" s="9" t="str">
        <f t="shared" ca="1" si="0"/>
        <v>159821:"N:0xNda19=0_P:0xMdaca=0_P:0xHdacc=0SN:d0xH9804=104_0xH9804=106_0xUca0b=2_0xUca0d=0SN:d0xH9808=104_0xH9808=106_0xUca0b=4_0xUca0d=0SN:d0xH984E=104_0xH984E=106_0xUca0b=7_0xUca0d=1SN:d0xH9884=104_0xH9884=106_0xUca0b=2_0xUca0d=2SN:d0xH9888=104_0xH9888=106_0xUca0b=4_0xUca0d=2SN:d0xH98C4=104_0xH98C4=106_0xUca0b=2_0xUca0d=3SN:d0xH98CE=104_0xH98CE=106_0xUca0b=7_0xUca0d=3SN:d0xH98D0=104_0xH98D0=106_0xUca0b=8_0xUca0d=3SN:d0xH9900=104_0xH9900=106_0xUca0b=0_0xUca0d=4SN:d0xH9904=104_0xH9904=106_0xUca0b=2_0xUca0d=4SN:d0xH990A=104_0xH990A=106_0xUca0b=5_0xUca0d=4SN:d0xH9912=104_0xH9912=106_0xUca0b=9_0xUca0d=4SN:d0xH994E=104_0xH994E=106_0xUca0b=7_0xUca0d=5SN:d0xH9984=104_0xH9984=106_0xUca0b=2_0xUca0d=6SN:d0xH998A=104_0xH998A=106_0xUca0b=5_0xUca0d=6SN:d0xH99CE=104_0xH99CE=106_0xUca0b=7_0xUca0d=7SN:d0xH99D0=104_0xH99D0=106_0xUca0b=8_0xUca0d=7SN:d0xH9A08=104_0xH9A08=106_0xUca0b=4_0xUca0d=8":Light a Fire Under Kebiishi:Stand over a lantern while it's on in the 'New Game' mode::::Etron:2:::::179541</v>
      </c>
    </row>
    <row r="27" spans="1:1" x14ac:dyDescent="0.25">
      <c r="A27" s="9" t="str">
        <f t="shared" ca="1" si="0"/>
        <v>159822:"0xNda19=0_0xMdaca=1_0xHdacd&gt;=6_0xHdacd&lt;=8Sd0xUca0b=6_0xUca0b=5_0xUca0d=0Sd0xUca0b=5_0xUca0b=6_0xUca0d=0":Kyo Ferry:Travel over the river in a boat in the 'New Game' mode::::Etron:2:::::179542</v>
      </c>
    </row>
    <row r="28" spans="1:1" x14ac:dyDescent="0.25">
      <c r="A28" s="9" t="str">
        <f t="shared" ca="1" si="0"/>
        <v>159823:"0xMdaca=1_0xNda19&lt;d0xNda19.1._N:d0xHdacd=2_0xHdacd=3_R:0xNda19=1_R:0xHdace&lt;d0xHdace":Steel Thy Shovel:Beat the 'New Game' mode main streets (stages 1-3) without dying::::Etron:5:::::179543</v>
      </c>
    </row>
    <row r="29" spans="1:1" x14ac:dyDescent="0.25">
      <c r="A29" s="9" t="str">
        <f t="shared" ca="1" si="0"/>
        <v>159824:"0xMdaca=1_N:d0xHdacd=2_0xHdacd=3.1._N:d0xHdacd=5_0xHdacd=6_R:0xNda19=1_R:0xHdace&lt;d0xHdace":Strike the Earth:Beat the 'New Game' mode courtyard (stages 4-6) without dying::::Etron:5:::::179544</v>
      </c>
    </row>
    <row r="30" spans="1:1" x14ac:dyDescent="0.25">
      <c r="A30" s="9" t="str">
        <f t="shared" ca="1" si="0"/>
        <v>159825:"0xMdaca=1_N:d0xHdacd=5_0xHdacd=6.1._N:d0xHdacd=8_0xHdacd=9_R:0xNda19=1_R:0xHdace&lt;d0xHdace":For Shovelry:Beat the 'New Game' mode docks (stages 7-9) without dying::::Etron:10:::::179545</v>
      </c>
    </row>
    <row r="31" spans="1:1" x14ac:dyDescent="0.25">
      <c r="A31" s="9" t="str">
        <f t="shared" ca="1" si="0"/>
        <v>159826:"0xMdaca=1_N:d0xHdacd=8_0xHdacd=9.1._N:d0xHdacd=11_0xHdacd=12_R:0xNda19=1_R:0xHdace&lt;d0xHdace":Retronaut:Beat the 'New Game' mode market (stages 10-12) without dying::::Etron:25:::::179546</v>
      </c>
    </row>
    <row r="32" spans="1:1" x14ac:dyDescent="0.25">
      <c r="A32" s="9" t="str">
        <f t="shared" ca="1" si="0"/>
        <v>159827:"0xNda19=0_0xMdaca=0_d0xHda24=4_0xHda24=5":Keep Digging:Beat the 'Old Game' mode area 1 (stages 1-4)::::Etron:3:::::179547</v>
      </c>
    </row>
    <row r="33" spans="1:1" x14ac:dyDescent="0.25">
      <c r="A33" s="9" t="str">
        <f t="shared" ca="1" si="0"/>
        <v>159828:"0xNda19=0_0xMdaca=0_d0xHda24=8_0xHda24=9":I Dig Therefore I Am:Beat the 'Old Game' mode area 2 (stages 5-8)::::Etron:5:::::179548</v>
      </c>
    </row>
    <row r="34" spans="1:1" x14ac:dyDescent="0.25">
      <c r="A34" s="9" t="str">
        <f t="shared" ca="1" si="0"/>
        <v>159829:"0xNda19=0_0xMdaca=0_d0xHda24=18_0xHda24=19":Dig This!:Beat the 'Old Game' mode area 3 (stages 9-12)::::Etron:5:::::179549</v>
      </c>
    </row>
    <row r="35" spans="1:1" x14ac:dyDescent="0.25">
      <c r="A35" s="9" t="str">
        <f t="shared" ca="1" si="0"/>
        <v>159830:"0xNda19=0_0xMdaca=0_d0xHda24=22_0xHda24=23":Dig Your Heels In:Beat the 'Old Game' mode area 4 (stages 13-16)::::Etron:10:::::179550</v>
      </c>
    </row>
    <row r="36" spans="1:1" x14ac:dyDescent="0.25">
      <c r="A36" s="9" t="str">
        <f t="shared" ca="1" si="0"/>
        <v>159831:"0xNda19=0_0xMdaca=0_d0xHda24=32_0xHda24=33":Don't Stop Digging Until You Hit Pay Dirt:Beat the 'Old Game' mode area 5 (stages 17-20)::::Etron:25:::::179551</v>
      </c>
    </row>
    <row r="37" spans="1:1" x14ac:dyDescent="0.25">
      <c r="A37" s="9" t="str">
        <f t="shared" ca="1" si="0"/>
        <v>159832:"R:0xNda19=1_0xMdaca=0_M:0xHda26&lt;d0xHda26.5.":Shallow Grave:Bury 5 aliens in the 'Old Game' mode::::Etron:3:::::179552</v>
      </c>
    </row>
    <row r="38" spans="1:1" x14ac:dyDescent="0.25">
      <c r="A38" s="9" t="str">
        <f t="shared" ca="1" si="0"/>
        <v>159833:"R:0xNda19=1_0xMdaca=0_M:0xHda26&lt;d0xHda26.15.":Laid to Rest:Bury 15 aliens in the 'Old Game' mode::::Etron:5:::::179553</v>
      </c>
    </row>
    <row r="39" spans="1:1" x14ac:dyDescent="0.25">
      <c r="A39" s="9" t="str">
        <f t="shared" ca="1" si="0"/>
        <v>159834:"R:0xNda19=1_0xMdaca=0_M:0xHda26&lt;d0xHda26.30.":Six Feet Under:Bury 30 aliens in the 'Old Game' mode::::Etron:10:::::179554</v>
      </c>
    </row>
    <row r="40" spans="1:1" x14ac:dyDescent="0.25">
      <c r="A40" s="9" t="str">
        <f t="shared" ca="1" si="0"/>
        <v>159835:"R:0xNda19=1_0xMdaca=0_M:0xHda26&lt;d0xHda26.50.":It's Aliens All the Way Down:Bury 50 aliens in the 'Old Game' mode::::Etron:25:::::179555</v>
      </c>
    </row>
    <row r="41" spans="1:1" x14ac:dyDescent="0.25">
      <c r="A41" s="9" t="str">
        <f t="shared" ca="1" si="0"/>
        <v>159836:"0xNda19=0_0xMdaca=0S0xLda3a&gt;=1_0xLda3a&lt;=9S0xUda3a&gt;=1_0xUda3a&lt;=9":Old Game Rookie:Get 10,000 points in the 'Old Game' mode::::Etron:3:::::179556</v>
      </c>
    </row>
    <row r="42" spans="1:1" x14ac:dyDescent="0.25">
      <c r="A42" s="9" t="str">
        <f t="shared" ca="1" si="0"/>
        <v>159837:"0xNda19=0_0xMdaca=0S0xLda3a&gt;=2_0xLda3a&lt;=9S0xUda3a&gt;=1_0xUda3a&lt;=9":Old Game Pro:Get 20,000 points in the 'Old Game' mode::::Etron:5:::::179557</v>
      </c>
    </row>
    <row r="43" spans="1:1" x14ac:dyDescent="0.25">
      <c r="A43" s="9" t="str">
        <f t="shared" ca="1" si="0"/>
        <v>159838:"0xNda19=0_0xMdaca=0S0xLda3a&gt;=3_0xLda3a&lt;=9S0xUda3a&gt;=1_0xUda3a&lt;=9":Old Game Champion:Get 30,000 points in the 'Old Game' mode::::Etron:10:::::179558</v>
      </c>
    </row>
    <row r="44" spans="1:1" x14ac:dyDescent="0.25">
      <c r="A44" s="9" t="str">
        <f t="shared" ca="1" si="0"/>
        <v>159839:"0xMdaca=0_N:d0xHc9ff=18_0xHc9ff=1.1._0xHda24&gt;d0xHda24_R:0xNda19=1_N:d0xHe002&gt;=134_N:d0xHe002&lt;=135_R:0xe002&gt;=136_N:d0xHe006&gt;=134_N:d0xHe006&lt;=135_R:0xe006&gt;=136_N:d0xHe00a&gt;=134_N:d0xHe00a&lt;=135_R:0xe00a&gt;=136_N:d0xHe00e&gt;=134_N:d0xHe00e&lt;=135_R:0xe00e&gt;=136_N:d0xHe012&gt;=134_N:d0xHe012&lt;=135_R:0xe012&gt;=136_N:d0xHe016&gt;=134_N:d0xHe016&lt;=135_R:0xe016&gt;=136_N:d0xHe01a&gt;=134_N:d0xHe01a&lt;=135_R:0xe01a&gt;=136_N:d0xHe01e&gt;=134_N:d0xHe01e&lt;=135_R:0xe01e&gt;=136_N:d0xHe022&gt;=134_N:d0xHe022&lt;=135_R:0xe022&gt;=136":Stay in There!:Don't let an alien escape from a hole for an entire stage in the 'Old Game' mode::::Etron:3:::::179559</v>
      </c>
    </row>
    <row r="45" spans="1:1" x14ac:dyDescent="0.25">
      <c r="A45" s="9" t="str">
        <f t="shared" ca="1" si="0"/>
        <v>159840:"0xNda19=0_0xMdaca=0_d0xHda22=1_0xHda22=255":They're Closing in on Us...:See an alien invasion in the 'Old Game' mode::::Etron:2:::::179571</v>
      </c>
    </row>
    <row r="46" spans="1:1" x14ac:dyDescent="0.25">
      <c r="A46" s="9" t="str">
        <f t="shared" ca="1" si="0"/>
        <v>159841:"0xNda19=0_0xMdaca=0_0xHda22=255_0xHda24&gt;d0xHda24":Independence Day:Survive an alien invasion in the 'Old Game' mode::::Etron:25:::::179572</v>
      </c>
    </row>
    <row r="47" spans="1:1" x14ac:dyDescent="0.25">
      <c r="A47" s="9" t="str">
        <f t="shared" ca="1" si="0"/>
        <v>159842:"N:0xNda19=0_P:0xMdaca=1_P:0xHdacc=0S0xH9821=101_0xH9822=101_0xH9823=101S0xH9821=101_0xH9841=101_0xH9861=101S0xH9822=101_0xH9823=101_0xH9824=101S0xH9823=101_0xH9824=101_0xH9825=101S0xH9824=101_0xH9825=101_0xH9826=101S0xH9825=101_0xH9826=101_0xH9827=101S0xH9825=101_0xH9845=101_0xH9865=101S0xH9826=101_0xH9827=101_0xH9828=101S0xH9827=101_0xH9828=101_0xH9829=101S0xH9828=101_0xH9829=101_0xH982A=101S0xH9829=101_0xH982A=101_0xH982B=101S0xH9829=101_0xH9849=101_0xH9869=101S0xH982A=101_0xH982B=101_0xH982C=101S0xH982B=101_0xH982C=101_0xH982D=101S0xH982C=101_0xH982D=101_0xH982E=101S0xH982D=101_0xH982E=101_0xH982F=101S0xH982D=101_0xH984D=101_0xH986D=101S0xH982E=101_0xH982F=101_0xH9830=101S0xH982F=101_0xH9830=101_0xH9831=101S0xH9831=101_0xH9851=101_0xH9871=101S0xH9841=101_0xH9861=101_0xH9881=101S0xH9845=101_0xH9865=101_0xH9885=101S0xH9849=101_0xH9869=101_0xH9889=101S0xH984D=101_0xH986D=101_0xH988D=101S0xH9851=101_0xH9871=101_0xH9891=101S0xH9861=101_0xH9881=101_0xH98A1=101S0xH9865=101_0xH9885=101_0xH98A5=101S0xH9869=101_0xH9889=101_0xH98A9=101S0xH986D=101_0xH988D=101_0xH98AD=101S0xH9871=101_0xH9891=101_0xH98B1=101S0xH9881=101_0xH98A1=101_0xH98C1=101S0xH9885=101_0xH98A5=101_0xH98C5=101S0xH9889=101_0xH98A9=101_0xH98C9=101S0xH988D=101_0xH98AD=101_0xH98CD=101S0xH9891=101_0xH98B1=101_0xH98D1=101S0xH98A1=101_0xH98A2=101_0xH98A3=101S0xH98A1=101_0xH98C1=101_0xH98E1=101S0xH98A2=101_0xH98A3=101_0xH98A4=101S0xH98A3=101_0xH98A4=101_0xH98A5=101S0xH98A4=101_0xH98A5=101_0xH98A6=101S0xH98A5=101_0xH98A6=101_0xH98A7=101S0xH98A5=101_0xH98C5=101_0xH98E5=101S0xH98A6=101_0xH98A7=101_0xH98A8=101S0xH98A7=101_0xH98A8=101_0xH98A9=101S0xH98A8=101_0xH98A9=101_0xH98AA=101S0xH98A9=101_0xH98AA=101_0xH98AB=101S0xH98A9=101_0xH98C9=101_0xH98E9=101S0xH98AA=101_0xH98AB=101_0xH98AC=101S0xH98AB=101_0xH98AC=101_0xH98AD=101S0xH98AC=101_0xH98AD=101_0xH98AE=101S0xH98AD=101_0xH98AE=101_0xH98AF=101S0xH98AD=101_0xH98CD=101_0xH98ED=101S0xH98AE=101_0xH98AF=101_0xH98B0=101S0xH98AF=101_0xH98B0=101_0xH98B1=101S0xH98B1=101_0xH98D1=101_0xH98F1=101S0xH98C1=101_0xH98E1=101_0xH9901=101S0xH98C5=101_0xH98E5=101_0xH9905=101S0xH98C9=101_0xH98E9=101_0xH9909=101S0xH98CD=101_0xH98ED=101_0xH990D=101S0xH98D1=101_0xH98F1=101_0xH9911=101S0xH98E1=101_0xH9901=101_0xH9921=101S0xH98E5=101_0xH9905=101_0xH9925=101S0xH98E9=101_0xH9909=101_0xH9929=101S0xH98ED=101_0xH990D=101_0xH992D=101S0xH98F1=101_0xH9911=101_0xH9931=101S0xH9901=101_0xH9921=101_0xH9941=101S0xH9905=101_0xH9925=101_0xH9945=101S0xH9909=101_0xH9929=101_0xH9949=101S0xH990D=101_0xH992D=101_0xH994D=101S0xH9911=101_0xH9931=101_0xH9951=101S0xH9921=101_0xH9922=101_0xH9923=101S0xH9921=101_0xH9941=101_0xH9961=101S0xH9922=101_0xH9923=101_0xH9924=101S0xH9923=101_0xH9924=101_0xH9925=101S0xH9924=101_0xH9925=101_0xH9926=101S0xH9925=101_0xH9926=101_0xH9927=101S0xH9925=101_0xH9945=101_0xH9965=101S0xH9926=101_0xH9927=101_0xH9928=101S0xH9927=101_0xH9928=101_0xH9929=101S0xH9928=101_0xH9929=101_0xH992A=101S0xH9929=101_0xH992A=101_0xH992B=101S0xH9929=101_0xH9949=101_0xH9969=101S0xH992A=101_0xH992B=101_0xH992C=101S0xH992B=101_0xH992C=101_0xH992D=101S0xH992C=101_0xH992D=101_0xH992E=101S0xH992D=101_0xH992E=101_0xH992F=101S0xH992D=101_0xH994D=101_0xH996D=101S0xH992E=101_0xH992F=101_0xH9930=101S0xH992F=101_0xH9930=101_0xH9931=101S0xH9931=101_0xH9951=101_0xH9971=101S0xH9941=101_0xH9961=101_0xH9981=101S0xH9945=101_0xH9965=101_0xH9985=101S0xH9949=101_0xH9969=101_0xH9989=101S0xH994D=101_0xH996D=101_0xH998D=101S0xH9951=101_0xH9971=101_0xH9991=101S0xH9961=101_0xH9981=101_0xH99A1=101S0xH9965=101_0xH9985=101_0xH99A5=101S0xH9969=101_0xH9989=101_0xH99A9=101S0xH996D=101_0xH998D=101_0xH99AD=101S0xH9971=101_0xH9991=101_0xH99B1=101S0xH99A1=101_0xH99A2=101_0xH99A3=101S0xH99A2=101_0xH99A3=101_0xH99A4=101S0xH99A3=101_0xH99A4=101_0xH99A5=101S0xH99A4=101_0xH99A5=101_0xH99A6=101S0xH99A5=101_0xH99A6=101_0xH99A7=101S0xH99A6=101_0xH99A7=101_0xH99A8=101S0xH99A7=101_0xH99A8=101_0xH99A9=101S0xH99A8=101_0xH99A9=101_0xH99AA=101S0xH99A9=101_0xH99AA=101_0xH99AB=101S0xH99AA=101_0xH99AB=101_0xH99AC=101S0xH99AB=101_0xH99AC=101_0xH99AD=101S0xH99AC=101_0xH99AD=101_0xH99AE=101S0xH99AD=101_0xH99AE=101_0xH99AF=101S0xH99AE=101_0xH99AF=101_0xH99B0=101S0xH99AF=101_0xH99B0=101_0xH99B1=101":Threes a Crowd:Dig 3 holes in a row (horizontally or vertically) in the 'Old Game' mode::::Etron:1:::::179562</v>
      </c>
    </row>
    <row r="48" spans="1:1" x14ac:dyDescent="0.25">
      <c r="A48" s="9" t="str">
        <f t="shared" ca="1" si="0"/>
        <v>159843:"N:0xNda19=0_P:0xMdaca=1_P:0xHdacc=0S0xH9821=101_0xH9822=101_0xH9823=101_0xH9824=101_0xH9825=101S0xH9821=101_0xH9841=101_0xH9861=101_0xH9881=101_0xH98A1=101S0xH9822=101_0xH9823=101_0xH9824=101_0xH9825=101_0xH9826=101S0xH9823=101_0xH9824=101_0xH9825=101_0xH9826=101_0xH9827=101S0xH9824=101_0xH9825=101_0xH9826=101_0xH9827=101_0xH9828=101S0xH9825=101_0xH9826=101_0xH9827=101_0xH9828=101_0xH9829=101S0xH9825=101_0xH9845=101_0xH9865=101_0xH9885=101_0xH98A5=101S0xH9826=101_0xH9827=101_0xH9828=101_0xH9829=101_0xH982A=101S0xH9827=101_0xH9828=101_0xH9829=101_0xH982A=101_0xH982B=101S0xH9828=101_0xH9829=101_0xH982A=101_0xH982B=101_0xH982C=101S0xH9829=101_0xH982A=101_0xH982B=101_0xH982C=101_0xH982D=101S0xH9829=101_0xH9849=101_0xH9869=101_0xH9889=101_0xH98A9=101S0xH982A=101_0xH982B=101_0xH982C=101_0xH982D=101_0xH982E=101S0xH982B=101_0xH982C=101_0xH982D=101_0xH982E=101_0xH982F=101S0xH982C=101_0xH982D=101_0xH982E=101_0xH982F=101_0xH9830=101S0xH982D=101_0xH982E=101_0xH982F=101_0xH9830=101_0xH9831=101S0xH982D=101_0xH984D=101_0xH986D=101_0xH988D=101_0xH98AD=101S0xH9831=101_0xH9851=101_0xH9871=101_0xH9891=101_0xH98B1=101S0xH9841=101_0xH9861=101_0xH9881=101_0xH98A1=101_0xH98C1=101S0xH9845=101_0xH9865=101_0xH9885=101_0xH98A5=101_0xH98C5=101S0xH9849=101_0xH9869=101_0xH9889=101_0xH98A9=101_0xH98C9=101S0xH984D=101_0xH986D=101_0xH988D=101_0xH98AD=101_0xH98CD=101S0xH9851=101_0xH9871=101_0xH9891=101_0xH98B1=101_0xH98D1=101S0xH9861=101_0xH9881=101_0xH98A1=101_0xH98C1=101_0xH98E1=101S0xH9865=101_0xH9885=101_0xH98A5=101_0xH98C5=101_0xH98E5=101S0xH9869=101_0xH9889=101_0xH98A9=101_0xH98C9=101_0xH98E9=101S0xH986D=101_0xH988D=101_0xH98AD=101_0xH98CD=101_0xH98ED=101S0xH9871=101_0xH9891=101_0xH98B1=101_0xH98D1=101_0xH98F1=101S0xH9881=101_0xH98A1=101_0xH98C1=101_0xH98E1=101_0xH9901=101S0xH9885=101_0xH98A5=101_0xH98C5=101_0xH98E5=101_0xH9905=101S0xH9889=101_0xH98A9=101_0xH98C9=101_0xH98E9=101_0xH9909=101S0xH988D=101_0xH98AD=101_0xH98CD=101_0xH98ED=101_0xH990D=101S0xH9891=101_0xH98B1=101_0xH98D1=101_0xH98F1=101_0xH9911=101S0xH98A1=101_0xH98A2=101_0xH98A3=101_0xH98A4=101_0xH98A5=101S0xH98A1=101_0xH98C1=101_0xH98E1=101_0xH9901=101_0xH9921=101S0xH98A2=101_0xH98A3=101_0xH98A4=101_0xH98A5=101_0xH98A6=101S0xH98A3=101_0xH98A4=101_0xH98A5=101_0xH98A6=101_0xH98A7=101S0xH98A4=101_0xH98A5=101_0xH98A6=101_0xH98A7=101_0xH98A8=101S0xH98A5=101_0xH98A6=101_0xH98A7=101_0xH98A8=101_0xH98A9=101S0xH98A5=101_0xH98C5=101_0xH98E5=101_0xH9905=101_0xH9925=101S0xH98A6=101_0xH98A7=101_0xH98A8=101_0xH98A9=101_0xH98AA=101S0xH98A7=101_0xH98A8=101_0xH98A9=101_0xH98AA=101_0xH98AB=101S0xH98A8=101_0xH98A9=101_0xH98AA=101_0xH98AB=101_0xH98AC=101S0xH98A9=101_0xH98AA=101_0xH98AB=101_0xH98AC=101_0xH98AD=101S0xH98A9=101_0xH98C9=101_0xH98E9=101_0xH9909=101_0xH9929=101S0xH98AA=101_0xH98AB=101_0xH98AC=101_0xH98AD=101_0xH98AE=101S0xH98AB=101_0xH98AC=101_0xH98AD=101_0xH98AE=101_0xH98AF=101S0xH98AC=101_0xH98AD=101_0xH98AE=101_0xH98AF=101_0xH98B0=101S0xH98AD=101_0xH98AE=101_0xH98AF=101_0xH98B0=101_0xH98B1=101S0xH98AD=101_0xH98CD=101_0xH98ED=101_0xH990D=101_0xH992D=101S0xH98B1=101_0xH98D1=101_0xH98F1=101_0xH9911=101_0xH9931=101S0xH98C1=101_0xH98E1=101_0xH9901=101_0xH9921=101_0xH9941=101S0xH98C5=101_0xH98E5=101_0xH9905=101_0xH9925=101_0xH9945=101S0xH98C9=101_0xH98E9=101_0xH9909=101_0xH9929=101_0xH9949=101S0xH98CD=101_0xH98ED=101_0xH990D=101_0xH992D=101_0xH994D=101S0xH98D1=101_0xH98F1=101_0xH9911=101_0xH9931=101_0xH9951=101S0xH98E1=101_0xH9901=101_0xH9921=101_0xH9941=101_0xH9961=101S0xH98E5=101_0xH9905=101_0xH9925=101_0xH9945=101_0xH9965=101S0xH98E9=101_0xH9909=101_0xH9929=101_0xH9949=101_0xH9969=101S0xH98ED=101_0xH990D=101_0xH992D=101_0xH994D=101_0xH996D=101S0xH98F1=101_0xH9911=101_0xH9931=101_0xH9951=101_0xH9971=101S0xH9901=101_0xH9921=101_0xH9941=101_0xH9961=101_0xH9981=101S0xH9905=101_0xH9925=101_0xH9945=101_0xH9965=101_0xH9985=101S0xH9909=101_0xH9929=101_0xH9949=101_0xH9969=101_0xH9989=101S0xH990D=101_0xH992D=101_0xH994D=101_0xH996D=101_0xH998D=101S0xH9911=101_0xH9931=101_0xH9951=101_0xH9971=101_0xH9991=101S0xH9921=101_0xH9922=101_0xH9923=101_0xH9924=101_0xH9925=101S0xH9921=101_0xH9941=101_0xH9961=101_0xH9981=101_0xH99A1=101S0xH9922=101_0xH9923=101_0xH9924=101_0xH9925=101_0xH9926=101S0xH9923=101_0xH9924=101_0xH9925=101_0xH9926=101_0xH9927=101S0xH9924=101_0xH9925=101_0xH9926=101_0xH9927=101_0xH9928=101S0xH9925=101_0xH9926=101_0xH9927=101_0xH9928=101_0xH9929=101S0xH9925=101_0xH9945=101_0xH9965=101_0xH9985=101_0xH99A5=101S0xH9926=101_0xH9927=101_0xH9928=101_0xH9929=101_0xH992A=101S0xH9927=101_0xH9928=101_0xH9929=101_0xH992A=101_0xH992B=101S0xH9928=101_0xH9929=101_0xH992A=101_0xH992B=101_0xH992C=101S0xH9929=101_0xH992A=101_0xH992B=101_0xH992C=101_0xH992D=101S0xH9929=101_0xH9949=101_0xH9969=101_0xH9989=101_0xH99A9=101S0xH992A=101_0xH992B=101_0xH992C=101_0xH992D=101_0xH992E=101S0xH992B=101_0xH992C=101_0xH992D=101_0xH992E=101_0xH992F=101S0xH992C=101_0xH992D=101_0xH992E=101_0xH992F=101_0xH9930=101S0xH992D=101_0xH992E=101_0xH992F=101_0xH9930=101_0xH9931=101S0xH992D=101_0xH994D=101_0xH996D=101_0xH998D=101_0xH99AD=101S0xH9931=101_0xH9951=101_0xH9971=101_0xH9991=101_0xH99B1=101S0xH99A1=101_0xH99A2=101_0xH99A3=101_0xH99A4=101_0xH99A5=101S0xH99A2=101_0xH99A3=101_0xH99A4=101_0xH99A5=101_0xH99A6=101S0xH99A3=101_0xH99A4=101_0xH99A5=101_0xH99A6=101_0xH99A7=101S0xH99A4=101_0xH99A5=101_0xH99A6=101_0xH99A7=101_0xH99A8=101S0xH99A5=101_0xH99A6=101_0xH99A7=101_0xH99A8=101_0xH99A9=101S0xH99A6=101_0xH99A7=101_0xH99A8=101_0xH99A9=101_0xH99AA=101S0xH99A7=101_0xH99A8=101_0xH99A9=101_0xH99AA=101_0xH99AB=101S0xH99A8=101_0xH99A9=101_0xH99AA=101_0xH99AB=101_0xH99AC=101S0xH99A9=101_0xH99AA=101_0xH99AB=101_0xH99AC=101_0xH99AD=101S0xH99AA=101_0xH99AB=101_0xH99AC=101_0xH99AD=101_0xH99AE=101S0xH99AB=101_0xH99AC=101_0xH99AD=101_0xH99AE=101_0xH99AF=101S0xH99AC=101_0xH99AD=101_0xH99AE=101_0xH99AF=101_0xH99B0=101S0xH99AD=101_0xH99AE=101_0xH99AF=101_0xH99B0=101_0xH99B1=101":Five by Five:Dig 5 holes in a row (horizontally or vertically) in the 'Old Game' mode::::Etron:3:::::179562</v>
      </c>
    </row>
    <row r="49" spans="1:1" x14ac:dyDescent="0.25">
      <c r="A49" s="9" t="str">
        <f t="shared" ca="1" si="0"/>
        <v>159844:"N:0xNda19=0_P:0xMdaca=1_P:0xHdacc=0S0xH98A5=101_0xH9885=101_0xH98A6=101_0xH98C5=101_0xH98A4=101S0xH98A9=101_0xH9889=101_0xH98AA=101_0xH98C9=101_0xH98A8=101S0xH98AD=101_0xH988D=101_0xH98AE=101_0xH98CD=101_0xH98AC=101S0xH9925=101_0xH9905=101_0xH9926=101_0xH9945=101_0xH9924=101S0xH9929=101_0xH9909=101_0xH992A=101_0xH9949=101_0xH9928=101S0xH992D=101_0xH990D=101_0xH992E=101_0xH994D=101_0xH992C=101":Cross-purposes:Dig 5 holes in a cross in the 'Old Game' mode::::Etron:5:::::179563</v>
      </c>
    </row>
    <row r="50" spans="1:1" x14ac:dyDescent="0.25">
      <c r="A50" s="9" t="str">
        <f t="shared" ca="1" si="0"/>
        <v>159845:"N:0xNda19=0_P:0xMdaca=1_P:0xHdacc=0S0xH9821=101_0xH9822=101_0xH9823=101_0xH9824=101_0xH9825=101_0xH9826=101_0xH9827=101S0xH9821=101_0xH9841=101_0xH9861=101_0xH9881=101_0xH98A1=101_0xH98C1=101_0xH98E1=101S0xH9822=101_0xH9823=101_0xH9824=101_0xH9825=101_0xH9826=101_0xH9827=101_0xH9828=101S0xH9823=101_0xH9824=101_0xH9825=101_0xH9826=101_0xH9827=101_0xH9828=101_0xH9829=101S0xH9824=101_0xH9825=101_0xH9826=101_0xH9827=101_0xH9828=101_0xH9829=101_0xH982A=101S0xH9825=101_0xH9826=101_0xH9827=101_0xH9828=101_0xH9829=101_0xH982A=101_0xH982B=101S0xH9825=101_0xH9845=101_0xH9865=101_0xH9885=101_0xH98A5=101_0xH98C5=101_0xH98E5=101S0xH9826=101_0xH9827=101_0xH9828=101_0xH9829=101_0xH982A=101_0xH982B=101_0xH982C=101S0xH9827=101_0xH9828=101_0xH9829=101_0xH982A=101_0xH982B=101_0xH982C=101_0xH982D=101S0xH9828=101_0xH9829=101_0xH982A=101_0xH982B=101_0xH982C=101_0xH982D=101_0xH982E=101S0xH9829=101_0xH982A=101_0xH982B=101_0xH982C=101_0xH982D=101_0xH982E=101_0xH982F=101S0xH9829=101_0xH9849=101_0xH9869=101_0xH9889=101_0xH98A9=101_0xH98C9=101_0xH98E9=101S0xH982A=101_0xH982B=101_0xH982C=101_0xH982D=101_0xH982E=101_0xH982F=101_0xH9830=101S0xH982B=101_0xH982C=101_0xH982D=101_0xH982E=101_0xH982F=101_0xH9830=101_0xH9831=101S0xH982D=101_0xH984D=101_0xH986D=101_0xH988D=101_0xH98AD=101_0xH98CD=101_0xH98ED=101S0xH9831=101_0xH9851=101_0xH9871=101_0xH9891=101_0xH98B1=101_0xH98D1=101_0xH98F1=101S0xH9841=101_0xH9861=101_0xH9881=101_0xH98A1=101_0xH98C1=101_0xH98E1=101_0xH9901=101S0xH9845=101_0xH9865=101_0xH9885=101_0xH98A5=101_0xH98C5=101_0xH98E5=101_0xH9905=101S0xH9849=101_0xH9869=101_0xH9889=101_0xH98A9=101_0xH98C9=101_0xH98E9=101_0xH9909=101S0xH984D=101_0xH986D=101_0xH988D=101_0xH98AD=101_0xH98CD=101_0xH98ED=101_0xH990D=101S0xH9851=101_0xH9871=101_0xH9891=101_0xH98B1=101_0xH98D1=101_0xH98F1=101_0xH9911=101S0xH9861=101_0xH9881=101_0xH98A1=101_0xH98C1=101_0xH98E1=101_0xH9901=101_0xH9921=101S0xH9865=101_0xH9885=101_0xH98A5=101_0xH98C5=101_0xH98E5=101_0xH9905=101_0xH9925=101S0xH9869=101_0xH9889=101_0xH98A9=101_0xH98C9=101_0xH98E9=101_0xH9909=101_0xH9929=101S0xH986D=101_0xH988D=101_0xH98AD=101_0xH98CD=101_0xH98ED=101_0xH990D=101_0xH992D=101S0xH9871=101_0xH9891=101_0xH98B1=101_0xH98D1=101_0xH98F1=101_0xH9911=101_0xH9931=101S0xH9881=101_0xH98A1=101_0xH98C1=101_0xH98E1=101_0xH9901=101_0xH9921=101_0xH9941=101S0xH9885=101_0xH98A5=101_0xH98C5=101_0xH98E5=101_0xH9905=101_0xH9925=101_0xH9945=101S0xH9889=101_0xH98A9=101_0xH98C9=101_0xH98E9=101_0xH9909=101_0xH9929=101_0xH9949=101S0xH988D=101_0xH98AD=101_0xH98CD=101_0xH98ED=101_0xH990D=101_0xH992D=101_0xH994D=101S0xH9891=101_0xH98B1=101_0xH98D1=101_0xH98F1=101_0xH9911=101_0xH9931=101_0xH9951=101S0xH98A1=101_0xH98A2=101_0xH98A3=101_0xH98A4=101_0xH98A5=101_0xH98A6=101_0xH98A7=101S0xH98A1=101_0xH98C1=101_0xH98E1=101_0xH9901=101_0xH9921=101_0xH9941=101_0xH9961=101S0xH98A2=101_0xH98A3=101_0xH98A4=101_0xH98A5=101_0xH98A6=101_0xH98A7=101_0xH98A8=101S0xH98A3=101_0xH98A4=101_0xH98A5=101_0xH98A6=101_0xH98A7=101_0xH98A8=101_0xH98A9=101S0xH98A4=101_0xH98A5=101_0xH98A6=101_0xH98A7=101_0xH98A8=101_0xH98A9=101_0xH98AA=101S0xH98A5=101_0xH98A6=101_0xH98A7=101_0xH98A8=101_0xH98A9=101_0xH98AA=101_0xH98AB=101S0xH98A5=101_0xH98C5=101_0xH98E5=101_0xH9905=101_0xH9925=101_0xH9945=101_0xH9965=101S0xH98A6=101_0xH98A7=101_0xH98A8=101_0xH98A9=101_0xH98AA=101_0xH98AB=101_0xH98AC=101S0xH98A7=101_0xH98A8=101_0xH98A9=101_0xH98AA=101_0xH98AB=101_0xH98AC=101_0xH98AD=101S0xH98A8=101_0xH98A9=101_0xH98AA=101_0xH98AB=101_0xH98AC=101_0xH98AD=101_0xH98AE=101S0xH98A9=101_0xH98AA=101_0xH98AB=101_0xH98AC=101_0xH98AD=101_0xH98AE=101_0xH98AF=101S0xH98A9=101_0xH98C9=101_0xH98E9=101_0xH9909=101_0xH9929=101_0xH9949=101_0xH9969=101S0xH98AA=101_0xH98AB=101_0xH98AC=101_0xH98AD=101_0xH98AE=101_0xH98AF=101_0xH98B0=101S0xH98AB=101_0xH98AC=101_0xH98AD=101_0xH98AE=101_0xH98AF=101_0xH98B0=101_0xH98B1=101S0xH98AD=101_0xH98CD=101_0xH98ED=101_0xH990D=101_0xH992D=101_0xH994D=101_0xH996D=101S0xH98B1=101_0xH98D1=101_0xH98F1=101_0xH9911=101_0xH9931=101_0xH9951=101_0xH9971=101S0xH98C1=101_0xH98E1=101_0xH9901=101_0xH9921=101_0xH9941=101_0xH9961=101_0xH9981=101S0xH98C5=101_0xH98E5=101_0xH9905=101_0xH9925=101_0xH9945=101_0xH9965=101_0xH9985=101S0xH98C9=101_0xH98E9=101_0xH9909=101_0xH9929=101_0xH9949=101_0xH9969=101_0xH9989=101S0xH98CD=101_0xH98ED=101_0xH990D=101_0xH992D=101_0xH994D=101_0xH996D=101_0xH998D=101S0xH98D1=101_0xH98F1=101_0xH9911=101_0xH9931=101_0xH9951=101_0xH9971=101_0xH9991=101S0xH98E1=101_0xH9901=101_0xH9921=101_0xH9941=101_0xH9961=101_0xH9981=101_0xH99A1=101S0xH98E5=101_0xH9905=101_0xH9925=101_0xH9945=101_0xH9965=101_0xH9985=101_0xH99A5=101S0xH98E9=101_0xH9909=101_0xH9929=101_0xH9949=101_0xH9969=101_0xH9989=101_0xH99A9=101S0xH98ED=101_0xH990D=101_0xH992D=101_0xH994D=101_0xH996D=101_0xH998D=101_0xH99AD=101S0xH98F1=101_0xH9911=101_0xH9931=101_0xH9951=101_0xH9971=101_0xH9991=101_0xH99B1=101S0xH9921=101_0xH9922=101_0xH9923=101_0xH9924=101_0xH9925=101_0xH9926=101_0xH9927=101S0xH9922=101_0xH9923=101_0xH9924=101_0xH9925=101_0xH9926=101_0xH9927=101_0xH9928=101S0xH9923=101_0xH9924=101_0xH9925=101_0xH9926=101_0xH9927=101_0xH9928=101_0xH9929=101S0xH9924=101_0xH9925=101_0xH9926=101_0xH9927=101_0xH9928=101_0xH9929=101_0xH992A=101S0xH9925=101_0xH9926=101_0xH9927=101_0xH9928=101_0xH9929=101_0xH992A=101_0xH992B=101S0xH9926=101_0xH9927=101_0xH9928=101_0xH9929=101_0xH992A=101_0xH992B=101_0xH992C=101S0xH9927=101_0xH9928=101_0xH9929=101_0xH992A=101_0xH992B=101_0xH992C=101_0xH992D=101S0xH9928=101_0xH9929=101_0xH992A=101_0xH992B=101_0xH992C=101_0xH992D=101_0xH992E=101S0xH9929=101_0xH992A=101_0xH992B=101_0xH992C=101_0xH992D=101_0xH992E=101_0xH992F=101S0xH992A=101_0xH992B=101_0xH992C=101_0xH992D=101_0xH992E=101_0xH992F=101_0xH9930=101S0xH992B=101_0xH992C=101_0xH992D=101_0xH992E=101_0xH992F=101_0xH9930=101_0xH9931=101S0xH99A1=101_0xH99A2=101_0xH99A3=101_0xH99A4=101_0xH99A5=101_0xH99A6=101_0xH99A7=101S0xH99A2=101_0xH99A3=101_0xH99A4=101_0xH99A5=101_0xH99A6=101_0xH99A7=101_0xH99A8=101S0xH99A3=101_0xH99A4=101_0xH99A5=101_0xH99A6=101_0xH99A7=101_0xH99A8=101_0xH99A9=101S0xH99A4=101_0xH99A5=101_0xH99A6=101_0xH99A7=101_0xH99A8=101_0xH99A9=101_0xH99AA=101S0xH99A5=101_0xH99A6=101_0xH99A7=101_0xH99A8=101_0xH99A9=101_0xH99AA=101_0xH99AB=101S0xH99A6=101_0xH99A7=101_0xH99A8=101_0xH99A9=101_0xH99AA=101_0xH99AB=101_0xH99AC=101S0xH99A7=101_0xH99A8=101_0xH99A9=101_0xH99AA=101_0xH99AB=101_0xH99AC=101_0xH99AD=101S0xH99A8=101_0xH99A9=101_0xH99AA=101_0xH99AB=101_0xH99AC=101_0xH99AD=101_0xH99AE=101S0xH99A9=101_0xH99AA=101_0xH99AB=101_0xH99AC=101_0xH99AD=101_0xH99AE=101_0xH99AF=101S0xH99AA=101_0xH99AB=101_0xH99AC=101_0xH99AD=101_0xH99AE=101_0xH99AF=101_0xH99B0=101S0xH99AB=101_0xH99AC=101_0xH99AD=101_0xH99AE=101_0xH99AF=101_0xH99B0=101_0xH99B1=101":All in a Row:Dig 7 holes in a row (horizontally or vertically) in the 'Old Game' mode::::Etron:10:::::179564</v>
      </c>
    </row>
    <row r="51" spans="1:1" x14ac:dyDescent="0.25">
      <c r="A51" s="9" t="str">
        <f t="shared" ca="1" si="0"/>
        <v>159846:"N:0xNda19=0_P:0xMdaca=1_N:0xNda19=0_P:0xHdacc=0_R:0xNda19=1_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M:0=1.25.":A Hole Lot of Fun:Dig 25 holes in the 'Old Game' mode::::Etron:3:::::179565</v>
      </c>
    </row>
    <row r="52" spans="1:1" x14ac:dyDescent="0.25">
      <c r="A52" s="9" t="str">
        <f t="shared" ca="1" si="0"/>
        <v>159847:"N:0xNda19=0_P:0xMdaca=1_N:0xNda19=0_P:0xHdacc=0_R:0xNda19=1_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M:0=1.50.":Holed up:Dig 50 holes in the 'Old Game' mode::::Etron:4:::::179566</v>
      </c>
    </row>
    <row r="53" spans="1:1" x14ac:dyDescent="0.25">
      <c r="A53" s="9" t="str">
        <f t="shared" ca="1" si="0"/>
        <v>159848:"N:0xNda19=0_P:0xMdaca=1_N:0xNda19=0_P:0xHdacc=0_R:0xNda19=1_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M:0=1.100.":All Dug Out:Dig 100 holes in the 'Old Game' mode::::Etron:5:::::179567</v>
      </c>
    </row>
    <row r="54" spans="1:1" x14ac:dyDescent="0.25">
      <c r="A54" s="9" t="str">
        <f t="shared" ca="1" si="0"/>
        <v>159849:"0xMdaca=0_N:d0xHc9ff=18_0xHc9ff=1.1._N:d0xHda24!=0_0xHda24&gt;d0xHda24.1._R:0xNda19=1_N:d0xHcaff!=19_R:0xHda34&lt;d0xHda34":It's Shoveling Time:Beat 1 'Old Game' mode stage in a row without dying::::Etron:5:::::179568</v>
      </c>
    </row>
    <row r="55" spans="1:1" x14ac:dyDescent="0.25">
      <c r="A55" s="9" t="str">
        <f t="shared" ca="1" si="0"/>
        <v>159850:"0xMdaca=0_N:d0xHc9ff=18_0xHc9ff=1.1._N:d0xHda24!=0_0xHda24&gt;d0xHda24.3._R:0xNda19=1_N:d0xHcaff!=19_R:0xHda34&lt;d0xHda34":Justice in Spades:Beat 3 'Old Game' mode stages in a row without dying::::Etron:10:::::179569</v>
      </c>
    </row>
    <row r="56" spans="1:1" x14ac:dyDescent="0.25">
      <c r="A56" s="9" t="str">
        <f t="shared" ca="1" si="0"/>
        <v>159851:"0xMdaca=0_N:d0xHc9ff=18_0xHc9ff=1.1._N:d0xHda24!=0_0xHda24&gt;d0xHda24.5._R:0xNda19=1_N:d0xHcaff!=19_R:0xHda34&lt;d0xHda34":Holy Warrior:Beat 5 'Old Game' mode stages in a row without dying::::Etron:25:::::179570</v>
      </c>
    </row>
    <row r="57" spans="1:1" x14ac:dyDescent="0.25">
      <c r="A57" s="9" t="str">
        <f ca="1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111001001:"The time it takes to complete the New Game mode Main Streets (stages 1-3)":Start - New Game Main Streets Time:Start - New Game Main Streets Time::::Etron:0:::::00000</v>
      </c>
    </row>
    <row r="58" spans="1:1" x14ac:dyDescent="0.25">
      <c r="A58" s="9" t="str">
        <f ca="1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111001002:"0xNda19=0_0xMdaca=1_0xHdacd=0_d0xHdacb=4_0xHdacb=5":Cancel - New Game Main Streets Time:Cancel - New Game Main Streets Time::::Etron:0:::::00000</v>
      </c>
    </row>
    <row r="59" spans="1:1" x14ac:dyDescent="0.25">
      <c r="A59" s="9" t="str">
        <f ca="1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111001003:"0xNda19=0_0xMdaca=1_d0xHdacb=12_0xHdacb=9":Submit - New Game Main Streets Time:Submit - New Game Main Streets Time::::Etron:0:::::00000</v>
      </c>
    </row>
    <row r="60" spans="1:1" x14ac:dyDescent="0.25">
      <c r="A60" s="9" t="str">
        <f t="shared" ref="A60" ca="1" si="1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111001004:"The time it takes to complete the New Game mode Courtyard (stages 4-6)":Start - New Game Courtyard Time:Start - New Game Courtyard Time::::Etron:0:::::00000</v>
      </c>
    </row>
    <row r="61" spans="1:1" x14ac:dyDescent="0.25">
      <c r="A61" s="9" t="str">
        <f t="shared" ref="A61" ca="1" si="2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111001005:"0xNda19=0_0xMdaca=1_0xHdacd=3_d0xHdacb=4_0xHdacb=5":Cancel - New Game Courtyard Time:Cancel - New Game Courtyard Time::::Etron:0:::::00000</v>
      </c>
    </row>
    <row r="62" spans="1:1" x14ac:dyDescent="0.25">
      <c r="A62" s="9" t="str">
        <f t="shared" ref="A62" ca="1" si="3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111001006:"0xNda19=0_0xMdaca=1_d0xHdacb=12_0xHdacb=9":Submit - New Game Courtyard Time:Submit - New Game Courtyard Time::::Etron:0:::::00000</v>
      </c>
    </row>
    <row r="63" spans="1:1" x14ac:dyDescent="0.25">
      <c r="A63" s="9" t="str">
        <f t="shared" ref="A63" ca="1" si="4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111001007:"The time it takes to complete the New Game mode Docks (stages 7-9)":Start - New Game Docks Time:Start - New Game Docks Time::::Etron:0:::::00000</v>
      </c>
    </row>
    <row r="64" spans="1:1" x14ac:dyDescent="0.25">
      <c r="A64" s="9" t="str">
        <f t="shared" ref="A64" ca="1" si="5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111001008:"0xNda19=0_0xMdaca=1_0xHdacd=6_d0xHdacb=4_0xHdacb=5":Cancel - New Game Docks Time:Cancel - New Game Docks Time::::Etron:0:::::00000</v>
      </c>
    </row>
    <row r="65" spans="1:1" x14ac:dyDescent="0.25">
      <c r="A65" s="9" t="str">
        <f t="shared" ref="A65" ca="1" si="6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111001009:"0xNda19=0_0xMdaca=1_d0xHdacb=12_0xHdacb=9":Submit - New Game Docks Time:Submit - New Game Docks Time::::Etron:0:::::00000</v>
      </c>
    </row>
    <row r="66" spans="1:1" x14ac:dyDescent="0.25">
      <c r="A66" s="9" t="str">
        <f t="shared" ref="A66" ca="1" si="7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111001010:"The time it takes to complete the New Game mode Market (stages 10-12)":Start - New Game Market Time:Start - New Game Market Time::::Etron:0:::::00000</v>
      </c>
    </row>
    <row r="67" spans="1:1" x14ac:dyDescent="0.25">
      <c r="A67" s="9" t="str">
        <f t="shared" ref="A67" ca="1" si="8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111001011:"0xNda19=0_0xMdaca=1_0xHdacd=9_d0xHdacb=4_0xHdacb=5":Cancel - New Game Market Time:Cancel - New Game Market Time::::Etron:0:::::00000</v>
      </c>
    </row>
    <row r="68" spans="1:1" x14ac:dyDescent="0.25">
      <c r="A68" s="9" t="str">
        <f t="shared" ref="A68" ca="1" si="9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111001012:"0xNda19=0_0xMdaca=1_d0xHdacb=12_0xHdacb=9":Submit - New Game Market Time:Submit - New Game Market Time::::Etron:0:::::00000</v>
      </c>
    </row>
    <row r="69" spans="1:1" x14ac:dyDescent="0.25">
      <c r="A69" s="9" t="str">
        <f t="shared" ref="A69" ca="1" si="10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111001013:"The time it takes to complete all New Game mode stages (stages 1-12)":Start - New Game Overall Time:Start - New Game Overall Time::::Etron:0:::::00000</v>
      </c>
    </row>
    <row r="70" spans="1:1" x14ac:dyDescent="0.25">
      <c r="A70" s="9" t="str">
        <f t="shared" ref="A70" ca="1" si="11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111001014:"0xNda19=0_0xMdaca=1_0xHdacd=0_d0xHdacb=4_0xHdacb=5":Cancel - New Game Overall Time:Cancel - New Game Overall Time::::Etron:0:::::00000</v>
      </c>
    </row>
    <row r="71" spans="1:1" x14ac:dyDescent="0.25">
      <c r="A71" s="9" t="str">
        <f t="shared" ref="A71" ca="1" si="12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111001015:"0xNda19=0_0xMdaca=1_d0xHdacb=12_0xHdacb=9":Submit - New Game Overall Time:Submit - New Game Overall Time::::Etron:0:::::00000</v>
      </c>
    </row>
    <row r="72" spans="1:1" x14ac:dyDescent="0.25">
      <c r="A72" s="9" t="str">
        <f t="shared" ref="A72" ca="1" si="13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111001016:"The New Game mode score from the first stage until the player dies":Start - New Game Overall High Score:Start - New Game Overall High Score::::Etron:0:::::00000</v>
      </c>
    </row>
    <row r="73" spans="1:1" x14ac:dyDescent="0.25">
      <c r="A73" s="9" t="str">
        <f t="shared" ref="A73" ca="1" si="14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111001017:"0xNda19=0_0xMdaca=1_0xHdacd=0_d0xHdacb=4_0xHdacb=5":Cancel - New Game Overall High Score:Cancel - New Game Overall High Score::::Etron:0:::::00000</v>
      </c>
    </row>
    <row r="74" spans="1:1" x14ac:dyDescent="0.25">
      <c r="A74" s="9" t="str">
        <f t="shared" ref="A74" ca="1" si="15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111001018:"1=0":Submit - New Game Overall High Score:Submit - New Game Overall High Score::::Etron:0:::::00000</v>
      </c>
    </row>
    <row r="75" spans="1:1" x14ac:dyDescent="0.25">
      <c r="A75" s="9" t="str">
        <f t="shared" ref="A75" ca="1" si="16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111001019:"The time it takes to complete the Old Game mode Area 1 (stages 1-4)":Start - Old Game Area 1 Time:Start - Old Game Area 1 Time::::Etron:0:::::00000</v>
      </c>
    </row>
    <row r="76" spans="1:1" x14ac:dyDescent="0.25">
      <c r="A76" s="9" t="str">
        <f t="shared" ref="A76" ca="1" si="17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111001020:"0xNda19=0_0xMdaca=0_0xHda24=1_d0xHcaff=19_0xHcaff=8":Cancel - Old Game Area 1 Time:Cancel - Old Game Area 1 Time::::Etron:0:::::00000</v>
      </c>
    </row>
    <row r="77" spans="1:1" x14ac:dyDescent="0.25">
      <c r="A77" s="9" t="str">
        <f t="shared" ref="A77" ca="1" si="18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111001021:"0xNda19=0_0xMdaca=0_d0xHcaff=17_0xHcaff=0":Submit - Old Game Area 1 Time:Submit - Old Game Area 1 Time::::Etron:0:::::00000</v>
      </c>
    </row>
    <row r="78" spans="1:1" x14ac:dyDescent="0.25">
      <c r="A78" s="9" t="str">
        <f t="shared" ref="A78" ca="1" si="19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111001022:"The time it takes to complete the Old Game mode Area 2 (Stages 5-8)":Start - Old Game Area 2 Time:Start - Old Game Area 2 Time::::Etron:0:::::00000</v>
      </c>
    </row>
    <row r="79" spans="1:1" x14ac:dyDescent="0.25">
      <c r="A79" s="9" t="str">
        <f t="shared" ref="A79" ca="1" si="20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111001023:"0xNda19=0_0xMdaca=0_0xHda24=5_d0xHcaff=19_0xHcaff=8":Cancel - Old Game Area 2 Time:Cancel - Old Game Area 2 Time::::Etron:0:::::00000</v>
      </c>
    </row>
    <row r="80" spans="1:1" x14ac:dyDescent="0.25">
      <c r="A80" s="9" t="str">
        <f t="shared" ref="A80" ca="1" si="21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111001024:"0xNda19=0_0xMdaca=0_d0xHcaff=17_0xHcaff=0":Submit - Old Game Area 2 Time:Submit - Old Game Area 2 Time::::Etron:0:::::00000</v>
      </c>
    </row>
    <row r="81" spans="1:1" x14ac:dyDescent="0.25">
      <c r="A81" s="9" t="str">
        <f t="shared" ref="A81" ca="1" si="22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111001025:"The time it takes to complete the Old Game mode Area 3 (Stages 9-12)":Start - Old Game Area 3 Time:Start - Old Game Area 3 Time::::Etron:0:::::00000</v>
      </c>
    </row>
    <row r="82" spans="1:1" x14ac:dyDescent="0.25">
      <c r="A82" s="9" t="str">
        <f t="shared" ref="A82" ca="1" si="23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111001026:"0xNda19=0_0xMdaca=0_0xHda24=9_d0xHcaff=19_0xHcaff=8":Cancel - Old Game Area 3 Time:Cancel - Old Game Area 3 Time::::Etron:0:::::00000</v>
      </c>
    </row>
    <row r="83" spans="1:1" x14ac:dyDescent="0.25">
      <c r="A83" s="9" t="str">
        <f t="shared" ref="A83" ca="1" si="24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111001027:"0xNda19=0_0xMdaca=0_d0xHcaff=17_0xHcaff=0":Submit - Old Game Area 3 Time:Submit - Old Game Area 3 Time::::Etron:0:::::00000</v>
      </c>
    </row>
    <row r="84" spans="1:1" x14ac:dyDescent="0.25">
      <c r="A84" s="9" t="str">
        <f t="shared" ref="A84" ca="1" si="25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111001028:"The time it takes to complete the Old Game mode Area 4 (Stages 13-16)":Start - Old Game Area 4 Time:Start - Old Game Area 4 Time::::Etron:0:::::00000</v>
      </c>
    </row>
    <row r="85" spans="1:1" x14ac:dyDescent="0.25">
      <c r="A85" s="9" t="str">
        <f t="shared" ref="A85" ca="1" si="26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111001029:"0xNda19=0_0xMdaca=0_0xHda24=19_d0xHcaff=19_0xHcaff=8":Cancel - Old Game Area 4 Time:Cancel - Old Game Area 4 Time::::Etron:0:::::00000</v>
      </c>
    </row>
    <row r="86" spans="1:1" x14ac:dyDescent="0.25">
      <c r="A86" s="9" t="str">
        <f t="shared" ref="A86" ca="1" si="27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111001030:"0xNda19=0_0xMdaca=0_d0xHcaff=17_0xHcaff=0":Submit - Old Game Area 4 Time:Submit - Old Game Area 4 Time::::Etron:0:::::00000</v>
      </c>
    </row>
    <row r="87" spans="1:1" x14ac:dyDescent="0.25">
      <c r="A87" s="9" t="str">
        <f t="shared" ref="A87" ca="1" si="28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111001031:"The time it takes to complete the Old Game mode Area 5 (Stages 17-20)":Start - Old Game Area 5 Time:Start - Old Game Area 5 Time::::Etron:0:::::00000</v>
      </c>
    </row>
    <row r="88" spans="1:1" x14ac:dyDescent="0.25">
      <c r="A88" s="9" t="str">
        <f t="shared" ref="A88" ca="1" si="29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111001032:"0xNda19=0_0xMdaca=0_0xHda24=23_d0xHcaff=19_0xHcaff=8":Cancel - Old Game Area 5 Time:Cancel - Old Game Area 5 Time::::Etron:0:::::00000</v>
      </c>
    </row>
    <row r="89" spans="1:1" x14ac:dyDescent="0.25">
      <c r="A89" s="9" t="str">
        <f t="shared" ref="A89" ca="1" si="30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111001033:"0xNda19=0_0xMdaca=0_d0xHcaff=17_0xHcaff=0":Submit - Old Game Area 5 Time:Submit - Old Game Area 5 Time::::Etron:0:::::00000</v>
      </c>
    </row>
    <row r="90" spans="1:1" x14ac:dyDescent="0.25">
      <c r="A90" s="9" t="str">
        <f t="shared" ref="A90" ca="1" si="31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111001034:"The Old Game mode highest stage number reached from the first stage until the player dies":Start - Old Game Overall Highest Stage:Start - Old Game Overall Highest Stage::::Etron:0:::::00000</v>
      </c>
    </row>
    <row r="91" spans="1:1" x14ac:dyDescent="0.25">
      <c r="A91" s="9" t="str">
        <f t="shared" ref="A91" ca="1" si="32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111001035:"0xNda19=0_0xMdaca=0_0xHda24=1_d0xHcaff=19_0xHcaff=8":Cancel - Old Game Overall Highest Stage:Cancel - Old Game Overall Highest Stage::::Etron:0:::::00000</v>
      </c>
    </row>
    <row r="92" spans="1:1" x14ac:dyDescent="0.25">
      <c r="A92" s="9" t="str">
        <f t="shared" ref="A92" ca="1" si="33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111001036:"1=0":Submit - Old Game Overall Highest Stage:Submit - Old Game Overall Highest Stage::::Etron:0:::::00000</v>
      </c>
    </row>
    <row r="93" spans="1:1" x14ac:dyDescent="0.25">
      <c r="A93" s="9" t="str">
        <f t="shared" ref="A93" ca="1" si="34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111001037:"The Old Game mode highest score from the first stage until the player dies":Start - Old Game Overall Highest Score:Start - Old Game Overall Highest Score::::Etron:0:::::00000</v>
      </c>
    </row>
    <row r="94" spans="1:1" x14ac:dyDescent="0.25">
      <c r="A94" s="9" t="str">
        <f t="shared" ref="A94" ca="1" si="35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111001038:"0xNda19=0_0xMdaca=0_0xHda24=1_d0xHcaff=19_0xHcaff=8":Cancel - Old Game Overall Highest Score:Cancel - Old Game Overall Highest Score::::Etron:0:::::00000</v>
      </c>
    </row>
    <row r="95" spans="1:1" x14ac:dyDescent="0.25">
      <c r="A95" s="9" t="str">
        <f t="shared" ref="A95" ca="1" si="36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111001039:"1=0":Submit - Old Game Overall Highest Score:Submit - Old Game Overall Highest Score::::Etron:0:::::00000</v>
      </c>
    </row>
    <row r="96" spans="1:1" x14ac:dyDescent="0.25">
      <c r="A96" s="9" t="str">
        <f t="shared" ref="A96" ca="1" si="37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111001040:"":Start - :Start - ::::Etron:0:::::00000</v>
      </c>
    </row>
    <row r="97" spans="1:1" x14ac:dyDescent="0.25">
      <c r="A97" s="9" t="str">
        <f t="shared" ref="A97" ca="1" si="38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111001041:"":Cancel - :Cancel - ::::Etron:0:::::00000</v>
      </c>
    </row>
    <row r="98" spans="1:1" x14ac:dyDescent="0.25">
      <c r="A98" s="9" t="str">
        <f t="shared" ref="A98" ca="1" si="39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111001042:"":Submit - :Submit - ::::Etron:0:::::00000</v>
      </c>
    </row>
    <row r="99" spans="1:1" x14ac:dyDescent="0.25">
      <c r="A99" s="9" t="str">
        <f t="shared" ref="A99" ca="1" si="40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111001043:"":Start - :Start - ::::Etron:0:::::00000</v>
      </c>
    </row>
    <row r="100" spans="1:1" x14ac:dyDescent="0.25">
      <c r="A100" s="9" t="str">
        <f t="shared" ref="A100" ca="1" si="41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111001044:"":Cancel - :Cancel - ::::Etron:0:::::00000</v>
      </c>
    </row>
    <row r="101" spans="1:1" x14ac:dyDescent="0.25">
      <c r="A101" s="9" t="str">
        <f t="shared" ref="A101" ca="1" si="42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111001045:"":Submit - :Submit - ::::Etron:0:::::00000</v>
      </c>
    </row>
    <row r="102" spans="1:1" x14ac:dyDescent="0.25">
      <c r="A102" s="9" t="str">
        <f t="shared" ref="A102" ca="1" si="43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111001046:"":Start - :Start - ::::Etron:0:::::00000</v>
      </c>
    </row>
    <row r="103" spans="1:1" x14ac:dyDescent="0.25">
      <c r="A103" s="9" t="str">
        <f t="shared" ref="A103" ca="1" si="44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111001047:"":Cancel - :Cancel - ::::Etron:0:::::00000</v>
      </c>
    </row>
    <row r="104" spans="1:1" x14ac:dyDescent="0.25">
      <c r="A104" s="9" t="str">
        <f t="shared" ref="A104" ca="1" si="45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111001048:"":Submit - :Submit - ::::Etron:0:::::00000</v>
      </c>
    </row>
    <row r="105" spans="1:1" x14ac:dyDescent="0.25">
      <c r="A105" s="9" t="str">
        <f t="shared" ref="A105" ca="1" si="46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111001049:"":Start - :Start - ::::Etron:0:::::00000</v>
      </c>
    </row>
    <row r="106" spans="1:1" x14ac:dyDescent="0.25">
      <c r="A106" s="9" t="str">
        <f t="shared" ref="A106" ca="1" si="47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111001050:"":Cancel - :Cancel - ::::Etron:0:::::00000</v>
      </c>
    </row>
    <row r="107" spans="1:1" x14ac:dyDescent="0.25">
      <c r="A107" s="9" t="str">
        <f t="shared" ref="A107" ca="1" si="48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111001051:"":Submit - :Submit - ::::Etron:0:::::00000</v>
      </c>
    </row>
    <row r="108" spans="1:1" x14ac:dyDescent="0.25">
      <c r="A108" s="9" t="str">
        <f t="shared" ref="A108" ca="1" si="49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111001052:"":Start - :Start - ::::Etron:0:::::00000</v>
      </c>
    </row>
    <row r="109" spans="1:1" x14ac:dyDescent="0.25">
      <c r="A109" s="9" t="str">
        <f t="shared" ref="A109" ca="1" si="50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111001053:"":Cancel - :Cancel - ::::Etron:0:::::00000</v>
      </c>
    </row>
    <row r="110" spans="1:1" x14ac:dyDescent="0.25">
      <c r="A110" s="9" t="str">
        <f t="shared" ref="A110" ca="1" si="51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111001054:"":Submit - :Submit - ::::Etron:0:::::00000</v>
      </c>
    </row>
    <row r="111" spans="1:1" x14ac:dyDescent="0.25">
      <c r="A111" s="9" t="str">
        <f t="shared" ref="A111" ca="1" si="52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111001055:"":Start - :Start - ::::Etron:0:::::00000</v>
      </c>
    </row>
    <row r="112" spans="1:1" x14ac:dyDescent="0.25">
      <c r="A112" s="9" t="str">
        <f t="shared" ref="A112" ca="1" si="53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111001056:"":Cancel - :Cancel - ::::Etron:0:::::00000</v>
      </c>
    </row>
    <row r="113" spans="1:1" x14ac:dyDescent="0.25">
      <c r="A113" s="9" t="str">
        <f t="shared" ref="A113" ca="1" si="54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111001057:"":Submit - :Submit - ::::Etron:0:::::00000</v>
      </c>
    </row>
    <row r="114" spans="1:1" x14ac:dyDescent="0.25">
      <c r="A114" s="9" t="str">
        <f t="shared" ref="A114" ca="1" si="55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111001058:"":Start - :Start - ::::Etron:0:::::00000</v>
      </c>
    </row>
    <row r="115" spans="1:1" x14ac:dyDescent="0.25">
      <c r="A115" s="9" t="str">
        <f t="shared" ref="A115" ca="1" si="56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111001059:"":Cancel - :Cancel - ::::Etron:0:::::00000</v>
      </c>
    </row>
    <row r="116" spans="1:1" x14ac:dyDescent="0.25">
      <c r="A116" s="9" t="str">
        <f t="shared" ref="A116" ca="1" si="57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111001060:"":Submit - :Submit - ::::Etron:0:::::00000</v>
      </c>
    </row>
    <row r="117" spans="1:1" x14ac:dyDescent="0.25">
      <c r="A117" s="9" t="str">
        <f t="shared" ref="A117" ca="1" si="58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111001061:"":Start - :Start - ::::Etron:0:::::00000</v>
      </c>
    </row>
    <row r="118" spans="1:1" x14ac:dyDescent="0.25">
      <c r="A118" s="9" t="str">
        <f t="shared" ref="A118" ca="1" si="59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111001062:"":Cancel - :Cancel - ::::Etron:0:::::00000</v>
      </c>
    </row>
    <row r="119" spans="1:1" x14ac:dyDescent="0.25">
      <c r="A119" s="9" t="str">
        <f t="shared" ref="A119" ca="1" si="60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111001063:"":Submit - :Submit - ::::Etron:0:::::00000</v>
      </c>
    </row>
    <row r="120" spans="1:1" x14ac:dyDescent="0.25">
      <c r="A120" s="9" t="str">
        <f t="shared" ref="A120" ca="1" si="61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111001064:"":Start - :Start - ::::Etron:0:::::00000</v>
      </c>
    </row>
    <row r="121" spans="1:1" x14ac:dyDescent="0.25">
      <c r="A121" s="9" t="str">
        <f t="shared" ref="A121" ca="1" si="62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111001065:"":Cancel - :Cancel - ::::Etron:0:::::00000</v>
      </c>
    </row>
    <row r="122" spans="1:1" x14ac:dyDescent="0.25">
      <c r="A122" s="9" t="str">
        <f t="shared" ref="A122" ca="1" si="63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111001066:"":Submit - :Submit - ::::Etron:0:::::00000</v>
      </c>
    </row>
    <row r="123" spans="1:1" x14ac:dyDescent="0.25">
      <c r="A123" s="9"/>
    </row>
    <row r="124" spans="1:1" x14ac:dyDescent="0.25">
      <c r="A124" s="9"/>
    </row>
    <row r="125" spans="1:1" x14ac:dyDescent="0.25">
      <c r="A125" s="9"/>
    </row>
    <row r="126" spans="1:1" x14ac:dyDescent="0.25">
      <c r="A126" s="9"/>
    </row>
    <row r="127" spans="1:1" x14ac:dyDescent="0.25">
      <c r="A127" s="9"/>
    </row>
    <row r="128" spans="1:1" x14ac:dyDescent="0.25">
      <c r="A128" s="9"/>
    </row>
    <row r="129" spans="1:1" x14ac:dyDescent="0.25">
      <c r="A129" s="9"/>
    </row>
    <row r="130" spans="1:1" x14ac:dyDescent="0.25">
      <c r="A130" s="9"/>
    </row>
    <row r="131" spans="1:1" x14ac:dyDescent="0.25">
      <c r="A131" s="9"/>
    </row>
    <row r="132" spans="1:1" x14ac:dyDescent="0.25">
      <c r="A132" s="9"/>
    </row>
    <row r="133" spans="1:1" x14ac:dyDescent="0.25">
      <c r="A133" s="9"/>
    </row>
    <row r="134" spans="1:1" x14ac:dyDescent="0.25">
      <c r="A134" s="9"/>
    </row>
    <row r="135" spans="1:1" x14ac:dyDescent="0.25">
      <c r="A135" s="9"/>
    </row>
    <row r="136" spans="1:1" x14ac:dyDescent="0.25">
      <c r="A136" s="9"/>
    </row>
    <row r="137" spans="1:1" x14ac:dyDescent="0.25">
      <c r="A137" s="9"/>
    </row>
    <row r="138" spans="1:1" x14ac:dyDescent="0.25">
      <c r="A138" s="9"/>
    </row>
    <row r="139" spans="1:1" x14ac:dyDescent="0.25">
      <c r="A139" s="9"/>
    </row>
    <row r="140" spans="1:1" x14ac:dyDescent="0.25">
      <c r="A140" s="9"/>
    </row>
    <row r="141" spans="1:1" x14ac:dyDescent="0.25">
      <c r="A141" s="9"/>
    </row>
    <row r="142" spans="1:1" x14ac:dyDescent="0.25">
      <c r="A142" s="9"/>
    </row>
    <row r="143" spans="1:1" x14ac:dyDescent="0.25">
      <c r="A143" s="9"/>
    </row>
    <row r="144" spans="1:1" x14ac:dyDescent="0.25">
      <c r="A144" s="9"/>
    </row>
    <row r="145" spans="1:1" x14ac:dyDescent="0.25">
      <c r="A145" s="9"/>
    </row>
    <row r="146" spans="1:1" x14ac:dyDescent="0.25">
      <c r="A146" s="9"/>
    </row>
    <row r="147" spans="1:1" x14ac:dyDescent="0.25">
      <c r="A147" s="9"/>
    </row>
    <row r="148" spans="1:1" x14ac:dyDescent="0.25">
      <c r="A148" s="9"/>
    </row>
    <row r="149" spans="1:1" x14ac:dyDescent="0.25">
      <c r="A149" s="9"/>
    </row>
    <row r="150" spans="1:1" x14ac:dyDescent="0.25">
      <c r="A150" s="9"/>
    </row>
    <row r="151" spans="1:1" x14ac:dyDescent="0.25">
      <c r="A151" s="9"/>
    </row>
    <row r="152" spans="1:1" x14ac:dyDescent="0.25">
      <c r="A152" s="9"/>
    </row>
    <row r="153" spans="1:1" x14ac:dyDescent="0.25">
      <c r="A153" s="9"/>
    </row>
    <row r="154" spans="1:1" x14ac:dyDescent="0.25">
      <c r="A154" s="9"/>
    </row>
    <row r="155" spans="1:1" x14ac:dyDescent="0.25">
      <c r="A155" s="9"/>
    </row>
    <row r="156" spans="1:1" x14ac:dyDescent="0.25">
      <c r="A156" s="9"/>
    </row>
    <row r="157" spans="1:1" x14ac:dyDescent="0.25">
      <c r="A157" s="9"/>
    </row>
    <row r="158" spans="1:1" x14ac:dyDescent="0.25">
      <c r="A158" s="9"/>
    </row>
    <row r="159" spans="1:1" x14ac:dyDescent="0.25">
      <c r="A159" s="9"/>
    </row>
    <row r="160" spans="1:1" x14ac:dyDescent="0.25">
      <c r="A160" s="9"/>
    </row>
    <row r="161" spans="1:1" x14ac:dyDescent="0.25">
      <c r="A161" s="9"/>
    </row>
    <row r="162" spans="1:1" x14ac:dyDescent="0.25">
      <c r="A162" s="9"/>
    </row>
    <row r="163" spans="1:1" x14ac:dyDescent="0.25">
      <c r="A163" s="9"/>
    </row>
    <row r="164" spans="1:1" x14ac:dyDescent="0.25">
      <c r="A164" s="9"/>
    </row>
    <row r="165" spans="1:1" x14ac:dyDescent="0.25">
      <c r="A165" s="9"/>
    </row>
    <row r="166" spans="1:1" x14ac:dyDescent="0.25">
      <c r="A166" s="9"/>
    </row>
    <row r="167" spans="1:1" x14ac:dyDescent="0.25">
      <c r="A167" s="9"/>
    </row>
    <row r="168" spans="1:1" x14ac:dyDescent="0.25">
      <c r="A168" s="9"/>
    </row>
    <row r="169" spans="1:1" x14ac:dyDescent="0.25">
      <c r="A169" s="9"/>
    </row>
    <row r="170" spans="1:1" x14ac:dyDescent="0.25">
      <c r="A170" s="9"/>
    </row>
    <row r="171" spans="1:1" x14ac:dyDescent="0.25">
      <c r="A171" s="9"/>
    </row>
    <row r="172" spans="1:1" x14ac:dyDescent="0.25">
      <c r="A172" s="9"/>
    </row>
    <row r="173" spans="1:1" x14ac:dyDescent="0.25">
      <c r="A173" s="9"/>
    </row>
    <row r="174" spans="1:1" x14ac:dyDescent="0.25">
      <c r="A174" s="9"/>
    </row>
    <row r="175" spans="1:1" x14ac:dyDescent="0.25">
      <c r="A175" s="9"/>
    </row>
    <row r="176" spans="1:1" x14ac:dyDescent="0.25">
      <c r="A176" s="9"/>
    </row>
    <row r="177" spans="1:1" x14ac:dyDescent="0.25">
      <c r="A177" s="9"/>
    </row>
    <row r="178" spans="1:1" x14ac:dyDescent="0.25">
      <c r="A178" s="9"/>
    </row>
    <row r="179" spans="1:1" x14ac:dyDescent="0.25">
      <c r="A179" s="9"/>
    </row>
    <row r="180" spans="1:1" x14ac:dyDescent="0.25">
      <c r="A180" s="9"/>
    </row>
    <row r="181" spans="1:1" x14ac:dyDescent="0.25">
      <c r="A181" s="9"/>
    </row>
    <row r="182" spans="1:1" x14ac:dyDescent="0.25">
      <c r="A182" s="9"/>
    </row>
    <row r="183" spans="1:1" x14ac:dyDescent="0.25">
      <c r="A183" s="9"/>
    </row>
    <row r="184" spans="1:1" x14ac:dyDescent="0.25">
      <c r="A184" s="9"/>
    </row>
    <row r="185" spans="1:1" x14ac:dyDescent="0.25">
      <c r="A185" s="9"/>
    </row>
    <row r="186" spans="1:1" x14ac:dyDescent="0.25">
      <c r="A186" s="9"/>
    </row>
    <row r="187" spans="1:1" x14ac:dyDescent="0.25">
      <c r="A187" s="9"/>
    </row>
    <row r="188" spans="1:1" x14ac:dyDescent="0.25">
      <c r="A188" s="9"/>
    </row>
    <row r="189" spans="1:1" x14ac:dyDescent="0.25">
      <c r="A189" s="9"/>
    </row>
    <row r="190" spans="1:1" x14ac:dyDescent="0.25">
      <c r="A190" s="9"/>
    </row>
    <row r="191" spans="1:1" x14ac:dyDescent="0.25">
      <c r="A191" s="9"/>
    </row>
    <row r="192" spans="1:1" x14ac:dyDescent="0.25">
      <c r="A192" s="9"/>
    </row>
    <row r="193" spans="1:1" x14ac:dyDescent="0.25">
      <c r="A193" s="9"/>
    </row>
    <row r="194" spans="1:1" x14ac:dyDescent="0.25">
      <c r="A194" s="9"/>
    </row>
    <row r="195" spans="1:1" x14ac:dyDescent="0.25">
      <c r="A195" s="9"/>
    </row>
    <row r="196" spans="1:1" x14ac:dyDescent="0.25">
      <c r="A196" s="9"/>
    </row>
    <row r="197" spans="1:1" x14ac:dyDescent="0.25">
      <c r="A197" s="9"/>
    </row>
    <row r="198" spans="1:1" x14ac:dyDescent="0.25">
      <c r="A198" s="9"/>
    </row>
    <row r="199" spans="1:1" x14ac:dyDescent="0.25">
      <c r="A199" s="9"/>
    </row>
    <row r="200" spans="1:1" x14ac:dyDescent="0.25">
      <c r="A200" s="9"/>
    </row>
    <row r="201" spans="1:1" x14ac:dyDescent="0.25">
      <c r="A201" s="9"/>
    </row>
    <row r="202" spans="1:1" x14ac:dyDescent="0.25">
      <c r="A202" s="9"/>
    </row>
    <row r="203" spans="1:1" x14ac:dyDescent="0.25">
      <c r="A203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opLeftCell="A24" zoomScaleNormal="100" workbookViewId="0">
      <selection activeCell="D42" sqref="D42"/>
    </sheetView>
  </sheetViews>
  <sheetFormatPr defaultRowHeight="15" x14ac:dyDescent="0.25"/>
  <cols>
    <col min="1" max="1" width="22.7109375" style="9" bestFit="1" customWidth="1"/>
    <col min="2" max="13" width="15.7109375" style="9" customWidth="1"/>
    <col min="14" max="16384" width="9.140625" style="9"/>
  </cols>
  <sheetData>
    <row r="1" spans="1:14" ht="17.25" customHeight="1" x14ac:dyDescent="0.25">
      <c r="A1" s="9" t="s">
        <v>135</v>
      </c>
      <c r="B1" s="9" t="s">
        <v>264</v>
      </c>
    </row>
    <row r="2" spans="1:14" ht="17.25" customHeight="1" x14ac:dyDescent="0.25">
      <c r="A2" s="9" t="s">
        <v>274</v>
      </c>
      <c r="B2" s="9" t="s">
        <v>269</v>
      </c>
    </row>
    <row r="3" spans="1:14" x14ac:dyDescent="0.25">
      <c r="A3" s="9" t="s">
        <v>274</v>
      </c>
      <c r="B3" s="9" t="s">
        <v>275</v>
      </c>
    </row>
    <row r="4" spans="1:14" x14ac:dyDescent="0.25">
      <c r="A4" s="9" t="s">
        <v>136</v>
      </c>
      <c r="B4" s="9" t="s">
        <v>122</v>
      </c>
      <c r="C4" s="22" t="s">
        <v>259</v>
      </c>
      <c r="D4" s="9" t="s">
        <v>138</v>
      </c>
      <c r="E4" s="9" t="s">
        <v>263</v>
      </c>
      <c r="F4" s="22" t="s">
        <v>259</v>
      </c>
      <c r="G4" s="9" t="s">
        <v>261</v>
      </c>
      <c r="H4" s="22" t="s">
        <v>259</v>
      </c>
      <c r="I4" s="9" t="s">
        <v>262</v>
      </c>
      <c r="J4" s="22" t="s">
        <v>259</v>
      </c>
      <c r="K4" s="9" t="s">
        <v>267</v>
      </c>
      <c r="L4" s="22" t="s">
        <v>259</v>
      </c>
      <c r="M4" s="9" t="s">
        <v>268</v>
      </c>
      <c r="N4" s="9" t="s">
        <v>60</v>
      </c>
    </row>
    <row r="5" spans="1:14" x14ac:dyDescent="0.25">
      <c r="A5" s="9">
        <v>1</v>
      </c>
      <c r="B5" s="9" t="s">
        <v>66</v>
      </c>
      <c r="C5" s="22"/>
      <c r="D5" s="9">
        <v>0</v>
      </c>
      <c r="E5" s="9" t="s">
        <v>260</v>
      </c>
      <c r="F5" s="22">
        <v>5</v>
      </c>
      <c r="G5" s="9">
        <f>HEX2DEC(F5)</f>
        <v>5</v>
      </c>
      <c r="H5" s="22">
        <v>6</v>
      </c>
      <c r="I5" s="9">
        <f>HEX2DEC(H5)</f>
        <v>6</v>
      </c>
      <c r="J5" s="22"/>
      <c r="L5" s="22"/>
      <c r="N5" s="9" t="str">
        <f t="shared" ref="N5:N43" si="0">SUBSTITUTE(SUBSTITUTE(SUBSTITUTE(SUBSTITUTE(SUBSTITUTE(SUBSTITUTE(SUBSTITUTE(SUBSTITUTE(IF(D5&lt;&gt;"",IF(K5="",$B$1,$B$2),$B$3),$A$4,A5),$B$4,B5),$D$4,D5),$E$4,E5),$G$4,G5),$I$4,I5),$K$4,K5),$M$4,M5)</f>
        <v>0xNda19=0_0xMdaca=1_0xHdacd=0_d0xHdacb=5_0xHdacb=6</v>
      </c>
    </row>
    <row r="6" spans="1:14" x14ac:dyDescent="0.25">
      <c r="A6" s="9">
        <v>1</v>
      </c>
      <c r="B6" s="9" t="s">
        <v>66</v>
      </c>
      <c r="C6" s="22"/>
      <c r="D6" s="9">
        <v>1</v>
      </c>
      <c r="E6" s="9" t="s">
        <v>260</v>
      </c>
      <c r="F6" s="22">
        <v>5</v>
      </c>
      <c r="G6" s="9">
        <f t="shared" ref="G6:I21" si="1">HEX2DEC(F6)</f>
        <v>5</v>
      </c>
      <c r="H6" s="22">
        <v>6</v>
      </c>
      <c r="I6" s="9">
        <f t="shared" si="1"/>
        <v>6</v>
      </c>
      <c r="J6" s="22"/>
      <c r="L6" s="22"/>
      <c r="N6" s="9" t="str">
        <f t="shared" si="0"/>
        <v>0xNda19=0_0xMdaca=1_0xHdacd=1_d0xHdacb=5_0xHdacb=6</v>
      </c>
    </row>
    <row r="7" spans="1:14" x14ac:dyDescent="0.25">
      <c r="A7" s="9">
        <v>1</v>
      </c>
      <c r="B7" s="9" t="s">
        <v>66</v>
      </c>
      <c r="C7" s="22"/>
      <c r="D7" s="9">
        <v>2</v>
      </c>
      <c r="E7" s="9" t="s">
        <v>260</v>
      </c>
      <c r="F7" s="22">
        <v>5</v>
      </c>
      <c r="G7" s="9">
        <f t="shared" si="1"/>
        <v>5</v>
      </c>
      <c r="H7" s="22">
        <v>6</v>
      </c>
      <c r="I7" s="9">
        <f t="shared" si="1"/>
        <v>6</v>
      </c>
      <c r="J7" s="22"/>
      <c r="L7" s="22"/>
      <c r="N7" s="9" t="str">
        <f t="shared" si="0"/>
        <v>0xNda19=0_0xMdaca=1_0xHdacd=2_d0xHdacb=5_0xHdacb=6</v>
      </c>
    </row>
    <row r="8" spans="1:14" x14ac:dyDescent="0.25">
      <c r="A8" s="9">
        <v>1</v>
      </c>
      <c r="B8" s="9" t="s">
        <v>66</v>
      </c>
      <c r="C8" s="22"/>
      <c r="D8" s="9">
        <v>3</v>
      </c>
      <c r="E8" s="9" t="s">
        <v>260</v>
      </c>
      <c r="F8" s="22">
        <v>5</v>
      </c>
      <c r="G8" s="9">
        <f t="shared" si="1"/>
        <v>5</v>
      </c>
      <c r="H8" s="22">
        <v>6</v>
      </c>
      <c r="I8" s="9">
        <f t="shared" si="1"/>
        <v>6</v>
      </c>
      <c r="J8" s="22"/>
      <c r="L8" s="22"/>
      <c r="N8" s="9" t="str">
        <f t="shared" si="0"/>
        <v>0xNda19=0_0xMdaca=1_0xHdacd=3_d0xHdacb=5_0xHdacb=6</v>
      </c>
    </row>
    <row r="9" spans="1:14" x14ac:dyDescent="0.25">
      <c r="A9" s="9">
        <v>1</v>
      </c>
      <c r="B9" s="9" t="s">
        <v>66</v>
      </c>
      <c r="C9" s="22"/>
      <c r="D9" s="9">
        <v>4</v>
      </c>
      <c r="E9" s="9" t="s">
        <v>260</v>
      </c>
      <c r="F9" s="22">
        <v>5</v>
      </c>
      <c r="G9" s="9">
        <f t="shared" si="1"/>
        <v>5</v>
      </c>
      <c r="H9" s="22">
        <v>6</v>
      </c>
      <c r="I9" s="9">
        <f t="shared" si="1"/>
        <v>6</v>
      </c>
      <c r="J9" s="22"/>
      <c r="L9" s="22"/>
      <c r="N9" s="9" t="str">
        <f t="shared" si="0"/>
        <v>0xNda19=0_0xMdaca=1_0xHdacd=4_d0xHdacb=5_0xHdacb=6</v>
      </c>
    </row>
    <row r="10" spans="1:14" x14ac:dyDescent="0.25">
      <c r="A10" s="9">
        <v>1</v>
      </c>
      <c r="B10" s="9" t="s">
        <v>66</v>
      </c>
      <c r="C10" s="22"/>
      <c r="D10" s="9">
        <v>5</v>
      </c>
      <c r="E10" s="9" t="s">
        <v>260</v>
      </c>
      <c r="F10" s="22">
        <v>5</v>
      </c>
      <c r="G10" s="9">
        <f t="shared" si="1"/>
        <v>5</v>
      </c>
      <c r="H10" s="22">
        <v>6</v>
      </c>
      <c r="I10" s="9">
        <f t="shared" si="1"/>
        <v>6</v>
      </c>
      <c r="J10" s="22"/>
      <c r="L10" s="22"/>
      <c r="N10" s="9" t="str">
        <f t="shared" si="0"/>
        <v>0xNda19=0_0xMdaca=1_0xHdacd=5_d0xHdacb=5_0xHdacb=6</v>
      </c>
    </row>
    <row r="11" spans="1:14" x14ac:dyDescent="0.25">
      <c r="A11" s="9">
        <v>1</v>
      </c>
      <c r="B11" s="9" t="s">
        <v>66</v>
      </c>
      <c r="C11" s="22"/>
      <c r="D11" s="9">
        <v>6</v>
      </c>
      <c r="E11" s="9" t="s">
        <v>260</v>
      </c>
      <c r="F11" s="22">
        <v>5</v>
      </c>
      <c r="G11" s="9">
        <f t="shared" si="1"/>
        <v>5</v>
      </c>
      <c r="H11" s="22">
        <v>6</v>
      </c>
      <c r="I11" s="9">
        <f t="shared" si="1"/>
        <v>6</v>
      </c>
      <c r="J11" s="22"/>
      <c r="L11" s="22"/>
      <c r="N11" s="9" t="str">
        <f t="shared" si="0"/>
        <v>0xNda19=0_0xMdaca=1_0xHdacd=6_d0xHdacb=5_0xHdacb=6</v>
      </c>
    </row>
    <row r="12" spans="1:14" x14ac:dyDescent="0.25">
      <c r="A12" s="9">
        <v>1</v>
      </c>
      <c r="B12" s="9" t="s">
        <v>66</v>
      </c>
      <c r="C12" s="22"/>
      <c r="D12" s="9">
        <v>7</v>
      </c>
      <c r="E12" s="9" t="s">
        <v>260</v>
      </c>
      <c r="F12" s="22">
        <v>5</v>
      </c>
      <c r="G12" s="9">
        <f t="shared" si="1"/>
        <v>5</v>
      </c>
      <c r="H12" s="22">
        <v>6</v>
      </c>
      <c r="I12" s="9">
        <f t="shared" si="1"/>
        <v>6</v>
      </c>
      <c r="J12" s="22"/>
      <c r="L12" s="22"/>
      <c r="N12" s="9" t="str">
        <f t="shared" si="0"/>
        <v>0xNda19=0_0xMdaca=1_0xHdacd=7_d0xHdacb=5_0xHdacb=6</v>
      </c>
    </row>
    <row r="13" spans="1:14" x14ac:dyDescent="0.25">
      <c r="A13" s="9">
        <v>1</v>
      </c>
      <c r="B13" s="9" t="s">
        <v>66</v>
      </c>
      <c r="C13" s="22"/>
      <c r="D13" s="9">
        <v>8</v>
      </c>
      <c r="E13" s="9" t="s">
        <v>260</v>
      </c>
      <c r="F13" s="22">
        <v>5</v>
      </c>
      <c r="G13" s="9">
        <f t="shared" si="1"/>
        <v>5</v>
      </c>
      <c r="H13" s="22">
        <v>6</v>
      </c>
      <c r="I13" s="9">
        <f t="shared" si="1"/>
        <v>6</v>
      </c>
      <c r="J13" s="22"/>
      <c r="L13" s="22"/>
      <c r="N13" s="9" t="str">
        <f t="shared" si="0"/>
        <v>0xNda19=0_0xMdaca=1_0xHdacd=8_d0xHdacb=5_0xHdacb=6</v>
      </c>
    </row>
    <row r="14" spans="1:14" x14ac:dyDescent="0.25">
      <c r="A14" s="9">
        <v>1</v>
      </c>
      <c r="B14" s="9" t="s">
        <v>66</v>
      </c>
      <c r="C14" s="22"/>
      <c r="D14" s="9">
        <v>9</v>
      </c>
      <c r="E14" s="9" t="s">
        <v>260</v>
      </c>
      <c r="F14" s="22">
        <v>5</v>
      </c>
      <c r="G14" s="9">
        <f t="shared" si="1"/>
        <v>5</v>
      </c>
      <c r="H14" s="22">
        <v>6</v>
      </c>
      <c r="I14" s="9">
        <f t="shared" si="1"/>
        <v>6</v>
      </c>
      <c r="J14" s="22"/>
      <c r="L14" s="22"/>
      <c r="N14" s="9" t="str">
        <f t="shared" si="0"/>
        <v>0xNda19=0_0xMdaca=1_0xHdacd=9_d0xHdacb=5_0xHdacb=6</v>
      </c>
    </row>
    <row r="15" spans="1:14" x14ac:dyDescent="0.25">
      <c r="A15" s="9">
        <v>1</v>
      </c>
      <c r="B15" s="9" t="s">
        <v>66</v>
      </c>
      <c r="C15" s="22"/>
      <c r="D15" s="9">
        <v>10</v>
      </c>
      <c r="E15" s="9" t="s">
        <v>260</v>
      </c>
      <c r="F15" s="22">
        <v>5</v>
      </c>
      <c r="G15" s="9">
        <f t="shared" si="1"/>
        <v>5</v>
      </c>
      <c r="H15" s="22">
        <v>6</v>
      </c>
      <c r="I15" s="9">
        <f t="shared" si="1"/>
        <v>6</v>
      </c>
      <c r="J15" s="22"/>
      <c r="L15" s="22"/>
      <c r="N15" s="9" t="str">
        <f t="shared" si="0"/>
        <v>0xNda19=0_0xMdaca=1_0xHdacd=10_d0xHdacb=5_0xHdacb=6</v>
      </c>
    </row>
    <row r="16" spans="1:14" x14ac:dyDescent="0.25">
      <c r="A16" s="9">
        <v>1</v>
      </c>
      <c r="B16" s="9" t="s">
        <v>66</v>
      </c>
      <c r="C16" s="22"/>
      <c r="D16" s="9">
        <v>11</v>
      </c>
      <c r="E16" s="9" t="s">
        <v>260</v>
      </c>
      <c r="F16" s="22">
        <v>5</v>
      </c>
      <c r="G16" s="9">
        <f t="shared" si="1"/>
        <v>5</v>
      </c>
      <c r="H16" s="22">
        <v>6</v>
      </c>
      <c r="I16" s="9">
        <f t="shared" si="1"/>
        <v>6</v>
      </c>
      <c r="J16" s="22"/>
      <c r="L16" s="22"/>
      <c r="N16" s="9" t="str">
        <f t="shared" si="0"/>
        <v>0xNda19=0_0xMdaca=1_0xHdacd=11_d0xHdacb=5_0xHdacb=6</v>
      </c>
    </row>
    <row r="17" spans="1:14" x14ac:dyDescent="0.25">
      <c r="A17" s="9">
        <v>1</v>
      </c>
      <c r="B17" s="9" t="s">
        <v>66</v>
      </c>
      <c r="C17" s="22"/>
      <c r="D17" s="9">
        <v>11</v>
      </c>
      <c r="E17" s="9" t="s">
        <v>260</v>
      </c>
      <c r="F17" s="22">
        <v>5</v>
      </c>
      <c r="G17" s="9">
        <f t="shared" si="1"/>
        <v>5</v>
      </c>
      <c r="H17" s="22">
        <v>6</v>
      </c>
      <c r="I17" s="9">
        <f t="shared" si="1"/>
        <v>6</v>
      </c>
      <c r="J17" s="22"/>
      <c r="L17" s="22"/>
      <c r="N17" s="9" t="str">
        <f t="shared" si="0"/>
        <v>0xNda19=0_0xMdaca=1_0xHdacd=11_d0xHdacb=5_0xHdacb=6</v>
      </c>
    </row>
    <row r="18" spans="1:14" x14ac:dyDescent="0.25">
      <c r="A18" s="9">
        <v>1</v>
      </c>
      <c r="B18" s="9" t="s">
        <v>66</v>
      </c>
      <c r="C18" s="22"/>
      <c r="D18" s="9">
        <v>11</v>
      </c>
      <c r="E18" s="9" t="s">
        <v>260</v>
      </c>
      <c r="F18" s="22">
        <v>5</v>
      </c>
      <c r="G18" s="9">
        <f t="shared" si="1"/>
        <v>5</v>
      </c>
      <c r="H18" s="22">
        <v>6</v>
      </c>
      <c r="I18" s="9">
        <f t="shared" si="1"/>
        <v>6</v>
      </c>
      <c r="J18" s="22" t="s">
        <v>266</v>
      </c>
      <c r="K18" s="9">
        <f t="shared" ref="K18:K19" si="2">HEX2DEC(J18)</f>
        <v>12</v>
      </c>
      <c r="L18" s="22">
        <v>9</v>
      </c>
      <c r="M18" s="9">
        <f t="shared" ref="M18:M19" si="3">HEX2DEC(L18)</f>
        <v>9</v>
      </c>
      <c r="N18" s="9" t="str">
        <f t="shared" si="0"/>
        <v>0xNda19=0_0xMdaca=1S0xHdacd=11_d0xHdacb=5_0xHdacb=6Sd0xHdacb=12_0xHdacb=9</v>
      </c>
    </row>
    <row r="19" spans="1:14" x14ac:dyDescent="0.25">
      <c r="A19" s="9">
        <v>1</v>
      </c>
      <c r="B19" s="9" t="s">
        <v>66</v>
      </c>
      <c r="C19" s="22"/>
      <c r="D19" s="9">
        <v>11</v>
      </c>
      <c r="E19" s="9" t="s">
        <v>260</v>
      </c>
      <c r="F19" s="22">
        <v>5</v>
      </c>
      <c r="G19" s="9">
        <f t="shared" si="1"/>
        <v>5</v>
      </c>
      <c r="H19" s="22">
        <v>6</v>
      </c>
      <c r="I19" s="9">
        <f t="shared" si="1"/>
        <v>6</v>
      </c>
      <c r="J19" s="22" t="s">
        <v>266</v>
      </c>
      <c r="K19" s="9">
        <f t="shared" si="2"/>
        <v>12</v>
      </c>
      <c r="L19" s="22">
        <v>9</v>
      </c>
      <c r="M19" s="9">
        <f t="shared" si="3"/>
        <v>9</v>
      </c>
      <c r="N19" s="9" t="str">
        <f t="shared" si="0"/>
        <v>0xNda19=0_0xMdaca=1S0xHdacd=11_d0xHdacb=5_0xHdacb=6Sd0xHdacb=12_0xHdacb=9</v>
      </c>
    </row>
    <row r="20" spans="1:14" x14ac:dyDescent="0.25">
      <c r="A20" s="9">
        <v>0</v>
      </c>
      <c r="B20" s="9" t="s">
        <v>74</v>
      </c>
      <c r="C20" s="22">
        <v>2</v>
      </c>
      <c r="D20" s="9">
        <f t="shared" ref="D20:D40" si="4">HEX2DEC(C20)</f>
        <v>2</v>
      </c>
      <c r="E20" s="9" t="s">
        <v>265</v>
      </c>
      <c r="F20" s="22">
        <v>8</v>
      </c>
      <c r="G20" s="9">
        <f t="shared" si="1"/>
        <v>8</v>
      </c>
      <c r="H20" s="22">
        <v>13</v>
      </c>
      <c r="I20" s="9">
        <f t="shared" si="1"/>
        <v>19</v>
      </c>
      <c r="J20" s="22"/>
      <c r="L20" s="22"/>
      <c r="N20" s="9" t="str">
        <f t="shared" si="0"/>
        <v>0xNda19=0_0xMdaca=0_0xHda24=2_d0xHcaff=8_0xHcaff=19</v>
      </c>
    </row>
    <row r="21" spans="1:14" x14ac:dyDescent="0.25">
      <c r="A21" s="9">
        <v>0</v>
      </c>
      <c r="B21" s="9" t="s">
        <v>74</v>
      </c>
      <c r="C21" s="22">
        <v>3</v>
      </c>
      <c r="D21" s="9">
        <f t="shared" si="4"/>
        <v>3</v>
      </c>
      <c r="E21" s="9" t="s">
        <v>265</v>
      </c>
      <c r="F21" s="22">
        <v>8</v>
      </c>
      <c r="G21" s="9">
        <f t="shared" si="1"/>
        <v>8</v>
      </c>
      <c r="H21" s="22">
        <v>13</v>
      </c>
      <c r="I21" s="9">
        <f t="shared" si="1"/>
        <v>19</v>
      </c>
      <c r="J21" s="22"/>
      <c r="L21" s="22"/>
      <c r="N21" s="9" t="str">
        <f t="shared" si="0"/>
        <v>0xNda19=0_0xMdaca=0_0xHda24=3_d0xHcaff=8_0xHcaff=19</v>
      </c>
    </row>
    <row r="22" spans="1:14" x14ac:dyDescent="0.25">
      <c r="A22" s="9">
        <v>0</v>
      </c>
      <c r="B22" s="9" t="s">
        <v>74</v>
      </c>
      <c r="C22" s="22">
        <v>4</v>
      </c>
      <c r="D22" s="9">
        <f t="shared" si="4"/>
        <v>4</v>
      </c>
      <c r="E22" s="9" t="s">
        <v>265</v>
      </c>
      <c r="F22" s="22">
        <v>8</v>
      </c>
      <c r="G22" s="9">
        <f t="shared" ref="G22" si="5">HEX2DEC(F22)</f>
        <v>8</v>
      </c>
      <c r="H22" s="22">
        <v>13</v>
      </c>
      <c r="I22" s="9">
        <f t="shared" ref="I22" si="6">HEX2DEC(H22)</f>
        <v>19</v>
      </c>
      <c r="J22" s="22"/>
      <c r="L22" s="22"/>
      <c r="N22" s="9" t="str">
        <f t="shared" si="0"/>
        <v>0xNda19=0_0xMdaca=0_0xHda24=4_d0xHcaff=8_0xHcaff=19</v>
      </c>
    </row>
    <row r="23" spans="1:14" x14ac:dyDescent="0.25">
      <c r="A23" s="9">
        <v>0</v>
      </c>
      <c r="B23" s="9" t="s">
        <v>74</v>
      </c>
      <c r="C23" s="22">
        <v>5</v>
      </c>
      <c r="D23" s="9">
        <f t="shared" si="4"/>
        <v>5</v>
      </c>
      <c r="E23" s="9" t="s">
        <v>265</v>
      </c>
      <c r="F23" s="22">
        <v>8</v>
      </c>
      <c r="G23" s="9">
        <f>HEX2DEC(F23)</f>
        <v>8</v>
      </c>
      <c r="H23" s="22">
        <v>13</v>
      </c>
      <c r="I23" s="9">
        <f>HEX2DEC(H23)</f>
        <v>19</v>
      </c>
      <c r="J23" s="22"/>
      <c r="L23" s="22"/>
      <c r="N23" s="9" t="str">
        <f t="shared" si="0"/>
        <v>0xNda19=0_0xMdaca=0_0xHda24=5_d0xHcaff=8_0xHcaff=19</v>
      </c>
    </row>
    <row r="24" spans="1:14" x14ac:dyDescent="0.25">
      <c r="A24" s="9">
        <v>0</v>
      </c>
      <c r="B24" s="9" t="s">
        <v>74</v>
      </c>
      <c r="C24" s="22">
        <v>6</v>
      </c>
      <c r="D24" s="9">
        <f t="shared" si="4"/>
        <v>6</v>
      </c>
      <c r="E24" s="9" t="s">
        <v>265</v>
      </c>
      <c r="F24" s="22">
        <v>8</v>
      </c>
      <c r="G24" s="9">
        <f t="shared" ref="G24:G40" si="7">HEX2DEC(F24)</f>
        <v>8</v>
      </c>
      <c r="H24" s="22">
        <v>13</v>
      </c>
      <c r="I24" s="9">
        <f t="shared" ref="I24:I40" si="8">HEX2DEC(H24)</f>
        <v>19</v>
      </c>
      <c r="J24" s="22"/>
      <c r="L24" s="22"/>
      <c r="N24" s="9" t="str">
        <f t="shared" si="0"/>
        <v>0xNda19=0_0xMdaca=0_0xHda24=6_d0xHcaff=8_0xHcaff=19</v>
      </c>
    </row>
    <row r="25" spans="1:14" x14ac:dyDescent="0.25">
      <c r="A25" s="9">
        <v>0</v>
      </c>
      <c r="B25" s="9" t="s">
        <v>74</v>
      </c>
      <c r="C25" s="22">
        <v>7</v>
      </c>
      <c r="D25" s="9">
        <f t="shared" si="4"/>
        <v>7</v>
      </c>
      <c r="E25" s="9" t="s">
        <v>265</v>
      </c>
      <c r="F25" s="22">
        <v>8</v>
      </c>
      <c r="G25" s="9">
        <f t="shared" si="7"/>
        <v>8</v>
      </c>
      <c r="H25" s="22">
        <v>13</v>
      </c>
      <c r="I25" s="9">
        <f t="shared" si="8"/>
        <v>19</v>
      </c>
      <c r="J25" s="22"/>
      <c r="L25" s="22"/>
      <c r="N25" s="9" t="str">
        <f t="shared" si="0"/>
        <v>0xNda19=0_0xMdaca=0_0xHda24=7_d0xHcaff=8_0xHcaff=19</v>
      </c>
    </row>
    <row r="26" spans="1:14" x14ac:dyDescent="0.25">
      <c r="A26" s="9">
        <v>0</v>
      </c>
      <c r="B26" s="9" t="s">
        <v>74</v>
      </c>
      <c r="C26" s="22">
        <v>8</v>
      </c>
      <c r="D26" s="9">
        <f t="shared" si="4"/>
        <v>8</v>
      </c>
      <c r="E26" s="9" t="s">
        <v>265</v>
      </c>
      <c r="F26" s="22">
        <v>8</v>
      </c>
      <c r="G26" s="9">
        <f t="shared" si="7"/>
        <v>8</v>
      </c>
      <c r="H26" s="22">
        <v>13</v>
      </c>
      <c r="I26" s="9">
        <f t="shared" si="8"/>
        <v>19</v>
      </c>
      <c r="J26" s="22"/>
      <c r="L26" s="22"/>
      <c r="N26" s="9" t="str">
        <f t="shared" si="0"/>
        <v>0xNda19=0_0xMdaca=0_0xHda24=8_d0xHcaff=8_0xHcaff=19</v>
      </c>
    </row>
    <row r="27" spans="1:14" x14ac:dyDescent="0.25">
      <c r="A27" s="9">
        <v>0</v>
      </c>
      <c r="B27" s="9" t="s">
        <v>74</v>
      </c>
      <c r="C27" s="22">
        <v>9</v>
      </c>
      <c r="D27" s="9">
        <f t="shared" si="4"/>
        <v>9</v>
      </c>
      <c r="E27" s="9" t="s">
        <v>265</v>
      </c>
      <c r="F27" s="22">
        <v>8</v>
      </c>
      <c r="G27" s="9">
        <f t="shared" si="7"/>
        <v>8</v>
      </c>
      <c r="H27" s="22">
        <v>13</v>
      </c>
      <c r="I27" s="9">
        <f t="shared" si="8"/>
        <v>19</v>
      </c>
      <c r="J27" s="22"/>
      <c r="L27" s="22"/>
      <c r="N27" s="9" t="str">
        <f t="shared" si="0"/>
        <v>0xNda19=0_0xMdaca=0_0xHda24=9_d0xHcaff=8_0xHcaff=19</v>
      </c>
    </row>
    <row r="28" spans="1:14" x14ac:dyDescent="0.25">
      <c r="A28" s="9">
        <v>0</v>
      </c>
      <c r="B28" s="9" t="s">
        <v>74</v>
      </c>
      <c r="C28" s="22">
        <v>10</v>
      </c>
      <c r="D28" s="9">
        <f t="shared" si="4"/>
        <v>16</v>
      </c>
      <c r="E28" s="9" t="s">
        <v>265</v>
      </c>
      <c r="F28" s="22">
        <v>8</v>
      </c>
      <c r="G28" s="9">
        <f t="shared" si="7"/>
        <v>8</v>
      </c>
      <c r="H28" s="22">
        <v>13</v>
      </c>
      <c r="I28" s="9">
        <f t="shared" si="8"/>
        <v>19</v>
      </c>
      <c r="J28" s="22"/>
      <c r="L28" s="22"/>
      <c r="N28" s="9" t="str">
        <f t="shared" si="0"/>
        <v>0xNda19=0_0xMdaca=0_0xHda24=16_d0xHcaff=8_0xHcaff=19</v>
      </c>
    </row>
    <row r="29" spans="1:14" x14ac:dyDescent="0.25">
      <c r="A29" s="9">
        <v>0</v>
      </c>
      <c r="B29" s="9" t="s">
        <v>74</v>
      </c>
      <c r="C29" s="22">
        <v>11</v>
      </c>
      <c r="D29" s="9">
        <f t="shared" si="4"/>
        <v>17</v>
      </c>
      <c r="E29" s="9" t="s">
        <v>265</v>
      </c>
      <c r="F29" s="22">
        <v>8</v>
      </c>
      <c r="G29" s="9">
        <f t="shared" si="7"/>
        <v>8</v>
      </c>
      <c r="H29" s="22">
        <v>13</v>
      </c>
      <c r="I29" s="9">
        <f t="shared" si="8"/>
        <v>19</v>
      </c>
      <c r="J29" s="22"/>
      <c r="L29" s="22"/>
      <c r="N29" s="9" t="str">
        <f t="shared" si="0"/>
        <v>0xNda19=0_0xMdaca=0_0xHda24=17_d0xHcaff=8_0xHcaff=19</v>
      </c>
    </row>
    <row r="30" spans="1:14" x14ac:dyDescent="0.25">
      <c r="A30" s="9">
        <v>0</v>
      </c>
      <c r="B30" s="9" t="s">
        <v>74</v>
      </c>
      <c r="C30" s="22">
        <v>12</v>
      </c>
      <c r="D30" s="9">
        <f t="shared" si="4"/>
        <v>18</v>
      </c>
      <c r="E30" s="9" t="s">
        <v>265</v>
      </c>
      <c r="F30" s="22">
        <v>8</v>
      </c>
      <c r="G30" s="9">
        <f t="shared" si="7"/>
        <v>8</v>
      </c>
      <c r="H30" s="22">
        <v>13</v>
      </c>
      <c r="I30" s="9">
        <f t="shared" si="8"/>
        <v>19</v>
      </c>
      <c r="J30" s="22"/>
      <c r="L30" s="22"/>
      <c r="N30" s="9" t="str">
        <f t="shared" si="0"/>
        <v>0xNda19=0_0xMdaca=0_0xHda24=18_d0xHcaff=8_0xHcaff=19</v>
      </c>
    </row>
    <row r="31" spans="1:14" x14ac:dyDescent="0.25">
      <c r="A31" s="9">
        <v>0</v>
      </c>
      <c r="B31" s="9" t="s">
        <v>74</v>
      </c>
      <c r="C31" s="22">
        <v>13</v>
      </c>
      <c r="D31" s="9">
        <f t="shared" si="4"/>
        <v>19</v>
      </c>
      <c r="E31" s="9" t="s">
        <v>265</v>
      </c>
      <c r="F31" s="22">
        <v>8</v>
      </c>
      <c r="G31" s="9">
        <f t="shared" si="7"/>
        <v>8</v>
      </c>
      <c r="H31" s="22">
        <v>13</v>
      </c>
      <c r="I31" s="9">
        <f t="shared" si="8"/>
        <v>19</v>
      </c>
      <c r="J31" s="22"/>
      <c r="L31" s="22"/>
      <c r="N31" s="9" t="str">
        <f t="shared" si="0"/>
        <v>0xNda19=0_0xMdaca=0_0xHda24=19_d0xHcaff=8_0xHcaff=19</v>
      </c>
    </row>
    <row r="32" spans="1:14" x14ac:dyDescent="0.25">
      <c r="A32" s="9">
        <v>0</v>
      </c>
      <c r="B32" s="9" t="s">
        <v>74</v>
      </c>
      <c r="C32" s="22">
        <v>14</v>
      </c>
      <c r="D32" s="9">
        <f t="shared" si="4"/>
        <v>20</v>
      </c>
      <c r="E32" s="9" t="s">
        <v>265</v>
      </c>
      <c r="F32" s="22">
        <v>8</v>
      </c>
      <c r="G32" s="9">
        <f t="shared" si="7"/>
        <v>8</v>
      </c>
      <c r="H32" s="22">
        <v>13</v>
      </c>
      <c r="I32" s="9">
        <f t="shared" si="8"/>
        <v>19</v>
      </c>
      <c r="J32" s="22"/>
      <c r="L32" s="22"/>
      <c r="N32" s="9" t="str">
        <f t="shared" si="0"/>
        <v>0xNda19=0_0xMdaca=0_0xHda24=20_d0xHcaff=8_0xHcaff=19</v>
      </c>
    </row>
    <row r="33" spans="1:14" x14ac:dyDescent="0.25">
      <c r="A33" s="9">
        <v>0</v>
      </c>
      <c r="B33" s="9" t="s">
        <v>74</v>
      </c>
      <c r="C33" s="22">
        <v>15</v>
      </c>
      <c r="D33" s="9">
        <f t="shared" si="4"/>
        <v>21</v>
      </c>
      <c r="E33" s="9" t="s">
        <v>265</v>
      </c>
      <c r="F33" s="22">
        <v>8</v>
      </c>
      <c r="G33" s="9">
        <f t="shared" si="7"/>
        <v>8</v>
      </c>
      <c r="H33" s="22">
        <v>13</v>
      </c>
      <c r="I33" s="9">
        <f t="shared" si="8"/>
        <v>19</v>
      </c>
      <c r="J33" s="22"/>
      <c r="L33" s="22"/>
      <c r="N33" s="9" t="str">
        <f t="shared" si="0"/>
        <v>0xNda19=0_0xMdaca=0_0xHda24=21_d0xHcaff=8_0xHcaff=19</v>
      </c>
    </row>
    <row r="34" spans="1:14" x14ac:dyDescent="0.25">
      <c r="A34" s="9">
        <v>0</v>
      </c>
      <c r="B34" s="9" t="s">
        <v>74</v>
      </c>
      <c r="C34" s="22">
        <v>16</v>
      </c>
      <c r="D34" s="9">
        <f t="shared" si="4"/>
        <v>22</v>
      </c>
      <c r="E34" s="9" t="s">
        <v>265</v>
      </c>
      <c r="F34" s="22">
        <v>8</v>
      </c>
      <c r="G34" s="9">
        <f t="shared" si="7"/>
        <v>8</v>
      </c>
      <c r="H34" s="22">
        <v>13</v>
      </c>
      <c r="I34" s="9">
        <f t="shared" si="8"/>
        <v>19</v>
      </c>
      <c r="J34" s="22"/>
      <c r="L34" s="22"/>
      <c r="N34" s="9" t="str">
        <f t="shared" si="0"/>
        <v>0xNda19=0_0xMdaca=0_0xHda24=22_d0xHcaff=8_0xHcaff=19</v>
      </c>
    </row>
    <row r="35" spans="1:14" x14ac:dyDescent="0.25">
      <c r="A35" s="9">
        <v>0</v>
      </c>
      <c r="B35" s="9" t="s">
        <v>74</v>
      </c>
      <c r="C35" s="22">
        <v>17</v>
      </c>
      <c r="D35" s="9">
        <f t="shared" si="4"/>
        <v>23</v>
      </c>
      <c r="E35" s="9" t="s">
        <v>265</v>
      </c>
      <c r="F35" s="22">
        <v>8</v>
      </c>
      <c r="G35" s="9">
        <f t="shared" si="7"/>
        <v>8</v>
      </c>
      <c r="H35" s="22">
        <v>13</v>
      </c>
      <c r="I35" s="9">
        <f t="shared" si="8"/>
        <v>19</v>
      </c>
      <c r="J35" s="22"/>
      <c r="L35" s="22"/>
      <c r="N35" s="9" t="str">
        <f t="shared" si="0"/>
        <v>0xNda19=0_0xMdaca=0_0xHda24=23_d0xHcaff=8_0xHcaff=19</v>
      </c>
    </row>
    <row r="36" spans="1:14" x14ac:dyDescent="0.25">
      <c r="A36" s="9">
        <v>0</v>
      </c>
      <c r="B36" s="9" t="s">
        <v>74</v>
      </c>
      <c r="C36" s="22">
        <v>18</v>
      </c>
      <c r="D36" s="9">
        <f t="shared" si="4"/>
        <v>24</v>
      </c>
      <c r="E36" s="9" t="s">
        <v>265</v>
      </c>
      <c r="F36" s="22">
        <v>8</v>
      </c>
      <c r="G36" s="9">
        <f t="shared" si="7"/>
        <v>8</v>
      </c>
      <c r="H36" s="22">
        <v>13</v>
      </c>
      <c r="I36" s="9">
        <f t="shared" si="8"/>
        <v>19</v>
      </c>
      <c r="J36" s="22"/>
      <c r="L36" s="22"/>
      <c r="N36" s="9" t="str">
        <f t="shared" si="0"/>
        <v>0xNda19=0_0xMdaca=0_0xHda24=24_d0xHcaff=8_0xHcaff=19</v>
      </c>
    </row>
    <row r="37" spans="1:14" x14ac:dyDescent="0.25">
      <c r="A37" s="9">
        <v>0</v>
      </c>
      <c r="B37" s="9" t="s">
        <v>74</v>
      </c>
      <c r="C37" s="22">
        <v>19</v>
      </c>
      <c r="D37" s="9">
        <f t="shared" si="4"/>
        <v>25</v>
      </c>
      <c r="E37" s="9" t="s">
        <v>265</v>
      </c>
      <c r="F37" s="22">
        <v>8</v>
      </c>
      <c r="G37" s="9">
        <f t="shared" si="7"/>
        <v>8</v>
      </c>
      <c r="H37" s="22">
        <v>13</v>
      </c>
      <c r="I37" s="9">
        <f t="shared" si="8"/>
        <v>19</v>
      </c>
      <c r="J37" s="22"/>
      <c r="L37" s="22"/>
      <c r="N37" s="9" t="str">
        <f t="shared" si="0"/>
        <v>0xNda19=0_0xMdaca=0_0xHda24=25_d0xHcaff=8_0xHcaff=19</v>
      </c>
    </row>
    <row r="38" spans="1:14" x14ac:dyDescent="0.25">
      <c r="A38" s="9">
        <v>0</v>
      </c>
      <c r="B38" s="9" t="s">
        <v>74</v>
      </c>
      <c r="C38" s="22">
        <v>20</v>
      </c>
      <c r="D38" s="9">
        <f t="shared" si="4"/>
        <v>32</v>
      </c>
      <c r="E38" s="9" t="s">
        <v>265</v>
      </c>
      <c r="F38" s="22">
        <v>8</v>
      </c>
      <c r="G38" s="9">
        <f t="shared" si="7"/>
        <v>8</v>
      </c>
      <c r="H38" s="22">
        <v>13</v>
      </c>
      <c r="I38" s="9">
        <f t="shared" si="8"/>
        <v>19</v>
      </c>
      <c r="J38" s="22"/>
      <c r="L38" s="22"/>
      <c r="N38" s="9" t="str">
        <f t="shared" si="0"/>
        <v>0xNda19=0_0xMdaca=0_0xHda24=32_d0xHcaff=8_0xHcaff=19</v>
      </c>
    </row>
    <row r="39" spans="1:14" x14ac:dyDescent="0.25">
      <c r="A39" s="9">
        <v>0</v>
      </c>
      <c r="B39" s="9" t="s">
        <v>74</v>
      </c>
      <c r="C39" s="22">
        <v>21</v>
      </c>
      <c r="D39" s="9">
        <f t="shared" si="4"/>
        <v>33</v>
      </c>
      <c r="E39" s="9" t="s">
        <v>265</v>
      </c>
      <c r="F39" s="22">
        <v>8</v>
      </c>
      <c r="G39" s="9">
        <f t="shared" si="7"/>
        <v>8</v>
      </c>
      <c r="H39" s="22">
        <v>13</v>
      </c>
      <c r="I39" s="9">
        <f t="shared" si="8"/>
        <v>19</v>
      </c>
      <c r="J39" s="22"/>
      <c r="L39" s="22"/>
      <c r="N39" s="9" t="str">
        <f t="shared" si="0"/>
        <v>0xNda19=0_0xMdaca=0_0xHda24=33_d0xHcaff=8_0xHcaff=19</v>
      </c>
    </row>
    <row r="40" spans="1:14" x14ac:dyDescent="0.25">
      <c r="A40" s="9">
        <v>0</v>
      </c>
      <c r="B40" s="9" t="s">
        <v>74</v>
      </c>
      <c r="C40" s="22">
        <v>22</v>
      </c>
      <c r="D40" s="9">
        <f t="shared" si="4"/>
        <v>34</v>
      </c>
      <c r="E40" s="9" t="s">
        <v>265</v>
      </c>
      <c r="F40" s="22">
        <v>8</v>
      </c>
      <c r="G40" s="9">
        <f t="shared" si="7"/>
        <v>8</v>
      </c>
      <c r="H40" s="22">
        <v>13</v>
      </c>
      <c r="I40" s="9">
        <f t="shared" si="8"/>
        <v>19</v>
      </c>
      <c r="J40" s="22"/>
      <c r="L40" s="22"/>
      <c r="N40" s="9" t="str">
        <f t="shared" si="0"/>
        <v>0xNda19=0_0xMdaca=0_0xHda24=34_d0xHcaff=8_0xHcaff=19</v>
      </c>
    </row>
    <row r="41" spans="1:14" x14ac:dyDescent="0.25">
      <c r="A41" s="9">
        <v>0</v>
      </c>
      <c r="B41" s="9" t="s">
        <v>74</v>
      </c>
      <c r="C41" s="22"/>
      <c r="E41" s="9" t="s">
        <v>265</v>
      </c>
      <c r="F41" s="22">
        <v>1</v>
      </c>
      <c r="G41" s="9">
        <f t="shared" ref="G41" si="9">HEX2DEC(F41)</f>
        <v>1</v>
      </c>
      <c r="H41" s="22">
        <v>0</v>
      </c>
      <c r="I41" s="9">
        <f t="shared" ref="I41" si="10">HEX2DEC(H41)</f>
        <v>0</v>
      </c>
      <c r="J41" s="22">
        <v>11</v>
      </c>
      <c r="K41" s="9">
        <f t="shared" ref="K41" si="11">HEX2DEC(J41)</f>
        <v>17</v>
      </c>
      <c r="L41" s="22">
        <v>0</v>
      </c>
      <c r="M41" s="9">
        <f t="shared" ref="M41" si="12">HEX2DEC(L41)</f>
        <v>0</v>
      </c>
      <c r="N41" s="9" t="str">
        <f>SUBSTITUTE(SUBSTITUTE(SUBSTITUTE(SUBSTITUTE(SUBSTITUTE(SUBSTITUTE(SUBSTITUTE(SUBSTITUTE(IF(D41&lt;&gt;"",IF(K41="",$B$1,$B$2),$B$3),$A$4,A41),$B$4,B41),$D$4,D41),$E$4,E41),$G$4,G41),$I$4,I41),$K$4,K41),$M$4,M41)</f>
        <v>0xNda19=0_0xMdaca=0_d0xHcaff=17_0xHcaff=0</v>
      </c>
    </row>
    <row r="42" spans="1:14" x14ac:dyDescent="0.25">
      <c r="A42" s="9">
        <v>0</v>
      </c>
      <c r="B42" s="9" t="s">
        <v>74</v>
      </c>
      <c r="C42" s="22"/>
      <c r="E42" s="9" t="s">
        <v>265</v>
      </c>
      <c r="F42" s="22">
        <v>1</v>
      </c>
      <c r="G42" s="9">
        <f t="shared" ref="G42:G43" si="13">HEX2DEC(F42)</f>
        <v>1</v>
      </c>
      <c r="H42" s="22">
        <v>0</v>
      </c>
      <c r="I42" s="9">
        <f t="shared" ref="I42:I43" si="14">HEX2DEC(H42)</f>
        <v>0</v>
      </c>
      <c r="J42" s="22">
        <v>11</v>
      </c>
      <c r="K42" s="9">
        <f t="shared" ref="K42:K43" si="15">HEX2DEC(J42)</f>
        <v>17</v>
      </c>
      <c r="L42" s="22">
        <v>0</v>
      </c>
      <c r="M42" s="9">
        <f t="shared" ref="M42:M43" si="16">HEX2DEC(L42)</f>
        <v>0</v>
      </c>
      <c r="N42" s="9" t="str">
        <f t="shared" si="0"/>
        <v>0xNda19=0_0xMdaca=0_d0xHcaff=17_0xHcaff=0</v>
      </c>
    </row>
    <row r="43" spans="1:14" x14ac:dyDescent="0.25">
      <c r="A43" s="9">
        <v>0</v>
      </c>
      <c r="B43" s="9" t="s">
        <v>74</v>
      </c>
      <c r="C43" s="22"/>
      <c r="E43" s="9" t="s">
        <v>265</v>
      </c>
      <c r="F43" s="22">
        <v>1</v>
      </c>
      <c r="G43" s="9">
        <f t="shared" si="13"/>
        <v>1</v>
      </c>
      <c r="H43" s="22">
        <v>0</v>
      </c>
      <c r="I43" s="9">
        <f t="shared" si="14"/>
        <v>0</v>
      </c>
      <c r="J43" s="22">
        <v>11</v>
      </c>
      <c r="K43" s="9">
        <f t="shared" si="15"/>
        <v>17</v>
      </c>
      <c r="L43" s="22">
        <v>0</v>
      </c>
      <c r="M43" s="9">
        <f t="shared" si="16"/>
        <v>0</v>
      </c>
      <c r="N43" s="9" t="str">
        <f t="shared" si="0"/>
        <v>0xNda19=0_0xMdaca=0_d0xHcaff=17_0xHcaff=0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36"/>
  <sheetViews>
    <sheetView workbookViewId="0">
      <selection activeCell="G20" sqref="G20"/>
    </sheetView>
  </sheetViews>
  <sheetFormatPr defaultRowHeight="15" x14ac:dyDescent="0.25"/>
  <cols>
    <col min="1" max="1" width="15.7109375" style="9" customWidth="1"/>
    <col min="2" max="2" width="15.7109375" customWidth="1"/>
    <col min="3" max="3" width="15.7109375" style="9" customWidth="1"/>
    <col min="4" max="4" width="15.7109375" customWidth="1"/>
    <col min="5" max="5" width="15.7109375" style="9" customWidth="1"/>
    <col min="6" max="6" width="15.7109375" customWidth="1"/>
  </cols>
  <sheetData>
    <row r="1" spans="1:7" s="9" customFormat="1" ht="17.25" customHeight="1" x14ac:dyDescent="0.25">
      <c r="A1" s="9" t="s">
        <v>135</v>
      </c>
      <c r="B1" s="9" t="s">
        <v>139</v>
      </c>
    </row>
    <row r="2" spans="1:7" s="9" customFormat="1" ht="17.25" customHeight="1" x14ac:dyDescent="0.25"/>
    <row r="3" spans="1:7" s="9" customFormat="1" x14ac:dyDescent="0.25"/>
    <row r="4" spans="1:7" x14ac:dyDescent="0.25">
      <c r="A4" s="9" t="s">
        <v>136</v>
      </c>
      <c r="B4" s="9" t="s">
        <v>132</v>
      </c>
      <c r="C4" s="9" t="s">
        <v>259</v>
      </c>
      <c r="D4" t="s">
        <v>137</v>
      </c>
      <c r="E4" s="9" t="s">
        <v>259</v>
      </c>
      <c r="F4" t="s">
        <v>138</v>
      </c>
      <c r="G4" t="s">
        <v>60</v>
      </c>
    </row>
    <row r="5" spans="1:7" x14ac:dyDescent="0.25">
      <c r="A5" s="9">
        <v>1</v>
      </c>
      <c r="B5" s="9" t="s">
        <v>66</v>
      </c>
      <c r="C5" s="9">
        <v>0</v>
      </c>
      <c r="D5">
        <f>HEX2DEC(C5)</f>
        <v>0</v>
      </c>
      <c r="E5" s="9">
        <v>1</v>
      </c>
      <c r="F5" s="9">
        <f>HEX2DEC(E5)</f>
        <v>1</v>
      </c>
      <c r="G5" t="str">
        <f>SUBSTITUTE(SUBSTITUTE(SUBSTITUTE(SUBSTITUTE($B$1,$A$4,A5),$B$4,B5),$D$4,D5),$F$4,F5)</f>
        <v>0xNda19=0_0xMdaca=1_d0xHdacd=0_0xHdacd=1</v>
      </c>
    </row>
    <row r="6" spans="1:7" x14ac:dyDescent="0.25">
      <c r="A6" s="9">
        <v>1</v>
      </c>
      <c r="B6" s="9" t="s">
        <v>66</v>
      </c>
      <c r="C6" s="9">
        <v>1</v>
      </c>
      <c r="D6" s="9">
        <f t="shared" ref="D6:F36" si="0">HEX2DEC(C6)</f>
        <v>1</v>
      </c>
      <c r="E6" s="9">
        <v>2</v>
      </c>
      <c r="F6" s="9">
        <f t="shared" si="0"/>
        <v>2</v>
      </c>
      <c r="G6" s="9" t="str">
        <f t="shared" ref="G6:G36" si="1">SUBSTITUTE(SUBSTITUTE(SUBSTITUTE(SUBSTITUTE($B$1,$A$4,A6),$B$4,B6),$D$4,D6),$F$4,F6)</f>
        <v>0xNda19=0_0xMdaca=1_d0xHdacd=1_0xHdacd=2</v>
      </c>
    </row>
    <row r="7" spans="1:7" x14ac:dyDescent="0.25">
      <c r="A7" s="9">
        <v>1</v>
      </c>
      <c r="B7" s="9" t="s">
        <v>66</v>
      </c>
      <c r="C7" s="9">
        <v>2</v>
      </c>
      <c r="D7" s="9">
        <f t="shared" si="0"/>
        <v>2</v>
      </c>
      <c r="E7" s="9">
        <v>3</v>
      </c>
      <c r="F7" s="9">
        <f t="shared" si="0"/>
        <v>3</v>
      </c>
      <c r="G7" s="9" t="str">
        <f t="shared" si="1"/>
        <v>0xNda19=0_0xMdaca=1_d0xHdacd=2_0xHdacd=3</v>
      </c>
    </row>
    <row r="8" spans="1:7" x14ac:dyDescent="0.25">
      <c r="A8" s="9">
        <v>1</v>
      </c>
      <c r="B8" s="9" t="s">
        <v>66</v>
      </c>
      <c r="C8" s="9">
        <v>3</v>
      </c>
      <c r="D8" s="9">
        <f t="shared" si="0"/>
        <v>3</v>
      </c>
      <c r="E8" s="9">
        <v>4</v>
      </c>
      <c r="F8" s="9">
        <f t="shared" si="0"/>
        <v>4</v>
      </c>
      <c r="G8" s="9" t="str">
        <f t="shared" si="1"/>
        <v>0xNda19=0_0xMdaca=1_d0xHdacd=3_0xHdacd=4</v>
      </c>
    </row>
    <row r="9" spans="1:7" x14ac:dyDescent="0.25">
      <c r="A9" s="9">
        <v>1</v>
      </c>
      <c r="B9" s="9" t="s">
        <v>66</v>
      </c>
      <c r="C9" s="9">
        <v>4</v>
      </c>
      <c r="D9" s="9">
        <f t="shared" si="0"/>
        <v>4</v>
      </c>
      <c r="E9" s="9">
        <v>5</v>
      </c>
      <c r="F9" s="9">
        <f t="shared" si="0"/>
        <v>5</v>
      </c>
      <c r="G9" s="9" t="str">
        <f t="shared" si="1"/>
        <v>0xNda19=0_0xMdaca=1_d0xHdacd=4_0xHdacd=5</v>
      </c>
    </row>
    <row r="10" spans="1:7" x14ac:dyDescent="0.25">
      <c r="A10" s="9">
        <v>1</v>
      </c>
      <c r="B10" s="9" t="s">
        <v>66</v>
      </c>
      <c r="C10" s="9">
        <v>5</v>
      </c>
      <c r="D10" s="9">
        <f t="shared" si="0"/>
        <v>5</v>
      </c>
      <c r="E10" s="9">
        <v>6</v>
      </c>
      <c r="F10" s="9">
        <f t="shared" si="0"/>
        <v>6</v>
      </c>
      <c r="G10" s="9" t="str">
        <f t="shared" si="1"/>
        <v>0xNda19=0_0xMdaca=1_d0xHdacd=5_0xHdacd=6</v>
      </c>
    </row>
    <row r="11" spans="1:7" x14ac:dyDescent="0.25">
      <c r="A11" s="9">
        <v>1</v>
      </c>
      <c r="B11" s="9" t="s">
        <v>66</v>
      </c>
      <c r="C11" s="9">
        <v>6</v>
      </c>
      <c r="D11" s="9">
        <f t="shared" si="0"/>
        <v>6</v>
      </c>
      <c r="E11" s="9">
        <v>7</v>
      </c>
      <c r="F11" s="9">
        <f t="shared" si="0"/>
        <v>7</v>
      </c>
      <c r="G11" s="9" t="str">
        <f t="shared" si="1"/>
        <v>0xNda19=0_0xMdaca=1_d0xHdacd=6_0xHdacd=7</v>
      </c>
    </row>
    <row r="12" spans="1:7" x14ac:dyDescent="0.25">
      <c r="A12" s="9">
        <v>1</v>
      </c>
      <c r="B12" s="9" t="s">
        <v>66</v>
      </c>
      <c r="C12" s="9">
        <v>7</v>
      </c>
      <c r="D12" s="9">
        <f t="shared" si="0"/>
        <v>7</v>
      </c>
      <c r="E12" s="9">
        <v>8</v>
      </c>
      <c r="F12" s="9">
        <f t="shared" si="0"/>
        <v>8</v>
      </c>
      <c r="G12" s="9" t="str">
        <f t="shared" si="1"/>
        <v>0xNda19=0_0xMdaca=1_d0xHdacd=7_0xHdacd=8</v>
      </c>
    </row>
    <row r="13" spans="1:7" x14ac:dyDescent="0.25">
      <c r="A13" s="9">
        <v>1</v>
      </c>
      <c r="B13" s="9" t="s">
        <v>66</v>
      </c>
      <c r="C13" s="9">
        <v>8</v>
      </c>
      <c r="D13" s="9">
        <f t="shared" si="0"/>
        <v>8</v>
      </c>
      <c r="E13" s="9">
        <v>9</v>
      </c>
      <c r="F13" s="9">
        <f t="shared" si="0"/>
        <v>9</v>
      </c>
      <c r="G13" s="9" t="str">
        <f t="shared" si="1"/>
        <v>0xNda19=0_0xMdaca=1_d0xHdacd=8_0xHdacd=9</v>
      </c>
    </row>
    <row r="14" spans="1:7" x14ac:dyDescent="0.25">
      <c r="A14" s="9">
        <v>1</v>
      </c>
      <c r="B14" s="9" t="s">
        <v>66</v>
      </c>
      <c r="C14" s="9">
        <v>9</v>
      </c>
      <c r="D14" s="9">
        <f t="shared" si="0"/>
        <v>9</v>
      </c>
      <c r="E14" s="9" t="s">
        <v>276</v>
      </c>
      <c r="F14" s="9">
        <f t="shared" si="0"/>
        <v>10</v>
      </c>
      <c r="G14" s="9" t="str">
        <f t="shared" si="1"/>
        <v>0xNda19=0_0xMdaca=1_d0xHdacd=9_0xHdacd=10</v>
      </c>
    </row>
    <row r="15" spans="1:7" x14ac:dyDescent="0.25">
      <c r="A15" s="9">
        <v>1</v>
      </c>
      <c r="B15" s="9" t="s">
        <v>66</v>
      </c>
      <c r="C15" s="9" t="s">
        <v>276</v>
      </c>
      <c r="D15" s="9">
        <f t="shared" si="0"/>
        <v>10</v>
      </c>
      <c r="E15" s="9" t="s">
        <v>277</v>
      </c>
      <c r="F15" s="9">
        <f t="shared" si="0"/>
        <v>11</v>
      </c>
      <c r="G15" s="9" t="str">
        <f t="shared" si="1"/>
        <v>0xNda19=0_0xMdaca=1_d0xHdacd=10_0xHdacd=11</v>
      </c>
    </row>
    <row r="16" spans="1:7" x14ac:dyDescent="0.25">
      <c r="A16" s="9">
        <v>1</v>
      </c>
      <c r="B16" s="9" t="s">
        <v>66</v>
      </c>
      <c r="C16" s="9" t="s">
        <v>277</v>
      </c>
      <c r="D16" s="9">
        <f t="shared" si="0"/>
        <v>11</v>
      </c>
      <c r="E16" s="9" t="s">
        <v>266</v>
      </c>
      <c r="F16" s="9">
        <f t="shared" si="0"/>
        <v>12</v>
      </c>
      <c r="G16" s="9" t="str">
        <f t="shared" si="1"/>
        <v>0xNda19=0_0xMdaca=1_d0xHdacd=11_0xHdacd=12</v>
      </c>
    </row>
    <row r="17" spans="1:7" x14ac:dyDescent="0.25">
      <c r="A17" s="9">
        <v>0</v>
      </c>
      <c r="B17" s="9" t="s">
        <v>74</v>
      </c>
      <c r="C17" s="9">
        <v>1</v>
      </c>
      <c r="D17" s="9">
        <f t="shared" si="0"/>
        <v>1</v>
      </c>
      <c r="E17" s="9">
        <v>2</v>
      </c>
      <c r="F17" s="9">
        <f t="shared" si="0"/>
        <v>2</v>
      </c>
      <c r="G17" s="9" t="str">
        <f t="shared" si="1"/>
        <v>0xNda19=0_0xMdaca=0_d0xHda24=1_0xHda24=2</v>
      </c>
    </row>
    <row r="18" spans="1:7" x14ac:dyDescent="0.25">
      <c r="A18" s="9">
        <v>0</v>
      </c>
      <c r="B18" s="9" t="s">
        <v>74</v>
      </c>
      <c r="C18" s="9">
        <v>2</v>
      </c>
      <c r="D18" s="9">
        <f t="shared" si="0"/>
        <v>2</v>
      </c>
      <c r="E18" s="9">
        <v>3</v>
      </c>
      <c r="F18" s="9">
        <f t="shared" si="0"/>
        <v>3</v>
      </c>
      <c r="G18" s="9" t="str">
        <f t="shared" si="1"/>
        <v>0xNda19=0_0xMdaca=0_d0xHda24=2_0xHda24=3</v>
      </c>
    </row>
    <row r="19" spans="1:7" x14ac:dyDescent="0.25">
      <c r="A19" s="9">
        <v>0</v>
      </c>
      <c r="B19" s="9" t="s">
        <v>74</v>
      </c>
      <c r="C19" s="9">
        <v>3</v>
      </c>
      <c r="D19" s="9">
        <f t="shared" si="0"/>
        <v>3</v>
      </c>
      <c r="E19" s="9">
        <v>4</v>
      </c>
      <c r="F19" s="9">
        <f t="shared" si="0"/>
        <v>4</v>
      </c>
      <c r="G19" s="9" t="str">
        <f t="shared" si="1"/>
        <v>0xNda19=0_0xMdaca=0_d0xHda24=3_0xHda24=4</v>
      </c>
    </row>
    <row r="20" spans="1:7" x14ac:dyDescent="0.25">
      <c r="A20" s="9">
        <v>0</v>
      </c>
      <c r="B20" s="9" t="s">
        <v>74</v>
      </c>
      <c r="C20" s="9">
        <v>4</v>
      </c>
      <c r="D20" s="9">
        <f t="shared" si="0"/>
        <v>4</v>
      </c>
      <c r="E20" s="9">
        <v>5</v>
      </c>
      <c r="F20" s="9">
        <f t="shared" si="0"/>
        <v>5</v>
      </c>
      <c r="G20" s="9" t="str">
        <f t="shared" si="1"/>
        <v>0xNda19=0_0xMdaca=0_d0xHda24=4_0xHda24=5</v>
      </c>
    </row>
    <row r="21" spans="1:7" x14ac:dyDescent="0.25">
      <c r="A21" s="9">
        <v>0</v>
      </c>
      <c r="B21" s="9" t="s">
        <v>74</v>
      </c>
      <c r="C21" s="9">
        <v>5</v>
      </c>
      <c r="D21" s="9">
        <f t="shared" si="0"/>
        <v>5</v>
      </c>
      <c r="E21" s="9">
        <v>6</v>
      </c>
      <c r="F21" s="9">
        <f t="shared" si="0"/>
        <v>6</v>
      </c>
      <c r="G21" s="9" t="str">
        <f t="shared" si="1"/>
        <v>0xNda19=0_0xMdaca=0_d0xHda24=5_0xHda24=6</v>
      </c>
    </row>
    <row r="22" spans="1:7" x14ac:dyDescent="0.25">
      <c r="A22" s="9">
        <v>0</v>
      </c>
      <c r="B22" s="9" t="s">
        <v>74</v>
      </c>
      <c r="C22" s="9">
        <v>6</v>
      </c>
      <c r="D22" s="9">
        <f t="shared" si="0"/>
        <v>6</v>
      </c>
      <c r="E22" s="9">
        <v>7</v>
      </c>
      <c r="F22" s="9">
        <f t="shared" si="0"/>
        <v>7</v>
      </c>
      <c r="G22" s="9" t="str">
        <f t="shared" si="1"/>
        <v>0xNda19=0_0xMdaca=0_d0xHda24=6_0xHda24=7</v>
      </c>
    </row>
    <row r="23" spans="1:7" x14ac:dyDescent="0.25">
      <c r="A23" s="9">
        <v>0</v>
      </c>
      <c r="B23" s="9" t="s">
        <v>74</v>
      </c>
      <c r="C23" s="9">
        <v>7</v>
      </c>
      <c r="D23" s="9">
        <f t="shared" si="0"/>
        <v>7</v>
      </c>
      <c r="E23" s="9">
        <v>8</v>
      </c>
      <c r="F23" s="9">
        <f t="shared" si="0"/>
        <v>8</v>
      </c>
      <c r="G23" s="9" t="str">
        <f t="shared" si="1"/>
        <v>0xNda19=0_0xMdaca=0_d0xHda24=7_0xHda24=8</v>
      </c>
    </row>
    <row r="24" spans="1:7" x14ac:dyDescent="0.25">
      <c r="A24" s="9">
        <v>0</v>
      </c>
      <c r="B24" s="9" t="s">
        <v>74</v>
      </c>
      <c r="C24" s="9">
        <v>8</v>
      </c>
      <c r="D24" s="9">
        <f t="shared" si="0"/>
        <v>8</v>
      </c>
      <c r="E24" s="9">
        <v>9</v>
      </c>
      <c r="F24" s="9">
        <f t="shared" si="0"/>
        <v>9</v>
      </c>
      <c r="G24" s="9" t="str">
        <f t="shared" si="1"/>
        <v>0xNda19=0_0xMdaca=0_d0xHda24=8_0xHda24=9</v>
      </c>
    </row>
    <row r="25" spans="1:7" x14ac:dyDescent="0.25">
      <c r="A25" s="9">
        <v>0</v>
      </c>
      <c r="B25" s="9" t="s">
        <v>74</v>
      </c>
      <c r="C25" s="9">
        <v>9</v>
      </c>
      <c r="D25" s="9">
        <f t="shared" si="0"/>
        <v>9</v>
      </c>
      <c r="E25" s="9">
        <v>10</v>
      </c>
      <c r="F25" s="9">
        <f t="shared" si="0"/>
        <v>16</v>
      </c>
      <c r="G25" s="9" t="str">
        <f t="shared" si="1"/>
        <v>0xNda19=0_0xMdaca=0_d0xHda24=9_0xHda24=16</v>
      </c>
    </row>
    <row r="26" spans="1:7" x14ac:dyDescent="0.25">
      <c r="A26" s="9">
        <v>0</v>
      </c>
      <c r="B26" s="9" t="s">
        <v>74</v>
      </c>
      <c r="C26" s="9">
        <v>10</v>
      </c>
      <c r="D26" s="9">
        <f t="shared" si="0"/>
        <v>16</v>
      </c>
      <c r="E26" s="9">
        <v>11</v>
      </c>
      <c r="F26" s="9">
        <f t="shared" si="0"/>
        <v>17</v>
      </c>
      <c r="G26" s="9" t="str">
        <f t="shared" si="1"/>
        <v>0xNda19=0_0xMdaca=0_d0xHda24=16_0xHda24=17</v>
      </c>
    </row>
    <row r="27" spans="1:7" x14ac:dyDescent="0.25">
      <c r="A27" s="9">
        <v>0</v>
      </c>
      <c r="B27" s="9" t="s">
        <v>74</v>
      </c>
      <c r="C27" s="9">
        <v>11</v>
      </c>
      <c r="D27" s="9">
        <f t="shared" si="0"/>
        <v>17</v>
      </c>
      <c r="E27" s="9">
        <v>12</v>
      </c>
      <c r="F27" s="9">
        <f t="shared" si="0"/>
        <v>18</v>
      </c>
      <c r="G27" s="9" t="str">
        <f t="shared" si="1"/>
        <v>0xNda19=0_0xMdaca=0_d0xHda24=17_0xHda24=18</v>
      </c>
    </row>
    <row r="28" spans="1:7" x14ac:dyDescent="0.25">
      <c r="A28" s="9">
        <v>0</v>
      </c>
      <c r="B28" s="9" t="s">
        <v>74</v>
      </c>
      <c r="C28" s="9">
        <v>12</v>
      </c>
      <c r="D28" s="9">
        <f t="shared" si="0"/>
        <v>18</v>
      </c>
      <c r="E28" s="9">
        <v>13</v>
      </c>
      <c r="F28" s="9">
        <f t="shared" si="0"/>
        <v>19</v>
      </c>
      <c r="G28" s="9" t="str">
        <f t="shared" si="1"/>
        <v>0xNda19=0_0xMdaca=0_d0xHda24=18_0xHda24=19</v>
      </c>
    </row>
    <row r="29" spans="1:7" x14ac:dyDescent="0.25">
      <c r="A29" s="9">
        <v>0</v>
      </c>
      <c r="B29" s="9" t="s">
        <v>74</v>
      </c>
      <c r="C29" s="9">
        <v>13</v>
      </c>
      <c r="D29" s="9">
        <f t="shared" si="0"/>
        <v>19</v>
      </c>
      <c r="E29" s="9">
        <v>14</v>
      </c>
      <c r="F29" s="9">
        <f t="shared" si="0"/>
        <v>20</v>
      </c>
      <c r="G29" s="9" t="str">
        <f t="shared" si="1"/>
        <v>0xNda19=0_0xMdaca=0_d0xHda24=19_0xHda24=20</v>
      </c>
    </row>
    <row r="30" spans="1:7" x14ac:dyDescent="0.25">
      <c r="A30" s="9">
        <v>0</v>
      </c>
      <c r="B30" s="9" t="s">
        <v>74</v>
      </c>
      <c r="C30" s="9">
        <v>14</v>
      </c>
      <c r="D30" s="9">
        <f t="shared" si="0"/>
        <v>20</v>
      </c>
      <c r="E30" s="9">
        <v>15</v>
      </c>
      <c r="F30" s="9">
        <f t="shared" si="0"/>
        <v>21</v>
      </c>
      <c r="G30" s="9" t="str">
        <f t="shared" si="1"/>
        <v>0xNda19=0_0xMdaca=0_d0xHda24=20_0xHda24=21</v>
      </c>
    </row>
    <row r="31" spans="1:7" x14ac:dyDescent="0.25">
      <c r="A31" s="9">
        <v>0</v>
      </c>
      <c r="B31" s="9" t="s">
        <v>74</v>
      </c>
      <c r="C31" s="9">
        <v>15</v>
      </c>
      <c r="D31" s="9">
        <f t="shared" si="0"/>
        <v>21</v>
      </c>
      <c r="E31" s="9">
        <v>16</v>
      </c>
      <c r="F31" s="9">
        <f t="shared" si="0"/>
        <v>22</v>
      </c>
      <c r="G31" s="9" t="str">
        <f t="shared" si="1"/>
        <v>0xNda19=0_0xMdaca=0_d0xHda24=21_0xHda24=22</v>
      </c>
    </row>
    <row r="32" spans="1:7" x14ac:dyDescent="0.25">
      <c r="A32" s="9">
        <v>0</v>
      </c>
      <c r="B32" s="9" t="s">
        <v>74</v>
      </c>
      <c r="C32" s="9">
        <v>16</v>
      </c>
      <c r="D32" s="9">
        <f t="shared" si="0"/>
        <v>22</v>
      </c>
      <c r="E32" s="9">
        <v>17</v>
      </c>
      <c r="F32" s="9">
        <f t="shared" si="0"/>
        <v>23</v>
      </c>
      <c r="G32" s="9" t="str">
        <f t="shared" si="1"/>
        <v>0xNda19=0_0xMdaca=0_d0xHda24=22_0xHda24=23</v>
      </c>
    </row>
    <row r="33" spans="1:7" x14ac:dyDescent="0.25">
      <c r="A33" s="9">
        <v>0</v>
      </c>
      <c r="B33" s="9" t="s">
        <v>74</v>
      </c>
      <c r="C33" s="9">
        <v>17</v>
      </c>
      <c r="D33" s="9">
        <f t="shared" si="0"/>
        <v>23</v>
      </c>
      <c r="E33" s="9">
        <v>18</v>
      </c>
      <c r="F33" s="9">
        <f t="shared" si="0"/>
        <v>24</v>
      </c>
      <c r="G33" s="9" t="str">
        <f t="shared" si="1"/>
        <v>0xNda19=0_0xMdaca=0_d0xHda24=23_0xHda24=24</v>
      </c>
    </row>
    <row r="34" spans="1:7" x14ac:dyDescent="0.25">
      <c r="A34" s="9">
        <v>0</v>
      </c>
      <c r="B34" s="9" t="s">
        <v>74</v>
      </c>
      <c r="C34" s="9">
        <v>18</v>
      </c>
      <c r="D34" s="9">
        <f t="shared" si="0"/>
        <v>24</v>
      </c>
      <c r="E34" s="9">
        <v>19</v>
      </c>
      <c r="F34" s="9">
        <f t="shared" si="0"/>
        <v>25</v>
      </c>
      <c r="G34" s="9" t="str">
        <f t="shared" si="1"/>
        <v>0xNda19=0_0xMdaca=0_d0xHda24=24_0xHda24=25</v>
      </c>
    </row>
    <row r="35" spans="1:7" x14ac:dyDescent="0.25">
      <c r="A35" s="9">
        <v>0</v>
      </c>
      <c r="B35" s="9" t="s">
        <v>74</v>
      </c>
      <c r="C35" s="9">
        <v>19</v>
      </c>
      <c r="D35" s="9">
        <f t="shared" si="0"/>
        <v>25</v>
      </c>
      <c r="E35" s="9">
        <v>20</v>
      </c>
      <c r="F35" s="9">
        <f t="shared" si="0"/>
        <v>32</v>
      </c>
      <c r="G35" s="9" t="str">
        <f t="shared" si="1"/>
        <v>0xNda19=0_0xMdaca=0_d0xHda24=25_0xHda24=32</v>
      </c>
    </row>
    <row r="36" spans="1:7" x14ac:dyDescent="0.25">
      <c r="A36" s="9">
        <v>0</v>
      </c>
      <c r="B36" s="9" t="s">
        <v>74</v>
      </c>
      <c r="C36" s="9">
        <v>20</v>
      </c>
      <c r="D36" s="9">
        <f t="shared" si="0"/>
        <v>32</v>
      </c>
      <c r="E36" s="9">
        <v>21</v>
      </c>
      <c r="F36" s="9">
        <f t="shared" si="0"/>
        <v>33</v>
      </c>
      <c r="G36" s="9" t="str">
        <f t="shared" si="1"/>
        <v>0xNda19=0_0xMdaca=0_d0xHda24=32_0xHda24=33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B6" sqref="B6"/>
    </sheetView>
  </sheetViews>
  <sheetFormatPr defaultRowHeight="15" x14ac:dyDescent="0.25"/>
  <cols>
    <col min="1" max="6" width="15.7109375" style="9" customWidth="1"/>
    <col min="7" max="16384" width="9.140625" style="9"/>
  </cols>
  <sheetData>
    <row r="1" spans="1:8" x14ac:dyDescent="0.25">
      <c r="A1" s="9" t="s">
        <v>147</v>
      </c>
      <c r="B1" s="9" t="s">
        <v>307</v>
      </c>
    </row>
    <row r="5" spans="1:8" x14ac:dyDescent="0.25">
      <c r="A5" s="9" t="s">
        <v>136</v>
      </c>
      <c r="B5" s="9" t="s">
        <v>187</v>
      </c>
      <c r="C5" s="9" t="s">
        <v>188</v>
      </c>
      <c r="D5" s="9" t="s">
        <v>148</v>
      </c>
      <c r="E5" s="9" t="s">
        <v>149</v>
      </c>
      <c r="F5" s="9" t="s">
        <v>150</v>
      </c>
      <c r="G5" s="9" t="s">
        <v>154</v>
      </c>
      <c r="H5" s="9" t="s">
        <v>60</v>
      </c>
    </row>
    <row r="6" spans="1:8" x14ac:dyDescent="0.25">
      <c r="A6" s="9">
        <v>1</v>
      </c>
      <c r="B6" s="9" t="s">
        <v>189</v>
      </c>
      <c r="C6" s="9">
        <v>1</v>
      </c>
      <c r="D6" s="9" t="s">
        <v>151</v>
      </c>
      <c r="E6" s="9">
        <v>2</v>
      </c>
      <c r="F6" s="9" t="s">
        <v>152</v>
      </c>
      <c r="G6" s="9">
        <v>0</v>
      </c>
      <c r="H6" s="9" t="str">
        <f>SUBSTITUTE(SUBSTITUTE(SUBSTITUTE(SUBSTITUTE(SUBSTITUTE(SUBSTITUTE(SUBSTITUTE($B$1,$A$5,A6),$B$5,B6),$C$5,C6),$D$5,D6),$E$5,E6),$F$5,F6),$G$5,G6)</f>
        <v>0xNda19=0_0xMdaca=1S0xLdaf0&gt;=2_0xLdaf0&lt;=9S0xLdaef&gt;=1_0xLdaef&lt;=9</v>
      </c>
    </row>
    <row r="7" spans="1:8" x14ac:dyDescent="0.25">
      <c r="A7" s="9">
        <v>1</v>
      </c>
      <c r="B7" s="9" t="s">
        <v>189</v>
      </c>
      <c r="C7" s="9">
        <v>1</v>
      </c>
      <c r="D7" s="9" t="s">
        <v>151</v>
      </c>
      <c r="E7" s="9">
        <v>5</v>
      </c>
      <c r="F7" s="9" t="s">
        <v>152</v>
      </c>
      <c r="G7" s="9">
        <v>0</v>
      </c>
      <c r="H7" s="9" t="str">
        <f t="shared" ref="H7:H11" si="0">SUBSTITUTE(SUBSTITUTE(SUBSTITUTE(SUBSTITUTE(SUBSTITUTE(SUBSTITUTE(SUBSTITUTE($B$1,$A$5,A7),$B$5,B7),$C$5,C7),$D$5,D7),$E$5,E7),$F$5,F7),$G$5,G7)</f>
        <v>0xNda19=0_0xMdaca=1S0xLdaf0&gt;=5_0xLdaf0&lt;=9S0xLdaef&gt;=1_0xLdaef&lt;=9</v>
      </c>
    </row>
    <row r="8" spans="1:8" x14ac:dyDescent="0.25">
      <c r="A8" s="9">
        <v>1</v>
      </c>
      <c r="B8" s="9" t="s">
        <v>189</v>
      </c>
      <c r="C8" s="9">
        <v>1</v>
      </c>
      <c r="D8" s="9" t="s">
        <v>151</v>
      </c>
      <c r="E8" s="9">
        <v>8</v>
      </c>
      <c r="F8" s="9" t="s">
        <v>152</v>
      </c>
      <c r="G8" s="9">
        <v>0</v>
      </c>
      <c r="H8" s="9" t="str">
        <f t="shared" si="0"/>
        <v>0xNda19=0_0xMdaca=1S0xLdaf0&gt;=8_0xLdaf0&lt;=9S0xLdaef&gt;=1_0xLdaef&lt;=9</v>
      </c>
    </row>
    <row r="9" spans="1:8" x14ac:dyDescent="0.25">
      <c r="A9" s="9">
        <v>0</v>
      </c>
      <c r="B9" s="9" t="s">
        <v>190</v>
      </c>
      <c r="C9" s="9">
        <v>1</v>
      </c>
      <c r="D9" s="9" t="s">
        <v>153</v>
      </c>
      <c r="E9" s="9">
        <v>1</v>
      </c>
      <c r="F9" s="9" t="s">
        <v>156</v>
      </c>
      <c r="G9" s="9">
        <v>0</v>
      </c>
      <c r="H9" s="9" t="str">
        <f t="shared" si="0"/>
        <v>0xNda19=0_0xMdaca=0S0xLda3a&gt;=1_0xLda3a&lt;=9S0xUda3a&gt;=1_0xUda3a&lt;=9</v>
      </c>
    </row>
    <row r="10" spans="1:8" x14ac:dyDescent="0.25">
      <c r="A10" s="9">
        <v>0</v>
      </c>
      <c r="B10" s="9" t="s">
        <v>190</v>
      </c>
      <c r="C10" s="9">
        <v>1</v>
      </c>
      <c r="D10" s="9" t="s">
        <v>153</v>
      </c>
      <c r="E10" s="9">
        <v>2</v>
      </c>
      <c r="F10" s="9" t="s">
        <v>156</v>
      </c>
      <c r="G10" s="9">
        <v>0</v>
      </c>
      <c r="H10" s="9" t="str">
        <f t="shared" si="0"/>
        <v>0xNda19=0_0xMdaca=0S0xLda3a&gt;=2_0xLda3a&lt;=9S0xUda3a&gt;=1_0xUda3a&lt;=9</v>
      </c>
    </row>
    <row r="11" spans="1:8" x14ac:dyDescent="0.25">
      <c r="A11" s="9">
        <v>0</v>
      </c>
      <c r="B11" s="9" t="s">
        <v>190</v>
      </c>
      <c r="C11" s="9">
        <v>1</v>
      </c>
      <c r="D11" s="9" t="s">
        <v>153</v>
      </c>
      <c r="E11" s="9">
        <v>3</v>
      </c>
      <c r="F11" s="9" t="s">
        <v>156</v>
      </c>
      <c r="G11" s="9">
        <v>0</v>
      </c>
      <c r="H11" s="9" t="str">
        <f t="shared" si="0"/>
        <v>0xNda19=0_0xMdaca=0S0xLda3a&gt;=3_0xLda3a&lt;=9S0xUda3a&gt;=1_0xUda3a&lt;=9</v>
      </c>
    </row>
    <row r="14" spans="1:8" x14ac:dyDescent="0.25">
      <c r="H14" s="9" t="s">
        <v>308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16" sqref="B16"/>
    </sheetView>
  </sheetViews>
  <sheetFormatPr defaultRowHeight="15" x14ac:dyDescent="0.25"/>
  <cols>
    <col min="1" max="4" width="15.7109375" customWidth="1"/>
  </cols>
  <sheetData>
    <row r="1" spans="1:3" x14ac:dyDescent="0.25">
      <c r="A1" t="s">
        <v>113</v>
      </c>
      <c r="B1" t="s">
        <v>114</v>
      </c>
      <c r="C1" t="s">
        <v>115</v>
      </c>
    </row>
    <row r="2" spans="1:3" x14ac:dyDescent="0.25">
      <c r="A2">
        <v>1</v>
      </c>
      <c r="B2">
        <v>3</v>
      </c>
      <c r="C2">
        <v>0</v>
      </c>
    </row>
    <row r="3" spans="1:3" x14ac:dyDescent="0.25">
      <c r="A3">
        <v>2</v>
      </c>
      <c r="B3">
        <v>3</v>
      </c>
      <c r="C3">
        <v>1</v>
      </c>
    </row>
    <row r="4" spans="1:3" x14ac:dyDescent="0.25">
      <c r="A4">
        <v>3</v>
      </c>
      <c r="B4">
        <v>2</v>
      </c>
      <c r="C4">
        <v>2</v>
      </c>
    </row>
    <row r="5" spans="1:3" x14ac:dyDescent="0.25">
      <c r="A5">
        <v>4</v>
      </c>
      <c r="B5">
        <v>3</v>
      </c>
      <c r="C5">
        <v>1</v>
      </c>
    </row>
    <row r="6" spans="1:3" x14ac:dyDescent="0.25">
      <c r="A6">
        <v>5</v>
      </c>
      <c r="B6">
        <v>3</v>
      </c>
      <c r="C6">
        <v>2</v>
      </c>
    </row>
    <row r="7" spans="1:3" x14ac:dyDescent="0.25">
      <c r="A7">
        <v>6</v>
      </c>
      <c r="B7">
        <v>3</v>
      </c>
      <c r="C7">
        <v>3</v>
      </c>
    </row>
    <row r="8" spans="1:3" x14ac:dyDescent="0.25">
      <c r="A8">
        <v>7</v>
      </c>
      <c r="B8">
        <v>3</v>
      </c>
      <c r="C8">
        <v>3</v>
      </c>
    </row>
    <row r="9" spans="1:3" x14ac:dyDescent="0.25">
      <c r="A9">
        <v>8</v>
      </c>
      <c r="B9">
        <v>2</v>
      </c>
      <c r="C9">
        <v>4</v>
      </c>
    </row>
    <row r="10" spans="1:3" x14ac:dyDescent="0.25">
      <c r="A10">
        <v>9</v>
      </c>
      <c r="B10">
        <v>1</v>
      </c>
      <c r="C10">
        <v>5</v>
      </c>
    </row>
    <row r="11" spans="1:3" x14ac:dyDescent="0.25">
      <c r="A11">
        <v>10</v>
      </c>
      <c r="B11">
        <v>3</v>
      </c>
      <c r="C11">
        <v>3</v>
      </c>
    </row>
    <row r="12" spans="1:3" x14ac:dyDescent="0.25">
      <c r="A12">
        <v>11</v>
      </c>
      <c r="B12">
        <v>4</v>
      </c>
      <c r="C12">
        <v>3</v>
      </c>
    </row>
    <row r="13" spans="1:3" x14ac:dyDescent="0.25">
      <c r="A13">
        <v>12</v>
      </c>
      <c r="B13">
        <v>0</v>
      </c>
      <c r="C13">
        <v>7</v>
      </c>
    </row>
    <row r="14" spans="1:3" x14ac:dyDescent="0.25">
      <c r="A14" t="s">
        <v>116</v>
      </c>
      <c r="B14">
        <f>SUM(B2:B13)</f>
        <v>30</v>
      </c>
      <c r="C14" s="9">
        <f>SUM(C2:C13)</f>
        <v>34</v>
      </c>
    </row>
    <row r="16" spans="1:3" s="9" customFormat="1" x14ac:dyDescent="0.25">
      <c r="A16" s="9" t="s">
        <v>131</v>
      </c>
      <c r="B16" s="9" t="s">
        <v>134</v>
      </c>
    </row>
    <row r="17" spans="1:4" s="9" customFormat="1" x14ac:dyDescent="0.25"/>
    <row r="18" spans="1:4" s="9" customFormat="1" x14ac:dyDescent="0.25"/>
    <row r="19" spans="1:4" x14ac:dyDescent="0.25">
      <c r="A19" s="9" t="s">
        <v>132</v>
      </c>
      <c r="B19" s="9" t="s">
        <v>133</v>
      </c>
      <c r="C19" s="9" t="s">
        <v>60</v>
      </c>
    </row>
    <row r="20" spans="1:4" x14ac:dyDescent="0.25">
      <c r="A20" s="9" t="s">
        <v>117</v>
      </c>
      <c r="B20" s="9">
        <v>5</v>
      </c>
      <c r="C20" s="9" t="str">
        <f t="shared" ref="C20:C25" si="0">SUBSTITUTE(SUBSTITUTE($B$16,$A$19,A20),$B$19,B20)</f>
        <v>R:0xNda19=1_0xMdaca=1_M:0xHdad1&gt;d0xHdad1.5.</v>
      </c>
    </row>
    <row r="21" spans="1:4" x14ac:dyDescent="0.25">
      <c r="A21" s="9" t="s">
        <v>117</v>
      </c>
      <c r="B21" s="9">
        <v>15</v>
      </c>
      <c r="C21" s="9" t="str">
        <f t="shared" si="0"/>
        <v>R:0xNda19=1_0xMdaca=1_M:0xHdad1&gt;d0xHdad1.15.</v>
      </c>
    </row>
    <row r="22" spans="1:4" x14ac:dyDescent="0.25">
      <c r="A22" s="9" t="s">
        <v>117</v>
      </c>
      <c r="B22" s="9">
        <v>30</v>
      </c>
      <c r="C22" s="9" t="str">
        <f t="shared" si="0"/>
        <v>R:0xNda19=1_0xMdaca=1_M:0xHdad1&gt;d0xHdad1.30.</v>
      </c>
    </row>
    <row r="23" spans="1:4" x14ac:dyDescent="0.25">
      <c r="A23" s="9" t="s">
        <v>118</v>
      </c>
      <c r="B23" s="9">
        <v>5</v>
      </c>
      <c r="C23" s="9" t="str">
        <f t="shared" si="0"/>
        <v>R:0xNda19=1_0xMdaca=1_M:0xHdad2&gt;d0xHdad2.5.</v>
      </c>
    </row>
    <row r="24" spans="1:4" x14ac:dyDescent="0.25">
      <c r="A24" s="9" t="s">
        <v>118</v>
      </c>
      <c r="B24" s="9">
        <v>15</v>
      </c>
      <c r="C24" s="9" t="str">
        <f t="shared" si="0"/>
        <v>R:0xNda19=1_0xMdaca=1_M:0xHdad2&gt;d0xHdad2.15.</v>
      </c>
    </row>
    <row r="25" spans="1:4" x14ac:dyDescent="0.25">
      <c r="A25" s="9" t="s">
        <v>118</v>
      </c>
      <c r="B25" s="9">
        <v>30</v>
      </c>
      <c r="C25" s="9" t="str">
        <f t="shared" si="0"/>
        <v>R:0xNda19=1_0xMdaca=1_M:0xHdad2&gt;d0xHdad2.30.</v>
      </c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  <row r="28" spans="1:4" x14ac:dyDescent="0.25">
      <c r="A28" s="9"/>
      <c r="B28" s="9"/>
      <c r="C28" s="9"/>
      <c r="D28" s="9"/>
    </row>
    <row r="29" spans="1:4" x14ac:dyDescent="0.25">
      <c r="A29" s="9"/>
      <c r="B29" s="9"/>
      <c r="C29" s="9"/>
      <c r="D29" s="9"/>
    </row>
    <row r="30" spans="1:4" x14ac:dyDescent="0.25">
      <c r="A30" s="9"/>
      <c r="B30" s="9"/>
      <c r="C30" s="9"/>
      <c r="D30" s="9"/>
    </row>
    <row r="31" spans="1:4" x14ac:dyDescent="0.25">
      <c r="A31" s="9"/>
      <c r="B31" s="9"/>
      <c r="C31" s="9"/>
      <c r="D31" s="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/>
  </sheetViews>
  <sheetFormatPr defaultRowHeight="15" x14ac:dyDescent="0.25"/>
  <cols>
    <col min="1" max="1" width="15.7109375" customWidth="1"/>
    <col min="2" max="2" width="15.7109375" style="9" customWidth="1"/>
    <col min="3" max="3" width="15.7109375" customWidth="1"/>
    <col min="4" max="4" width="15.7109375" style="9" customWidth="1"/>
    <col min="5" max="5" width="15.7109375" customWidth="1"/>
    <col min="6" max="6" width="15.7109375" style="9" customWidth="1"/>
    <col min="7" max="7" width="15.7109375" customWidth="1"/>
  </cols>
  <sheetData>
    <row r="1" spans="1:7" s="9" customFormat="1" x14ac:dyDescent="0.25">
      <c r="A1" s="9" t="s">
        <v>121</v>
      </c>
      <c r="B1" s="9" t="s">
        <v>128</v>
      </c>
    </row>
    <row r="2" spans="1:7" s="9" customFormat="1" x14ac:dyDescent="0.25">
      <c r="A2" s="9" t="s">
        <v>129</v>
      </c>
      <c r="B2" s="9" t="s">
        <v>130</v>
      </c>
    </row>
    <row r="3" spans="1:7" s="9" customFormat="1" x14ac:dyDescent="0.25"/>
    <row r="4" spans="1:7" s="9" customFormat="1" x14ac:dyDescent="0.25"/>
    <row r="5" spans="1:7" x14ac:dyDescent="0.25">
      <c r="A5" s="9" t="s">
        <v>122</v>
      </c>
      <c r="B5" s="9" t="s">
        <v>123</v>
      </c>
      <c r="C5" s="9" t="s">
        <v>124</v>
      </c>
      <c r="D5" s="9" t="s">
        <v>125</v>
      </c>
      <c r="E5" s="9" t="s">
        <v>126</v>
      </c>
      <c r="F5" s="9" t="s">
        <v>127</v>
      </c>
      <c r="G5" s="9" t="s">
        <v>60</v>
      </c>
    </row>
    <row r="6" spans="1:7" x14ac:dyDescent="0.25">
      <c r="A6" s="9" t="s">
        <v>66</v>
      </c>
      <c r="B6" s="9" t="s">
        <v>120</v>
      </c>
      <c r="C6" s="9">
        <v>0</v>
      </c>
      <c r="D6" s="9">
        <v>0</v>
      </c>
      <c r="E6" s="9">
        <v>2</v>
      </c>
      <c r="F6" s="9">
        <v>3</v>
      </c>
      <c r="G6" s="9" t="str">
        <f>SUBSTITUTE(SUBSTITUTE(SUBSTITUTE(SUBSTITUTE(SUBSTITUTE(SUBSTITUTE(IF(C6=0,$B$1,$B$2),$A$5,A6),$B$5,B6),$C$5,C6),$D$5,D6),$E$5,E6),$F$5,F6)</f>
        <v>0xMdaca=1_0xNda19&lt;d0xNda19.1._N:d0xHdacd=2_0xHdacd=3_R:0xNda19=1_R:0xHdace&lt;d0xHdace</v>
      </c>
    </row>
    <row r="7" spans="1:7" x14ac:dyDescent="0.25">
      <c r="A7" s="9" t="s">
        <v>66</v>
      </c>
      <c r="B7" s="9" t="s">
        <v>120</v>
      </c>
      <c r="C7" s="9">
        <v>2</v>
      </c>
      <c r="D7" s="9">
        <v>3</v>
      </c>
      <c r="E7" s="9">
        <v>5</v>
      </c>
      <c r="F7" s="9">
        <v>6</v>
      </c>
      <c r="G7" s="9" t="str">
        <f t="shared" ref="G7:G10" si="0">SUBSTITUTE(SUBSTITUTE(SUBSTITUTE(SUBSTITUTE(SUBSTITUTE(SUBSTITUTE(IF(C7=0,$B$1,$B$2),$A$5,A7),$B$5,B7),$C$5,C7),$D$5,D7),$E$5,E7),$F$5,F7)</f>
        <v>0xMdaca=1_N:d0xHdacd=2_0xHdacd=3.1._N:d0xHdacd=5_0xHdacd=6_R:0xNda19=1_R:0xHdace&lt;d0xHdace</v>
      </c>
    </row>
    <row r="8" spans="1:7" x14ac:dyDescent="0.25">
      <c r="A8" s="9" t="s">
        <v>66</v>
      </c>
      <c r="B8" s="9" t="s">
        <v>120</v>
      </c>
      <c r="C8" s="9">
        <v>5</v>
      </c>
      <c r="D8" s="9">
        <v>6</v>
      </c>
      <c r="E8" s="9">
        <v>8</v>
      </c>
      <c r="F8" s="9">
        <v>9</v>
      </c>
      <c r="G8" s="9" t="str">
        <f t="shared" si="0"/>
        <v>0xMdaca=1_N:d0xHdacd=5_0xHdacd=6.1._N:d0xHdacd=8_0xHdacd=9_R:0xNda19=1_R:0xHdace&lt;d0xHdace</v>
      </c>
    </row>
    <row r="9" spans="1:7" x14ac:dyDescent="0.25">
      <c r="A9" s="9" t="s">
        <v>66</v>
      </c>
      <c r="B9" s="9" t="s">
        <v>120</v>
      </c>
      <c r="C9" s="9">
        <v>8</v>
      </c>
      <c r="D9" s="9">
        <v>9</v>
      </c>
      <c r="E9" s="9">
        <v>11</v>
      </c>
      <c r="F9" s="9">
        <v>12</v>
      </c>
      <c r="G9" s="9" t="str">
        <f t="shared" si="0"/>
        <v>0xMdaca=1_N:d0xHdacd=8_0xHdacd=9.1._N:d0xHdacd=11_0xHdacd=12_R:0xNda19=1_R:0xHdace&lt;d0xHdace</v>
      </c>
    </row>
    <row r="10" spans="1:7" x14ac:dyDescent="0.25">
      <c r="A10" s="9" t="s">
        <v>66</v>
      </c>
      <c r="B10" s="9" t="s">
        <v>120</v>
      </c>
      <c r="C10" s="9">
        <v>0</v>
      </c>
      <c r="D10" s="9">
        <v>0</v>
      </c>
      <c r="E10" s="9">
        <v>11</v>
      </c>
      <c r="F10" s="9">
        <v>12</v>
      </c>
      <c r="G10" s="9" t="str">
        <f t="shared" si="0"/>
        <v>0xMdaca=1_0xNda19&lt;d0xNda19.1._N:d0xHdacd=11_0xHdacd=12_R:0xNda19=1_R:0xHdace&lt;d0xHdace</v>
      </c>
    </row>
    <row r="11" spans="1:7" x14ac:dyDescent="0.25">
      <c r="A11" s="9"/>
      <c r="C11" s="9"/>
      <c r="E11" s="9"/>
      <c r="G11" s="9"/>
    </row>
    <row r="12" spans="1:7" x14ac:dyDescent="0.25">
      <c r="A12" s="9"/>
      <c r="C12" s="9"/>
      <c r="E12" s="9"/>
      <c r="G12" s="9"/>
    </row>
    <row r="13" spans="1:7" x14ac:dyDescent="0.25">
      <c r="A13" s="9"/>
      <c r="C13" s="9"/>
      <c r="E13" s="9"/>
      <c r="G13" s="9"/>
    </row>
    <row r="14" spans="1:7" x14ac:dyDescent="0.25">
      <c r="A14" s="9"/>
      <c r="C14" s="9"/>
      <c r="E14" s="9"/>
      <c r="G14" s="9"/>
    </row>
    <row r="15" spans="1:7" x14ac:dyDescent="0.25">
      <c r="A15" s="9"/>
      <c r="C15" s="9"/>
      <c r="E15" s="9"/>
      <c r="G15" s="9"/>
    </row>
    <row r="16" spans="1:7" x14ac:dyDescent="0.25">
      <c r="A16" s="9"/>
      <c r="C16" s="9"/>
      <c r="E16" s="9"/>
      <c r="G16" s="9"/>
    </row>
    <row r="17" spans="1:7" x14ac:dyDescent="0.25">
      <c r="A17" s="9"/>
      <c r="C17" s="9"/>
      <c r="E17" s="9"/>
      <c r="G17" s="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68"/>
  <sheetViews>
    <sheetView topLeftCell="O1" zoomScale="85" zoomScaleNormal="85" workbookViewId="0">
      <selection activeCell="X53" sqref="X53"/>
    </sheetView>
  </sheetViews>
  <sheetFormatPr defaultRowHeight="15" x14ac:dyDescent="0.25"/>
  <cols>
    <col min="1" max="1" width="18.28515625" bestFit="1" customWidth="1"/>
    <col min="2" max="7" width="2" style="9" bestFit="1" customWidth="1"/>
    <col min="8" max="14" width="3.28515625" customWidth="1"/>
    <col min="15" max="17" width="3.28515625" bestFit="1" customWidth="1"/>
    <col min="18" max="22" width="2" style="9" bestFit="1" customWidth="1"/>
    <col min="23" max="23" width="2" bestFit="1" customWidth="1"/>
    <col min="24" max="24" width="2.7109375" style="9" customWidth="1"/>
    <col min="25" max="34" width="2.7109375" customWidth="1"/>
    <col min="35" max="40" width="2" style="9" bestFit="1" customWidth="1"/>
    <col min="41" max="51" width="2.7109375" customWidth="1"/>
    <col min="52" max="57" width="2" bestFit="1" customWidth="1"/>
    <col min="58" max="68" width="2.7109375" customWidth="1"/>
    <col min="69" max="74" width="2" style="9" bestFit="1" customWidth="1"/>
    <col min="75" max="85" width="2.7109375" customWidth="1"/>
    <col min="86" max="91" width="2" style="9" bestFit="1" customWidth="1"/>
  </cols>
  <sheetData>
    <row r="1" spans="1:91" s="9" customFormat="1" x14ac:dyDescent="0.25">
      <c r="B1" s="9" t="s">
        <v>58</v>
      </c>
      <c r="C1" s="9" t="s">
        <v>58</v>
      </c>
      <c r="D1" s="9" t="s">
        <v>58</v>
      </c>
      <c r="E1" s="9" t="s">
        <v>58</v>
      </c>
      <c r="F1" s="9" t="s">
        <v>58</v>
      </c>
      <c r="G1" s="9" t="s">
        <v>58</v>
      </c>
      <c r="H1" s="9">
        <v>1</v>
      </c>
      <c r="I1" s="9">
        <v>3</v>
      </c>
      <c r="J1" s="9">
        <v>5</v>
      </c>
      <c r="K1" s="9">
        <v>7</v>
      </c>
      <c r="L1" s="9">
        <v>9</v>
      </c>
      <c r="M1" s="9">
        <v>11</v>
      </c>
      <c r="N1" s="9">
        <v>13</v>
      </c>
      <c r="O1" s="9">
        <v>15</v>
      </c>
      <c r="P1" s="9">
        <v>17</v>
      </c>
      <c r="Q1" s="9">
        <v>19</v>
      </c>
      <c r="R1" s="9" t="s">
        <v>58</v>
      </c>
      <c r="S1" s="9" t="s">
        <v>58</v>
      </c>
      <c r="T1" s="9" t="s">
        <v>58</v>
      </c>
      <c r="U1" s="9" t="s">
        <v>58</v>
      </c>
      <c r="V1" s="9" t="s">
        <v>58</v>
      </c>
      <c r="W1" s="9" t="s">
        <v>58</v>
      </c>
      <c r="X1" s="11" t="s">
        <v>212</v>
      </c>
      <c r="Y1" s="11" t="s">
        <v>212</v>
      </c>
      <c r="Z1" s="11" t="s">
        <v>212</v>
      </c>
      <c r="AA1" s="11" t="s">
        <v>212</v>
      </c>
      <c r="AB1" s="11" t="s">
        <v>212</v>
      </c>
      <c r="AC1" s="11" t="s">
        <v>212</v>
      </c>
      <c r="AD1" s="11" t="s">
        <v>212</v>
      </c>
      <c r="AE1" s="11" t="s">
        <v>212</v>
      </c>
      <c r="AF1" s="11" t="s">
        <v>212</v>
      </c>
      <c r="AG1" s="11" t="s">
        <v>212</v>
      </c>
      <c r="AH1" s="11" t="s">
        <v>212</v>
      </c>
      <c r="AI1" s="9" t="s">
        <v>58</v>
      </c>
      <c r="AJ1" s="9" t="s">
        <v>58</v>
      </c>
      <c r="AK1" s="9" t="s">
        <v>58</v>
      </c>
      <c r="AL1" s="9" t="s">
        <v>58</v>
      </c>
      <c r="AM1" s="9" t="s">
        <v>58</v>
      </c>
      <c r="AN1" s="9" t="s">
        <v>58</v>
      </c>
      <c r="AO1" s="11" t="s">
        <v>212</v>
      </c>
      <c r="AP1" s="11" t="s">
        <v>212</v>
      </c>
      <c r="AQ1" s="11" t="s">
        <v>212</v>
      </c>
      <c r="AR1" s="11" t="s">
        <v>212</v>
      </c>
      <c r="AS1" s="11" t="s">
        <v>212</v>
      </c>
      <c r="AT1" s="11" t="s">
        <v>212</v>
      </c>
      <c r="AU1" s="11" t="s">
        <v>212</v>
      </c>
      <c r="AV1" s="11" t="s">
        <v>212</v>
      </c>
      <c r="AW1" s="11" t="s">
        <v>212</v>
      </c>
      <c r="AX1" s="11" t="s">
        <v>212</v>
      </c>
      <c r="AY1" s="11" t="s">
        <v>212</v>
      </c>
      <c r="AZ1" s="9" t="s">
        <v>58</v>
      </c>
      <c r="BA1" s="9" t="s">
        <v>58</v>
      </c>
      <c r="BB1" s="9" t="s">
        <v>58</v>
      </c>
      <c r="BC1" s="9" t="s">
        <v>58</v>
      </c>
      <c r="BD1" s="9" t="s">
        <v>58</v>
      </c>
      <c r="BE1" s="9" t="s">
        <v>58</v>
      </c>
      <c r="BF1" s="11" t="s">
        <v>212</v>
      </c>
      <c r="BG1" s="11" t="s">
        <v>212</v>
      </c>
      <c r="BH1" s="11" t="s">
        <v>212</v>
      </c>
      <c r="BI1" s="11" t="s">
        <v>212</v>
      </c>
      <c r="BJ1" s="11" t="s">
        <v>212</v>
      </c>
      <c r="BK1" s="11" t="s">
        <v>212</v>
      </c>
      <c r="BL1" s="11" t="s">
        <v>212</v>
      </c>
      <c r="BM1" s="11" t="s">
        <v>212</v>
      </c>
      <c r="BN1" s="11" t="s">
        <v>212</v>
      </c>
      <c r="BO1" s="11" t="s">
        <v>212</v>
      </c>
      <c r="BP1" s="11" t="s">
        <v>212</v>
      </c>
      <c r="BQ1" s="9" t="s">
        <v>58</v>
      </c>
      <c r="BR1" s="9" t="s">
        <v>58</v>
      </c>
      <c r="BS1" s="9" t="s">
        <v>58</v>
      </c>
      <c r="BT1" s="9" t="s">
        <v>58</v>
      </c>
      <c r="BU1" s="9" t="s">
        <v>58</v>
      </c>
      <c r="BV1" s="9" t="s">
        <v>58</v>
      </c>
      <c r="BW1" s="11" t="s">
        <v>212</v>
      </c>
      <c r="BX1" s="11" t="s">
        <v>212</v>
      </c>
      <c r="BY1" s="11" t="s">
        <v>212</v>
      </c>
      <c r="BZ1" s="11" t="s">
        <v>212</v>
      </c>
      <c r="CA1" s="11" t="s">
        <v>212</v>
      </c>
      <c r="CB1" s="11" t="s">
        <v>212</v>
      </c>
      <c r="CC1" s="11" t="s">
        <v>212</v>
      </c>
      <c r="CD1" s="11" t="s">
        <v>212</v>
      </c>
      <c r="CE1" s="11" t="s">
        <v>212</v>
      </c>
      <c r="CF1" s="11" t="s">
        <v>212</v>
      </c>
      <c r="CG1" s="11" t="s">
        <v>212</v>
      </c>
      <c r="CH1" s="9" t="s">
        <v>58</v>
      </c>
      <c r="CI1" s="9" t="s">
        <v>58</v>
      </c>
      <c r="CJ1" s="9" t="s">
        <v>58</v>
      </c>
      <c r="CK1" s="9" t="s">
        <v>58</v>
      </c>
      <c r="CL1" s="9" t="s">
        <v>58</v>
      </c>
      <c r="CM1" s="9" t="s">
        <v>58</v>
      </c>
    </row>
    <row r="2" spans="1:91" s="9" customFormat="1" x14ac:dyDescent="0.25">
      <c r="A2" s="11" t="s">
        <v>93</v>
      </c>
      <c r="B2" s="9" t="s">
        <v>58</v>
      </c>
      <c r="C2" s="9" t="s">
        <v>58</v>
      </c>
      <c r="D2" s="9" t="s">
        <v>58</v>
      </c>
      <c r="E2" s="9" t="s">
        <v>58</v>
      </c>
      <c r="F2" s="9" t="s">
        <v>58</v>
      </c>
      <c r="G2" s="9" t="s">
        <v>58</v>
      </c>
      <c r="H2" s="9" t="str">
        <f t="shared" ref="H2:H6" si="0">MID(A2,$H$1,2)</f>
        <v>--</v>
      </c>
      <c r="I2" s="9" t="str">
        <f t="shared" ref="I2:I6" si="1">MID(A2,$I$1,2)</f>
        <v>--</v>
      </c>
      <c r="J2" s="9" t="str">
        <f t="shared" ref="J2:J6" si="2">MID(A2,$J$1,2)</f>
        <v>--</v>
      </c>
      <c r="K2" s="9" t="str">
        <f t="shared" ref="K2:K6" si="3">MID(A2,$K$1,2)</f>
        <v>--</v>
      </c>
      <c r="L2" s="9" t="str">
        <f t="shared" ref="L2:L6" si="4">MID(A2,$L$1,2)</f>
        <v>--</v>
      </c>
      <c r="M2" s="9" t="str">
        <f t="shared" ref="M2:M6" si="5">MID(A2,$M$1,2)</f>
        <v>--</v>
      </c>
      <c r="N2" s="9" t="str">
        <f t="shared" ref="N2:N6" si="6">MID(A2,$N$1,2)</f>
        <v>--</v>
      </c>
      <c r="O2" s="9" t="str">
        <f t="shared" ref="O2:O6" si="7">MID(A2,$O$1,2)</f>
        <v>--</v>
      </c>
      <c r="P2" s="9" t="str">
        <f t="shared" ref="P2:P6" si="8">MID(A2,$P$1,2)</f>
        <v>--</v>
      </c>
      <c r="Q2" s="9" t="str">
        <f t="shared" ref="Q2:Q6" si="9">MID(A2,$Q$1,2)</f>
        <v>--</v>
      </c>
      <c r="R2" s="9" t="s">
        <v>58</v>
      </c>
      <c r="S2" s="9" t="s">
        <v>58</v>
      </c>
      <c r="T2" s="9" t="s">
        <v>58</v>
      </c>
      <c r="U2" s="9" t="s">
        <v>58</v>
      </c>
      <c r="V2" s="9" t="s">
        <v>58</v>
      </c>
      <c r="W2" s="9" t="s">
        <v>58</v>
      </c>
      <c r="X2" s="11" t="s">
        <v>212</v>
      </c>
      <c r="Y2" s="11" t="s">
        <v>212</v>
      </c>
      <c r="Z2" s="11" t="s">
        <v>212</v>
      </c>
      <c r="AA2" s="11" t="s">
        <v>212</v>
      </c>
      <c r="AB2" s="11" t="s">
        <v>212</v>
      </c>
      <c r="AC2" s="11" t="s">
        <v>212</v>
      </c>
      <c r="AD2" s="11" t="s">
        <v>212</v>
      </c>
      <c r="AE2" s="11" t="s">
        <v>212</v>
      </c>
      <c r="AF2" s="11" t="s">
        <v>212</v>
      </c>
      <c r="AG2" s="11" t="s">
        <v>212</v>
      </c>
      <c r="AH2" s="11" t="s">
        <v>212</v>
      </c>
      <c r="AI2" s="9" t="s">
        <v>58</v>
      </c>
      <c r="AJ2" s="9" t="s">
        <v>58</v>
      </c>
      <c r="AK2" s="9" t="s">
        <v>58</v>
      </c>
      <c r="AL2" s="9" t="s">
        <v>58</v>
      </c>
      <c r="AM2" s="9" t="s">
        <v>58</v>
      </c>
      <c r="AN2" s="9" t="s">
        <v>58</v>
      </c>
      <c r="AO2" s="11" t="s">
        <v>212</v>
      </c>
      <c r="AP2" s="11" t="s">
        <v>212</v>
      </c>
      <c r="AQ2" s="11" t="s">
        <v>212</v>
      </c>
      <c r="AR2" s="11" t="s">
        <v>212</v>
      </c>
      <c r="AS2" s="11" t="s">
        <v>212</v>
      </c>
      <c r="AT2" s="11" t="s">
        <v>212</v>
      </c>
      <c r="AU2" s="11" t="s">
        <v>212</v>
      </c>
      <c r="AV2" s="11" t="s">
        <v>212</v>
      </c>
      <c r="AW2" s="11" t="s">
        <v>212</v>
      </c>
      <c r="AX2" s="11" t="s">
        <v>212</v>
      </c>
      <c r="AY2" s="11" t="s">
        <v>212</v>
      </c>
      <c r="AZ2" s="9" t="s">
        <v>58</v>
      </c>
      <c r="BA2" s="9" t="s">
        <v>58</v>
      </c>
      <c r="BB2" s="9" t="s">
        <v>58</v>
      </c>
      <c r="BC2" s="9" t="s">
        <v>58</v>
      </c>
      <c r="BD2" s="9" t="s">
        <v>58</v>
      </c>
      <c r="BE2" s="9" t="s">
        <v>58</v>
      </c>
      <c r="BF2" s="11" t="s">
        <v>212</v>
      </c>
      <c r="BG2" s="11" t="s">
        <v>212</v>
      </c>
      <c r="BH2" s="11" t="s">
        <v>212</v>
      </c>
      <c r="BI2" s="11" t="s">
        <v>212</v>
      </c>
      <c r="BJ2" s="11" t="s">
        <v>212</v>
      </c>
      <c r="BK2" s="11" t="s">
        <v>212</v>
      </c>
      <c r="BL2" s="11" t="s">
        <v>212</v>
      </c>
      <c r="BM2" s="11" t="s">
        <v>212</v>
      </c>
      <c r="BN2" s="11" t="s">
        <v>212</v>
      </c>
      <c r="BO2" s="11" t="s">
        <v>212</v>
      </c>
      <c r="BP2" s="11" t="s">
        <v>212</v>
      </c>
      <c r="BQ2" s="9" t="s">
        <v>58</v>
      </c>
      <c r="BR2" s="9" t="s">
        <v>58</v>
      </c>
      <c r="BS2" s="9" t="s">
        <v>58</v>
      </c>
      <c r="BT2" s="9" t="s">
        <v>58</v>
      </c>
      <c r="BU2" s="9" t="s">
        <v>58</v>
      </c>
      <c r="BV2" s="9" t="s">
        <v>58</v>
      </c>
      <c r="BW2" s="11" t="s">
        <v>212</v>
      </c>
      <c r="BX2" s="11" t="s">
        <v>212</v>
      </c>
      <c r="BY2" s="11" t="s">
        <v>212</v>
      </c>
      <c r="BZ2" s="11" t="s">
        <v>212</v>
      </c>
      <c r="CA2" s="11" t="s">
        <v>212</v>
      </c>
      <c r="CB2" s="11" t="s">
        <v>212</v>
      </c>
      <c r="CC2" s="11" t="s">
        <v>212</v>
      </c>
      <c r="CD2" s="11" t="s">
        <v>212</v>
      </c>
      <c r="CE2" s="11" t="s">
        <v>212</v>
      </c>
      <c r="CF2" s="11" t="s">
        <v>212</v>
      </c>
      <c r="CG2" s="11" t="s">
        <v>212</v>
      </c>
      <c r="CH2" s="9" t="s">
        <v>58</v>
      </c>
      <c r="CI2" s="9" t="s">
        <v>58</v>
      </c>
      <c r="CJ2" s="9" t="s">
        <v>58</v>
      </c>
      <c r="CK2" s="9" t="s">
        <v>58</v>
      </c>
      <c r="CL2" s="9" t="s">
        <v>58</v>
      </c>
      <c r="CM2" s="9" t="s">
        <v>58</v>
      </c>
    </row>
    <row r="3" spans="1:91" s="9" customFormat="1" x14ac:dyDescent="0.25">
      <c r="A3" s="11" t="s">
        <v>93</v>
      </c>
      <c r="B3" s="9" t="s">
        <v>58</v>
      </c>
      <c r="C3" s="9" t="s">
        <v>58</v>
      </c>
      <c r="D3" s="9" t="s">
        <v>58</v>
      </c>
      <c r="E3" s="9" t="s">
        <v>58</v>
      </c>
      <c r="F3" s="9" t="s">
        <v>58</v>
      </c>
      <c r="G3" s="9" t="s">
        <v>58</v>
      </c>
      <c r="H3" s="9" t="str">
        <f t="shared" si="0"/>
        <v>--</v>
      </c>
      <c r="I3" s="9" t="str">
        <f t="shared" si="1"/>
        <v>--</v>
      </c>
      <c r="J3" s="9" t="str">
        <f t="shared" si="2"/>
        <v>--</v>
      </c>
      <c r="K3" s="9" t="str">
        <f t="shared" si="3"/>
        <v>--</v>
      </c>
      <c r="L3" s="9" t="str">
        <f t="shared" si="4"/>
        <v>--</v>
      </c>
      <c r="M3" s="9" t="str">
        <f t="shared" si="5"/>
        <v>--</v>
      </c>
      <c r="N3" s="9" t="str">
        <f t="shared" si="6"/>
        <v>--</v>
      </c>
      <c r="O3" s="9" t="str">
        <f t="shared" si="7"/>
        <v>--</v>
      </c>
      <c r="P3" s="9" t="str">
        <f t="shared" si="8"/>
        <v>--</v>
      </c>
      <c r="Q3" s="9" t="str">
        <f t="shared" si="9"/>
        <v>--</v>
      </c>
      <c r="R3" s="9" t="s">
        <v>58</v>
      </c>
      <c r="S3" s="9" t="s">
        <v>58</v>
      </c>
      <c r="T3" s="9" t="s">
        <v>58</v>
      </c>
      <c r="U3" s="9" t="s">
        <v>58</v>
      </c>
      <c r="V3" s="9" t="s">
        <v>58</v>
      </c>
      <c r="W3" s="9" t="s">
        <v>58</v>
      </c>
      <c r="X3" s="11" t="s">
        <v>212</v>
      </c>
      <c r="Y3" s="11" t="s">
        <v>212</v>
      </c>
      <c r="Z3" s="11" t="s">
        <v>212</v>
      </c>
      <c r="AA3" s="11" t="s">
        <v>212</v>
      </c>
      <c r="AB3" s="11" t="s">
        <v>212</v>
      </c>
      <c r="AC3" s="11" t="s">
        <v>212</v>
      </c>
      <c r="AD3" s="11" t="s">
        <v>212</v>
      </c>
      <c r="AE3" s="11" t="s">
        <v>212</v>
      </c>
      <c r="AF3" s="11" t="s">
        <v>212</v>
      </c>
      <c r="AG3" s="11" t="s">
        <v>212</v>
      </c>
      <c r="AH3" s="11" t="s">
        <v>212</v>
      </c>
      <c r="AI3" s="9" t="s">
        <v>58</v>
      </c>
      <c r="AJ3" s="9" t="s">
        <v>58</v>
      </c>
      <c r="AK3" s="9" t="s">
        <v>58</v>
      </c>
      <c r="AL3" s="9" t="s">
        <v>58</v>
      </c>
      <c r="AM3" s="9" t="s">
        <v>58</v>
      </c>
      <c r="AN3" s="9" t="s">
        <v>58</v>
      </c>
      <c r="AO3" s="11" t="s">
        <v>212</v>
      </c>
      <c r="AP3" s="11" t="s">
        <v>212</v>
      </c>
      <c r="AQ3" s="11" t="s">
        <v>212</v>
      </c>
      <c r="AR3" s="11" t="s">
        <v>212</v>
      </c>
      <c r="AS3" s="11" t="s">
        <v>212</v>
      </c>
      <c r="AT3" s="11" t="s">
        <v>212</v>
      </c>
      <c r="AU3" s="11" t="s">
        <v>212</v>
      </c>
      <c r="AV3" s="11" t="s">
        <v>212</v>
      </c>
      <c r="AW3" s="11" t="s">
        <v>212</v>
      </c>
      <c r="AX3" s="11" t="s">
        <v>212</v>
      </c>
      <c r="AY3" s="11" t="s">
        <v>212</v>
      </c>
      <c r="AZ3" s="9" t="s">
        <v>58</v>
      </c>
      <c r="BA3" s="9" t="s">
        <v>58</v>
      </c>
      <c r="BB3" s="9" t="s">
        <v>58</v>
      </c>
      <c r="BC3" s="9" t="s">
        <v>58</v>
      </c>
      <c r="BD3" s="9" t="s">
        <v>58</v>
      </c>
      <c r="BE3" s="9" t="s">
        <v>58</v>
      </c>
      <c r="BF3" s="11" t="s">
        <v>212</v>
      </c>
      <c r="BG3" s="11" t="s">
        <v>212</v>
      </c>
      <c r="BH3" s="11" t="s">
        <v>212</v>
      </c>
      <c r="BI3" s="11" t="s">
        <v>212</v>
      </c>
      <c r="BJ3" s="11" t="s">
        <v>212</v>
      </c>
      <c r="BK3" s="11" t="s">
        <v>212</v>
      </c>
      <c r="BL3" s="11" t="s">
        <v>212</v>
      </c>
      <c r="BM3" s="11" t="s">
        <v>212</v>
      </c>
      <c r="BN3" s="11" t="s">
        <v>212</v>
      </c>
      <c r="BO3" s="11" t="s">
        <v>212</v>
      </c>
      <c r="BP3" s="11" t="s">
        <v>212</v>
      </c>
      <c r="BQ3" s="9" t="s">
        <v>58</v>
      </c>
      <c r="BR3" s="9" t="s">
        <v>58</v>
      </c>
      <c r="BS3" s="9" t="s">
        <v>58</v>
      </c>
      <c r="BT3" s="9" t="s">
        <v>58</v>
      </c>
      <c r="BU3" s="9" t="s">
        <v>58</v>
      </c>
      <c r="BV3" s="9" t="s">
        <v>58</v>
      </c>
      <c r="BW3" s="11" t="s">
        <v>212</v>
      </c>
      <c r="BX3" s="11" t="s">
        <v>212</v>
      </c>
      <c r="BY3" s="11" t="s">
        <v>212</v>
      </c>
      <c r="BZ3" s="11" t="s">
        <v>212</v>
      </c>
      <c r="CA3" s="11" t="s">
        <v>212</v>
      </c>
      <c r="CB3" s="11" t="s">
        <v>212</v>
      </c>
      <c r="CC3" s="11" t="s">
        <v>212</v>
      </c>
      <c r="CD3" s="11" t="s">
        <v>212</v>
      </c>
      <c r="CE3" s="11" t="s">
        <v>212</v>
      </c>
      <c r="CF3" s="11" t="s">
        <v>212</v>
      </c>
      <c r="CG3" s="11" t="s">
        <v>212</v>
      </c>
      <c r="CH3" s="9" t="s">
        <v>58</v>
      </c>
      <c r="CI3" s="9" t="s">
        <v>58</v>
      </c>
      <c r="CJ3" s="9" t="s">
        <v>58</v>
      </c>
      <c r="CK3" s="9" t="s">
        <v>58</v>
      </c>
      <c r="CL3" s="9" t="s">
        <v>58</v>
      </c>
      <c r="CM3" s="9" t="s">
        <v>58</v>
      </c>
    </row>
    <row r="4" spans="1:91" s="9" customFormat="1" x14ac:dyDescent="0.25">
      <c r="A4" s="11" t="s">
        <v>93</v>
      </c>
      <c r="B4" s="9" t="s">
        <v>58</v>
      </c>
      <c r="C4" s="9" t="s">
        <v>58</v>
      </c>
      <c r="D4" s="9" t="s">
        <v>58</v>
      </c>
      <c r="E4" s="9" t="s">
        <v>58</v>
      </c>
      <c r="F4" s="9" t="s">
        <v>58</v>
      </c>
      <c r="G4" s="9" t="s">
        <v>58</v>
      </c>
      <c r="H4" s="9" t="str">
        <f t="shared" si="0"/>
        <v>--</v>
      </c>
      <c r="I4" s="9" t="str">
        <f t="shared" si="1"/>
        <v>--</v>
      </c>
      <c r="J4" s="9" t="str">
        <f t="shared" si="2"/>
        <v>--</v>
      </c>
      <c r="K4" s="9" t="str">
        <f t="shared" si="3"/>
        <v>--</v>
      </c>
      <c r="L4" s="9" t="str">
        <f t="shared" si="4"/>
        <v>--</v>
      </c>
      <c r="M4" s="9" t="str">
        <f t="shared" si="5"/>
        <v>--</v>
      </c>
      <c r="N4" s="9" t="str">
        <f t="shared" si="6"/>
        <v>--</v>
      </c>
      <c r="O4" s="9" t="str">
        <f t="shared" si="7"/>
        <v>--</v>
      </c>
      <c r="P4" s="9" t="str">
        <f t="shared" si="8"/>
        <v>--</v>
      </c>
      <c r="Q4" s="9" t="str">
        <f t="shared" si="9"/>
        <v>--</v>
      </c>
      <c r="R4" s="9" t="s">
        <v>58</v>
      </c>
      <c r="S4" s="9" t="s">
        <v>58</v>
      </c>
      <c r="T4" s="9" t="s">
        <v>58</v>
      </c>
      <c r="U4" s="9" t="s">
        <v>58</v>
      </c>
      <c r="V4" s="9" t="s">
        <v>58</v>
      </c>
      <c r="W4" s="9" t="s">
        <v>58</v>
      </c>
      <c r="X4" s="11" t="s">
        <v>212</v>
      </c>
      <c r="Y4" s="11" t="s">
        <v>212</v>
      </c>
      <c r="Z4" s="11" t="s">
        <v>212</v>
      </c>
      <c r="AA4" s="11" t="s">
        <v>212</v>
      </c>
      <c r="AB4" s="11" t="s">
        <v>212</v>
      </c>
      <c r="AC4" s="11" t="s">
        <v>212</v>
      </c>
      <c r="AD4" s="11" t="s">
        <v>212</v>
      </c>
      <c r="AE4" s="11" t="s">
        <v>212</v>
      </c>
      <c r="AF4" s="11" t="s">
        <v>212</v>
      </c>
      <c r="AG4" s="11" t="s">
        <v>212</v>
      </c>
      <c r="AH4" s="11" t="s">
        <v>212</v>
      </c>
      <c r="AI4" s="9" t="s">
        <v>58</v>
      </c>
      <c r="AJ4" s="9" t="s">
        <v>58</v>
      </c>
      <c r="AK4" s="9" t="s">
        <v>58</v>
      </c>
      <c r="AL4" s="9" t="s">
        <v>58</v>
      </c>
      <c r="AM4" s="9" t="s">
        <v>58</v>
      </c>
      <c r="AN4" s="9" t="s">
        <v>58</v>
      </c>
      <c r="AO4" s="11" t="s">
        <v>212</v>
      </c>
      <c r="AP4" s="11" t="s">
        <v>212</v>
      </c>
      <c r="AQ4" s="11" t="s">
        <v>212</v>
      </c>
      <c r="AR4" s="11" t="s">
        <v>212</v>
      </c>
      <c r="AS4" s="11" t="s">
        <v>212</v>
      </c>
      <c r="AT4" s="11" t="s">
        <v>212</v>
      </c>
      <c r="AU4" s="11" t="s">
        <v>212</v>
      </c>
      <c r="AV4" s="11" t="s">
        <v>212</v>
      </c>
      <c r="AW4" s="11" t="s">
        <v>212</v>
      </c>
      <c r="AX4" s="11" t="s">
        <v>212</v>
      </c>
      <c r="AY4" s="11" t="s">
        <v>212</v>
      </c>
      <c r="AZ4" s="9" t="s">
        <v>58</v>
      </c>
      <c r="BA4" s="9" t="s">
        <v>58</v>
      </c>
      <c r="BB4" s="9" t="s">
        <v>58</v>
      </c>
      <c r="BC4" s="9" t="s">
        <v>58</v>
      </c>
      <c r="BD4" s="9" t="s">
        <v>58</v>
      </c>
      <c r="BE4" s="9" t="s">
        <v>58</v>
      </c>
      <c r="BF4" s="11" t="s">
        <v>212</v>
      </c>
      <c r="BG4" s="11" t="s">
        <v>212</v>
      </c>
      <c r="BH4" s="11" t="s">
        <v>212</v>
      </c>
      <c r="BI4" s="11" t="s">
        <v>212</v>
      </c>
      <c r="BJ4" s="11" t="s">
        <v>212</v>
      </c>
      <c r="BK4" s="11" t="s">
        <v>212</v>
      </c>
      <c r="BL4" s="11" t="s">
        <v>212</v>
      </c>
      <c r="BM4" s="11" t="s">
        <v>212</v>
      </c>
      <c r="BN4" s="11" t="s">
        <v>212</v>
      </c>
      <c r="BO4" s="11" t="s">
        <v>212</v>
      </c>
      <c r="BP4" s="11" t="s">
        <v>212</v>
      </c>
      <c r="BQ4" s="9" t="s">
        <v>58</v>
      </c>
      <c r="BR4" s="9" t="s">
        <v>58</v>
      </c>
      <c r="BS4" s="9" t="s">
        <v>58</v>
      </c>
      <c r="BT4" s="9" t="s">
        <v>58</v>
      </c>
      <c r="BU4" s="9" t="s">
        <v>58</v>
      </c>
      <c r="BV4" s="9" t="s">
        <v>58</v>
      </c>
      <c r="BW4" s="11" t="s">
        <v>212</v>
      </c>
      <c r="BX4" s="11" t="s">
        <v>212</v>
      </c>
      <c r="BY4" s="11" t="s">
        <v>212</v>
      </c>
      <c r="BZ4" s="11" t="s">
        <v>212</v>
      </c>
      <c r="CA4" s="11" t="s">
        <v>212</v>
      </c>
      <c r="CB4" s="11" t="s">
        <v>212</v>
      </c>
      <c r="CC4" s="11" t="s">
        <v>212</v>
      </c>
      <c r="CD4" s="11" t="s">
        <v>212</v>
      </c>
      <c r="CE4" s="11" t="s">
        <v>212</v>
      </c>
      <c r="CF4" s="11" t="s">
        <v>212</v>
      </c>
      <c r="CG4" s="11" t="s">
        <v>212</v>
      </c>
      <c r="CH4" s="9" t="s">
        <v>58</v>
      </c>
      <c r="CI4" s="9" t="s">
        <v>58</v>
      </c>
      <c r="CJ4" s="9" t="s">
        <v>58</v>
      </c>
      <c r="CK4" s="9" t="s">
        <v>58</v>
      </c>
      <c r="CL4" s="9" t="s">
        <v>58</v>
      </c>
      <c r="CM4" s="9" t="s">
        <v>58</v>
      </c>
    </row>
    <row r="5" spans="1:91" s="9" customFormat="1" x14ac:dyDescent="0.25">
      <c r="A5" s="11" t="s">
        <v>93</v>
      </c>
      <c r="B5" s="9" t="s">
        <v>58</v>
      </c>
      <c r="C5" s="9" t="s">
        <v>58</v>
      </c>
      <c r="D5" s="9" t="s">
        <v>58</v>
      </c>
      <c r="E5" s="9" t="s">
        <v>58</v>
      </c>
      <c r="F5" s="9" t="s">
        <v>58</v>
      </c>
      <c r="G5" s="9" t="s">
        <v>58</v>
      </c>
      <c r="H5" s="9" t="str">
        <f t="shared" si="0"/>
        <v>--</v>
      </c>
      <c r="I5" s="9" t="str">
        <f t="shared" si="1"/>
        <v>--</v>
      </c>
      <c r="J5" s="9" t="str">
        <f t="shared" si="2"/>
        <v>--</v>
      </c>
      <c r="K5" s="9" t="str">
        <f t="shared" si="3"/>
        <v>--</v>
      </c>
      <c r="L5" s="9" t="str">
        <f t="shared" si="4"/>
        <v>--</v>
      </c>
      <c r="M5" s="9" t="str">
        <f t="shared" si="5"/>
        <v>--</v>
      </c>
      <c r="N5" s="9" t="str">
        <f t="shared" si="6"/>
        <v>--</v>
      </c>
      <c r="O5" s="9" t="str">
        <f t="shared" si="7"/>
        <v>--</v>
      </c>
      <c r="P5" s="9" t="str">
        <f t="shared" si="8"/>
        <v>--</v>
      </c>
      <c r="Q5" s="9" t="str">
        <f t="shared" si="9"/>
        <v>--</v>
      </c>
      <c r="R5" s="9" t="s">
        <v>58</v>
      </c>
      <c r="S5" s="9" t="s">
        <v>58</v>
      </c>
      <c r="T5" s="9" t="s">
        <v>58</v>
      </c>
      <c r="U5" s="9" t="s">
        <v>58</v>
      </c>
      <c r="V5" s="9" t="s">
        <v>58</v>
      </c>
      <c r="W5" s="9" t="s">
        <v>58</v>
      </c>
      <c r="X5" s="11" t="s">
        <v>212</v>
      </c>
      <c r="Y5" s="11" t="s">
        <v>212</v>
      </c>
      <c r="Z5" s="11" t="s">
        <v>212</v>
      </c>
      <c r="AA5" s="11" t="s">
        <v>212</v>
      </c>
      <c r="AB5" s="11" t="s">
        <v>212</v>
      </c>
      <c r="AC5" s="11" t="s">
        <v>212</v>
      </c>
      <c r="AD5" s="11" t="s">
        <v>212</v>
      </c>
      <c r="AE5" s="11" t="s">
        <v>212</v>
      </c>
      <c r="AF5" s="11" t="s">
        <v>212</v>
      </c>
      <c r="AG5" s="11" t="s">
        <v>212</v>
      </c>
      <c r="AH5" s="11" t="s">
        <v>212</v>
      </c>
      <c r="AI5" s="9" t="s">
        <v>58</v>
      </c>
      <c r="AJ5" s="9" t="s">
        <v>58</v>
      </c>
      <c r="AK5" s="9" t="s">
        <v>58</v>
      </c>
      <c r="AL5" s="9" t="s">
        <v>58</v>
      </c>
      <c r="AM5" s="9" t="s">
        <v>58</v>
      </c>
      <c r="AN5" s="9" t="s">
        <v>58</v>
      </c>
      <c r="AO5" s="11" t="s">
        <v>212</v>
      </c>
      <c r="AP5" s="11" t="s">
        <v>212</v>
      </c>
      <c r="AQ5" s="11" t="s">
        <v>212</v>
      </c>
      <c r="AR5" s="11" t="s">
        <v>212</v>
      </c>
      <c r="AS5" s="11" t="s">
        <v>212</v>
      </c>
      <c r="AT5" s="11" t="s">
        <v>212</v>
      </c>
      <c r="AU5" s="11" t="s">
        <v>212</v>
      </c>
      <c r="AV5" s="11" t="s">
        <v>212</v>
      </c>
      <c r="AW5" s="11" t="s">
        <v>212</v>
      </c>
      <c r="AX5" s="11" t="s">
        <v>212</v>
      </c>
      <c r="AY5" s="11" t="s">
        <v>212</v>
      </c>
      <c r="AZ5" s="9" t="s">
        <v>58</v>
      </c>
      <c r="BA5" s="9" t="s">
        <v>58</v>
      </c>
      <c r="BB5" s="9" t="s">
        <v>58</v>
      </c>
      <c r="BC5" s="9" t="s">
        <v>58</v>
      </c>
      <c r="BD5" s="9" t="s">
        <v>58</v>
      </c>
      <c r="BE5" s="9" t="s">
        <v>58</v>
      </c>
      <c r="BF5" s="11" t="s">
        <v>212</v>
      </c>
      <c r="BG5" s="11" t="s">
        <v>212</v>
      </c>
      <c r="BH5" s="11" t="s">
        <v>212</v>
      </c>
      <c r="BI5" s="11" t="s">
        <v>212</v>
      </c>
      <c r="BJ5" s="11" t="s">
        <v>212</v>
      </c>
      <c r="BK5" s="11" t="s">
        <v>212</v>
      </c>
      <c r="BL5" s="11" t="s">
        <v>212</v>
      </c>
      <c r="BM5" s="11" t="s">
        <v>212</v>
      </c>
      <c r="BN5" s="11" t="s">
        <v>212</v>
      </c>
      <c r="BO5" s="11" t="s">
        <v>212</v>
      </c>
      <c r="BP5" s="11" t="s">
        <v>212</v>
      </c>
      <c r="BQ5" s="9" t="s">
        <v>58</v>
      </c>
      <c r="BR5" s="9" t="s">
        <v>58</v>
      </c>
      <c r="BS5" s="9" t="s">
        <v>58</v>
      </c>
      <c r="BT5" s="9" t="s">
        <v>58</v>
      </c>
      <c r="BU5" s="9" t="s">
        <v>58</v>
      </c>
      <c r="BV5" s="9" t="s">
        <v>58</v>
      </c>
      <c r="BW5" s="11" t="s">
        <v>212</v>
      </c>
      <c r="BX5" s="11" t="s">
        <v>212</v>
      </c>
      <c r="BY5" s="11" t="s">
        <v>212</v>
      </c>
      <c r="BZ5" s="11" t="s">
        <v>212</v>
      </c>
      <c r="CA5" s="11" t="s">
        <v>212</v>
      </c>
      <c r="CB5" s="11" t="s">
        <v>212</v>
      </c>
      <c r="CC5" s="11" t="s">
        <v>212</v>
      </c>
      <c r="CD5" s="11" t="s">
        <v>212</v>
      </c>
      <c r="CE5" s="11" t="s">
        <v>212</v>
      </c>
      <c r="CF5" s="11" t="s">
        <v>212</v>
      </c>
      <c r="CG5" s="11" t="s">
        <v>212</v>
      </c>
      <c r="CH5" s="9" t="s">
        <v>58</v>
      </c>
      <c r="CI5" s="9" t="s">
        <v>58</v>
      </c>
      <c r="CJ5" s="9" t="s">
        <v>58</v>
      </c>
      <c r="CK5" s="9" t="s">
        <v>58</v>
      </c>
      <c r="CL5" s="9" t="s">
        <v>58</v>
      </c>
      <c r="CM5" s="9" t="s">
        <v>58</v>
      </c>
    </row>
    <row r="6" spans="1:91" s="9" customFormat="1" x14ac:dyDescent="0.25">
      <c r="A6" s="11" t="s">
        <v>93</v>
      </c>
      <c r="B6" s="9" t="s">
        <v>58</v>
      </c>
      <c r="C6" s="9" t="s">
        <v>58</v>
      </c>
      <c r="D6" s="9" t="s">
        <v>58</v>
      </c>
      <c r="E6" s="9" t="s">
        <v>58</v>
      </c>
      <c r="F6" s="9" t="s">
        <v>58</v>
      </c>
      <c r="G6" s="9" t="s">
        <v>58</v>
      </c>
      <c r="H6" s="9" t="str">
        <f t="shared" si="0"/>
        <v>--</v>
      </c>
      <c r="I6" s="9" t="str">
        <f t="shared" si="1"/>
        <v>--</v>
      </c>
      <c r="J6" s="9" t="str">
        <f t="shared" si="2"/>
        <v>--</v>
      </c>
      <c r="K6" s="9" t="str">
        <f t="shared" si="3"/>
        <v>--</v>
      </c>
      <c r="L6" s="9" t="str">
        <f t="shared" si="4"/>
        <v>--</v>
      </c>
      <c r="M6" s="9" t="str">
        <f t="shared" si="5"/>
        <v>--</v>
      </c>
      <c r="N6" s="9" t="str">
        <f t="shared" si="6"/>
        <v>--</v>
      </c>
      <c r="O6" s="9" t="str">
        <f t="shared" si="7"/>
        <v>--</v>
      </c>
      <c r="P6" s="9" t="str">
        <f t="shared" si="8"/>
        <v>--</v>
      </c>
      <c r="Q6" s="9" t="str">
        <f t="shared" si="9"/>
        <v>--</v>
      </c>
      <c r="R6" s="9" t="s">
        <v>58</v>
      </c>
      <c r="S6" s="9" t="s">
        <v>58</v>
      </c>
      <c r="T6" s="9" t="s">
        <v>58</v>
      </c>
      <c r="U6" s="9" t="s">
        <v>58</v>
      </c>
      <c r="V6" s="9" t="s">
        <v>58</v>
      </c>
      <c r="W6" s="9" t="s">
        <v>58</v>
      </c>
      <c r="X6" s="9" t="s">
        <v>160</v>
      </c>
      <c r="AI6" s="9" t="s">
        <v>58</v>
      </c>
      <c r="AJ6" s="9" t="s">
        <v>58</v>
      </c>
      <c r="AK6" s="9" t="s">
        <v>58</v>
      </c>
      <c r="AL6" s="9" t="s">
        <v>58</v>
      </c>
      <c r="AM6" s="9" t="s">
        <v>58</v>
      </c>
      <c r="AN6" s="9" t="s">
        <v>58</v>
      </c>
      <c r="AO6" s="9" t="s">
        <v>159</v>
      </c>
      <c r="AZ6" s="9" t="s">
        <v>58</v>
      </c>
      <c r="BA6" s="9" t="s">
        <v>58</v>
      </c>
      <c r="BB6" s="9" t="s">
        <v>58</v>
      </c>
      <c r="BC6" s="9" t="s">
        <v>58</v>
      </c>
      <c r="BD6" s="9" t="s">
        <v>58</v>
      </c>
      <c r="BE6" s="9" t="s">
        <v>58</v>
      </c>
      <c r="BF6" s="9" t="s">
        <v>224</v>
      </c>
      <c r="BQ6" s="9" t="s">
        <v>58</v>
      </c>
      <c r="BR6" s="9" t="s">
        <v>58</v>
      </c>
      <c r="BS6" s="9" t="s">
        <v>58</v>
      </c>
      <c r="BT6" s="9" t="s">
        <v>58</v>
      </c>
      <c r="BU6" s="9" t="s">
        <v>58</v>
      </c>
      <c r="BV6" s="9" t="s">
        <v>58</v>
      </c>
      <c r="BW6" s="9" t="s">
        <v>225</v>
      </c>
      <c r="CH6" s="9" t="s">
        <v>58</v>
      </c>
      <c r="CI6" s="9" t="s">
        <v>58</v>
      </c>
      <c r="CJ6" s="9" t="s">
        <v>58</v>
      </c>
      <c r="CK6" s="9" t="s">
        <v>58</v>
      </c>
      <c r="CL6" s="9" t="s">
        <v>58</v>
      </c>
      <c r="CM6" s="9" t="s">
        <v>58</v>
      </c>
    </row>
    <row r="7" spans="1:91" s="9" customFormat="1" x14ac:dyDescent="0.25">
      <c r="A7" s="11" t="s">
        <v>93</v>
      </c>
      <c r="B7" s="9" t="s">
        <v>58</v>
      </c>
      <c r="C7" s="9" t="s">
        <v>58</v>
      </c>
      <c r="D7" s="9" t="s">
        <v>58</v>
      </c>
      <c r="E7" s="9" t="s">
        <v>58</v>
      </c>
      <c r="F7" s="9" t="s">
        <v>58</v>
      </c>
      <c r="G7" s="9" t="s">
        <v>58</v>
      </c>
      <c r="H7" s="9" t="str">
        <f>MID(A7,$H$1,2)</f>
        <v>--</v>
      </c>
      <c r="I7" s="9" t="str">
        <f t="shared" ref="I7" si="10">MID(A7,$I$1,2)</f>
        <v>--</v>
      </c>
      <c r="J7" s="9" t="str">
        <f t="shared" ref="J7" si="11">MID(A7,$J$1,2)</f>
        <v>--</v>
      </c>
      <c r="K7" s="9" t="str">
        <f t="shared" ref="K7" si="12">MID(A7,$K$1,2)</f>
        <v>--</v>
      </c>
      <c r="L7" s="9" t="str">
        <f t="shared" ref="L7" si="13">MID(A7,$L$1,2)</f>
        <v>--</v>
      </c>
      <c r="M7" s="9" t="str">
        <f t="shared" ref="M7" si="14">MID(A7,$M$1,2)</f>
        <v>--</v>
      </c>
      <c r="N7" s="9" t="str">
        <f t="shared" ref="N7" si="15">MID(A7,$N$1,2)</f>
        <v>--</v>
      </c>
      <c r="O7" s="9" t="str">
        <f>MID(A7,$O$1,2)</f>
        <v>--</v>
      </c>
      <c r="P7" s="9" t="str">
        <f>MID(A7,$P$1,2)</f>
        <v>--</v>
      </c>
      <c r="Q7" s="9" t="str">
        <f>MID(A7,$Q$1,2)</f>
        <v>--</v>
      </c>
      <c r="R7" s="9" t="s">
        <v>58</v>
      </c>
      <c r="S7" s="9" t="s">
        <v>58</v>
      </c>
      <c r="T7" s="9" t="s">
        <v>58</v>
      </c>
      <c r="U7" s="9" t="s">
        <v>58</v>
      </c>
      <c r="V7" s="9" t="s">
        <v>58</v>
      </c>
      <c r="W7" s="9" t="s">
        <v>58</v>
      </c>
      <c r="Y7" s="9">
        <v>0</v>
      </c>
      <c r="Z7" s="9">
        <v>2</v>
      </c>
      <c r="AA7" s="9">
        <v>4</v>
      </c>
      <c r="AB7" s="9">
        <v>6</v>
      </c>
      <c r="AC7" s="9">
        <v>8</v>
      </c>
      <c r="AD7" s="9">
        <v>10</v>
      </c>
      <c r="AE7" s="9">
        <v>12</v>
      </c>
      <c r="AF7" s="9">
        <v>14</v>
      </c>
      <c r="AG7" s="9">
        <v>16</v>
      </c>
      <c r="AH7" s="9">
        <v>18</v>
      </c>
      <c r="AI7" s="9" t="s">
        <v>58</v>
      </c>
      <c r="AJ7" s="9" t="s">
        <v>58</v>
      </c>
      <c r="AK7" s="9" t="s">
        <v>58</v>
      </c>
      <c r="AL7" s="9" t="s">
        <v>58</v>
      </c>
      <c r="AM7" s="9" t="s">
        <v>58</v>
      </c>
      <c r="AN7" s="9" t="s">
        <v>58</v>
      </c>
      <c r="AP7" s="9">
        <v>0</v>
      </c>
      <c r="AQ7" s="9">
        <v>2</v>
      </c>
      <c r="AR7" s="9">
        <v>4</v>
      </c>
      <c r="AS7" s="9">
        <v>6</v>
      </c>
      <c r="AT7" s="9">
        <v>8</v>
      </c>
      <c r="AU7" s="9">
        <v>10</v>
      </c>
      <c r="AV7" s="9">
        <v>12</v>
      </c>
      <c r="AW7" s="9">
        <v>14</v>
      </c>
      <c r="AX7" s="9">
        <v>16</v>
      </c>
      <c r="AY7" s="9">
        <v>18</v>
      </c>
      <c r="AZ7" s="9" t="s">
        <v>58</v>
      </c>
      <c r="BA7" s="9" t="s">
        <v>58</v>
      </c>
      <c r="BB7" s="9" t="s">
        <v>58</v>
      </c>
      <c r="BC7" s="9" t="s">
        <v>58</v>
      </c>
      <c r="BD7" s="9" t="s">
        <v>58</v>
      </c>
      <c r="BE7" s="9" t="s">
        <v>58</v>
      </c>
      <c r="BG7" s="9">
        <v>0</v>
      </c>
      <c r="BH7" s="9">
        <v>2</v>
      </c>
      <c r="BI7" s="9">
        <v>4</v>
      </c>
      <c r="BJ7" s="9">
        <v>6</v>
      </c>
      <c r="BK7" s="9">
        <v>8</v>
      </c>
      <c r="BL7" s="9">
        <v>10</v>
      </c>
      <c r="BM7" s="9">
        <v>12</v>
      </c>
      <c r="BN7" s="9">
        <v>14</v>
      </c>
      <c r="BO7" s="9">
        <v>16</v>
      </c>
      <c r="BP7" s="9">
        <v>18</v>
      </c>
      <c r="BQ7" s="9" t="s">
        <v>58</v>
      </c>
      <c r="BR7" s="9" t="s">
        <v>58</v>
      </c>
      <c r="BS7" s="9" t="s">
        <v>58</v>
      </c>
      <c r="BT7" s="9" t="s">
        <v>58</v>
      </c>
      <c r="BU7" s="9" t="s">
        <v>58</v>
      </c>
      <c r="BV7" s="9" t="s">
        <v>58</v>
      </c>
      <c r="BX7" s="9">
        <v>0</v>
      </c>
      <c r="BY7" s="9">
        <v>2</v>
      </c>
      <c r="BZ7" s="9">
        <v>4</v>
      </c>
      <c r="CA7" s="9">
        <v>6</v>
      </c>
      <c r="CB7" s="9">
        <v>8</v>
      </c>
      <c r="CC7" s="9">
        <v>10</v>
      </c>
      <c r="CD7" s="9">
        <v>12</v>
      </c>
      <c r="CE7" s="9">
        <v>14</v>
      </c>
      <c r="CF7" s="9">
        <v>16</v>
      </c>
      <c r="CG7" s="9">
        <v>18</v>
      </c>
      <c r="CH7" s="9" t="s">
        <v>58</v>
      </c>
      <c r="CI7" s="9" t="s">
        <v>58</v>
      </c>
      <c r="CJ7" s="9" t="s">
        <v>58</v>
      </c>
      <c r="CK7" s="9" t="s">
        <v>58</v>
      </c>
      <c r="CL7" s="9" t="s">
        <v>58</v>
      </c>
      <c r="CM7" s="9" t="s">
        <v>58</v>
      </c>
    </row>
    <row r="8" spans="1:91" x14ac:dyDescent="0.25">
      <c r="A8" t="s">
        <v>77</v>
      </c>
      <c r="B8" s="9" t="s">
        <v>58</v>
      </c>
      <c r="C8" s="9" t="s">
        <v>58</v>
      </c>
      <c r="D8" s="9" t="s">
        <v>58</v>
      </c>
      <c r="E8" s="9" t="s">
        <v>58</v>
      </c>
      <c r="F8" s="9" t="s">
        <v>58</v>
      </c>
      <c r="G8" s="9" t="s">
        <v>58</v>
      </c>
      <c r="H8" s="9" t="str">
        <f>TRIM(MID(A8,$H$1,2))</f>
        <v>II</v>
      </c>
      <c r="I8" s="9" t="str">
        <f>TRIM(MID(A8,$I$1,2))</f>
        <v>BR</v>
      </c>
      <c r="J8" s="9" t="str">
        <f>TRIM(MID(A8,$J$1,2))</f>
        <v/>
      </c>
      <c r="K8" s="9" t="str">
        <f>TRIM(MID(A8,$K$1,2))</f>
        <v/>
      </c>
      <c r="L8" s="9" t="str">
        <f>TRIM(MID(A8,$L$1,2))</f>
        <v>LA</v>
      </c>
      <c r="M8" s="9" t="str">
        <f>TRIM(MID(A8,$M$1,2))</f>
        <v/>
      </c>
      <c r="N8" s="9" t="str">
        <f>TRIM(MID(A8,$N$1,2))</f>
        <v/>
      </c>
      <c r="O8" s="9" t="str">
        <f>TRIM(MID(A8,$O$1,2))</f>
        <v/>
      </c>
      <c r="P8" s="9" t="str">
        <f>TRIM(MID(A8,$P$1,2))</f>
        <v/>
      </c>
      <c r="Q8" s="9" t="str">
        <f>TRIM(MID(A8,$Q$1,2))</f>
        <v/>
      </c>
      <c r="R8" s="9" t="s">
        <v>58</v>
      </c>
      <c r="S8" s="9" t="s">
        <v>58</v>
      </c>
      <c r="T8" s="9" t="s">
        <v>58</v>
      </c>
      <c r="U8" s="9" t="s">
        <v>58</v>
      </c>
      <c r="V8" s="9" t="s">
        <v>58</v>
      </c>
      <c r="W8" s="9" t="s">
        <v>58</v>
      </c>
      <c r="X8" s="9">
        <v>0</v>
      </c>
      <c r="Y8" s="9" t="str">
        <f t="shared" ref="Y8:Y16" si="16">IF(OR(TRIM(H8)="",TRIM(H23)="",TRIM(H38)="",TRIM(H54)=""),"X","")</f>
        <v/>
      </c>
      <c r="Z8" s="9" t="str">
        <f t="shared" ref="Z8:Z16" si="17">IF(OR(TRIM(I8)="",TRIM(I23)="",TRIM(I38)="",TRIM(I54)=""),"X","")</f>
        <v>X</v>
      </c>
      <c r="AA8" s="9" t="str">
        <f t="shared" ref="AA8:AA16" si="18">IF(OR(TRIM(J8)="",TRIM(J23)="",TRIM(J38)="",TRIM(J54)=""),"X","")</f>
        <v>X</v>
      </c>
      <c r="AB8" s="9" t="str">
        <f t="shared" ref="AB8:AB16" si="19">IF(OR(TRIM(K8)="",TRIM(K23)="",TRIM(K38)="",TRIM(K54)=""),"X","")</f>
        <v>X</v>
      </c>
      <c r="AC8" s="9" t="str">
        <f t="shared" ref="AC8:AC16" si="20">IF(OR(TRIM(L8)="",TRIM(L23)="",TRIM(L38)="",TRIM(L54)=""),"X","")</f>
        <v>X</v>
      </c>
      <c r="AD8" s="9" t="str">
        <f t="shared" ref="AD8:AD16" si="21">IF(OR(TRIM(M8)="",TRIM(M23)="",TRIM(M38)="",TRIM(M54)=""),"X","")</f>
        <v>X</v>
      </c>
      <c r="AE8" s="9" t="str">
        <f t="shared" ref="AE8:AE16" si="22">IF(OR(TRIM(N8)="",TRIM(N23)="",TRIM(N38)="",TRIM(N54)=""),"X","")</f>
        <v>X</v>
      </c>
      <c r="AF8" s="9" t="str">
        <f t="shared" ref="AF8:AF16" si="23">IF(OR(TRIM(O8)="",TRIM(O23)="",TRIM(O38)="",TRIM(O54)=""),"X","")</f>
        <v>X</v>
      </c>
      <c r="AG8" s="9" t="str">
        <f t="shared" ref="AG8:AG16" si="24">IF(OR(TRIM(P8)="",TRIM(P23)="",TRIM(P38)="",TRIM(P54)=""),"X","")</f>
        <v>X</v>
      </c>
      <c r="AH8" s="9" t="str">
        <f t="shared" ref="AH8:AH16" si="25">IF(OR(TRIM(Q8)="",TRIM(Q23)="",TRIM(Q38)="",TRIM(Q54)=""),"X","")</f>
        <v>X</v>
      </c>
      <c r="AI8" s="9" t="s">
        <v>58</v>
      </c>
      <c r="AJ8" s="9" t="s">
        <v>58</v>
      </c>
      <c r="AK8" s="9" t="s">
        <v>58</v>
      </c>
      <c r="AL8" s="9" t="s">
        <v>58</v>
      </c>
      <c r="AM8" s="9" t="s">
        <v>58</v>
      </c>
      <c r="AN8" s="9" t="s">
        <v>58</v>
      </c>
      <c r="AO8" s="9">
        <v>0</v>
      </c>
      <c r="AP8" s="9" t="str">
        <f t="shared" ref="AP8:AP16" si="26">IF(OR(TRIM(H8)="LA",TRIM(H23)="LA",TRIM(H38)="LA",TRIM(H54)="LA"),"X","")</f>
        <v/>
      </c>
      <c r="AQ8" s="9" t="str">
        <f t="shared" ref="AQ8:AQ16" si="27">IF(OR(TRIM(I8)="LA",TRIM(I23)="LA",TRIM(I38)="LA",TRIM(I54)="LA"),"X","")</f>
        <v/>
      </c>
      <c r="AR8" s="9" t="str">
        <f t="shared" ref="AR8:AR16" si="28">IF(OR(TRIM(J8)="LA",TRIM(J23)="LA",TRIM(J38)="LA",TRIM(J54)="LA"),"X","")</f>
        <v>X</v>
      </c>
      <c r="AS8" s="9" t="str">
        <f t="shared" ref="AS8:AS16" si="29">IF(OR(TRIM(K8)="LA",TRIM(K23)="LA",TRIM(K38)="LA",TRIM(K54)="LA"),"X","")</f>
        <v/>
      </c>
      <c r="AT8" s="9" t="str">
        <f t="shared" ref="AT8:AT16" si="30">IF(OR(TRIM(L8)="LA",TRIM(L23)="LA",TRIM(L38)="LA",TRIM(L54)="LA"),"X","")</f>
        <v>X</v>
      </c>
      <c r="AU8" s="9" t="str">
        <f t="shared" ref="AU8:AU16" si="31">IF(OR(TRIM(M8)="LA",TRIM(M23)="LA",TRIM(M38)="LA",TRIM(M54)="LA"),"X","")</f>
        <v/>
      </c>
      <c r="AV8" s="9" t="str">
        <f t="shared" ref="AV8:AV16" si="32">IF(OR(TRIM(N8)="LA",TRIM(N23)="LA",TRIM(N38)="LA",TRIM(N54)="LA"),"X","")</f>
        <v/>
      </c>
      <c r="AW8" s="9" t="str">
        <f t="shared" ref="AW8:AW16" si="33">IF(OR(TRIM(O8)="LA",TRIM(O23)="LA",TRIM(O38)="LA",TRIM(O54)="LA"),"X","")</f>
        <v/>
      </c>
      <c r="AX8" s="9" t="str">
        <f t="shared" ref="AX8:AX16" si="34">IF(OR(TRIM(P8)="LA",TRIM(P23)="LA",TRIM(P38)="LA",TRIM(P54)="LA"),"X","")</f>
        <v/>
      </c>
      <c r="AY8" s="9" t="str">
        <f t="shared" ref="AY8:AY16" si="35">IF(OR(TRIM(Q8)="LA",TRIM(Q23)="LA",TRIM(Q38)="LA",TRIM(Q54)="LA"),"X","")</f>
        <v/>
      </c>
      <c r="AZ8" s="9" t="s">
        <v>58</v>
      </c>
      <c r="BA8" s="9" t="s">
        <v>58</v>
      </c>
      <c r="BB8" s="9" t="s">
        <v>58</v>
      </c>
      <c r="BC8" s="9" t="s">
        <v>58</v>
      </c>
      <c r="BD8" s="9" t="s">
        <v>58</v>
      </c>
      <c r="BE8" s="9" t="s">
        <v>58</v>
      </c>
      <c r="BF8" s="9">
        <v>0</v>
      </c>
      <c r="BG8" s="9" t="str">
        <f t="shared" ref="BG8:BG16" si="36">IF(OR(AND(H8="",I8="",H9="",I9=""),AND(H23="",I23="",H24="",I24=""),AND(H38="",I38="",H39="",I39=""),AND(H54="",I54="",H55="",I55="")),"X","")</f>
        <v/>
      </c>
      <c r="BH8" s="9" t="str">
        <f t="shared" ref="BH8:BH16" si="37">IF(OR(AND(I8="",J8="",I9="",J9=""),AND(I23="",J23="",I24="",J24=""),AND(I38="",J38="",I39="",J39=""),AND(I54="",J54="",I55="",J55="")),"X","")</f>
        <v/>
      </c>
      <c r="BI8" s="9" t="str">
        <f t="shared" ref="BI8:BI16" si="38">IF(OR(AND(J8="",K8="",J9="",K9=""),AND(J23="",K23="",J24="",K24=""),AND(J38="",K38="",J39="",K39=""),AND(J54="",K54="",J55="",K55="")),"X","")</f>
        <v>X</v>
      </c>
      <c r="BJ8" s="9" t="str">
        <f t="shared" ref="BJ8:BJ16" si="39">IF(OR(AND(K8="",L8="",K9="",L9=""),AND(K23="",L23="",K24="",L24=""),AND(K38="",L38="",K39="",L39=""),AND(K54="",L54="",K55="",L55="")),"X","")</f>
        <v/>
      </c>
      <c r="BK8" s="9" t="str">
        <f t="shared" ref="BK8:BK16" si="40">IF(OR(AND(L8="",M8="",L9="",M9=""),AND(L23="",M23="",L24="",M24=""),AND(L38="",M38="",L39="",M39=""),AND(L54="",M54="",L55="",M55="")),"X","")</f>
        <v/>
      </c>
      <c r="BL8" s="9" t="str">
        <f t="shared" ref="BL8:BL16" si="41">IF(OR(AND(M8="",N8="",M9="",N9=""),AND(M23="",N23="",M24="",N24=""),AND(M38="",N38="",M39="",N39=""),AND(M54="",N54="",M55="",N55="")),"X","")</f>
        <v>X</v>
      </c>
      <c r="BM8" s="9" t="str">
        <f t="shared" ref="BM8:BM16" si="42">IF(OR(AND(N8="",O8="",N9="",O9=""),AND(N23="",O23="",N24="",O24=""),AND(N38="",O38="",N39="",O39=""),AND(N54="",O54="",N55="",O55="")),"X","")</f>
        <v/>
      </c>
      <c r="BN8" s="9" t="str">
        <f t="shared" ref="BN8:BN16" si="43">IF(OR(AND(O8="",P8="",O9="",P9=""),AND(O23="",P23="",O24="",P24=""),AND(O38="",P38="",O39="",P39=""),AND(O54="",P54="",O55="",P55="")),"X","")</f>
        <v/>
      </c>
      <c r="BO8" s="9" t="str">
        <f t="shared" ref="BO8:BO16" si="44">IF(OR(AND(P8="",Q8="",P9="",Q9=""),AND(P23="",Q23="",P24="",Q24=""),AND(P38="",Q38="",P39="",Q39=""),AND(P54="",Q54="",P55="",Q55="")),"X","")</f>
        <v/>
      </c>
      <c r="BP8" s="9" t="str">
        <f t="shared" ref="BP8:BP16" si="45">IF(OR(AND(Q8="",R8="",Q9="",R9=""),AND(Q23="",R23="",Q24="",R24=""),AND(Q38="",R38="",Q39="",R39=""),AND(Q54="",R54="",Q55="",R55="")),"X","")</f>
        <v/>
      </c>
      <c r="BQ8" s="9" t="s">
        <v>58</v>
      </c>
      <c r="BR8" s="9" t="s">
        <v>58</v>
      </c>
      <c r="BS8" s="9" t="s">
        <v>58</v>
      </c>
      <c r="BT8" s="9" t="s">
        <v>58</v>
      </c>
      <c r="BU8" s="9" t="s">
        <v>58</v>
      </c>
      <c r="BV8" s="9" t="s">
        <v>58</v>
      </c>
      <c r="BW8" s="9">
        <v>0</v>
      </c>
      <c r="BX8" s="9" t="str">
        <f>IF(OR(AND(H8="",H9="",I8="",H7="",G8=""),AND(H23="",H24="",I23="",H22="",G23=""),AND(H38="",H39="",I38="",H37="",G38=""),AND(H54="",H55="",I54="",H53="",G54="")),"X","")</f>
        <v/>
      </c>
      <c r="BY8" s="9" t="str">
        <f t="shared" ref="BY8:CG8" si="46">IF(OR(AND(I8="",I9="",J8="",I7="",H8=""),AND(I23="",I24="",J23="",I22="",H23=""),AND(I38="",I39="",J38="",I37="",H38=""),AND(I54="",I55="",J54="",I53="",H54="")),"X","")</f>
        <v/>
      </c>
      <c r="BZ8" s="9" t="str">
        <f t="shared" si="46"/>
        <v/>
      </c>
      <c r="CA8" s="9" t="str">
        <f t="shared" si="46"/>
        <v/>
      </c>
      <c r="CB8" s="9" t="str">
        <f t="shared" si="46"/>
        <v/>
      </c>
      <c r="CC8" s="9" t="str">
        <f t="shared" si="46"/>
        <v/>
      </c>
      <c r="CD8" s="9" t="str">
        <f t="shared" si="46"/>
        <v/>
      </c>
      <c r="CE8" s="9" t="str">
        <f t="shared" si="46"/>
        <v/>
      </c>
      <c r="CF8" s="9" t="str">
        <f t="shared" si="46"/>
        <v/>
      </c>
      <c r="CG8" s="9" t="str">
        <f t="shared" si="46"/>
        <v/>
      </c>
      <c r="CH8" s="9" t="s">
        <v>58</v>
      </c>
      <c r="CI8" s="9" t="s">
        <v>58</v>
      </c>
      <c r="CJ8" s="9" t="s">
        <v>58</v>
      </c>
      <c r="CK8" s="9" t="s">
        <v>58</v>
      </c>
      <c r="CL8" s="9" t="s">
        <v>58</v>
      </c>
      <c r="CM8" s="9" t="s">
        <v>58</v>
      </c>
    </row>
    <row r="9" spans="1:91" x14ac:dyDescent="0.25">
      <c r="A9" t="s">
        <v>78</v>
      </c>
      <c r="B9" s="9" t="s">
        <v>58</v>
      </c>
      <c r="C9" s="9" t="s">
        <v>58</v>
      </c>
      <c r="D9" s="9" t="s">
        <v>58</v>
      </c>
      <c r="E9" s="9" t="s">
        <v>58</v>
      </c>
      <c r="F9" s="9" t="s">
        <v>58</v>
      </c>
      <c r="G9" s="9" t="s">
        <v>58</v>
      </c>
      <c r="H9" s="9" t="str">
        <f t="shared" ref="H9:H62" si="47">TRIM(MID(A9,$H$1,2))</f>
        <v/>
      </c>
      <c r="I9" s="9" t="str">
        <f t="shared" ref="I9:I62" si="48">TRIM(MID(A9,$I$1,2))</f>
        <v>BR</v>
      </c>
      <c r="J9" s="9" t="str">
        <f t="shared" ref="J9:J62" si="49">TRIM(MID(A9,$J$1,2))</f>
        <v/>
      </c>
      <c r="K9" s="9" t="str">
        <f t="shared" ref="K9:K62" si="50">TRIM(MID(A9,$K$1,2))</f>
        <v/>
      </c>
      <c r="L9" s="9" t="str">
        <f t="shared" ref="L9:L62" si="51">TRIM(MID(A9,$L$1,2))</f>
        <v>BR</v>
      </c>
      <c r="M9" s="9" t="str">
        <f t="shared" ref="M9:M62" si="52">TRIM(MID(A9,$M$1,2))</f>
        <v/>
      </c>
      <c r="N9" s="9" t="str">
        <f t="shared" ref="N9:N62" si="53">TRIM(MID(A9,$N$1,2))</f>
        <v>BR</v>
      </c>
      <c r="O9" s="9" t="str">
        <f t="shared" ref="O9:O62" si="54">TRIM(MID(A9,$O$1,2))</f>
        <v>BR</v>
      </c>
      <c r="P9" s="9" t="str">
        <f t="shared" ref="P9:P62" si="55">TRIM(MID(A9,$P$1,2))</f>
        <v/>
      </c>
      <c r="Q9" s="9" t="str">
        <f t="shared" ref="Q9:Q62" si="56">TRIM(MID(A9,$Q$1,2))</f>
        <v>BR</v>
      </c>
      <c r="R9" s="9" t="s">
        <v>58</v>
      </c>
      <c r="S9" s="9" t="s">
        <v>58</v>
      </c>
      <c r="T9" s="9" t="s">
        <v>58</v>
      </c>
      <c r="U9" s="9" t="s">
        <v>58</v>
      </c>
      <c r="V9" s="9" t="s">
        <v>58</v>
      </c>
      <c r="W9" s="9" t="s">
        <v>58</v>
      </c>
      <c r="X9" s="9">
        <v>2</v>
      </c>
      <c r="Y9" s="9" t="str">
        <f t="shared" si="16"/>
        <v>X</v>
      </c>
      <c r="Z9" s="9" t="str">
        <f t="shared" si="17"/>
        <v>X</v>
      </c>
      <c r="AA9" s="9" t="str">
        <f t="shared" si="18"/>
        <v>X</v>
      </c>
      <c r="AB9" s="9" t="str">
        <f t="shared" si="19"/>
        <v>X</v>
      </c>
      <c r="AC9" s="9" t="str">
        <f t="shared" si="20"/>
        <v>X</v>
      </c>
      <c r="AD9" s="9" t="str">
        <f t="shared" si="21"/>
        <v>X</v>
      </c>
      <c r="AE9" s="9" t="str">
        <f t="shared" si="22"/>
        <v>X</v>
      </c>
      <c r="AF9" s="9" t="str">
        <f t="shared" si="23"/>
        <v>X</v>
      </c>
      <c r="AG9" s="9" t="str">
        <f t="shared" si="24"/>
        <v>X</v>
      </c>
      <c r="AH9" s="9" t="str">
        <f t="shared" si="25"/>
        <v>X</v>
      </c>
      <c r="AI9" s="9" t="s">
        <v>58</v>
      </c>
      <c r="AJ9" s="9" t="s">
        <v>58</v>
      </c>
      <c r="AK9" s="9" t="s">
        <v>58</v>
      </c>
      <c r="AL9" s="9" t="s">
        <v>58</v>
      </c>
      <c r="AM9" s="9" t="s">
        <v>58</v>
      </c>
      <c r="AN9" s="9" t="s">
        <v>58</v>
      </c>
      <c r="AO9" s="9">
        <v>2</v>
      </c>
      <c r="AP9" s="9" t="str">
        <f t="shared" si="26"/>
        <v/>
      </c>
      <c r="AQ9" s="9" t="str">
        <f t="shared" si="27"/>
        <v/>
      </c>
      <c r="AR9" s="9" t="str">
        <f t="shared" si="28"/>
        <v/>
      </c>
      <c r="AS9" s="9" t="str">
        <f t="shared" si="29"/>
        <v/>
      </c>
      <c r="AT9" s="9" t="str">
        <f t="shared" si="30"/>
        <v/>
      </c>
      <c r="AU9" s="9" t="str">
        <f t="shared" si="31"/>
        <v/>
      </c>
      <c r="AV9" s="9" t="str">
        <f t="shared" si="32"/>
        <v/>
      </c>
      <c r="AW9" s="9" t="str">
        <f t="shared" si="33"/>
        <v>X</v>
      </c>
      <c r="AX9" s="9" t="str">
        <f t="shared" si="34"/>
        <v/>
      </c>
      <c r="AY9" s="9" t="str">
        <f t="shared" si="35"/>
        <v/>
      </c>
      <c r="AZ9" s="9" t="s">
        <v>58</v>
      </c>
      <c r="BA9" s="9" t="s">
        <v>58</v>
      </c>
      <c r="BB9" s="9" t="s">
        <v>58</v>
      </c>
      <c r="BC9" s="9" t="s">
        <v>58</v>
      </c>
      <c r="BD9" s="9" t="s">
        <v>58</v>
      </c>
      <c r="BE9" s="9" t="s">
        <v>58</v>
      </c>
      <c r="BF9" s="9">
        <v>2</v>
      </c>
      <c r="BG9" s="9" t="str">
        <f t="shared" si="36"/>
        <v/>
      </c>
      <c r="BH9" s="9" t="str">
        <f t="shared" si="37"/>
        <v/>
      </c>
      <c r="BI9" s="9" t="str">
        <f t="shared" si="38"/>
        <v>X</v>
      </c>
      <c r="BJ9" s="9" t="str">
        <f t="shared" si="39"/>
        <v/>
      </c>
      <c r="BK9" s="9" t="str">
        <f t="shared" si="40"/>
        <v/>
      </c>
      <c r="BL9" s="9" t="str">
        <f t="shared" si="41"/>
        <v/>
      </c>
      <c r="BM9" s="9" t="str">
        <f t="shared" si="42"/>
        <v/>
      </c>
      <c r="BN9" s="9" t="str">
        <f t="shared" si="43"/>
        <v/>
      </c>
      <c r="BO9" s="9" t="str">
        <f t="shared" si="44"/>
        <v/>
      </c>
      <c r="BP9" s="9" t="str">
        <f t="shared" si="45"/>
        <v/>
      </c>
      <c r="BQ9" s="9" t="s">
        <v>58</v>
      </c>
      <c r="BR9" s="9" t="s">
        <v>58</v>
      </c>
      <c r="BS9" s="9" t="s">
        <v>58</v>
      </c>
      <c r="BT9" s="9" t="s">
        <v>58</v>
      </c>
      <c r="BU9" s="9" t="s">
        <v>58</v>
      </c>
      <c r="BV9" s="9" t="s">
        <v>58</v>
      </c>
      <c r="BW9" s="9">
        <v>2</v>
      </c>
      <c r="BX9" s="9" t="str">
        <f t="shared" ref="BX9:BX16" si="57">IF(OR(AND(H9="",H10="",I9="",H8="",G9=""),AND(H24="",H25="",I24="",H23="",G24=""),AND(H39="",H40="",I39="",H38="",G39=""),AND(H55="",H56="",I55="",H54="",G55="")),"X","")</f>
        <v/>
      </c>
      <c r="BY9" s="9" t="str">
        <f t="shared" ref="BY9:BY16" si="58">IF(OR(AND(I9="",I10="",J9="",I8="",H9=""),AND(I24="",I25="",J24="",I23="",H24=""),AND(I39="",I40="",J39="",I38="",H39=""),AND(I55="",I56="",J55="",I54="",H55="")),"X","")</f>
        <v/>
      </c>
      <c r="BZ9" s="9" t="str">
        <f t="shared" ref="BZ9:BZ16" si="59">IF(OR(AND(J9="",J10="",K9="",J8="",I9=""),AND(J24="",J25="",K24="",J23="",I24=""),AND(J39="",J40="",K39="",J38="",I39=""),AND(J55="",J56="",K55="",J54="",I55="")),"X","")</f>
        <v/>
      </c>
      <c r="CA9" s="9" t="str">
        <f t="shared" ref="CA9:CA16" si="60">IF(OR(AND(K9="",K10="",L9="",K8="",J9=""),AND(K24="",K25="",L24="",K23="",J24=""),AND(K39="",K40="",L39="",K38="",J39=""),AND(K55="",K56="",L55="",K54="",J55="")),"X","")</f>
        <v/>
      </c>
      <c r="CB9" s="9" t="str">
        <f t="shared" ref="CB9:CB16" si="61">IF(OR(AND(L9="",L10="",M9="",L8="",K9=""),AND(L24="",L25="",M24="",L23="",K24=""),AND(L39="",L40="",M39="",L38="",K39=""),AND(L55="",L56="",M55="",L54="",K55="")),"X","")</f>
        <v/>
      </c>
      <c r="CC9" s="9" t="str">
        <f t="shared" ref="CC9:CC16" si="62">IF(OR(AND(M9="",M10="",N9="",M8="",L9=""),AND(M24="",M25="",N24="",M23="",L24=""),AND(M39="",M40="",N39="",M38="",L39=""),AND(M55="",M56="",N55="",M54="",L55="")),"X","")</f>
        <v/>
      </c>
      <c r="CD9" s="9" t="str">
        <f t="shared" ref="CD9:CD16" si="63">IF(OR(AND(N9="",N10="",O9="",N8="",M9=""),AND(N24="",N25="",O24="",N23="",M24=""),AND(N39="",N40="",O39="",N38="",M39=""),AND(N55="",N56="",O55="",N54="",M55="")),"X","")</f>
        <v/>
      </c>
      <c r="CE9" s="9" t="str">
        <f t="shared" ref="CE9:CE16" si="64">IF(OR(AND(O9="",O10="",P9="",O8="",N9=""),AND(O24="",O25="",P24="",O23="",N24=""),AND(O39="",O40="",P39="",O38="",N39=""),AND(O55="",O56="",P55="",O54="",N55="")),"X","")</f>
        <v/>
      </c>
      <c r="CF9" s="9" t="str">
        <f t="shared" ref="CF9:CF16" si="65">IF(OR(AND(P9="",P10="",Q9="",P8="",O9=""),AND(P24="",P25="",Q24="",P23="",O24=""),AND(P39="",P40="",Q39="",P38="",O39=""),AND(P55="",P56="",Q55="",P54="",O55="")),"X","")</f>
        <v/>
      </c>
      <c r="CG9" s="9" t="str">
        <f t="shared" ref="CG9:CG16" si="66">IF(OR(AND(Q9="",Q10="",R9="",Q8="",P9=""),AND(Q24="",Q25="",R24="",Q23="",P24=""),AND(Q39="",Q40="",R39="",Q38="",P39=""),AND(Q55="",Q56="",R55="",Q54="",P55="")),"X","")</f>
        <v/>
      </c>
      <c r="CH9" s="9" t="s">
        <v>58</v>
      </c>
      <c r="CI9" s="9" t="s">
        <v>58</v>
      </c>
      <c r="CJ9" s="9" t="s">
        <v>58</v>
      </c>
      <c r="CK9" s="9" t="s">
        <v>58</v>
      </c>
      <c r="CL9" s="9" t="s">
        <v>58</v>
      </c>
      <c r="CM9" s="9" t="s">
        <v>58</v>
      </c>
    </row>
    <row r="10" spans="1:91" x14ac:dyDescent="0.25">
      <c r="A10" t="s">
        <v>79</v>
      </c>
      <c r="B10" s="9" t="s">
        <v>58</v>
      </c>
      <c r="C10" s="9" t="s">
        <v>58</v>
      </c>
      <c r="D10" s="9" t="s">
        <v>58</v>
      </c>
      <c r="E10" s="9" t="s">
        <v>58</v>
      </c>
      <c r="F10" s="9" t="s">
        <v>58</v>
      </c>
      <c r="G10" s="9" t="s">
        <v>58</v>
      </c>
      <c r="H10" s="9" t="str">
        <f t="shared" si="47"/>
        <v/>
      </c>
      <c r="I10" s="9" t="str">
        <f t="shared" si="48"/>
        <v/>
      </c>
      <c r="J10" s="9" t="str">
        <f t="shared" si="49"/>
        <v/>
      </c>
      <c r="K10" s="9" t="str">
        <f t="shared" si="50"/>
        <v/>
      </c>
      <c r="L10" s="9" t="str">
        <f t="shared" si="51"/>
        <v/>
      </c>
      <c r="M10" s="9" t="str">
        <f t="shared" si="52"/>
        <v/>
      </c>
      <c r="N10" s="9" t="str">
        <f t="shared" si="53"/>
        <v/>
      </c>
      <c r="O10" s="9" t="str">
        <f t="shared" si="54"/>
        <v/>
      </c>
      <c r="P10" s="9" t="str">
        <f t="shared" si="55"/>
        <v/>
      </c>
      <c r="Q10" s="9" t="str">
        <f t="shared" si="56"/>
        <v/>
      </c>
      <c r="R10" s="9" t="s">
        <v>58</v>
      </c>
      <c r="S10" s="9" t="s">
        <v>58</v>
      </c>
      <c r="T10" s="9" t="s">
        <v>58</v>
      </c>
      <c r="U10" s="9" t="s">
        <v>58</v>
      </c>
      <c r="V10" s="9" t="s">
        <v>58</v>
      </c>
      <c r="W10" s="9" t="s">
        <v>58</v>
      </c>
      <c r="X10" s="9">
        <v>4</v>
      </c>
      <c r="Y10" s="9" t="str">
        <f t="shared" si="16"/>
        <v>X</v>
      </c>
      <c r="Z10" s="9" t="str">
        <f t="shared" si="17"/>
        <v>X</v>
      </c>
      <c r="AA10" s="9" t="str">
        <f t="shared" si="18"/>
        <v>X</v>
      </c>
      <c r="AB10" s="9" t="str">
        <f t="shared" si="19"/>
        <v>X</v>
      </c>
      <c r="AC10" s="9" t="str">
        <f t="shared" si="20"/>
        <v>X</v>
      </c>
      <c r="AD10" s="9" t="str">
        <f t="shared" si="21"/>
        <v>X</v>
      </c>
      <c r="AE10" s="9" t="str">
        <f t="shared" si="22"/>
        <v>X</v>
      </c>
      <c r="AF10" s="9" t="str">
        <f t="shared" si="23"/>
        <v>X</v>
      </c>
      <c r="AG10" s="9" t="str">
        <f t="shared" si="24"/>
        <v>X</v>
      </c>
      <c r="AH10" s="9" t="str">
        <f t="shared" si="25"/>
        <v>X</v>
      </c>
      <c r="AI10" s="9" t="s">
        <v>58</v>
      </c>
      <c r="AJ10" s="9" t="s">
        <v>58</v>
      </c>
      <c r="AK10" s="9" t="s">
        <v>58</v>
      </c>
      <c r="AL10" s="9" t="s">
        <v>58</v>
      </c>
      <c r="AM10" s="9" t="s">
        <v>58</v>
      </c>
      <c r="AN10" s="9" t="s">
        <v>58</v>
      </c>
      <c r="AO10" s="9">
        <v>4</v>
      </c>
      <c r="AP10" s="9" t="str">
        <f t="shared" si="26"/>
        <v/>
      </c>
      <c r="AQ10" s="9" t="str">
        <f t="shared" si="27"/>
        <v/>
      </c>
      <c r="AR10" s="9" t="str">
        <f t="shared" si="28"/>
        <v>X</v>
      </c>
      <c r="AS10" s="9" t="str">
        <f t="shared" si="29"/>
        <v/>
      </c>
      <c r="AT10" s="9" t="str">
        <f t="shared" si="30"/>
        <v>X</v>
      </c>
      <c r="AU10" s="9" t="str">
        <f t="shared" si="31"/>
        <v/>
      </c>
      <c r="AV10" s="9" t="str">
        <f t="shared" si="32"/>
        <v/>
      </c>
      <c r="AW10" s="9" t="str">
        <f t="shared" si="33"/>
        <v/>
      </c>
      <c r="AX10" s="9" t="str">
        <f t="shared" si="34"/>
        <v/>
      </c>
      <c r="AY10" s="9" t="str">
        <f t="shared" si="35"/>
        <v/>
      </c>
      <c r="AZ10" s="9" t="s">
        <v>58</v>
      </c>
      <c r="BA10" s="9" t="s">
        <v>58</v>
      </c>
      <c r="BB10" s="9" t="s">
        <v>58</v>
      </c>
      <c r="BC10" s="9" t="s">
        <v>58</v>
      </c>
      <c r="BD10" s="9" t="s">
        <v>58</v>
      </c>
      <c r="BE10" s="9" t="s">
        <v>58</v>
      </c>
      <c r="BF10" s="9">
        <v>4</v>
      </c>
      <c r="BG10" s="9" t="str">
        <f t="shared" si="36"/>
        <v/>
      </c>
      <c r="BH10" s="9" t="str">
        <f t="shared" si="37"/>
        <v/>
      </c>
      <c r="BI10" s="9" t="str">
        <f t="shared" si="38"/>
        <v/>
      </c>
      <c r="BJ10" s="9" t="str">
        <f t="shared" si="39"/>
        <v/>
      </c>
      <c r="BK10" s="9" t="str">
        <f t="shared" si="40"/>
        <v/>
      </c>
      <c r="BL10" s="9" t="str">
        <f t="shared" si="41"/>
        <v/>
      </c>
      <c r="BM10" s="9" t="str">
        <f t="shared" si="42"/>
        <v/>
      </c>
      <c r="BN10" s="9" t="str">
        <f t="shared" si="43"/>
        <v/>
      </c>
      <c r="BO10" s="9" t="str">
        <f t="shared" si="44"/>
        <v/>
      </c>
      <c r="BP10" s="9" t="str">
        <f t="shared" si="45"/>
        <v/>
      </c>
      <c r="BQ10" s="9" t="s">
        <v>58</v>
      </c>
      <c r="BR10" s="9" t="s">
        <v>58</v>
      </c>
      <c r="BS10" s="9" t="s">
        <v>58</v>
      </c>
      <c r="BT10" s="9" t="s">
        <v>58</v>
      </c>
      <c r="BU10" s="9" t="s">
        <v>58</v>
      </c>
      <c r="BV10" s="9" t="s">
        <v>58</v>
      </c>
      <c r="BW10" s="9">
        <v>4</v>
      </c>
      <c r="BX10" s="9" t="str">
        <f t="shared" si="57"/>
        <v/>
      </c>
      <c r="BY10" s="9" t="str">
        <f t="shared" si="58"/>
        <v/>
      </c>
      <c r="BZ10" s="9" t="str">
        <f t="shared" si="59"/>
        <v/>
      </c>
      <c r="CA10" s="9" t="str">
        <f>IF(OR(AND(K10="",K11="",L10="",K9="",J10=""),AND(K25="",K26="",L25="",K24="",J25=""),AND(K40="",K41="",L40="",K39="",J40=""),AND(K56="",K57="",L56="",K55="",J56="")),"X","")</f>
        <v>X</v>
      </c>
      <c r="CB10" s="9" t="str">
        <f t="shared" si="61"/>
        <v/>
      </c>
      <c r="CC10" s="9" t="str">
        <f t="shared" si="62"/>
        <v/>
      </c>
      <c r="CD10" s="9" t="str">
        <f t="shared" si="63"/>
        <v/>
      </c>
      <c r="CE10" s="9" t="str">
        <f t="shared" si="64"/>
        <v/>
      </c>
      <c r="CF10" s="9" t="str">
        <f t="shared" si="65"/>
        <v/>
      </c>
      <c r="CG10" s="9" t="str">
        <f t="shared" si="66"/>
        <v/>
      </c>
      <c r="CH10" s="9" t="s">
        <v>58</v>
      </c>
      <c r="CI10" s="9" t="s">
        <v>58</v>
      </c>
      <c r="CJ10" s="9" t="s">
        <v>58</v>
      </c>
      <c r="CK10" s="9" t="s">
        <v>58</v>
      </c>
      <c r="CL10" s="9" t="s">
        <v>58</v>
      </c>
      <c r="CM10" s="9" t="s">
        <v>58</v>
      </c>
    </row>
    <row r="11" spans="1:91" x14ac:dyDescent="0.25">
      <c r="A11" t="s">
        <v>80</v>
      </c>
      <c r="B11" s="9" t="s">
        <v>58</v>
      </c>
      <c r="C11" s="9" t="s">
        <v>58</v>
      </c>
      <c r="D11" s="9" t="s">
        <v>58</v>
      </c>
      <c r="E11" s="9" t="s">
        <v>58</v>
      </c>
      <c r="F11" s="9" t="s">
        <v>58</v>
      </c>
      <c r="G11" s="9" t="s">
        <v>58</v>
      </c>
      <c r="H11" s="9" t="str">
        <f t="shared" si="47"/>
        <v>BR</v>
      </c>
      <c r="I11" s="9" t="str">
        <f t="shared" si="48"/>
        <v/>
      </c>
      <c r="J11" s="9" t="str">
        <f t="shared" si="49"/>
        <v>LA</v>
      </c>
      <c r="K11" s="9" t="str">
        <f t="shared" si="50"/>
        <v/>
      </c>
      <c r="L11" s="9" t="str">
        <f t="shared" si="51"/>
        <v>BR</v>
      </c>
      <c r="M11" s="9" t="str">
        <f t="shared" si="52"/>
        <v>BR</v>
      </c>
      <c r="N11" s="9" t="str">
        <f t="shared" si="53"/>
        <v>BR</v>
      </c>
      <c r="O11" s="9" t="str">
        <f t="shared" si="54"/>
        <v/>
      </c>
      <c r="P11" s="9" t="str">
        <f t="shared" si="55"/>
        <v>LA</v>
      </c>
      <c r="Q11" s="9" t="str">
        <f t="shared" si="56"/>
        <v/>
      </c>
      <c r="R11" s="9" t="s">
        <v>58</v>
      </c>
      <c r="S11" s="9" t="s">
        <v>58</v>
      </c>
      <c r="T11" s="9" t="s">
        <v>58</v>
      </c>
      <c r="U11" s="9" t="s">
        <v>58</v>
      </c>
      <c r="V11" s="9" t="s">
        <v>58</v>
      </c>
      <c r="W11" s="9" t="s">
        <v>58</v>
      </c>
      <c r="X11" s="9">
        <v>6</v>
      </c>
      <c r="Y11" s="9" t="str">
        <f t="shared" si="16"/>
        <v>X</v>
      </c>
      <c r="Z11" s="9" t="str">
        <f t="shared" si="17"/>
        <v>X</v>
      </c>
      <c r="AA11" s="9" t="str">
        <f t="shared" si="18"/>
        <v>X</v>
      </c>
      <c r="AB11" s="9" t="str">
        <f t="shared" si="19"/>
        <v>X</v>
      </c>
      <c r="AC11" s="9" t="str">
        <f t="shared" si="20"/>
        <v>X</v>
      </c>
      <c r="AD11" s="9" t="str">
        <f t="shared" si="21"/>
        <v/>
      </c>
      <c r="AE11" s="9" t="str">
        <f t="shared" si="22"/>
        <v>X</v>
      </c>
      <c r="AF11" s="9" t="str">
        <f t="shared" si="23"/>
        <v>X</v>
      </c>
      <c r="AG11" s="9" t="str">
        <f t="shared" si="24"/>
        <v>X</v>
      </c>
      <c r="AH11" s="9" t="str">
        <f t="shared" si="25"/>
        <v>X</v>
      </c>
      <c r="AI11" s="9" t="s">
        <v>58</v>
      </c>
      <c r="AJ11" s="9" t="s">
        <v>58</v>
      </c>
      <c r="AK11" s="9" t="s">
        <v>58</v>
      </c>
      <c r="AL11" s="9" t="s">
        <v>58</v>
      </c>
      <c r="AM11" s="9" t="s">
        <v>58</v>
      </c>
      <c r="AN11" s="9" t="s">
        <v>58</v>
      </c>
      <c r="AO11" s="9">
        <v>6</v>
      </c>
      <c r="AP11" s="9" t="str">
        <f t="shared" si="26"/>
        <v/>
      </c>
      <c r="AQ11" s="9" t="str">
        <f t="shared" si="27"/>
        <v/>
      </c>
      <c r="AR11" s="9" t="str">
        <f t="shared" si="28"/>
        <v>X</v>
      </c>
      <c r="AS11" s="9" t="str">
        <f t="shared" si="29"/>
        <v/>
      </c>
      <c r="AT11" s="9" t="str">
        <f t="shared" si="30"/>
        <v/>
      </c>
      <c r="AU11" s="9" t="str">
        <f t="shared" si="31"/>
        <v/>
      </c>
      <c r="AV11" s="9" t="str">
        <f t="shared" si="32"/>
        <v/>
      </c>
      <c r="AW11" s="9" t="str">
        <f t="shared" si="33"/>
        <v>X</v>
      </c>
      <c r="AX11" s="9" t="str">
        <f t="shared" si="34"/>
        <v>X</v>
      </c>
      <c r="AY11" s="9" t="str">
        <f t="shared" si="35"/>
        <v/>
      </c>
      <c r="AZ11" s="9" t="s">
        <v>58</v>
      </c>
      <c r="BA11" s="9" t="s">
        <v>58</v>
      </c>
      <c r="BB11" s="9" t="s">
        <v>58</v>
      </c>
      <c r="BC11" s="9" t="s">
        <v>58</v>
      </c>
      <c r="BD11" s="9" t="s">
        <v>58</v>
      </c>
      <c r="BE11" s="9" t="s">
        <v>58</v>
      </c>
      <c r="BF11" s="9">
        <v>6</v>
      </c>
      <c r="BG11" s="9" t="str">
        <f t="shared" si="36"/>
        <v/>
      </c>
      <c r="BH11" s="9" t="str">
        <f t="shared" si="37"/>
        <v/>
      </c>
      <c r="BI11" s="9" t="str">
        <f t="shared" si="38"/>
        <v/>
      </c>
      <c r="BJ11" s="9" t="str">
        <f t="shared" si="39"/>
        <v>X</v>
      </c>
      <c r="BK11" s="9" t="str">
        <f t="shared" si="40"/>
        <v/>
      </c>
      <c r="BL11" s="9" t="str">
        <f t="shared" si="41"/>
        <v/>
      </c>
      <c r="BM11" s="9" t="str">
        <f t="shared" si="42"/>
        <v/>
      </c>
      <c r="BN11" s="9" t="str">
        <f t="shared" si="43"/>
        <v/>
      </c>
      <c r="BO11" s="9" t="str">
        <f t="shared" si="44"/>
        <v/>
      </c>
      <c r="BP11" s="9" t="str">
        <f t="shared" si="45"/>
        <v/>
      </c>
      <c r="BQ11" s="9" t="s">
        <v>58</v>
      </c>
      <c r="BR11" s="9" t="s">
        <v>58</v>
      </c>
      <c r="BS11" s="9" t="s">
        <v>58</v>
      </c>
      <c r="BT11" s="9" t="s">
        <v>58</v>
      </c>
      <c r="BU11" s="9" t="s">
        <v>58</v>
      </c>
      <c r="BV11" s="9" t="s">
        <v>58</v>
      </c>
      <c r="BW11" s="9">
        <v>6</v>
      </c>
      <c r="BX11" s="9" t="str">
        <f t="shared" si="57"/>
        <v/>
      </c>
      <c r="BY11" s="9" t="str">
        <f t="shared" si="58"/>
        <v/>
      </c>
      <c r="BZ11" s="9" t="str">
        <f t="shared" si="59"/>
        <v/>
      </c>
      <c r="CA11" s="9" t="str">
        <f t="shared" si="60"/>
        <v/>
      </c>
      <c r="CB11" s="9" t="str">
        <f t="shared" si="61"/>
        <v/>
      </c>
      <c r="CC11" s="9" t="str">
        <f t="shared" si="62"/>
        <v/>
      </c>
      <c r="CD11" s="9" t="str">
        <f t="shared" si="63"/>
        <v/>
      </c>
      <c r="CE11" s="9" t="str">
        <f t="shared" si="64"/>
        <v/>
      </c>
      <c r="CF11" s="9" t="str">
        <f t="shared" si="65"/>
        <v/>
      </c>
      <c r="CG11" s="9" t="str">
        <f t="shared" si="66"/>
        <v/>
      </c>
      <c r="CH11" s="9" t="s">
        <v>58</v>
      </c>
      <c r="CI11" s="9" t="s">
        <v>58</v>
      </c>
      <c r="CJ11" s="9" t="s">
        <v>58</v>
      </c>
      <c r="CK11" s="9" t="s">
        <v>58</v>
      </c>
      <c r="CL11" s="9" t="s">
        <v>58</v>
      </c>
      <c r="CM11" s="9" t="s">
        <v>58</v>
      </c>
    </row>
    <row r="12" spans="1:91" x14ac:dyDescent="0.25">
      <c r="A12" t="s">
        <v>81</v>
      </c>
      <c r="B12" s="9" t="s">
        <v>58</v>
      </c>
      <c r="C12" s="9" t="s">
        <v>58</v>
      </c>
      <c r="D12" s="9" t="s">
        <v>58</v>
      </c>
      <c r="E12" s="9" t="s">
        <v>58</v>
      </c>
      <c r="F12" s="9" t="s">
        <v>58</v>
      </c>
      <c r="G12" s="9" t="s">
        <v>58</v>
      </c>
      <c r="H12" s="9" t="str">
        <f t="shared" si="47"/>
        <v>BR</v>
      </c>
      <c r="I12" s="9" t="str">
        <f t="shared" si="48"/>
        <v/>
      </c>
      <c r="J12" s="9" t="str">
        <f t="shared" si="49"/>
        <v/>
      </c>
      <c r="K12" s="9" t="str">
        <f t="shared" si="50"/>
        <v/>
      </c>
      <c r="L12" s="9" t="str">
        <f t="shared" si="51"/>
        <v/>
      </c>
      <c r="M12" s="9" t="str">
        <f t="shared" si="52"/>
        <v>BR</v>
      </c>
      <c r="N12" s="9" t="str">
        <f t="shared" si="53"/>
        <v/>
      </c>
      <c r="O12" s="9" t="str">
        <f t="shared" si="54"/>
        <v/>
      </c>
      <c r="P12" s="9" t="str">
        <f t="shared" si="55"/>
        <v/>
      </c>
      <c r="Q12" s="9" t="str">
        <f t="shared" si="56"/>
        <v/>
      </c>
      <c r="R12" s="9" t="s">
        <v>58</v>
      </c>
      <c r="S12" s="9" t="s">
        <v>58</v>
      </c>
      <c r="T12" s="9" t="s">
        <v>58</v>
      </c>
      <c r="U12" s="9" t="s">
        <v>58</v>
      </c>
      <c r="V12" s="9" t="s">
        <v>58</v>
      </c>
      <c r="W12" s="9" t="s">
        <v>58</v>
      </c>
      <c r="X12" s="9">
        <v>8</v>
      </c>
      <c r="Y12" s="9" t="str">
        <f t="shared" si="16"/>
        <v>X</v>
      </c>
      <c r="Z12" s="9" t="str">
        <f t="shared" si="17"/>
        <v>X</v>
      </c>
      <c r="AA12" s="9" t="str">
        <f t="shared" si="18"/>
        <v>X</v>
      </c>
      <c r="AB12" s="9" t="str">
        <f t="shared" si="19"/>
        <v>X</v>
      </c>
      <c r="AC12" s="9" t="str">
        <f t="shared" si="20"/>
        <v>X</v>
      </c>
      <c r="AD12" s="9" t="str">
        <f t="shared" si="21"/>
        <v>X</v>
      </c>
      <c r="AE12" s="9" t="str">
        <f t="shared" si="22"/>
        <v>X</v>
      </c>
      <c r="AF12" s="9" t="str">
        <f t="shared" si="23"/>
        <v>X</v>
      </c>
      <c r="AG12" s="9" t="str">
        <f t="shared" si="24"/>
        <v>X</v>
      </c>
      <c r="AH12" s="9" t="str">
        <f t="shared" si="25"/>
        <v>X</v>
      </c>
      <c r="AI12" s="9" t="s">
        <v>58</v>
      </c>
      <c r="AJ12" s="9" t="s">
        <v>58</v>
      </c>
      <c r="AK12" s="9" t="s">
        <v>58</v>
      </c>
      <c r="AL12" s="9" t="s">
        <v>58</v>
      </c>
      <c r="AM12" s="9" t="s">
        <v>58</v>
      </c>
      <c r="AN12" s="9" t="s">
        <v>58</v>
      </c>
      <c r="AO12" s="9">
        <v>8</v>
      </c>
      <c r="AP12" s="9" t="str">
        <f t="shared" si="26"/>
        <v>X</v>
      </c>
      <c r="AQ12" s="9" t="str">
        <f t="shared" si="27"/>
        <v/>
      </c>
      <c r="AR12" s="9" t="str">
        <f t="shared" si="28"/>
        <v>X</v>
      </c>
      <c r="AS12" s="9" t="str">
        <f t="shared" si="29"/>
        <v/>
      </c>
      <c r="AT12" s="9" t="str">
        <f t="shared" si="30"/>
        <v/>
      </c>
      <c r="AU12" s="9" t="str">
        <f t="shared" si="31"/>
        <v>X</v>
      </c>
      <c r="AV12" s="9" t="str">
        <f t="shared" si="32"/>
        <v/>
      </c>
      <c r="AW12" s="9" t="str">
        <f t="shared" si="33"/>
        <v/>
      </c>
      <c r="AX12" s="9" t="str">
        <f t="shared" si="34"/>
        <v/>
      </c>
      <c r="AY12" s="9" t="str">
        <f t="shared" si="35"/>
        <v>X</v>
      </c>
      <c r="AZ12" s="9" t="s">
        <v>58</v>
      </c>
      <c r="BA12" s="9" t="s">
        <v>58</v>
      </c>
      <c r="BB12" s="9" t="s">
        <v>58</v>
      </c>
      <c r="BC12" s="9" t="s">
        <v>58</v>
      </c>
      <c r="BD12" s="9" t="s">
        <v>58</v>
      </c>
      <c r="BE12" s="9" t="s">
        <v>58</v>
      </c>
      <c r="BF12" s="9">
        <v>8</v>
      </c>
      <c r="BG12" s="9" t="str">
        <f t="shared" si="36"/>
        <v/>
      </c>
      <c r="BH12" s="9" t="str">
        <f t="shared" si="37"/>
        <v>X</v>
      </c>
      <c r="BI12" s="9" t="str">
        <f t="shared" si="38"/>
        <v/>
      </c>
      <c r="BJ12" s="9" t="str">
        <f t="shared" si="39"/>
        <v/>
      </c>
      <c r="BK12" s="9" t="str">
        <f t="shared" si="40"/>
        <v/>
      </c>
      <c r="BL12" s="9" t="str">
        <f t="shared" si="41"/>
        <v>X</v>
      </c>
      <c r="BM12" s="9" t="str">
        <f t="shared" si="42"/>
        <v>X</v>
      </c>
      <c r="BN12" s="9" t="str">
        <f t="shared" si="43"/>
        <v/>
      </c>
      <c r="BO12" s="9" t="str">
        <f t="shared" si="44"/>
        <v/>
      </c>
      <c r="BP12" s="9" t="str">
        <f t="shared" si="45"/>
        <v/>
      </c>
      <c r="BQ12" s="9" t="s">
        <v>58</v>
      </c>
      <c r="BR12" s="9" t="s">
        <v>58</v>
      </c>
      <c r="BS12" s="9" t="s">
        <v>58</v>
      </c>
      <c r="BT12" s="9" t="s">
        <v>58</v>
      </c>
      <c r="BU12" s="9" t="s">
        <v>58</v>
      </c>
      <c r="BV12" s="9" t="s">
        <v>58</v>
      </c>
      <c r="BW12" s="9">
        <v>8</v>
      </c>
      <c r="BX12" s="9" t="str">
        <f t="shared" si="57"/>
        <v/>
      </c>
      <c r="BY12" s="9" t="str">
        <f t="shared" si="58"/>
        <v/>
      </c>
      <c r="BZ12" s="9" t="str">
        <f t="shared" si="59"/>
        <v/>
      </c>
      <c r="CA12" s="9" t="str">
        <f t="shared" si="60"/>
        <v/>
      </c>
      <c r="CB12" s="9" t="str">
        <f t="shared" si="61"/>
        <v/>
      </c>
      <c r="CC12" s="9" t="str">
        <f t="shared" si="62"/>
        <v/>
      </c>
      <c r="CD12" s="9" t="str">
        <f t="shared" si="63"/>
        <v/>
      </c>
      <c r="CE12" s="9" t="str">
        <f>IF(OR(AND(O12="",O13="",P12="",O11="",N12=""),AND(O27="",O28="",P27="",O26="",N27=""),AND(O42="",O43="",P42="",O41="",N42=""),AND(O58="",O59="",P58="",O57="",N58="")),"X","")</f>
        <v>X</v>
      </c>
      <c r="CF12" s="9" t="str">
        <f t="shared" si="65"/>
        <v/>
      </c>
      <c r="CG12" s="9" t="str">
        <f t="shared" si="66"/>
        <v/>
      </c>
      <c r="CH12" s="9" t="s">
        <v>58</v>
      </c>
      <c r="CI12" s="9" t="s">
        <v>58</v>
      </c>
      <c r="CJ12" s="9" t="s">
        <v>58</v>
      </c>
      <c r="CK12" s="9" t="s">
        <v>58</v>
      </c>
      <c r="CL12" s="9" t="s">
        <v>58</v>
      </c>
      <c r="CM12" s="9" t="s">
        <v>58</v>
      </c>
    </row>
    <row r="13" spans="1:91" x14ac:dyDescent="0.25">
      <c r="A13" t="s">
        <v>82</v>
      </c>
      <c r="B13" s="9" t="s">
        <v>58</v>
      </c>
      <c r="C13" s="9" t="s">
        <v>58</v>
      </c>
      <c r="D13" s="9" t="s">
        <v>58</v>
      </c>
      <c r="E13" s="9" t="s">
        <v>58</v>
      </c>
      <c r="F13" s="9" t="s">
        <v>58</v>
      </c>
      <c r="G13" s="9" t="s">
        <v>58</v>
      </c>
      <c r="H13" s="9" t="str">
        <f t="shared" si="47"/>
        <v/>
      </c>
      <c r="I13" s="9" t="str">
        <f t="shared" si="48"/>
        <v/>
      </c>
      <c r="J13" s="9" t="str">
        <f t="shared" si="49"/>
        <v/>
      </c>
      <c r="K13" s="9" t="str">
        <f t="shared" si="50"/>
        <v>BR</v>
      </c>
      <c r="L13" s="9" t="str">
        <f t="shared" si="51"/>
        <v/>
      </c>
      <c r="M13" s="9" t="str">
        <f t="shared" si="52"/>
        <v/>
      </c>
      <c r="N13" s="9" t="str">
        <f t="shared" si="53"/>
        <v/>
      </c>
      <c r="O13" s="9" t="str">
        <f t="shared" si="54"/>
        <v/>
      </c>
      <c r="P13" s="9" t="str">
        <f t="shared" si="55"/>
        <v>BR</v>
      </c>
      <c r="Q13" s="9" t="str">
        <f t="shared" si="56"/>
        <v>BR</v>
      </c>
      <c r="R13" s="9" t="s">
        <v>58</v>
      </c>
      <c r="S13" s="9" t="s">
        <v>58</v>
      </c>
      <c r="T13" s="9" t="s">
        <v>58</v>
      </c>
      <c r="U13" s="9" t="s">
        <v>58</v>
      </c>
      <c r="V13" s="9" t="s">
        <v>58</v>
      </c>
      <c r="W13" s="9" t="s">
        <v>58</v>
      </c>
      <c r="X13" s="9">
        <v>10</v>
      </c>
      <c r="Y13" s="9" t="str">
        <f t="shared" si="16"/>
        <v>X</v>
      </c>
      <c r="Z13" s="9" t="str">
        <f t="shared" si="17"/>
        <v>X</v>
      </c>
      <c r="AA13" s="9" t="str">
        <f t="shared" si="18"/>
        <v>X</v>
      </c>
      <c r="AB13" s="9" t="str">
        <f t="shared" si="19"/>
        <v>X</v>
      </c>
      <c r="AC13" s="9" t="str">
        <f t="shared" si="20"/>
        <v>X</v>
      </c>
      <c r="AD13" s="9" t="str">
        <f t="shared" si="21"/>
        <v>X</v>
      </c>
      <c r="AE13" s="9" t="str">
        <f t="shared" si="22"/>
        <v>X</v>
      </c>
      <c r="AF13" s="9" t="str">
        <f t="shared" si="23"/>
        <v>X</v>
      </c>
      <c r="AG13" s="9" t="str">
        <f t="shared" si="24"/>
        <v>X</v>
      </c>
      <c r="AH13" s="9" t="str">
        <f t="shared" si="25"/>
        <v>X</v>
      </c>
      <c r="AI13" s="9" t="s">
        <v>58</v>
      </c>
      <c r="AJ13" s="9" t="s">
        <v>58</v>
      </c>
      <c r="AK13" s="9" t="s">
        <v>58</v>
      </c>
      <c r="AL13" s="9" t="s">
        <v>58</v>
      </c>
      <c r="AM13" s="9" t="s">
        <v>58</v>
      </c>
      <c r="AN13" s="9" t="s">
        <v>58</v>
      </c>
      <c r="AO13" s="9">
        <v>10</v>
      </c>
      <c r="AP13" s="9" t="str">
        <f t="shared" si="26"/>
        <v/>
      </c>
      <c r="AQ13" s="9" t="str">
        <f t="shared" si="27"/>
        <v/>
      </c>
      <c r="AR13" s="9" t="str">
        <f t="shared" si="28"/>
        <v/>
      </c>
      <c r="AS13" s="9" t="str">
        <f t="shared" si="29"/>
        <v/>
      </c>
      <c r="AT13" s="9" t="str">
        <f t="shared" si="30"/>
        <v/>
      </c>
      <c r="AU13" s="9" t="str">
        <f t="shared" si="31"/>
        <v/>
      </c>
      <c r="AV13" s="9" t="str">
        <f t="shared" si="32"/>
        <v/>
      </c>
      <c r="AW13" s="9" t="str">
        <f t="shared" si="33"/>
        <v>X</v>
      </c>
      <c r="AX13" s="9" t="str">
        <f t="shared" si="34"/>
        <v/>
      </c>
      <c r="AY13" s="9" t="str">
        <f t="shared" si="35"/>
        <v/>
      </c>
      <c r="AZ13" s="9" t="s">
        <v>58</v>
      </c>
      <c r="BA13" s="9" t="s">
        <v>58</v>
      </c>
      <c r="BB13" s="9" t="s">
        <v>58</v>
      </c>
      <c r="BC13" s="9" t="s">
        <v>58</v>
      </c>
      <c r="BD13" s="9" t="s">
        <v>58</v>
      </c>
      <c r="BE13" s="9" t="s">
        <v>58</v>
      </c>
      <c r="BF13" s="9">
        <v>10</v>
      </c>
      <c r="BG13" s="9" t="str">
        <f t="shared" si="36"/>
        <v/>
      </c>
      <c r="BH13" s="9" t="str">
        <f t="shared" si="37"/>
        <v/>
      </c>
      <c r="BI13" s="9" t="str">
        <f t="shared" si="38"/>
        <v/>
      </c>
      <c r="BJ13" s="9" t="str">
        <f t="shared" si="39"/>
        <v/>
      </c>
      <c r="BK13" s="9" t="str">
        <f t="shared" si="40"/>
        <v/>
      </c>
      <c r="BL13" s="9" t="str">
        <f t="shared" si="41"/>
        <v/>
      </c>
      <c r="BM13" s="9" t="str">
        <f t="shared" si="42"/>
        <v/>
      </c>
      <c r="BN13" s="9" t="str">
        <f t="shared" si="43"/>
        <v/>
      </c>
      <c r="BO13" s="9" t="str">
        <f t="shared" si="44"/>
        <v/>
      </c>
      <c r="BP13" s="9" t="str">
        <f t="shared" si="45"/>
        <v/>
      </c>
      <c r="BQ13" s="9" t="s">
        <v>58</v>
      </c>
      <c r="BR13" s="9" t="s">
        <v>58</v>
      </c>
      <c r="BS13" s="9" t="s">
        <v>58</v>
      </c>
      <c r="BT13" s="9" t="s">
        <v>58</v>
      </c>
      <c r="BU13" s="9" t="s">
        <v>58</v>
      </c>
      <c r="BV13" s="9" t="s">
        <v>58</v>
      </c>
      <c r="BW13" s="9">
        <v>10</v>
      </c>
      <c r="BX13" s="9" t="str">
        <f t="shared" si="57"/>
        <v/>
      </c>
      <c r="BY13" s="9" t="str">
        <f t="shared" si="58"/>
        <v/>
      </c>
      <c r="BZ13" s="9" t="str">
        <f t="shared" si="59"/>
        <v/>
      </c>
      <c r="CA13" s="9" t="str">
        <f t="shared" si="60"/>
        <v/>
      </c>
      <c r="CB13" s="9" t="str">
        <f t="shared" si="61"/>
        <v/>
      </c>
      <c r="CC13" s="9" t="str">
        <f t="shared" si="62"/>
        <v/>
      </c>
      <c r="CD13" s="9" t="str">
        <f t="shared" si="63"/>
        <v/>
      </c>
      <c r="CE13" s="9" t="str">
        <f t="shared" si="64"/>
        <v/>
      </c>
      <c r="CF13" s="9" t="str">
        <f t="shared" si="65"/>
        <v/>
      </c>
      <c r="CG13" s="9" t="str">
        <f t="shared" si="66"/>
        <v/>
      </c>
      <c r="CH13" s="9" t="s">
        <v>58</v>
      </c>
      <c r="CI13" s="9" t="s">
        <v>58</v>
      </c>
      <c r="CJ13" s="9" t="s">
        <v>58</v>
      </c>
      <c r="CK13" s="9" t="s">
        <v>58</v>
      </c>
      <c r="CL13" s="9" t="s">
        <v>58</v>
      </c>
      <c r="CM13" s="9" t="s">
        <v>58</v>
      </c>
    </row>
    <row r="14" spans="1:91" x14ac:dyDescent="0.25">
      <c r="A14" t="s">
        <v>83</v>
      </c>
      <c r="B14" s="9" t="s">
        <v>58</v>
      </c>
      <c r="C14" s="9" t="s">
        <v>58</v>
      </c>
      <c r="D14" s="9" t="s">
        <v>58</v>
      </c>
      <c r="E14" s="9" t="s">
        <v>58</v>
      </c>
      <c r="F14" s="9" t="s">
        <v>58</v>
      </c>
      <c r="G14" s="9" t="s">
        <v>58</v>
      </c>
      <c r="H14" s="9" t="str">
        <f t="shared" si="47"/>
        <v/>
      </c>
      <c r="I14" s="9" t="str">
        <f t="shared" si="48"/>
        <v>BR</v>
      </c>
      <c r="J14" s="9" t="str">
        <f t="shared" si="49"/>
        <v/>
      </c>
      <c r="K14" s="9" t="str">
        <f t="shared" si="50"/>
        <v>BR</v>
      </c>
      <c r="L14" s="9" t="str">
        <f t="shared" si="51"/>
        <v/>
      </c>
      <c r="M14" s="9" t="str">
        <f t="shared" si="52"/>
        <v>BR</v>
      </c>
      <c r="N14" s="9" t="str">
        <f t="shared" si="53"/>
        <v>BR</v>
      </c>
      <c r="O14" s="9" t="str">
        <f t="shared" si="54"/>
        <v/>
      </c>
      <c r="P14" s="9" t="str">
        <f t="shared" si="55"/>
        <v/>
      </c>
      <c r="Q14" s="9" t="str">
        <f t="shared" si="56"/>
        <v/>
      </c>
      <c r="R14" s="9" t="s">
        <v>58</v>
      </c>
      <c r="S14" s="9" t="s">
        <v>58</v>
      </c>
      <c r="T14" s="9" t="s">
        <v>58</v>
      </c>
      <c r="U14" s="9" t="s">
        <v>58</v>
      </c>
      <c r="V14" s="9" t="s">
        <v>58</v>
      </c>
      <c r="W14" s="9" t="s">
        <v>58</v>
      </c>
      <c r="X14" s="9">
        <v>12</v>
      </c>
      <c r="Y14" s="9" t="str">
        <f t="shared" si="16"/>
        <v>X</v>
      </c>
      <c r="Z14" s="9" t="str">
        <f t="shared" si="17"/>
        <v>X</v>
      </c>
      <c r="AA14" s="9" t="str">
        <f t="shared" si="18"/>
        <v>X</v>
      </c>
      <c r="AB14" s="9" t="str">
        <f t="shared" si="19"/>
        <v>X</v>
      </c>
      <c r="AC14" s="9" t="str">
        <f t="shared" si="20"/>
        <v>X</v>
      </c>
      <c r="AD14" s="9" t="str">
        <f t="shared" si="21"/>
        <v>X</v>
      </c>
      <c r="AE14" s="9" t="str">
        <f t="shared" si="22"/>
        <v>X</v>
      </c>
      <c r="AF14" s="9" t="str">
        <f t="shared" si="23"/>
        <v>X</v>
      </c>
      <c r="AG14" s="9" t="str">
        <f t="shared" si="24"/>
        <v>X</v>
      </c>
      <c r="AH14" s="9" t="str">
        <f t="shared" si="25"/>
        <v>X</v>
      </c>
      <c r="AI14" s="9" t="s">
        <v>58</v>
      </c>
      <c r="AJ14" s="9" t="s">
        <v>58</v>
      </c>
      <c r="AK14" s="9" t="s">
        <v>58</v>
      </c>
      <c r="AL14" s="9" t="s">
        <v>58</v>
      </c>
      <c r="AM14" s="9" t="s">
        <v>58</v>
      </c>
      <c r="AN14" s="9" t="s">
        <v>58</v>
      </c>
      <c r="AO14" s="9">
        <v>12</v>
      </c>
      <c r="AP14" s="9" t="str">
        <f t="shared" si="26"/>
        <v/>
      </c>
      <c r="AQ14" s="9" t="str">
        <f t="shared" si="27"/>
        <v/>
      </c>
      <c r="AR14" s="9" t="str">
        <f t="shared" si="28"/>
        <v>X</v>
      </c>
      <c r="AS14" s="9" t="str">
        <f t="shared" si="29"/>
        <v/>
      </c>
      <c r="AT14" s="9" t="str">
        <f t="shared" si="30"/>
        <v/>
      </c>
      <c r="AU14" s="9" t="str">
        <f t="shared" si="31"/>
        <v>X</v>
      </c>
      <c r="AV14" s="9" t="str">
        <f t="shared" si="32"/>
        <v/>
      </c>
      <c r="AW14" s="9" t="str">
        <f t="shared" si="33"/>
        <v/>
      </c>
      <c r="AX14" s="9" t="str">
        <f t="shared" si="34"/>
        <v/>
      </c>
      <c r="AY14" s="9" t="str">
        <f t="shared" si="35"/>
        <v/>
      </c>
      <c r="AZ14" s="9" t="s">
        <v>58</v>
      </c>
      <c r="BA14" s="9" t="s">
        <v>58</v>
      </c>
      <c r="BB14" s="9" t="s">
        <v>58</v>
      </c>
      <c r="BC14" s="9" t="s">
        <v>58</v>
      </c>
      <c r="BD14" s="9" t="s">
        <v>58</v>
      </c>
      <c r="BE14" s="9" t="s">
        <v>58</v>
      </c>
      <c r="BF14" s="9">
        <v>12</v>
      </c>
      <c r="BG14" s="9" t="str">
        <f t="shared" si="36"/>
        <v/>
      </c>
      <c r="BH14" s="9" t="str">
        <f t="shared" si="37"/>
        <v/>
      </c>
      <c r="BI14" s="9" t="str">
        <f t="shared" si="38"/>
        <v/>
      </c>
      <c r="BJ14" s="9" t="str">
        <f t="shared" si="39"/>
        <v/>
      </c>
      <c r="BK14" s="9" t="str">
        <f t="shared" si="40"/>
        <v/>
      </c>
      <c r="BL14" s="9" t="str">
        <f t="shared" si="41"/>
        <v/>
      </c>
      <c r="BM14" s="9" t="str">
        <f t="shared" si="42"/>
        <v/>
      </c>
      <c r="BN14" s="9" t="str">
        <f t="shared" si="43"/>
        <v/>
      </c>
      <c r="BO14" s="9" t="str">
        <f t="shared" si="44"/>
        <v/>
      </c>
      <c r="BP14" s="9" t="str">
        <f t="shared" si="45"/>
        <v/>
      </c>
      <c r="BQ14" s="9" t="s">
        <v>58</v>
      </c>
      <c r="BR14" s="9" t="s">
        <v>58</v>
      </c>
      <c r="BS14" s="9" t="s">
        <v>58</v>
      </c>
      <c r="BT14" s="9" t="s">
        <v>58</v>
      </c>
      <c r="BU14" s="9" t="s">
        <v>58</v>
      </c>
      <c r="BV14" s="9" t="s">
        <v>58</v>
      </c>
      <c r="BW14" s="9">
        <v>12</v>
      </c>
      <c r="BX14" s="9" t="str">
        <f t="shared" si="57"/>
        <v/>
      </c>
      <c r="BY14" s="9" t="str">
        <f t="shared" si="58"/>
        <v/>
      </c>
      <c r="BZ14" s="9" t="str">
        <f t="shared" si="59"/>
        <v/>
      </c>
      <c r="CA14" s="9" t="str">
        <f t="shared" si="60"/>
        <v/>
      </c>
      <c r="CB14" s="9" t="str">
        <f t="shared" si="61"/>
        <v/>
      </c>
      <c r="CC14" s="9" t="str">
        <f t="shared" si="62"/>
        <v/>
      </c>
      <c r="CD14" s="9" t="str">
        <f t="shared" si="63"/>
        <v/>
      </c>
      <c r="CE14" s="9" t="str">
        <f t="shared" si="64"/>
        <v/>
      </c>
      <c r="CF14" s="9" t="str">
        <f t="shared" si="65"/>
        <v/>
      </c>
      <c r="CG14" s="9" t="str">
        <f t="shared" si="66"/>
        <v/>
      </c>
      <c r="CH14" s="9" t="s">
        <v>58</v>
      </c>
      <c r="CI14" s="9" t="s">
        <v>58</v>
      </c>
      <c r="CJ14" s="9" t="s">
        <v>58</v>
      </c>
      <c r="CK14" s="9" t="s">
        <v>58</v>
      </c>
      <c r="CL14" s="9" t="s">
        <v>58</v>
      </c>
      <c r="CM14" s="9" t="s">
        <v>58</v>
      </c>
    </row>
    <row r="15" spans="1:91" x14ac:dyDescent="0.25">
      <c r="A15" t="s">
        <v>112</v>
      </c>
      <c r="B15" s="9" t="s">
        <v>58</v>
      </c>
      <c r="C15" s="9" t="s">
        <v>58</v>
      </c>
      <c r="D15" s="9" t="s">
        <v>58</v>
      </c>
      <c r="E15" s="9" t="s">
        <v>58</v>
      </c>
      <c r="F15" s="9" t="s">
        <v>58</v>
      </c>
      <c r="G15" s="9" t="s">
        <v>58</v>
      </c>
      <c r="H15" s="9" t="str">
        <f t="shared" si="47"/>
        <v/>
      </c>
      <c r="I15" s="9" t="str">
        <f t="shared" si="48"/>
        <v/>
      </c>
      <c r="J15" s="9" t="str">
        <f t="shared" si="49"/>
        <v/>
      </c>
      <c r="K15" s="9" t="str">
        <f t="shared" si="50"/>
        <v/>
      </c>
      <c r="L15" s="9" t="str">
        <f t="shared" si="51"/>
        <v/>
      </c>
      <c r="M15" s="9" t="str">
        <f t="shared" si="52"/>
        <v>BR</v>
      </c>
      <c r="N15" s="9" t="str">
        <f t="shared" si="53"/>
        <v/>
      </c>
      <c r="O15" s="9" t="str">
        <f t="shared" si="54"/>
        <v/>
      </c>
      <c r="P15" s="9" t="str">
        <f t="shared" si="55"/>
        <v>LA</v>
      </c>
      <c r="Q15" s="9" t="str">
        <f t="shared" si="56"/>
        <v/>
      </c>
      <c r="R15" s="9" t="s">
        <v>58</v>
      </c>
      <c r="S15" s="9" t="s">
        <v>58</v>
      </c>
      <c r="T15" s="9" t="s">
        <v>58</v>
      </c>
      <c r="U15" s="9" t="s">
        <v>58</v>
      </c>
      <c r="V15" s="9" t="s">
        <v>58</v>
      </c>
      <c r="W15" s="9" t="s">
        <v>58</v>
      </c>
      <c r="X15" s="9">
        <v>14</v>
      </c>
      <c r="Y15" s="9" t="str">
        <f t="shared" si="16"/>
        <v>X</v>
      </c>
      <c r="Z15" s="9" t="str">
        <f t="shared" si="17"/>
        <v>X</v>
      </c>
      <c r="AA15" s="9" t="str">
        <f t="shared" si="18"/>
        <v>X</v>
      </c>
      <c r="AB15" s="9" t="str">
        <f t="shared" si="19"/>
        <v>X</v>
      </c>
      <c r="AC15" s="9" t="str">
        <f t="shared" si="20"/>
        <v>X</v>
      </c>
      <c r="AD15" s="9" t="str">
        <f t="shared" si="21"/>
        <v>X</v>
      </c>
      <c r="AE15" s="9" t="str">
        <f t="shared" si="22"/>
        <v>X</v>
      </c>
      <c r="AF15" s="9" t="str">
        <f t="shared" si="23"/>
        <v>X</v>
      </c>
      <c r="AG15" s="9" t="str">
        <f t="shared" si="24"/>
        <v>X</v>
      </c>
      <c r="AH15" s="9" t="str">
        <f t="shared" si="25"/>
        <v>X</v>
      </c>
      <c r="AI15" s="9" t="s">
        <v>58</v>
      </c>
      <c r="AJ15" s="9" t="s">
        <v>58</v>
      </c>
      <c r="AK15" s="9" t="s">
        <v>58</v>
      </c>
      <c r="AL15" s="9" t="s">
        <v>58</v>
      </c>
      <c r="AM15" s="9" t="s">
        <v>58</v>
      </c>
      <c r="AN15" s="9" t="s">
        <v>58</v>
      </c>
      <c r="AO15" s="9">
        <v>14</v>
      </c>
      <c r="AP15" s="9" t="str">
        <f t="shared" si="26"/>
        <v/>
      </c>
      <c r="AQ15" s="9" t="str">
        <f t="shared" si="27"/>
        <v/>
      </c>
      <c r="AR15" s="9" t="str">
        <f t="shared" si="28"/>
        <v/>
      </c>
      <c r="AS15" s="9" t="str">
        <f t="shared" si="29"/>
        <v/>
      </c>
      <c r="AT15" s="9" t="str">
        <f t="shared" si="30"/>
        <v/>
      </c>
      <c r="AU15" s="9" t="str">
        <f t="shared" si="31"/>
        <v/>
      </c>
      <c r="AV15" s="9" t="str">
        <f t="shared" si="32"/>
        <v/>
      </c>
      <c r="AW15" s="9" t="str">
        <f t="shared" si="33"/>
        <v>X</v>
      </c>
      <c r="AX15" s="9" t="str">
        <f t="shared" si="34"/>
        <v>X</v>
      </c>
      <c r="AY15" s="9" t="str">
        <f t="shared" si="35"/>
        <v/>
      </c>
      <c r="AZ15" s="9" t="s">
        <v>58</v>
      </c>
      <c r="BA15" s="9" t="s">
        <v>58</v>
      </c>
      <c r="BB15" s="9" t="s">
        <v>58</v>
      </c>
      <c r="BC15" s="9" t="s">
        <v>58</v>
      </c>
      <c r="BD15" s="9" t="s">
        <v>58</v>
      </c>
      <c r="BE15" s="9" t="s">
        <v>58</v>
      </c>
      <c r="BF15" s="9">
        <v>14</v>
      </c>
      <c r="BG15" s="9" t="str">
        <f t="shared" si="36"/>
        <v>X</v>
      </c>
      <c r="BH15" s="9" t="str">
        <f t="shared" si="37"/>
        <v/>
      </c>
      <c r="BI15" s="9" t="str">
        <f t="shared" si="38"/>
        <v/>
      </c>
      <c r="BJ15" s="9" t="str">
        <f t="shared" si="39"/>
        <v>X</v>
      </c>
      <c r="BK15" s="9" t="str">
        <f t="shared" si="40"/>
        <v/>
      </c>
      <c r="BL15" s="9" t="str">
        <f t="shared" si="41"/>
        <v/>
      </c>
      <c r="BM15" s="9" t="str">
        <f t="shared" si="42"/>
        <v>X</v>
      </c>
      <c r="BN15" s="9" t="str">
        <f t="shared" si="43"/>
        <v/>
      </c>
      <c r="BO15" s="9" t="str">
        <f t="shared" si="44"/>
        <v/>
      </c>
      <c r="BP15" s="9" t="str">
        <f t="shared" si="45"/>
        <v/>
      </c>
      <c r="BQ15" s="9" t="s">
        <v>58</v>
      </c>
      <c r="BR15" s="9" t="s">
        <v>58</v>
      </c>
      <c r="BS15" s="9" t="s">
        <v>58</v>
      </c>
      <c r="BT15" s="9" t="s">
        <v>58</v>
      </c>
      <c r="BU15" s="9" t="s">
        <v>58</v>
      </c>
      <c r="BV15" s="9" t="s">
        <v>58</v>
      </c>
      <c r="BW15" s="9">
        <v>14</v>
      </c>
      <c r="BX15" s="9" t="str">
        <f t="shared" si="57"/>
        <v/>
      </c>
      <c r="BY15" s="9" t="str">
        <f t="shared" si="58"/>
        <v/>
      </c>
      <c r="BZ15" s="9" t="str">
        <f t="shared" si="59"/>
        <v/>
      </c>
      <c r="CA15" s="9" t="str">
        <f t="shared" si="60"/>
        <v/>
      </c>
      <c r="CB15" s="9" t="str">
        <f t="shared" si="61"/>
        <v/>
      </c>
      <c r="CC15" s="9" t="str">
        <f t="shared" si="62"/>
        <v/>
      </c>
      <c r="CD15" s="9" t="str">
        <f t="shared" si="63"/>
        <v/>
      </c>
      <c r="CE15" s="9" t="str">
        <f t="shared" si="64"/>
        <v/>
      </c>
      <c r="CF15" s="9" t="str">
        <f t="shared" si="65"/>
        <v/>
      </c>
      <c r="CG15" s="9" t="str">
        <f t="shared" si="66"/>
        <v/>
      </c>
      <c r="CH15" s="9" t="s">
        <v>58</v>
      </c>
      <c r="CI15" s="9" t="s">
        <v>58</v>
      </c>
      <c r="CJ15" s="9" t="s">
        <v>58</v>
      </c>
      <c r="CK15" s="9" t="s">
        <v>58</v>
      </c>
      <c r="CL15" s="9" t="s">
        <v>58</v>
      </c>
      <c r="CM15" s="9" t="s">
        <v>58</v>
      </c>
    </row>
    <row r="16" spans="1:91" x14ac:dyDescent="0.25">
      <c r="A16" t="s">
        <v>84</v>
      </c>
      <c r="B16" s="9" t="s">
        <v>58</v>
      </c>
      <c r="C16" s="9" t="s">
        <v>58</v>
      </c>
      <c r="D16" s="9" t="s">
        <v>58</v>
      </c>
      <c r="E16" s="9" t="s">
        <v>58</v>
      </c>
      <c r="F16" s="9" t="s">
        <v>58</v>
      </c>
      <c r="G16" s="9" t="s">
        <v>58</v>
      </c>
      <c r="H16" s="9" t="str">
        <f t="shared" si="47"/>
        <v/>
      </c>
      <c r="I16" s="9" t="str">
        <f t="shared" si="48"/>
        <v/>
      </c>
      <c r="J16" s="9" t="str">
        <f t="shared" si="49"/>
        <v>BR</v>
      </c>
      <c r="K16" s="9" t="str">
        <f t="shared" si="50"/>
        <v>BR</v>
      </c>
      <c r="L16" s="9" t="str">
        <f t="shared" si="51"/>
        <v/>
      </c>
      <c r="M16" s="9" t="str">
        <f t="shared" si="52"/>
        <v/>
      </c>
      <c r="N16" s="9" t="str">
        <f t="shared" si="53"/>
        <v/>
      </c>
      <c r="O16" s="9" t="str">
        <f t="shared" si="54"/>
        <v/>
      </c>
      <c r="P16" s="9" t="str">
        <f t="shared" si="55"/>
        <v/>
      </c>
      <c r="Q16" s="9" t="str">
        <f t="shared" si="56"/>
        <v>II</v>
      </c>
      <c r="R16" s="9" t="s">
        <v>58</v>
      </c>
      <c r="S16" s="9" t="s">
        <v>58</v>
      </c>
      <c r="T16" s="9" t="s">
        <v>58</v>
      </c>
      <c r="U16" s="9" t="s">
        <v>58</v>
      </c>
      <c r="V16" s="9" t="s">
        <v>58</v>
      </c>
      <c r="W16" s="9" t="s">
        <v>58</v>
      </c>
      <c r="X16" s="9">
        <v>16</v>
      </c>
      <c r="Y16" s="9" t="str">
        <f t="shared" si="16"/>
        <v>X</v>
      </c>
      <c r="Z16" s="9" t="str">
        <f t="shared" si="17"/>
        <v>X</v>
      </c>
      <c r="AA16" s="9" t="str">
        <f t="shared" si="18"/>
        <v>X</v>
      </c>
      <c r="AB16" s="9" t="str">
        <f t="shared" si="19"/>
        <v>X</v>
      </c>
      <c r="AC16" s="9" t="str">
        <f t="shared" si="20"/>
        <v>X</v>
      </c>
      <c r="AD16" s="9" t="str">
        <f t="shared" si="21"/>
        <v>X</v>
      </c>
      <c r="AE16" s="9" t="str">
        <f t="shared" si="22"/>
        <v>X</v>
      </c>
      <c r="AF16" s="9" t="str">
        <f t="shared" si="23"/>
        <v>X</v>
      </c>
      <c r="AG16" s="9" t="str">
        <f t="shared" si="24"/>
        <v>X</v>
      </c>
      <c r="AH16" s="9" t="str">
        <f t="shared" si="25"/>
        <v/>
      </c>
      <c r="AI16" s="9" t="s">
        <v>58</v>
      </c>
      <c r="AJ16" s="9" t="s">
        <v>58</v>
      </c>
      <c r="AK16" s="9" t="s">
        <v>58</v>
      </c>
      <c r="AL16" s="9" t="s">
        <v>58</v>
      </c>
      <c r="AM16" s="9" t="s">
        <v>58</v>
      </c>
      <c r="AN16" s="9" t="s">
        <v>58</v>
      </c>
      <c r="AO16" s="9">
        <v>16</v>
      </c>
      <c r="AP16" s="9" t="str">
        <f t="shared" si="26"/>
        <v/>
      </c>
      <c r="AQ16" s="9" t="str">
        <f t="shared" si="27"/>
        <v/>
      </c>
      <c r="AR16" s="9" t="str">
        <f t="shared" si="28"/>
        <v/>
      </c>
      <c r="AS16" s="9" t="str">
        <f t="shared" si="29"/>
        <v/>
      </c>
      <c r="AT16" s="9" t="str">
        <f t="shared" si="30"/>
        <v>X</v>
      </c>
      <c r="AU16" s="9" t="str">
        <f t="shared" si="31"/>
        <v/>
      </c>
      <c r="AV16" s="9" t="str">
        <f t="shared" si="32"/>
        <v/>
      </c>
      <c r="AW16" s="9" t="str">
        <f t="shared" si="33"/>
        <v/>
      </c>
      <c r="AX16" s="9" t="str">
        <f t="shared" si="34"/>
        <v/>
      </c>
      <c r="AY16" s="9" t="str">
        <f t="shared" si="35"/>
        <v/>
      </c>
      <c r="AZ16" s="9" t="s">
        <v>58</v>
      </c>
      <c r="BA16" s="9" t="s">
        <v>58</v>
      </c>
      <c r="BB16" s="9" t="s">
        <v>58</v>
      </c>
      <c r="BC16" s="9" t="s">
        <v>58</v>
      </c>
      <c r="BD16" s="9" t="s">
        <v>58</v>
      </c>
      <c r="BE16" s="9" t="s">
        <v>58</v>
      </c>
      <c r="BF16" s="9">
        <v>16</v>
      </c>
      <c r="BG16" s="9" t="str">
        <f t="shared" si="36"/>
        <v/>
      </c>
      <c r="BH16" s="9" t="str">
        <f t="shared" si="37"/>
        <v/>
      </c>
      <c r="BI16" s="9" t="str">
        <f t="shared" si="38"/>
        <v/>
      </c>
      <c r="BJ16" s="9" t="str">
        <f t="shared" si="39"/>
        <v/>
      </c>
      <c r="BK16" s="9" t="str">
        <f t="shared" si="40"/>
        <v/>
      </c>
      <c r="BL16" s="9" t="str">
        <f t="shared" si="41"/>
        <v/>
      </c>
      <c r="BM16" s="9" t="str">
        <f t="shared" si="42"/>
        <v/>
      </c>
      <c r="BN16" s="9" t="str">
        <f t="shared" si="43"/>
        <v/>
      </c>
      <c r="BO16" s="9" t="str">
        <f t="shared" si="44"/>
        <v/>
      </c>
      <c r="BP16" s="9" t="str">
        <f t="shared" si="45"/>
        <v/>
      </c>
      <c r="BQ16" s="9" t="s">
        <v>58</v>
      </c>
      <c r="BR16" s="9" t="s">
        <v>58</v>
      </c>
      <c r="BS16" s="9" t="s">
        <v>58</v>
      </c>
      <c r="BT16" s="9" t="s">
        <v>58</v>
      </c>
      <c r="BU16" s="9" t="s">
        <v>58</v>
      </c>
      <c r="BV16" s="9" t="s">
        <v>58</v>
      </c>
      <c r="BW16" s="9">
        <v>16</v>
      </c>
      <c r="BX16" s="9" t="str">
        <f t="shared" si="57"/>
        <v/>
      </c>
      <c r="BY16" s="9" t="str">
        <f t="shared" si="58"/>
        <v/>
      </c>
      <c r="BZ16" s="9" t="str">
        <f t="shared" si="59"/>
        <v/>
      </c>
      <c r="CA16" s="9" t="str">
        <f t="shared" si="60"/>
        <v/>
      </c>
      <c r="CB16" s="9" t="str">
        <f t="shared" si="61"/>
        <v/>
      </c>
      <c r="CC16" s="9" t="str">
        <f t="shared" si="62"/>
        <v/>
      </c>
      <c r="CD16" s="9" t="str">
        <f t="shared" si="63"/>
        <v/>
      </c>
      <c r="CE16" s="9" t="str">
        <f t="shared" si="64"/>
        <v/>
      </c>
      <c r="CF16" s="9" t="str">
        <f t="shared" si="65"/>
        <v/>
      </c>
      <c r="CG16" s="9" t="str">
        <f t="shared" si="66"/>
        <v/>
      </c>
      <c r="CH16" s="9" t="s">
        <v>58</v>
      </c>
      <c r="CI16" s="9" t="s">
        <v>58</v>
      </c>
      <c r="CJ16" s="9" t="s">
        <v>58</v>
      </c>
      <c r="CK16" s="9" t="s">
        <v>58</v>
      </c>
      <c r="CL16" s="9" t="s">
        <v>58</v>
      </c>
      <c r="CM16" s="9" t="s">
        <v>58</v>
      </c>
    </row>
    <row r="17" spans="1:91" s="9" customFormat="1" x14ac:dyDescent="0.25">
      <c r="A17" s="11" t="s">
        <v>93</v>
      </c>
      <c r="B17" s="9" t="s">
        <v>58</v>
      </c>
      <c r="C17" s="9" t="s">
        <v>58</v>
      </c>
      <c r="D17" s="9" t="s">
        <v>58</v>
      </c>
      <c r="E17" s="9" t="s">
        <v>58</v>
      </c>
      <c r="F17" s="9" t="s">
        <v>58</v>
      </c>
      <c r="G17" s="9" t="s">
        <v>58</v>
      </c>
      <c r="H17" s="9" t="str">
        <f t="shared" si="47"/>
        <v>--</v>
      </c>
      <c r="I17" s="9" t="str">
        <f t="shared" si="48"/>
        <v>--</v>
      </c>
      <c r="J17" s="9" t="str">
        <f t="shared" si="49"/>
        <v>--</v>
      </c>
      <c r="K17" s="9" t="str">
        <f t="shared" si="50"/>
        <v>--</v>
      </c>
      <c r="L17" s="9" t="str">
        <f t="shared" si="51"/>
        <v>--</v>
      </c>
      <c r="M17" s="9" t="str">
        <f t="shared" si="52"/>
        <v>--</v>
      </c>
      <c r="N17" s="9" t="str">
        <f t="shared" si="53"/>
        <v>--</v>
      </c>
      <c r="O17" s="9" t="str">
        <f t="shared" si="54"/>
        <v>--</v>
      </c>
      <c r="P17" s="9" t="str">
        <f t="shared" si="55"/>
        <v>--</v>
      </c>
      <c r="Q17" s="9" t="str">
        <f t="shared" si="56"/>
        <v>--</v>
      </c>
      <c r="R17" s="9" t="s">
        <v>58</v>
      </c>
      <c r="S17" s="9" t="s">
        <v>58</v>
      </c>
      <c r="T17" s="9" t="s">
        <v>58</v>
      </c>
      <c r="U17" s="9" t="s">
        <v>58</v>
      </c>
      <c r="V17" s="9" t="s">
        <v>58</v>
      </c>
      <c r="W17" s="9" t="s">
        <v>58</v>
      </c>
      <c r="X17" s="11" t="s">
        <v>212</v>
      </c>
      <c r="Y17" s="11" t="s">
        <v>212</v>
      </c>
      <c r="Z17" s="11" t="s">
        <v>212</v>
      </c>
      <c r="AA17" s="11" t="s">
        <v>212</v>
      </c>
      <c r="AB17" s="11" t="s">
        <v>212</v>
      </c>
      <c r="AC17" s="11" t="s">
        <v>212</v>
      </c>
      <c r="AD17" s="11" t="s">
        <v>212</v>
      </c>
      <c r="AE17" s="11" t="s">
        <v>212</v>
      </c>
      <c r="AF17" s="11" t="s">
        <v>212</v>
      </c>
      <c r="AG17" s="11" t="s">
        <v>212</v>
      </c>
      <c r="AH17" s="11" t="s">
        <v>212</v>
      </c>
      <c r="AI17" s="9" t="s">
        <v>58</v>
      </c>
      <c r="AJ17" s="9" t="s">
        <v>58</v>
      </c>
      <c r="AK17" s="9" t="s">
        <v>58</v>
      </c>
      <c r="AL17" s="9" t="s">
        <v>58</v>
      </c>
      <c r="AM17" s="9" t="s">
        <v>58</v>
      </c>
      <c r="AN17" s="9" t="s">
        <v>58</v>
      </c>
      <c r="AO17" s="11" t="s">
        <v>212</v>
      </c>
      <c r="AP17" s="11" t="s">
        <v>212</v>
      </c>
      <c r="AQ17" s="11" t="s">
        <v>212</v>
      </c>
      <c r="AR17" s="11" t="s">
        <v>212</v>
      </c>
      <c r="AS17" s="11" t="s">
        <v>212</v>
      </c>
      <c r="AT17" s="11" t="s">
        <v>212</v>
      </c>
      <c r="AU17" s="11" t="s">
        <v>212</v>
      </c>
      <c r="AV17" s="11" t="s">
        <v>212</v>
      </c>
      <c r="AW17" s="11" t="s">
        <v>212</v>
      </c>
      <c r="AX17" s="11" t="s">
        <v>212</v>
      </c>
      <c r="AY17" s="11" t="s">
        <v>212</v>
      </c>
      <c r="AZ17" s="9" t="s">
        <v>58</v>
      </c>
      <c r="BA17" s="9" t="s">
        <v>58</v>
      </c>
      <c r="BB17" s="9" t="s">
        <v>58</v>
      </c>
      <c r="BC17" s="9" t="s">
        <v>58</v>
      </c>
      <c r="BD17" s="9" t="s">
        <v>58</v>
      </c>
      <c r="BE17" s="9" t="s">
        <v>58</v>
      </c>
      <c r="BF17" s="11" t="s">
        <v>212</v>
      </c>
      <c r="BG17" s="11" t="s">
        <v>212</v>
      </c>
      <c r="BH17" s="11" t="s">
        <v>212</v>
      </c>
      <c r="BI17" s="11" t="s">
        <v>212</v>
      </c>
      <c r="BJ17" s="11" t="s">
        <v>212</v>
      </c>
      <c r="BK17" s="11" t="s">
        <v>212</v>
      </c>
      <c r="BL17" s="11" t="s">
        <v>212</v>
      </c>
      <c r="BM17" s="11" t="s">
        <v>212</v>
      </c>
      <c r="BN17" s="11" t="s">
        <v>212</v>
      </c>
      <c r="BO17" s="11" t="s">
        <v>212</v>
      </c>
      <c r="BP17" s="11" t="s">
        <v>212</v>
      </c>
      <c r="BQ17" s="9" t="s">
        <v>58</v>
      </c>
      <c r="BR17" s="9" t="s">
        <v>58</v>
      </c>
      <c r="BS17" s="9" t="s">
        <v>58</v>
      </c>
      <c r="BT17" s="9" t="s">
        <v>58</v>
      </c>
      <c r="BU17" s="9" t="s">
        <v>58</v>
      </c>
      <c r="BV17" s="9" t="s">
        <v>58</v>
      </c>
      <c r="BW17" s="11" t="s">
        <v>212</v>
      </c>
      <c r="BX17" s="11" t="s">
        <v>212</v>
      </c>
      <c r="BY17" s="11" t="s">
        <v>212</v>
      </c>
      <c r="BZ17" s="11" t="s">
        <v>212</v>
      </c>
      <c r="CA17" s="11" t="s">
        <v>212</v>
      </c>
      <c r="CB17" s="11" t="s">
        <v>212</v>
      </c>
      <c r="CC17" s="11" t="s">
        <v>212</v>
      </c>
      <c r="CD17" s="11" t="s">
        <v>212</v>
      </c>
      <c r="CE17" s="11" t="s">
        <v>212</v>
      </c>
      <c r="CF17" s="11" t="s">
        <v>212</v>
      </c>
      <c r="CG17" s="11" t="s">
        <v>212</v>
      </c>
      <c r="CH17" s="9" t="s">
        <v>58</v>
      </c>
      <c r="CI17" s="9" t="s">
        <v>58</v>
      </c>
      <c r="CJ17" s="9" t="s">
        <v>58</v>
      </c>
      <c r="CK17" s="9" t="s">
        <v>58</v>
      </c>
      <c r="CL17" s="9" t="s">
        <v>58</v>
      </c>
      <c r="CM17" s="9" t="s">
        <v>58</v>
      </c>
    </row>
    <row r="18" spans="1:91" s="9" customFormat="1" x14ac:dyDescent="0.25">
      <c r="A18" s="11" t="s">
        <v>93</v>
      </c>
      <c r="B18" s="9" t="s">
        <v>58</v>
      </c>
      <c r="C18" s="9" t="s">
        <v>58</v>
      </c>
      <c r="D18" s="9" t="s">
        <v>58</v>
      </c>
      <c r="E18" s="9" t="s">
        <v>58</v>
      </c>
      <c r="F18" s="9" t="s">
        <v>58</v>
      </c>
      <c r="G18" s="9" t="s">
        <v>58</v>
      </c>
      <c r="H18" s="9" t="str">
        <f t="shared" si="47"/>
        <v>--</v>
      </c>
      <c r="I18" s="9" t="str">
        <f t="shared" si="48"/>
        <v>--</v>
      </c>
      <c r="J18" s="9" t="str">
        <f t="shared" si="49"/>
        <v>--</v>
      </c>
      <c r="K18" s="9" t="str">
        <f t="shared" si="50"/>
        <v>--</v>
      </c>
      <c r="L18" s="9" t="str">
        <f t="shared" si="51"/>
        <v>--</v>
      </c>
      <c r="M18" s="9" t="str">
        <f t="shared" si="52"/>
        <v>--</v>
      </c>
      <c r="N18" s="9" t="str">
        <f t="shared" si="53"/>
        <v>--</v>
      </c>
      <c r="O18" s="9" t="str">
        <f t="shared" si="54"/>
        <v>--</v>
      </c>
      <c r="P18" s="9" t="str">
        <f t="shared" si="55"/>
        <v>--</v>
      </c>
      <c r="Q18" s="9" t="str">
        <f t="shared" si="56"/>
        <v>--</v>
      </c>
      <c r="R18" s="9" t="s">
        <v>58</v>
      </c>
      <c r="S18" s="9" t="s">
        <v>58</v>
      </c>
      <c r="T18" s="9" t="s">
        <v>58</v>
      </c>
      <c r="U18" s="9" t="s">
        <v>58</v>
      </c>
      <c r="V18" s="9" t="s">
        <v>58</v>
      </c>
      <c r="W18" s="9" t="s">
        <v>58</v>
      </c>
      <c r="X18" s="11" t="s">
        <v>212</v>
      </c>
      <c r="Y18" s="11" t="s">
        <v>212</v>
      </c>
      <c r="Z18" s="11" t="s">
        <v>212</v>
      </c>
      <c r="AA18" s="11" t="s">
        <v>212</v>
      </c>
      <c r="AB18" s="11" t="s">
        <v>212</v>
      </c>
      <c r="AC18" s="11" t="s">
        <v>212</v>
      </c>
      <c r="AD18" s="11" t="s">
        <v>212</v>
      </c>
      <c r="AE18" s="11" t="s">
        <v>212</v>
      </c>
      <c r="AF18" s="11" t="s">
        <v>212</v>
      </c>
      <c r="AG18" s="11" t="s">
        <v>212</v>
      </c>
      <c r="AH18" s="11" t="s">
        <v>212</v>
      </c>
      <c r="AI18" s="9" t="s">
        <v>58</v>
      </c>
      <c r="AJ18" s="9" t="s">
        <v>58</v>
      </c>
      <c r="AK18" s="9" t="s">
        <v>58</v>
      </c>
      <c r="AL18" s="9" t="s">
        <v>58</v>
      </c>
      <c r="AM18" s="9" t="s">
        <v>58</v>
      </c>
      <c r="AN18" s="9" t="s">
        <v>58</v>
      </c>
      <c r="AO18" s="11" t="s">
        <v>212</v>
      </c>
      <c r="AP18" s="11" t="s">
        <v>212</v>
      </c>
      <c r="AQ18" s="11" t="s">
        <v>212</v>
      </c>
      <c r="AR18" s="11" t="s">
        <v>212</v>
      </c>
      <c r="AS18" s="11" t="s">
        <v>212</v>
      </c>
      <c r="AT18" s="11" t="s">
        <v>212</v>
      </c>
      <c r="AU18" s="11" t="s">
        <v>212</v>
      </c>
      <c r="AV18" s="11" t="s">
        <v>212</v>
      </c>
      <c r="AW18" s="11" t="s">
        <v>212</v>
      </c>
      <c r="AX18" s="11" t="s">
        <v>212</v>
      </c>
      <c r="AY18" s="11" t="s">
        <v>212</v>
      </c>
      <c r="AZ18" s="9" t="s">
        <v>58</v>
      </c>
      <c r="BA18" s="9" t="s">
        <v>58</v>
      </c>
      <c r="BB18" s="9" t="s">
        <v>58</v>
      </c>
      <c r="BC18" s="9" t="s">
        <v>58</v>
      </c>
      <c r="BD18" s="9" t="s">
        <v>58</v>
      </c>
      <c r="BE18" s="9" t="s">
        <v>58</v>
      </c>
      <c r="BF18" s="11" t="s">
        <v>212</v>
      </c>
      <c r="BG18" s="11" t="s">
        <v>212</v>
      </c>
      <c r="BH18" s="11" t="s">
        <v>212</v>
      </c>
      <c r="BI18" s="11" t="s">
        <v>212</v>
      </c>
      <c r="BJ18" s="11" t="s">
        <v>212</v>
      </c>
      <c r="BK18" s="11" t="s">
        <v>212</v>
      </c>
      <c r="BL18" s="11" t="s">
        <v>212</v>
      </c>
      <c r="BM18" s="11" t="s">
        <v>212</v>
      </c>
      <c r="BN18" s="11" t="s">
        <v>212</v>
      </c>
      <c r="BO18" s="11" t="s">
        <v>212</v>
      </c>
      <c r="BP18" s="11" t="s">
        <v>212</v>
      </c>
      <c r="BQ18" s="9" t="s">
        <v>58</v>
      </c>
      <c r="BR18" s="9" t="s">
        <v>58</v>
      </c>
      <c r="BS18" s="9" t="s">
        <v>58</v>
      </c>
      <c r="BT18" s="9" t="s">
        <v>58</v>
      </c>
      <c r="BU18" s="9" t="s">
        <v>58</v>
      </c>
      <c r="BV18" s="9" t="s">
        <v>58</v>
      </c>
      <c r="BW18" s="11" t="s">
        <v>212</v>
      </c>
      <c r="BX18" s="11" t="s">
        <v>212</v>
      </c>
      <c r="BY18" s="11" t="s">
        <v>212</v>
      </c>
      <c r="BZ18" s="11" t="s">
        <v>212</v>
      </c>
      <c r="CA18" s="11" t="s">
        <v>212</v>
      </c>
      <c r="CB18" s="11" t="s">
        <v>212</v>
      </c>
      <c r="CC18" s="11" t="s">
        <v>212</v>
      </c>
      <c r="CD18" s="11" t="s">
        <v>212</v>
      </c>
      <c r="CE18" s="11" t="s">
        <v>212</v>
      </c>
      <c r="CF18" s="11" t="s">
        <v>212</v>
      </c>
      <c r="CG18" s="11" t="s">
        <v>212</v>
      </c>
      <c r="CH18" s="9" t="s">
        <v>58</v>
      </c>
      <c r="CI18" s="9" t="s">
        <v>58</v>
      </c>
      <c r="CJ18" s="9" t="s">
        <v>58</v>
      </c>
      <c r="CK18" s="9" t="s">
        <v>58</v>
      </c>
      <c r="CL18" s="9" t="s">
        <v>58</v>
      </c>
      <c r="CM18" s="9" t="s">
        <v>58</v>
      </c>
    </row>
    <row r="19" spans="1:91" s="9" customFormat="1" x14ac:dyDescent="0.25">
      <c r="A19" s="11" t="s">
        <v>93</v>
      </c>
      <c r="B19" s="9" t="s">
        <v>58</v>
      </c>
      <c r="C19" s="9" t="s">
        <v>58</v>
      </c>
      <c r="D19" s="9" t="s">
        <v>58</v>
      </c>
      <c r="E19" s="9" t="s">
        <v>58</v>
      </c>
      <c r="F19" s="9" t="s">
        <v>58</v>
      </c>
      <c r="G19" s="9" t="s">
        <v>58</v>
      </c>
      <c r="H19" s="9" t="str">
        <f t="shared" si="47"/>
        <v>--</v>
      </c>
      <c r="I19" s="9" t="str">
        <f t="shared" si="48"/>
        <v>--</v>
      </c>
      <c r="J19" s="9" t="str">
        <f t="shared" si="49"/>
        <v>--</v>
      </c>
      <c r="K19" s="9" t="str">
        <f t="shared" si="50"/>
        <v>--</v>
      </c>
      <c r="L19" s="9" t="str">
        <f t="shared" si="51"/>
        <v>--</v>
      </c>
      <c r="M19" s="9" t="str">
        <f t="shared" si="52"/>
        <v>--</v>
      </c>
      <c r="N19" s="9" t="str">
        <f t="shared" si="53"/>
        <v>--</v>
      </c>
      <c r="O19" s="9" t="str">
        <f t="shared" si="54"/>
        <v>--</v>
      </c>
      <c r="P19" s="9" t="str">
        <f t="shared" si="55"/>
        <v>--</v>
      </c>
      <c r="Q19" s="9" t="str">
        <f t="shared" si="56"/>
        <v>--</v>
      </c>
      <c r="R19" s="9" t="s">
        <v>58</v>
      </c>
      <c r="S19" s="9" t="s">
        <v>58</v>
      </c>
      <c r="T19" s="9" t="s">
        <v>58</v>
      </c>
      <c r="U19" s="9" t="s">
        <v>58</v>
      </c>
      <c r="V19" s="9" t="s">
        <v>58</v>
      </c>
      <c r="W19" s="9" t="s">
        <v>58</v>
      </c>
      <c r="X19" s="11" t="s">
        <v>212</v>
      </c>
      <c r="Y19" s="11" t="s">
        <v>212</v>
      </c>
      <c r="Z19" s="11" t="s">
        <v>212</v>
      </c>
      <c r="AA19" s="11" t="s">
        <v>212</v>
      </c>
      <c r="AB19" s="11" t="s">
        <v>212</v>
      </c>
      <c r="AC19" s="11" t="s">
        <v>212</v>
      </c>
      <c r="AD19" s="11" t="s">
        <v>212</v>
      </c>
      <c r="AE19" s="11" t="s">
        <v>212</v>
      </c>
      <c r="AF19" s="11" t="s">
        <v>212</v>
      </c>
      <c r="AG19" s="11" t="s">
        <v>212</v>
      </c>
      <c r="AH19" s="11" t="s">
        <v>212</v>
      </c>
      <c r="AI19" s="9" t="s">
        <v>58</v>
      </c>
      <c r="AJ19" s="9" t="s">
        <v>58</v>
      </c>
      <c r="AK19" s="9" t="s">
        <v>58</v>
      </c>
      <c r="AL19" s="9" t="s">
        <v>58</v>
      </c>
      <c r="AM19" s="9" t="s">
        <v>58</v>
      </c>
      <c r="AN19" s="9" t="s">
        <v>58</v>
      </c>
      <c r="AO19" s="11" t="s">
        <v>212</v>
      </c>
      <c r="AP19" s="11" t="s">
        <v>212</v>
      </c>
      <c r="AQ19" s="11" t="s">
        <v>212</v>
      </c>
      <c r="AR19" s="11" t="s">
        <v>212</v>
      </c>
      <c r="AS19" s="11" t="s">
        <v>212</v>
      </c>
      <c r="AT19" s="11" t="s">
        <v>212</v>
      </c>
      <c r="AU19" s="11" t="s">
        <v>212</v>
      </c>
      <c r="AV19" s="11" t="s">
        <v>212</v>
      </c>
      <c r="AW19" s="11" t="s">
        <v>212</v>
      </c>
      <c r="AX19" s="11" t="s">
        <v>212</v>
      </c>
      <c r="AY19" s="11" t="s">
        <v>212</v>
      </c>
      <c r="AZ19" s="9" t="s">
        <v>58</v>
      </c>
      <c r="BA19" s="9" t="s">
        <v>58</v>
      </c>
      <c r="BB19" s="9" t="s">
        <v>58</v>
      </c>
      <c r="BC19" s="9" t="s">
        <v>58</v>
      </c>
      <c r="BD19" s="9" t="s">
        <v>58</v>
      </c>
      <c r="BE19" s="9" t="s">
        <v>58</v>
      </c>
      <c r="BF19" s="11" t="s">
        <v>212</v>
      </c>
      <c r="BG19" s="11" t="s">
        <v>212</v>
      </c>
      <c r="BH19" s="11" t="s">
        <v>212</v>
      </c>
      <c r="BI19" s="11" t="s">
        <v>212</v>
      </c>
      <c r="BJ19" s="11" t="s">
        <v>212</v>
      </c>
      <c r="BK19" s="11" t="s">
        <v>212</v>
      </c>
      <c r="BL19" s="11" t="s">
        <v>212</v>
      </c>
      <c r="BM19" s="11" t="s">
        <v>212</v>
      </c>
      <c r="BN19" s="11" t="s">
        <v>212</v>
      </c>
      <c r="BO19" s="11" t="s">
        <v>212</v>
      </c>
      <c r="BP19" s="11" t="s">
        <v>212</v>
      </c>
      <c r="BQ19" s="9" t="s">
        <v>58</v>
      </c>
      <c r="BR19" s="9" t="s">
        <v>58</v>
      </c>
      <c r="BS19" s="9" t="s">
        <v>58</v>
      </c>
      <c r="BT19" s="9" t="s">
        <v>58</v>
      </c>
      <c r="BU19" s="9" t="s">
        <v>58</v>
      </c>
      <c r="BV19" s="9" t="s">
        <v>58</v>
      </c>
      <c r="BW19" s="11" t="s">
        <v>212</v>
      </c>
      <c r="BX19" s="11" t="s">
        <v>212</v>
      </c>
      <c r="BY19" s="11" t="s">
        <v>212</v>
      </c>
      <c r="BZ19" s="11" t="s">
        <v>212</v>
      </c>
      <c r="CA19" s="11" t="s">
        <v>212</v>
      </c>
      <c r="CB19" s="11" t="s">
        <v>212</v>
      </c>
      <c r="CC19" s="11" t="s">
        <v>212</v>
      </c>
      <c r="CD19" s="11" t="s">
        <v>212</v>
      </c>
      <c r="CE19" s="11" t="s">
        <v>212</v>
      </c>
      <c r="CF19" s="11" t="s">
        <v>212</v>
      </c>
      <c r="CG19" s="11" t="s">
        <v>212</v>
      </c>
      <c r="CH19" s="9" t="s">
        <v>58</v>
      </c>
      <c r="CI19" s="9" t="s">
        <v>58</v>
      </c>
      <c r="CJ19" s="9" t="s">
        <v>58</v>
      </c>
      <c r="CK19" s="9" t="s">
        <v>58</v>
      </c>
      <c r="CL19" s="9" t="s">
        <v>58</v>
      </c>
      <c r="CM19" s="9" t="s">
        <v>58</v>
      </c>
    </row>
    <row r="20" spans="1:91" s="9" customFormat="1" x14ac:dyDescent="0.25">
      <c r="A20" s="11" t="s">
        <v>93</v>
      </c>
      <c r="B20" s="9" t="s">
        <v>58</v>
      </c>
      <c r="C20" s="9" t="s">
        <v>58</v>
      </c>
      <c r="D20" s="9" t="s">
        <v>58</v>
      </c>
      <c r="E20" s="9" t="s">
        <v>58</v>
      </c>
      <c r="F20" s="9" t="s">
        <v>58</v>
      </c>
      <c r="G20" s="9" t="s">
        <v>58</v>
      </c>
      <c r="H20" s="9" t="str">
        <f t="shared" si="47"/>
        <v>--</v>
      </c>
      <c r="I20" s="9" t="str">
        <f t="shared" si="48"/>
        <v>--</v>
      </c>
      <c r="J20" s="9" t="str">
        <f t="shared" si="49"/>
        <v>--</v>
      </c>
      <c r="K20" s="9" t="str">
        <f t="shared" si="50"/>
        <v>--</v>
      </c>
      <c r="L20" s="9" t="str">
        <f t="shared" si="51"/>
        <v>--</v>
      </c>
      <c r="M20" s="9" t="str">
        <f t="shared" si="52"/>
        <v>--</v>
      </c>
      <c r="N20" s="9" t="str">
        <f t="shared" si="53"/>
        <v>--</v>
      </c>
      <c r="O20" s="9" t="str">
        <f t="shared" si="54"/>
        <v>--</v>
      </c>
      <c r="P20" s="9" t="str">
        <f t="shared" si="55"/>
        <v>--</v>
      </c>
      <c r="Q20" s="9" t="str">
        <f t="shared" si="56"/>
        <v>--</v>
      </c>
      <c r="R20" s="9" t="s">
        <v>58</v>
      </c>
      <c r="S20" s="9" t="s">
        <v>58</v>
      </c>
      <c r="T20" s="9" t="s">
        <v>58</v>
      </c>
      <c r="U20" s="9" t="s">
        <v>58</v>
      </c>
      <c r="V20" s="9" t="s">
        <v>58</v>
      </c>
      <c r="W20" s="9" t="s">
        <v>58</v>
      </c>
      <c r="X20" s="11" t="s">
        <v>212</v>
      </c>
      <c r="Y20" s="11" t="s">
        <v>212</v>
      </c>
      <c r="Z20" s="11" t="s">
        <v>212</v>
      </c>
      <c r="AA20" s="11" t="s">
        <v>212</v>
      </c>
      <c r="AB20" s="11" t="s">
        <v>212</v>
      </c>
      <c r="AC20" s="11" t="s">
        <v>212</v>
      </c>
      <c r="AD20" s="11" t="s">
        <v>212</v>
      </c>
      <c r="AE20" s="11" t="s">
        <v>212</v>
      </c>
      <c r="AF20" s="11" t="s">
        <v>212</v>
      </c>
      <c r="AG20" s="11" t="s">
        <v>212</v>
      </c>
      <c r="AH20" s="11" t="s">
        <v>212</v>
      </c>
      <c r="AI20" s="9" t="s">
        <v>58</v>
      </c>
      <c r="AJ20" s="9" t="s">
        <v>58</v>
      </c>
      <c r="AK20" s="9" t="s">
        <v>58</v>
      </c>
      <c r="AL20" s="9" t="s">
        <v>58</v>
      </c>
      <c r="AM20" s="9" t="s">
        <v>58</v>
      </c>
      <c r="AN20" s="9" t="s">
        <v>58</v>
      </c>
      <c r="AO20" s="11" t="s">
        <v>212</v>
      </c>
      <c r="AP20" s="11" t="s">
        <v>212</v>
      </c>
      <c r="AQ20" s="11" t="s">
        <v>212</v>
      </c>
      <c r="AR20" s="11" t="s">
        <v>212</v>
      </c>
      <c r="AS20" s="11" t="s">
        <v>212</v>
      </c>
      <c r="AT20" s="11" t="s">
        <v>212</v>
      </c>
      <c r="AU20" s="11" t="s">
        <v>212</v>
      </c>
      <c r="AV20" s="11" t="s">
        <v>212</v>
      </c>
      <c r="AW20" s="11" t="s">
        <v>212</v>
      </c>
      <c r="AX20" s="11" t="s">
        <v>212</v>
      </c>
      <c r="AY20" s="11" t="s">
        <v>212</v>
      </c>
      <c r="AZ20" s="9" t="s">
        <v>58</v>
      </c>
      <c r="BA20" s="9" t="s">
        <v>58</v>
      </c>
      <c r="BB20" s="9" t="s">
        <v>58</v>
      </c>
      <c r="BC20" s="9" t="s">
        <v>58</v>
      </c>
      <c r="BD20" s="9" t="s">
        <v>58</v>
      </c>
      <c r="BE20" s="9" t="s">
        <v>58</v>
      </c>
      <c r="BF20" s="11" t="s">
        <v>212</v>
      </c>
      <c r="BG20" s="11" t="s">
        <v>212</v>
      </c>
      <c r="BH20" s="11" t="s">
        <v>212</v>
      </c>
      <c r="BI20" s="11" t="s">
        <v>212</v>
      </c>
      <c r="BJ20" s="11" t="s">
        <v>212</v>
      </c>
      <c r="BK20" s="11" t="s">
        <v>212</v>
      </c>
      <c r="BL20" s="11" t="s">
        <v>212</v>
      </c>
      <c r="BM20" s="11" t="s">
        <v>212</v>
      </c>
      <c r="BN20" s="11" t="s">
        <v>212</v>
      </c>
      <c r="BO20" s="11" t="s">
        <v>212</v>
      </c>
      <c r="BP20" s="11" t="s">
        <v>212</v>
      </c>
      <c r="BQ20" s="9" t="s">
        <v>58</v>
      </c>
      <c r="BR20" s="9" t="s">
        <v>58</v>
      </c>
      <c r="BS20" s="9" t="s">
        <v>58</v>
      </c>
      <c r="BT20" s="9" t="s">
        <v>58</v>
      </c>
      <c r="BU20" s="9" t="s">
        <v>58</v>
      </c>
      <c r="BV20" s="9" t="s">
        <v>58</v>
      </c>
      <c r="BW20" s="11" t="s">
        <v>212</v>
      </c>
      <c r="BX20" s="11" t="s">
        <v>212</v>
      </c>
      <c r="BY20" s="11" t="s">
        <v>212</v>
      </c>
      <c r="BZ20" s="11" t="s">
        <v>212</v>
      </c>
      <c r="CA20" s="11" t="s">
        <v>212</v>
      </c>
      <c r="CB20" s="11" t="s">
        <v>212</v>
      </c>
      <c r="CC20" s="11" t="s">
        <v>212</v>
      </c>
      <c r="CD20" s="11" t="s">
        <v>212</v>
      </c>
      <c r="CE20" s="11" t="s">
        <v>212</v>
      </c>
      <c r="CF20" s="11" t="s">
        <v>212</v>
      </c>
      <c r="CG20" s="11" t="s">
        <v>212</v>
      </c>
      <c r="CH20" s="9" t="s">
        <v>58</v>
      </c>
      <c r="CI20" s="9" t="s">
        <v>58</v>
      </c>
      <c r="CJ20" s="9" t="s">
        <v>58</v>
      </c>
      <c r="CK20" s="9" t="s">
        <v>58</v>
      </c>
      <c r="CL20" s="9" t="s">
        <v>58</v>
      </c>
      <c r="CM20" s="9" t="s">
        <v>58</v>
      </c>
    </row>
    <row r="21" spans="1:91" s="9" customFormat="1" x14ac:dyDescent="0.25">
      <c r="A21" s="11" t="s">
        <v>93</v>
      </c>
      <c r="B21" s="9" t="s">
        <v>58</v>
      </c>
      <c r="C21" s="9" t="s">
        <v>58</v>
      </c>
      <c r="D21" s="9" t="s">
        <v>58</v>
      </c>
      <c r="E21" s="9" t="s">
        <v>58</v>
      </c>
      <c r="F21" s="9" t="s">
        <v>58</v>
      </c>
      <c r="G21" s="9" t="s">
        <v>58</v>
      </c>
      <c r="H21" s="9" t="str">
        <f t="shared" si="47"/>
        <v>--</v>
      </c>
      <c r="I21" s="9" t="str">
        <f t="shared" si="48"/>
        <v>--</v>
      </c>
      <c r="J21" s="9" t="str">
        <f t="shared" si="49"/>
        <v>--</v>
      </c>
      <c r="K21" s="9" t="str">
        <f t="shared" si="50"/>
        <v>--</v>
      </c>
      <c r="L21" s="9" t="str">
        <f t="shared" si="51"/>
        <v>--</v>
      </c>
      <c r="M21" s="9" t="str">
        <f t="shared" si="52"/>
        <v>--</v>
      </c>
      <c r="N21" s="9" t="str">
        <f t="shared" si="53"/>
        <v>--</v>
      </c>
      <c r="O21" s="9" t="str">
        <f t="shared" si="54"/>
        <v>--</v>
      </c>
      <c r="P21" s="9" t="str">
        <f t="shared" si="55"/>
        <v>--</v>
      </c>
      <c r="Q21" s="9" t="str">
        <f t="shared" si="56"/>
        <v>--</v>
      </c>
      <c r="R21" s="9" t="s">
        <v>58</v>
      </c>
      <c r="S21" s="9" t="s">
        <v>58</v>
      </c>
      <c r="T21" s="9" t="s">
        <v>58</v>
      </c>
      <c r="U21" s="9" t="s">
        <v>58</v>
      </c>
      <c r="V21" s="9" t="s">
        <v>58</v>
      </c>
      <c r="W21" s="9" t="s">
        <v>58</v>
      </c>
      <c r="X21" s="9" t="s">
        <v>214</v>
      </c>
      <c r="AI21" s="9" t="s">
        <v>58</v>
      </c>
      <c r="AJ21" s="9" t="s">
        <v>58</v>
      </c>
      <c r="AK21" s="9" t="s">
        <v>58</v>
      </c>
      <c r="AL21" s="9" t="s">
        <v>58</v>
      </c>
      <c r="AM21" s="9" t="s">
        <v>58</v>
      </c>
      <c r="AN21" s="9" t="s">
        <v>58</v>
      </c>
      <c r="AO21" s="9" t="s">
        <v>218</v>
      </c>
      <c r="AZ21" s="9" t="s">
        <v>58</v>
      </c>
      <c r="BA21" s="9" t="s">
        <v>58</v>
      </c>
      <c r="BB21" s="9" t="s">
        <v>58</v>
      </c>
      <c r="BC21" s="9" t="s">
        <v>58</v>
      </c>
      <c r="BD21" s="9" t="s">
        <v>58</v>
      </c>
      <c r="BE21" s="9" t="s">
        <v>58</v>
      </c>
      <c r="BF21" s="9" t="s">
        <v>216</v>
      </c>
      <c r="BQ21" s="9" t="s">
        <v>58</v>
      </c>
      <c r="BR21" s="9" t="s">
        <v>58</v>
      </c>
      <c r="BS21" s="9" t="s">
        <v>58</v>
      </c>
      <c r="BT21" s="9" t="s">
        <v>58</v>
      </c>
      <c r="BU21" s="9" t="s">
        <v>58</v>
      </c>
      <c r="BV21" s="9" t="s">
        <v>58</v>
      </c>
      <c r="BW21" s="9" t="s">
        <v>222</v>
      </c>
      <c r="CH21" s="9" t="s">
        <v>58</v>
      </c>
      <c r="CI21" s="9" t="s">
        <v>58</v>
      </c>
      <c r="CJ21" s="9" t="s">
        <v>58</v>
      </c>
      <c r="CK21" s="9" t="s">
        <v>58</v>
      </c>
      <c r="CL21" s="9" t="s">
        <v>58</v>
      </c>
      <c r="CM21" s="9" t="s">
        <v>58</v>
      </c>
    </row>
    <row r="22" spans="1:91" x14ac:dyDescent="0.25">
      <c r="A22" s="11" t="s">
        <v>93</v>
      </c>
      <c r="B22" s="9" t="s">
        <v>58</v>
      </c>
      <c r="C22" s="9" t="s">
        <v>58</v>
      </c>
      <c r="D22" s="9" t="s">
        <v>58</v>
      </c>
      <c r="E22" s="9" t="s">
        <v>58</v>
      </c>
      <c r="F22" s="9" t="s">
        <v>58</v>
      </c>
      <c r="G22" s="9" t="s">
        <v>58</v>
      </c>
      <c r="H22" s="9" t="str">
        <f t="shared" si="47"/>
        <v>--</v>
      </c>
      <c r="I22" s="9" t="str">
        <f t="shared" si="48"/>
        <v>--</v>
      </c>
      <c r="J22" s="9" t="str">
        <f t="shared" si="49"/>
        <v>--</v>
      </c>
      <c r="K22" s="9" t="str">
        <f t="shared" si="50"/>
        <v>--</v>
      </c>
      <c r="L22" s="9" t="str">
        <f t="shared" si="51"/>
        <v>--</v>
      </c>
      <c r="M22" s="9" t="str">
        <f t="shared" si="52"/>
        <v>--</v>
      </c>
      <c r="N22" s="9" t="str">
        <f t="shared" si="53"/>
        <v>--</v>
      </c>
      <c r="O22" s="9" t="str">
        <f t="shared" si="54"/>
        <v>--</v>
      </c>
      <c r="P22" s="9" t="str">
        <f t="shared" si="55"/>
        <v>--</v>
      </c>
      <c r="Q22" s="9" t="str">
        <f t="shared" si="56"/>
        <v>--</v>
      </c>
      <c r="R22" s="9" t="s">
        <v>58</v>
      </c>
      <c r="S22" s="9" t="s">
        <v>58</v>
      </c>
      <c r="T22" s="9" t="s">
        <v>58</v>
      </c>
      <c r="U22" s="9" t="s">
        <v>58</v>
      </c>
      <c r="V22" s="9" t="s">
        <v>58</v>
      </c>
      <c r="W22" s="9" t="s">
        <v>58</v>
      </c>
      <c r="Y22" s="9">
        <v>0</v>
      </c>
      <c r="Z22" s="9">
        <v>2</v>
      </c>
      <c r="AA22" s="9">
        <v>4</v>
      </c>
      <c r="AB22" s="9">
        <v>6</v>
      </c>
      <c r="AC22" s="9">
        <v>8</v>
      </c>
      <c r="AD22" s="9">
        <v>10</v>
      </c>
      <c r="AE22" s="9">
        <v>12</v>
      </c>
      <c r="AF22" s="9">
        <v>14</v>
      </c>
      <c r="AG22" s="9">
        <v>16</v>
      </c>
      <c r="AH22" s="9">
        <v>18</v>
      </c>
      <c r="AI22" s="9" t="s">
        <v>58</v>
      </c>
      <c r="AJ22" s="9" t="s">
        <v>58</v>
      </c>
      <c r="AK22" s="9" t="s">
        <v>58</v>
      </c>
      <c r="AL22" s="9" t="s">
        <v>58</v>
      </c>
      <c r="AM22" s="9" t="s">
        <v>58</v>
      </c>
      <c r="AN22" s="9" t="s">
        <v>58</v>
      </c>
      <c r="AO22" s="9"/>
      <c r="AP22" s="9">
        <v>0</v>
      </c>
      <c r="AQ22" s="9">
        <v>2</v>
      </c>
      <c r="AR22" s="9">
        <v>4</v>
      </c>
      <c r="AS22" s="9">
        <v>6</v>
      </c>
      <c r="AT22" s="9">
        <v>8</v>
      </c>
      <c r="AU22" s="9">
        <v>10</v>
      </c>
      <c r="AV22" s="9">
        <v>12</v>
      </c>
      <c r="AW22" s="9">
        <v>14</v>
      </c>
      <c r="AX22" s="9">
        <v>16</v>
      </c>
      <c r="AY22" s="9">
        <v>18</v>
      </c>
      <c r="AZ22" s="9" t="s">
        <v>58</v>
      </c>
      <c r="BA22" s="9" t="s">
        <v>58</v>
      </c>
      <c r="BB22" s="9" t="s">
        <v>58</v>
      </c>
      <c r="BC22" s="9" t="s">
        <v>58</v>
      </c>
      <c r="BD22" s="9" t="s">
        <v>58</v>
      </c>
      <c r="BE22" s="9" t="s">
        <v>58</v>
      </c>
      <c r="BF22" s="9"/>
      <c r="BG22" s="9">
        <v>0</v>
      </c>
      <c r="BH22" s="9">
        <v>2</v>
      </c>
      <c r="BI22" s="9">
        <v>4</v>
      </c>
      <c r="BJ22" s="9">
        <v>6</v>
      </c>
      <c r="BK22" s="9">
        <v>8</v>
      </c>
      <c r="BL22" s="9">
        <v>10</v>
      </c>
      <c r="BM22" s="9">
        <v>12</v>
      </c>
      <c r="BN22" s="9">
        <v>14</v>
      </c>
      <c r="BO22" s="9">
        <v>16</v>
      </c>
      <c r="BP22" s="9">
        <v>18</v>
      </c>
      <c r="BQ22" s="9" t="s">
        <v>58</v>
      </c>
      <c r="BR22" s="9" t="s">
        <v>58</v>
      </c>
      <c r="BS22" s="9" t="s">
        <v>58</v>
      </c>
      <c r="BT22" s="9" t="s">
        <v>58</v>
      </c>
      <c r="BU22" s="9" t="s">
        <v>58</v>
      </c>
      <c r="BV22" s="9" t="s">
        <v>58</v>
      </c>
      <c r="BW22" s="9"/>
      <c r="BX22" s="9">
        <v>0</v>
      </c>
      <c r="BY22" s="9">
        <v>2</v>
      </c>
      <c r="BZ22" s="9">
        <v>4</v>
      </c>
      <c r="CA22" s="9">
        <v>6</v>
      </c>
      <c r="CB22" s="9">
        <v>8</v>
      </c>
      <c r="CC22" s="9">
        <v>10</v>
      </c>
      <c r="CD22" s="9">
        <v>12</v>
      </c>
      <c r="CE22" s="9">
        <v>14</v>
      </c>
      <c r="CF22" s="9">
        <v>16</v>
      </c>
      <c r="CG22" s="9">
        <v>18</v>
      </c>
      <c r="CH22" s="9" t="s">
        <v>58</v>
      </c>
      <c r="CI22" s="9" t="s">
        <v>58</v>
      </c>
      <c r="CJ22" s="9" t="s">
        <v>58</v>
      </c>
      <c r="CK22" s="9" t="s">
        <v>58</v>
      </c>
      <c r="CL22" s="9" t="s">
        <v>58</v>
      </c>
      <c r="CM22" s="9" t="s">
        <v>58</v>
      </c>
    </row>
    <row r="23" spans="1:91" x14ac:dyDescent="0.25">
      <c r="A23" t="s">
        <v>85</v>
      </c>
      <c r="B23" s="9" t="s">
        <v>58</v>
      </c>
      <c r="C23" s="9" t="s">
        <v>58</v>
      </c>
      <c r="D23" s="9" t="s">
        <v>58</v>
      </c>
      <c r="E23" s="9" t="s">
        <v>58</v>
      </c>
      <c r="F23" s="9" t="s">
        <v>58</v>
      </c>
      <c r="G23" s="9" t="s">
        <v>58</v>
      </c>
      <c r="H23" s="9" t="str">
        <f t="shared" si="47"/>
        <v>II</v>
      </c>
      <c r="I23" s="9" t="str">
        <f t="shared" si="48"/>
        <v/>
      </c>
      <c r="J23" s="9" t="str">
        <f t="shared" si="49"/>
        <v>LA</v>
      </c>
      <c r="K23" s="9" t="str">
        <f t="shared" si="50"/>
        <v/>
      </c>
      <c r="L23" s="9" t="str">
        <f t="shared" si="51"/>
        <v/>
      </c>
      <c r="M23" s="9" t="str">
        <f t="shared" si="52"/>
        <v/>
      </c>
      <c r="N23" s="9" t="str">
        <f t="shared" si="53"/>
        <v/>
      </c>
      <c r="O23" s="9" t="str">
        <f t="shared" si="54"/>
        <v/>
      </c>
      <c r="P23" s="9" t="str">
        <f t="shared" si="55"/>
        <v/>
      </c>
      <c r="Q23" s="9" t="str">
        <f t="shared" si="56"/>
        <v>BR</v>
      </c>
      <c r="R23" s="9" t="s">
        <v>58</v>
      </c>
      <c r="S23" s="9" t="s">
        <v>58</v>
      </c>
      <c r="T23" s="9" t="s">
        <v>58</v>
      </c>
      <c r="U23" s="9" t="s">
        <v>58</v>
      </c>
      <c r="V23" s="9" t="s">
        <v>58</v>
      </c>
      <c r="W23" s="9" t="s">
        <v>58</v>
      </c>
      <c r="X23" s="9">
        <v>0</v>
      </c>
      <c r="Y23" s="9" t="str">
        <f t="shared" ref="Y23:Y31" si="67">IF(OR(AND(H8="",H9="",H10=""),AND(H23="",H24="",H25=""),AND(H38="",H39="",H40=""),AND(H54="",H55="",H56="")),"X","")</f>
        <v/>
      </c>
      <c r="Z23" s="9" t="str">
        <f t="shared" ref="Z23:Z31" si="68">IF(OR(AND(I8="",I9="",I10=""),AND(I23="",I24="",I25=""),AND(I38="",I39="",I40=""),AND(I54="",I55="",I56="")),"X","")</f>
        <v>X</v>
      </c>
      <c r="AA23" s="9" t="str">
        <f t="shared" ref="AA23:AA31" si="69">IF(OR(AND(J8="",J9="",J10=""),AND(J23="",J24="",J25=""),AND(J38="",J39="",J40=""),AND(J54="",J55="",J56="")),"X","")</f>
        <v>X</v>
      </c>
      <c r="AB23" s="9" t="str">
        <f t="shared" ref="AB23:AB31" si="70">IF(OR(AND(K8="",K9="",K10=""),AND(K23="",K24="",K25=""),AND(K38="",K39="",K40=""),AND(K54="",K55="",K56="")),"X","")</f>
        <v>X</v>
      </c>
      <c r="AC23" s="9" t="str">
        <f t="shared" ref="AC23:AC31" si="71">IF(OR(AND(L8="",L9="",L10=""),AND(L23="",L24="",L25=""),AND(L38="",L39="",L40=""),AND(L54="",L55="",L56="")),"X","")</f>
        <v/>
      </c>
      <c r="AD23" s="9" t="str">
        <f t="shared" ref="AD23:AD31" si="72">IF(OR(AND(M8="",M9="",M10=""),AND(M23="",M24="",M25=""),AND(M38="",M39="",M40=""),AND(M54="",M55="",M56="")),"X","")</f>
        <v>X</v>
      </c>
      <c r="AE23" s="9" t="str">
        <f t="shared" ref="AE23:AE31" si="73">IF(OR(AND(N8="",N9="",N10=""),AND(N23="",N24="",N25=""),AND(N38="",N39="",N40=""),AND(N54="",N55="",N56="")),"X","")</f>
        <v>X</v>
      </c>
      <c r="AF23" s="9" t="str">
        <f t="shared" ref="AF23:AF31" si="74">IF(OR(AND(O8="",O9="",O10=""),AND(O23="",O24="",O25=""),AND(O38="",O39="",O40=""),AND(O54="",O55="",O56="")),"X","")</f>
        <v>X</v>
      </c>
      <c r="AG23" s="9" t="str">
        <f t="shared" ref="AG23:AG31" si="75">IF(OR(AND(P8="",P9="",P10=""),AND(P23="",P24="",P25=""),AND(P38="",P39="",P40=""),AND(P54="",P55="",P56="")),"X","")</f>
        <v>X</v>
      </c>
      <c r="AH23" s="9" t="str">
        <f t="shared" ref="AH23:AH31" si="76">IF(OR(AND(Q8="",Q9="",Q10=""),AND(Q23="",Q24="",Q25=""),AND(Q38="",Q39="",Q40=""),AND(Q54="",Q55="",Q56="")),"X","")</f>
        <v>X</v>
      </c>
      <c r="AI23" s="9" t="s">
        <v>58</v>
      </c>
      <c r="AJ23" s="9" t="s">
        <v>58</v>
      </c>
      <c r="AK23" s="9" t="s">
        <v>58</v>
      </c>
      <c r="AL23" s="9" t="s">
        <v>58</v>
      </c>
      <c r="AM23" s="9" t="s">
        <v>58</v>
      </c>
      <c r="AN23" s="9" t="s">
        <v>58</v>
      </c>
      <c r="AO23" s="9">
        <v>0</v>
      </c>
      <c r="AP23" s="9" t="str">
        <f t="shared" ref="AP23:AP31" si="77">IF(OR(AND(H8="",G9="",F10="",E11=""),AND(H23="",G24="",F25="",E26=""),AND(H38="",G39="",F40="",E41=""),AND(H54="",G55="",F56="",E57="")),"X","")</f>
        <v/>
      </c>
      <c r="AQ23" s="9" t="str">
        <f t="shared" ref="AQ23:AQ31" si="78">IF(OR(AND(I8="",H9="",G10="",F11=""),AND(I23="",H24="",G25="",F26=""),AND(I38="",H39="",G40="",F41=""),AND(I54="",H55="",G56="",F57="")),"X","")</f>
        <v/>
      </c>
      <c r="AR23" s="9" t="str">
        <f t="shared" ref="AR23:AR31" si="79">IF(OR(AND(J8="",I9="",H10="",G11=""),AND(J23="",I24="",H25="",G26=""),AND(J38="",I39="",H40="",G41=""),AND(J54="",I55="",H56="",G57="")),"X","")</f>
        <v/>
      </c>
      <c r="AS23" s="9" t="str">
        <f t="shared" ref="AS23:AS31" si="80">IF(OR(AND(K8="",J9="",I10="",H11=""),AND(K23="",J24="",I25="",H26=""),AND(K38="",J39="",I40="",H41=""),AND(K54="",J55="",I56="",H57="")),"X","")</f>
        <v/>
      </c>
      <c r="AT23" s="9" t="str">
        <f t="shared" ref="AT23:AT31" si="81">IF(OR(AND(L8="",K9="",J10="",I11=""),AND(L23="",K24="",J25="",I26=""),AND(L38="",K39="",J40="",I41=""),AND(L54="",K55="",J56="",I57="")),"X","")</f>
        <v/>
      </c>
      <c r="AU23" s="9" t="str">
        <f t="shared" ref="AU23:AU31" si="82">IF(OR(AND(M8="",L9="",K10="",J11=""),AND(M23="",L24="",K25="",J26=""),AND(M38="",L39="",K40="",J41=""),AND(M54="",L55="",K56="",J57="")),"X","")</f>
        <v/>
      </c>
      <c r="AV23" s="9" t="str">
        <f t="shared" ref="AV23:AV31" si="83">IF(OR(AND(N8="",M9="",L10="",K11=""),AND(N23="",M24="",L25="",K26=""),AND(N38="",M39="",L40="",K41=""),AND(N54="",M55="",L56="",K57="")),"X","")</f>
        <v>X</v>
      </c>
      <c r="AW23" s="9" t="str">
        <f t="shared" ref="AW23:AW31" si="84">IF(OR(AND(O8="",N9="",M10="",L11=""),AND(O23="",N24="",M25="",L26=""),AND(O38="",N39="",M40="",L41=""),AND(O54="",N55="",M56="",L57="")),"X","")</f>
        <v/>
      </c>
      <c r="AX23" s="9" t="str">
        <f t="shared" ref="AX23:AX31" si="85">IF(OR(AND(P8="",O9="",N10="",M11=""),AND(P23="",O24="",N25="",M26=""),AND(P38="",O39="",N40="",M41=""),AND(P54="",O55="",N56="",M57="")),"X","")</f>
        <v/>
      </c>
      <c r="AY23" s="9" t="str">
        <f t="shared" ref="AY23:AY31" si="86">IF(OR(AND(Q8="",P9="",O10="",N11=""),AND(Q23="",P24="",O25="",N26=""),AND(Q38="",P39="",O40="",N41=""),AND(Q54="",P55="",O56="",N57="")),"X","")</f>
        <v/>
      </c>
      <c r="AZ23" s="9" t="s">
        <v>58</v>
      </c>
      <c r="BA23" s="9" t="s">
        <v>58</v>
      </c>
      <c r="BB23" s="9" t="s">
        <v>58</v>
      </c>
      <c r="BC23" s="9" t="s">
        <v>58</v>
      </c>
      <c r="BD23" s="9" t="s">
        <v>58</v>
      </c>
      <c r="BE23" s="9" t="s">
        <v>58</v>
      </c>
      <c r="BF23" s="9">
        <v>0</v>
      </c>
      <c r="BG23" s="9" t="str">
        <f t="shared" ref="BG23:BG31" si="87">IF(OR(AND(H8="",H9="",H10="",H11="",H12=""),AND(H23="",H24="",H25="",H26="",H27=""),AND(H38="",H39="",H40="",H41="",H42=""),AND(H54="",H55="",H56="",H57="",H58="")),"X","")</f>
        <v/>
      </c>
      <c r="BH23" s="9" t="str">
        <f t="shared" ref="BH23:BH31" si="88">IF(OR(AND(I8="",I9="",I10="",I11="",I12=""),AND(I23="",I24="",I25="",I26="",I27=""),AND(I38="",I39="",I40="",I41="",I42=""),AND(I54="",I55="",I56="",I57="",I58="")),"X","")</f>
        <v/>
      </c>
      <c r="BI23" s="9" t="str">
        <f t="shared" ref="BI23:BI31" si="89">IF(OR(AND(J8="",J9="",J10="",J11="",J12=""),AND(J23="",J24="",J25="",J26="",J27=""),AND(J38="",J39="",J40="",J41="",J42=""),AND(J54="",J55="",J56="",J57="",J58="")),"X","")</f>
        <v>X</v>
      </c>
      <c r="BJ23" s="9" t="str">
        <f t="shared" ref="BJ23:BJ31" si="90">IF(OR(AND(K8="",K9="",K10="",K11="",K12=""),AND(K23="",K24="",K25="",K26="",K27=""),AND(K38="",K39="",K40="",K41="",K42=""),AND(K54="",K55="",K56="",K57="",K58="")),"X","")</f>
        <v>X</v>
      </c>
      <c r="BK23" s="9" t="str">
        <f t="shared" ref="BK23:BK31" si="91">IF(OR(AND(L8="",L9="",L10="",L11="",L12=""),AND(L23="",L24="",L25="",L26="",L27=""),AND(L38="",L39="",L40="",L41="",L42=""),AND(L54="",L55="",L56="",L57="",L58="")),"X","")</f>
        <v/>
      </c>
      <c r="BL23" s="9" t="str">
        <f t="shared" ref="BL23:BL31" si="92">IF(OR(AND(M8="",M9="",M10="",M11="",M12=""),AND(M23="",M24="",M25="",M26="",M27=""),AND(M38="",M39="",M40="",M41="",M42=""),AND(M54="",M55="",M56="",M57="",M58="")),"X","")</f>
        <v/>
      </c>
      <c r="BM23" s="9" t="str">
        <f t="shared" ref="BM23:BM31" si="93">IF(OR(AND(N8="",N9="",N10="",N11="",N12=""),AND(N23="",N24="",N25="",N26="",N27=""),AND(N38="",N39="",N40="",N41="",N42=""),AND(N54="",N55="",N56="",N57="",N58="")),"X","")</f>
        <v>X</v>
      </c>
      <c r="BN23" s="9" t="str">
        <f t="shared" ref="BN23:BN31" si="94">IF(OR(AND(O8="",O9="",O10="",O11="",O12=""),AND(O23="",O24="",O25="",O26="",O27=""),AND(O38="",O39="",O40="",O41="",O42=""),AND(O54="",O55="",O56="",O57="",O58="")),"X","")</f>
        <v>X</v>
      </c>
      <c r="BO23" s="9" t="str">
        <f t="shared" ref="BO23:BO31" si="95">IF(OR(AND(P8="",P9="",P10="",P11="",P12=""),AND(P23="",P24="",P25="",P26="",P27=""),AND(P38="",P39="",P40="",P41="",P42=""),AND(P54="",P55="",P56="",P57="",P58="")),"X","")</f>
        <v/>
      </c>
      <c r="BP23" s="9" t="str">
        <f t="shared" ref="BP23:BP31" si="96">IF(OR(AND(Q8="",Q9="",Q10="",Q11="",Q12=""),AND(Q23="",Q24="",Q25="",Q26="",Q27=""),AND(Q38="",Q39="",Q40="",Q41="",Q42=""),AND(Q54="",Q55="",Q56="",Q57="",Q58="")),"X","")</f>
        <v/>
      </c>
      <c r="BQ23" s="9" t="s">
        <v>58</v>
      </c>
      <c r="BR23" s="9" t="s">
        <v>58</v>
      </c>
      <c r="BS23" s="9" t="s">
        <v>58</v>
      </c>
      <c r="BT23" s="9" t="s">
        <v>58</v>
      </c>
      <c r="BU23" s="9" t="s">
        <v>58</v>
      </c>
      <c r="BV23" s="9" t="s">
        <v>58</v>
      </c>
      <c r="BW23" s="9">
        <v>0</v>
      </c>
      <c r="BX23" s="9" t="str">
        <f t="shared" ref="BX23:BX31" si="97">IF(OR(AND(H8="",H9="",H10="",H11="",H12="",H13="",H14=""),AND(H23="",H24="",H25="",H26="",H27="",H28="",H29=""),AND(H38="",H39="",H40="",H41="",H42="",H43="",H44=""),AND(H54="",H55="",H56="",H57="",H58="",H59="",H60="")),"X","")</f>
        <v/>
      </c>
      <c r="BY23" s="9" t="str">
        <f t="shared" ref="BY23:BY31" si="98">IF(OR(AND(I8="",I9="",I10="",I11="",I12="",I13="",I14=""),AND(I23="",I24="",I25="",I26="",I27="",I28="",I29=""),AND(I38="",I39="",I40="",I41="",I42="",I43="",I44=""),AND(I54="",I55="",I56="",I57="",I58="",I59="",I60="")),"X","")</f>
        <v/>
      </c>
      <c r="BZ23" s="9" t="str">
        <f t="shared" ref="BZ23:BZ31" si="99">IF(OR(AND(J8="",J9="",J10="",J11="",J12="",J13="",J14=""),AND(J23="",J24="",J25="",J26="",J27="",J28="",J29=""),AND(J38="",J39="",J40="",J41="",J42="",J43="",J44=""),AND(J54="",J55="",J56="",J57="",J58="",J59="",J60="")),"X","")</f>
        <v>X</v>
      </c>
      <c r="CA23" s="9" t="str">
        <f t="shared" ref="CA23:CA31" si="100">IF(OR(AND(K8="",K9="",K10="",K11="",K12="",K13="",K14=""),AND(K23="",K24="",K25="",K26="",K27="",K28="",K29=""),AND(K38="",K39="",K40="",K41="",K42="",K43="",K44=""),AND(K54="",K55="",K56="",K57="",K58="",K59="",K60="")),"X","")</f>
        <v>X</v>
      </c>
      <c r="CB23" s="9" t="str">
        <f t="shared" ref="CB23:CB31" si="101">IF(OR(AND(L8="",L9="",L10="",L11="",L12="",L13="",L14=""),AND(L23="",L24="",L25="",L26="",L27="",L28="",L29=""),AND(L38="",L39="",L40="",L41="",L42="",L43="",L44=""),AND(L54="",L55="",L56="",L57="",L58="",L59="",L60="")),"X","")</f>
        <v/>
      </c>
      <c r="CC23" s="9" t="str">
        <f t="shared" ref="CC23:CC31" si="102">IF(OR(AND(M8="",M9="",M10="",M11="",M12="",M13="",M14=""),AND(M23="",M24="",M25="",M26="",M27="",M28="",M29=""),AND(M38="",M39="",M40="",M41="",M42="",M43="",M44=""),AND(M54="",M55="",M56="",M57="",M58="",M59="",M60="")),"X","")</f>
        <v/>
      </c>
      <c r="CD23" s="9" t="str">
        <f t="shared" ref="CD23:CD31" si="103">IF(OR(AND(N8="",N9="",N10="",N11="",N12="",N13="",N14=""),AND(N23="",N24="",N25="",N26="",N27="",N28="",N29=""),AND(N38="",N39="",N40="",N41="",N42="",N43="",N44=""),AND(N54="",N55="",N56="",N57="",N58="",N59="",N60="")),"X","")</f>
        <v>X</v>
      </c>
      <c r="CE23" s="9" t="str">
        <f t="shared" ref="CE23:CE31" si="104">IF(OR(AND(O8="",O9="",O10="",O11="",O12="",O13="",O14=""),AND(O23="",O24="",O25="",O26="",O27="",O28="",O29=""),AND(O38="",O39="",O40="",O41="",O42="",O43="",O44=""),AND(O54="",O55="",O56="",O57="",O58="",O59="",O60="")),"X","")</f>
        <v>X</v>
      </c>
      <c r="CF23" s="9" t="str">
        <f t="shared" ref="CF23:CF31" si="105">IF(OR(AND(P8="",P9="",P10="",P11="",P12="",P13="",P14=""),AND(P23="",P24="",P25="",P26="",P27="",P28="",P29=""),AND(P38="",P39="",P40="",P41="",P42="",P43="",P44=""),AND(P54="",P55="",P56="",P57="",P58="",P59="",P60="")),"X","")</f>
        <v/>
      </c>
      <c r="CG23" s="9" t="str">
        <f t="shared" ref="CG23:CG31" si="106">IF(OR(AND(Q8="",Q9="",Q10="",Q11="",Q12="",Q13="",Q14=""),AND(Q23="",Q24="",Q25="",Q26="",Q27="",Q28="",Q29=""),AND(Q38="",Q39="",Q40="",Q41="",Q42="",Q43="",Q44=""),AND(Q54="",Q55="",Q56="",Q57="",Q58="",Q59="",Q60="")),"X","")</f>
        <v/>
      </c>
      <c r="CH23" s="9" t="s">
        <v>58</v>
      </c>
      <c r="CI23" s="9" t="s">
        <v>58</v>
      </c>
      <c r="CJ23" s="9" t="s">
        <v>58</v>
      </c>
      <c r="CK23" s="9" t="s">
        <v>58</v>
      </c>
      <c r="CL23" s="9" t="s">
        <v>58</v>
      </c>
      <c r="CM23" s="9" t="s">
        <v>58</v>
      </c>
    </row>
    <row r="24" spans="1:91" x14ac:dyDescent="0.25">
      <c r="A24" t="s">
        <v>86</v>
      </c>
      <c r="B24" s="9" t="s">
        <v>58</v>
      </c>
      <c r="C24" s="9" t="s">
        <v>58</v>
      </c>
      <c r="D24" s="9" t="s">
        <v>58</v>
      </c>
      <c r="E24" s="9" t="s">
        <v>58</v>
      </c>
      <c r="F24" s="9" t="s">
        <v>58</v>
      </c>
      <c r="G24" s="9" t="s">
        <v>58</v>
      </c>
      <c r="H24" s="9" t="str">
        <f t="shared" si="47"/>
        <v/>
      </c>
      <c r="I24" s="9" t="str">
        <f t="shared" si="48"/>
        <v/>
      </c>
      <c r="J24" s="9" t="str">
        <f t="shared" si="49"/>
        <v>BR</v>
      </c>
      <c r="K24" s="9" t="str">
        <f t="shared" si="50"/>
        <v/>
      </c>
      <c r="L24" s="9" t="str">
        <f t="shared" si="51"/>
        <v>BR</v>
      </c>
      <c r="M24" s="9" t="str">
        <f t="shared" si="52"/>
        <v/>
      </c>
      <c r="N24" s="9" t="str">
        <f t="shared" si="53"/>
        <v/>
      </c>
      <c r="O24" s="9" t="str">
        <f t="shared" si="54"/>
        <v>LA</v>
      </c>
      <c r="P24" s="9" t="str">
        <f t="shared" si="55"/>
        <v/>
      </c>
      <c r="Q24" s="9" t="str">
        <f t="shared" si="56"/>
        <v/>
      </c>
      <c r="R24" s="9" t="s">
        <v>58</v>
      </c>
      <c r="S24" s="9" t="s">
        <v>58</v>
      </c>
      <c r="T24" s="9" t="s">
        <v>58</v>
      </c>
      <c r="U24" s="9" t="s">
        <v>58</v>
      </c>
      <c r="V24" s="9" t="s">
        <v>58</v>
      </c>
      <c r="W24" s="9" t="s">
        <v>58</v>
      </c>
      <c r="X24" s="9">
        <v>2</v>
      </c>
      <c r="Y24" s="9" t="str">
        <f t="shared" si="67"/>
        <v/>
      </c>
      <c r="Z24" s="9" t="str">
        <f t="shared" si="68"/>
        <v>X</v>
      </c>
      <c r="AA24" s="9" t="str">
        <f t="shared" si="69"/>
        <v>X</v>
      </c>
      <c r="AB24" s="9" t="str">
        <f t="shared" si="70"/>
        <v>X</v>
      </c>
      <c r="AC24" s="9" t="str">
        <f t="shared" si="71"/>
        <v>X</v>
      </c>
      <c r="AD24" s="9" t="str">
        <f t="shared" si="72"/>
        <v/>
      </c>
      <c r="AE24" s="9" t="str">
        <f t="shared" si="73"/>
        <v>X</v>
      </c>
      <c r="AF24" s="9" t="str">
        <f t="shared" si="74"/>
        <v>X</v>
      </c>
      <c r="AG24" s="9" t="str">
        <f t="shared" si="75"/>
        <v/>
      </c>
      <c r="AH24" s="9" t="str">
        <f t="shared" si="76"/>
        <v>X</v>
      </c>
      <c r="AI24" s="9" t="s">
        <v>58</v>
      </c>
      <c r="AJ24" s="9" t="s">
        <v>58</v>
      </c>
      <c r="AK24" s="9" t="s">
        <v>58</v>
      </c>
      <c r="AL24" s="9" t="s">
        <v>58</v>
      </c>
      <c r="AM24" s="9" t="s">
        <v>58</v>
      </c>
      <c r="AN24" s="9" t="s">
        <v>58</v>
      </c>
      <c r="AO24" s="9">
        <v>2</v>
      </c>
      <c r="AP24" s="9" t="str">
        <f t="shared" si="77"/>
        <v/>
      </c>
      <c r="AQ24" s="9" t="str">
        <f t="shared" si="78"/>
        <v/>
      </c>
      <c r="AR24" s="9" t="str">
        <f t="shared" si="79"/>
        <v/>
      </c>
      <c r="AS24" s="9" t="str">
        <f t="shared" si="80"/>
        <v/>
      </c>
      <c r="AT24" s="9" t="str">
        <f t="shared" si="81"/>
        <v/>
      </c>
      <c r="AU24" s="9" t="str">
        <f t="shared" si="82"/>
        <v>X</v>
      </c>
      <c r="AV24" s="9" t="str">
        <f t="shared" si="83"/>
        <v/>
      </c>
      <c r="AW24" s="9" t="str">
        <f t="shared" si="84"/>
        <v/>
      </c>
      <c r="AX24" s="9" t="str">
        <f t="shared" si="85"/>
        <v/>
      </c>
      <c r="AY24" s="9" t="str">
        <f t="shared" si="86"/>
        <v/>
      </c>
      <c r="AZ24" s="9" t="s">
        <v>58</v>
      </c>
      <c r="BA24" s="9" t="s">
        <v>58</v>
      </c>
      <c r="BB24" s="9" t="s">
        <v>58</v>
      </c>
      <c r="BC24" s="9" t="s">
        <v>58</v>
      </c>
      <c r="BD24" s="9" t="s">
        <v>58</v>
      </c>
      <c r="BE24" s="9" t="s">
        <v>58</v>
      </c>
      <c r="BF24" s="9">
        <v>2</v>
      </c>
      <c r="BG24" s="9" t="str">
        <f t="shared" si="87"/>
        <v/>
      </c>
      <c r="BH24" s="9" t="str">
        <f t="shared" si="88"/>
        <v/>
      </c>
      <c r="BI24" s="9" t="str">
        <f t="shared" si="89"/>
        <v>X</v>
      </c>
      <c r="BJ24" s="9" t="str">
        <f t="shared" si="90"/>
        <v>X</v>
      </c>
      <c r="BK24" s="9" t="str">
        <f t="shared" si="91"/>
        <v/>
      </c>
      <c r="BL24" s="9" t="str">
        <f t="shared" si="92"/>
        <v/>
      </c>
      <c r="BM24" s="9" t="str">
        <f t="shared" si="93"/>
        <v>X</v>
      </c>
      <c r="BN24" s="9" t="str">
        <f t="shared" si="94"/>
        <v>X</v>
      </c>
      <c r="BO24" s="9" t="str">
        <f t="shared" si="95"/>
        <v/>
      </c>
      <c r="BP24" s="9" t="str">
        <f t="shared" si="96"/>
        <v>X</v>
      </c>
      <c r="BQ24" s="9" t="s">
        <v>58</v>
      </c>
      <c r="BR24" s="9" t="s">
        <v>58</v>
      </c>
      <c r="BS24" s="9" t="s">
        <v>58</v>
      </c>
      <c r="BT24" s="9" t="s">
        <v>58</v>
      </c>
      <c r="BU24" s="9" t="s">
        <v>58</v>
      </c>
      <c r="BV24" s="9" t="s">
        <v>58</v>
      </c>
      <c r="BW24" s="9">
        <v>2</v>
      </c>
      <c r="BX24" s="9" t="str">
        <f t="shared" si="97"/>
        <v/>
      </c>
      <c r="BY24" s="9" t="str">
        <f t="shared" si="98"/>
        <v/>
      </c>
      <c r="BZ24" s="9" t="str">
        <f t="shared" si="99"/>
        <v>X</v>
      </c>
      <c r="CA24" s="9" t="str">
        <f t="shared" si="100"/>
        <v>X</v>
      </c>
      <c r="CB24" s="9" t="str">
        <f t="shared" si="101"/>
        <v/>
      </c>
      <c r="CC24" s="9" t="str">
        <f t="shared" si="102"/>
        <v/>
      </c>
      <c r="CD24" s="9" t="str">
        <f t="shared" si="103"/>
        <v>X</v>
      </c>
      <c r="CE24" s="9" t="str">
        <f t="shared" si="104"/>
        <v>X</v>
      </c>
      <c r="CF24" s="9" t="str">
        <f t="shared" si="105"/>
        <v/>
      </c>
      <c r="CG24" s="9" t="str">
        <f t="shared" si="106"/>
        <v/>
      </c>
      <c r="CH24" s="9" t="s">
        <v>58</v>
      </c>
      <c r="CI24" s="9" t="s">
        <v>58</v>
      </c>
      <c r="CJ24" s="9" t="s">
        <v>58</v>
      </c>
      <c r="CK24" s="9" t="s">
        <v>58</v>
      </c>
      <c r="CL24" s="9" t="s">
        <v>58</v>
      </c>
      <c r="CM24" s="9" t="s">
        <v>58</v>
      </c>
    </row>
    <row r="25" spans="1:91" x14ac:dyDescent="0.25">
      <c r="A25" t="s">
        <v>87</v>
      </c>
      <c r="B25" s="9" t="s">
        <v>58</v>
      </c>
      <c r="C25" s="9" t="s">
        <v>58</v>
      </c>
      <c r="D25" s="9" t="s">
        <v>58</v>
      </c>
      <c r="E25" s="9" t="s">
        <v>58</v>
      </c>
      <c r="F25" s="9" t="s">
        <v>58</v>
      </c>
      <c r="G25" s="9" t="s">
        <v>58</v>
      </c>
      <c r="H25" s="9" t="str">
        <f t="shared" si="47"/>
        <v>BR</v>
      </c>
      <c r="I25" s="9" t="str">
        <f t="shared" si="48"/>
        <v/>
      </c>
      <c r="J25" s="9" t="str">
        <f t="shared" si="49"/>
        <v>LA</v>
      </c>
      <c r="K25" s="9" t="str">
        <f t="shared" si="50"/>
        <v/>
      </c>
      <c r="L25" s="9" t="str">
        <f t="shared" si="51"/>
        <v>BR</v>
      </c>
      <c r="M25" s="9" t="str">
        <f t="shared" si="52"/>
        <v>BR</v>
      </c>
      <c r="N25" s="9" t="str">
        <f t="shared" si="53"/>
        <v/>
      </c>
      <c r="O25" s="9" t="str">
        <f t="shared" si="54"/>
        <v>BR</v>
      </c>
      <c r="P25" s="9" t="str">
        <f t="shared" si="55"/>
        <v>BR</v>
      </c>
      <c r="Q25" s="9" t="str">
        <f t="shared" si="56"/>
        <v/>
      </c>
      <c r="R25" s="9" t="s">
        <v>58</v>
      </c>
      <c r="S25" s="9" t="s">
        <v>58</v>
      </c>
      <c r="T25" s="9" t="s">
        <v>58</v>
      </c>
      <c r="U25" s="9" t="s">
        <v>58</v>
      </c>
      <c r="V25" s="9" t="s">
        <v>58</v>
      </c>
      <c r="W25" s="9" t="s">
        <v>58</v>
      </c>
      <c r="X25" s="9">
        <v>4</v>
      </c>
      <c r="Y25" s="9" t="str">
        <f t="shared" si="67"/>
        <v/>
      </c>
      <c r="Z25" s="9" t="str">
        <f t="shared" si="68"/>
        <v>X</v>
      </c>
      <c r="AA25" s="9" t="str">
        <f t="shared" si="69"/>
        <v>X</v>
      </c>
      <c r="AB25" s="9" t="str">
        <f t="shared" si="70"/>
        <v>X</v>
      </c>
      <c r="AC25" s="9" t="str">
        <f t="shared" si="71"/>
        <v/>
      </c>
      <c r="AD25" s="9" t="str">
        <f t="shared" si="72"/>
        <v/>
      </c>
      <c r="AE25" s="9" t="str">
        <f t="shared" si="73"/>
        <v>X</v>
      </c>
      <c r="AF25" s="9" t="str">
        <f t="shared" si="74"/>
        <v>X</v>
      </c>
      <c r="AG25" s="9" t="str">
        <f t="shared" si="75"/>
        <v/>
      </c>
      <c r="AH25" s="9" t="str">
        <f t="shared" si="76"/>
        <v>X</v>
      </c>
      <c r="AI25" s="9" t="s">
        <v>58</v>
      </c>
      <c r="AJ25" s="9" t="s">
        <v>58</v>
      </c>
      <c r="AK25" s="9" t="s">
        <v>58</v>
      </c>
      <c r="AL25" s="9" t="s">
        <v>58</v>
      </c>
      <c r="AM25" s="9" t="s">
        <v>58</v>
      </c>
      <c r="AN25" s="9" t="s">
        <v>58</v>
      </c>
      <c r="AO25" s="9">
        <v>4</v>
      </c>
      <c r="AP25" s="9" t="str">
        <f t="shared" si="77"/>
        <v/>
      </c>
      <c r="AQ25" s="9" t="str">
        <f t="shared" si="78"/>
        <v/>
      </c>
      <c r="AR25" s="9" t="str">
        <f t="shared" si="79"/>
        <v/>
      </c>
      <c r="AS25" s="9" t="str">
        <f t="shared" si="80"/>
        <v/>
      </c>
      <c r="AT25" s="9" t="str">
        <f t="shared" si="81"/>
        <v>X</v>
      </c>
      <c r="AU25" s="9" t="str">
        <f t="shared" si="82"/>
        <v/>
      </c>
      <c r="AV25" s="9" t="str">
        <f t="shared" si="83"/>
        <v/>
      </c>
      <c r="AW25" s="9" t="str">
        <f t="shared" si="84"/>
        <v/>
      </c>
      <c r="AX25" s="9" t="str">
        <f t="shared" si="85"/>
        <v>X</v>
      </c>
      <c r="AY25" s="9" t="str">
        <f t="shared" si="86"/>
        <v/>
      </c>
      <c r="AZ25" s="9" t="s">
        <v>58</v>
      </c>
      <c r="BA25" s="9" t="s">
        <v>58</v>
      </c>
      <c r="BB25" s="9" t="s">
        <v>58</v>
      </c>
      <c r="BC25" s="9" t="s">
        <v>58</v>
      </c>
      <c r="BD25" s="9" t="s">
        <v>58</v>
      </c>
      <c r="BE25" s="9" t="s">
        <v>58</v>
      </c>
      <c r="BF25" s="9">
        <v>4</v>
      </c>
      <c r="BG25" s="9" t="str">
        <f t="shared" si="87"/>
        <v/>
      </c>
      <c r="BH25" s="9" t="str">
        <f t="shared" si="88"/>
        <v/>
      </c>
      <c r="BI25" s="9" t="str">
        <f t="shared" si="89"/>
        <v>X</v>
      </c>
      <c r="BJ25" s="9" t="str">
        <f t="shared" si="90"/>
        <v>X</v>
      </c>
      <c r="BK25" s="9" t="str">
        <f t="shared" si="91"/>
        <v/>
      </c>
      <c r="BL25" s="9" t="str">
        <f t="shared" si="92"/>
        <v/>
      </c>
      <c r="BM25" s="9" t="str">
        <f t="shared" si="93"/>
        <v>X</v>
      </c>
      <c r="BN25" s="9" t="str">
        <f t="shared" si="94"/>
        <v>X</v>
      </c>
      <c r="BO25" s="9" t="str">
        <f t="shared" si="95"/>
        <v/>
      </c>
      <c r="BP25" s="9" t="str">
        <f t="shared" si="96"/>
        <v/>
      </c>
      <c r="BQ25" s="9" t="s">
        <v>58</v>
      </c>
      <c r="BR25" s="9" t="s">
        <v>58</v>
      </c>
      <c r="BS25" s="9" t="s">
        <v>58</v>
      </c>
      <c r="BT25" s="9" t="s">
        <v>58</v>
      </c>
      <c r="BU25" s="9" t="s">
        <v>58</v>
      </c>
      <c r="BV25" s="9" t="s">
        <v>58</v>
      </c>
      <c r="BW25" s="9">
        <v>4</v>
      </c>
      <c r="BX25" s="9" t="str">
        <f t="shared" si="97"/>
        <v/>
      </c>
      <c r="BY25" s="9" t="str">
        <f t="shared" si="98"/>
        <v/>
      </c>
      <c r="BZ25" s="9" t="str">
        <f t="shared" si="99"/>
        <v>X</v>
      </c>
      <c r="CA25" s="9" t="str">
        <f t="shared" si="100"/>
        <v>X</v>
      </c>
      <c r="CB25" s="9" t="str">
        <f t="shared" si="101"/>
        <v/>
      </c>
      <c r="CC25" s="9" t="str">
        <f t="shared" si="102"/>
        <v/>
      </c>
      <c r="CD25" s="9" t="str">
        <f t="shared" si="103"/>
        <v>X</v>
      </c>
      <c r="CE25" s="9" t="str">
        <f t="shared" si="104"/>
        <v>X</v>
      </c>
      <c r="CF25" s="9" t="str">
        <f t="shared" si="105"/>
        <v/>
      </c>
      <c r="CG25" s="9" t="str">
        <f t="shared" si="106"/>
        <v/>
      </c>
      <c r="CH25" s="9" t="s">
        <v>58</v>
      </c>
      <c r="CI25" s="9" t="s">
        <v>58</v>
      </c>
      <c r="CJ25" s="9" t="s">
        <v>58</v>
      </c>
      <c r="CK25" s="9" t="s">
        <v>58</v>
      </c>
      <c r="CL25" s="9" t="s">
        <v>58</v>
      </c>
      <c r="CM25" s="9" t="s">
        <v>58</v>
      </c>
    </row>
    <row r="26" spans="1:91" x14ac:dyDescent="0.25">
      <c r="A26" t="s">
        <v>88</v>
      </c>
      <c r="B26" s="9" t="s">
        <v>58</v>
      </c>
      <c r="C26" s="9" t="s">
        <v>58</v>
      </c>
      <c r="D26" s="9" t="s">
        <v>58</v>
      </c>
      <c r="E26" s="9" t="s">
        <v>58</v>
      </c>
      <c r="F26" s="9" t="s">
        <v>58</v>
      </c>
      <c r="G26" s="9" t="s">
        <v>58</v>
      </c>
      <c r="H26" s="9" t="str">
        <f t="shared" si="47"/>
        <v/>
      </c>
      <c r="I26" s="9" t="str">
        <f t="shared" si="48"/>
        <v/>
      </c>
      <c r="J26" s="9" t="str">
        <f t="shared" si="49"/>
        <v>BR</v>
      </c>
      <c r="K26" s="9" t="str">
        <f t="shared" si="50"/>
        <v/>
      </c>
      <c r="L26" s="9" t="str">
        <f t="shared" si="51"/>
        <v/>
      </c>
      <c r="M26" s="9" t="str">
        <f t="shared" si="52"/>
        <v>BR</v>
      </c>
      <c r="N26" s="9" t="str">
        <f t="shared" si="53"/>
        <v/>
      </c>
      <c r="O26" s="9" t="str">
        <f t="shared" si="54"/>
        <v>LA</v>
      </c>
      <c r="P26" s="9" t="str">
        <f t="shared" si="55"/>
        <v/>
      </c>
      <c r="Q26" s="9" t="str">
        <f t="shared" si="56"/>
        <v/>
      </c>
      <c r="R26" s="9" t="s">
        <v>58</v>
      </c>
      <c r="S26" s="9" t="s">
        <v>58</v>
      </c>
      <c r="T26" s="9" t="s">
        <v>58</v>
      </c>
      <c r="U26" s="9" t="s">
        <v>58</v>
      </c>
      <c r="V26" s="9" t="s">
        <v>58</v>
      </c>
      <c r="W26" s="9" t="s">
        <v>58</v>
      </c>
      <c r="X26" s="9">
        <v>6</v>
      </c>
      <c r="Y26" s="9" t="str">
        <f t="shared" si="67"/>
        <v>X</v>
      </c>
      <c r="Z26" s="9" t="str">
        <f t="shared" si="68"/>
        <v>X</v>
      </c>
      <c r="AA26" s="9" t="str">
        <f t="shared" si="69"/>
        <v>X</v>
      </c>
      <c r="AB26" s="9" t="str">
        <f t="shared" si="70"/>
        <v>X</v>
      </c>
      <c r="AC26" s="9" t="str">
        <f t="shared" si="71"/>
        <v/>
      </c>
      <c r="AD26" s="9" t="str">
        <f t="shared" si="72"/>
        <v/>
      </c>
      <c r="AE26" s="9" t="str">
        <f t="shared" si="73"/>
        <v>X</v>
      </c>
      <c r="AF26" s="9" t="str">
        <f t="shared" si="74"/>
        <v>X</v>
      </c>
      <c r="AG26" s="9" t="str">
        <f t="shared" si="75"/>
        <v/>
      </c>
      <c r="AH26" s="9" t="str">
        <f t="shared" si="76"/>
        <v>X</v>
      </c>
      <c r="AI26" s="9" t="s">
        <v>58</v>
      </c>
      <c r="AJ26" s="9" t="s">
        <v>58</v>
      </c>
      <c r="AK26" s="9" t="s">
        <v>58</v>
      </c>
      <c r="AL26" s="9" t="s">
        <v>58</v>
      </c>
      <c r="AM26" s="9" t="s">
        <v>58</v>
      </c>
      <c r="AN26" s="9" t="s">
        <v>58</v>
      </c>
      <c r="AO26" s="9">
        <v>6</v>
      </c>
      <c r="AP26" s="9" t="str">
        <f t="shared" si="77"/>
        <v/>
      </c>
      <c r="AQ26" s="9" t="str">
        <f t="shared" si="78"/>
        <v/>
      </c>
      <c r="AR26" s="9" t="str">
        <f t="shared" si="79"/>
        <v/>
      </c>
      <c r="AS26" s="9" t="str">
        <f t="shared" si="80"/>
        <v>X</v>
      </c>
      <c r="AT26" s="9" t="str">
        <f t="shared" si="81"/>
        <v/>
      </c>
      <c r="AU26" s="9" t="str">
        <f t="shared" si="82"/>
        <v/>
      </c>
      <c r="AV26" s="9" t="str">
        <f t="shared" si="83"/>
        <v/>
      </c>
      <c r="AW26" s="9" t="str">
        <f t="shared" si="84"/>
        <v>X</v>
      </c>
      <c r="AX26" s="9" t="str">
        <f t="shared" si="85"/>
        <v/>
      </c>
      <c r="AY26" s="9" t="str">
        <f t="shared" si="86"/>
        <v/>
      </c>
      <c r="AZ26" s="9" t="s">
        <v>58</v>
      </c>
      <c r="BA26" s="9" t="s">
        <v>58</v>
      </c>
      <c r="BB26" s="9" t="s">
        <v>58</v>
      </c>
      <c r="BC26" s="9" t="s">
        <v>58</v>
      </c>
      <c r="BD26" s="9" t="s">
        <v>58</v>
      </c>
      <c r="BE26" s="9" t="s">
        <v>58</v>
      </c>
      <c r="BF26" s="9">
        <v>6</v>
      </c>
      <c r="BG26" s="9" t="str">
        <f t="shared" si="87"/>
        <v/>
      </c>
      <c r="BH26" s="9" t="str">
        <f t="shared" si="88"/>
        <v/>
      </c>
      <c r="BI26" s="9" t="str">
        <f t="shared" si="89"/>
        <v>X</v>
      </c>
      <c r="BJ26" s="9" t="str">
        <f t="shared" si="90"/>
        <v>X</v>
      </c>
      <c r="BK26" s="9" t="str">
        <f t="shared" si="91"/>
        <v/>
      </c>
      <c r="BL26" s="9" t="str">
        <f t="shared" si="92"/>
        <v/>
      </c>
      <c r="BM26" s="9" t="str">
        <f t="shared" si="93"/>
        <v>X</v>
      </c>
      <c r="BN26" s="9" t="str">
        <f t="shared" si="94"/>
        <v>X</v>
      </c>
      <c r="BO26" s="9" t="str">
        <f t="shared" si="95"/>
        <v/>
      </c>
      <c r="BP26" s="9" t="str">
        <f t="shared" si="96"/>
        <v/>
      </c>
      <c r="BQ26" s="9" t="s">
        <v>58</v>
      </c>
      <c r="BR26" s="9" t="s">
        <v>58</v>
      </c>
      <c r="BS26" s="9" t="s">
        <v>58</v>
      </c>
      <c r="BT26" s="9" t="s">
        <v>58</v>
      </c>
      <c r="BU26" s="9" t="s">
        <v>58</v>
      </c>
      <c r="BV26" s="9" t="s">
        <v>58</v>
      </c>
      <c r="BW26" s="9">
        <v>6</v>
      </c>
      <c r="BX26" s="9" t="str">
        <f t="shared" si="97"/>
        <v/>
      </c>
      <c r="BY26" s="9" t="str">
        <f t="shared" si="98"/>
        <v/>
      </c>
      <c r="BZ26" s="9" t="str">
        <f t="shared" si="99"/>
        <v/>
      </c>
      <c r="CA26" s="9" t="str">
        <f t="shared" si="100"/>
        <v/>
      </c>
      <c r="CB26" s="9" t="str">
        <f t="shared" si="101"/>
        <v/>
      </c>
      <c r="CC26" s="9" t="str">
        <f t="shared" si="102"/>
        <v/>
      </c>
      <c r="CD26" s="9" t="str">
        <f t="shared" si="103"/>
        <v/>
      </c>
      <c r="CE26" s="9" t="str">
        <f t="shared" si="104"/>
        <v/>
      </c>
      <c r="CF26" s="9" t="str">
        <f t="shared" si="105"/>
        <v/>
      </c>
      <c r="CG26" s="9" t="str">
        <f t="shared" si="106"/>
        <v/>
      </c>
      <c r="CH26" s="9" t="s">
        <v>58</v>
      </c>
      <c r="CI26" s="9" t="s">
        <v>58</v>
      </c>
      <c r="CJ26" s="9" t="s">
        <v>58</v>
      </c>
      <c r="CK26" s="9" t="s">
        <v>58</v>
      </c>
      <c r="CL26" s="9" t="s">
        <v>58</v>
      </c>
      <c r="CM26" s="9" t="s">
        <v>58</v>
      </c>
    </row>
    <row r="27" spans="1:91" x14ac:dyDescent="0.25">
      <c r="A27" t="s">
        <v>89</v>
      </c>
      <c r="B27" s="9" t="s">
        <v>58</v>
      </c>
      <c r="C27" s="9" t="s">
        <v>58</v>
      </c>
      <c r="D27" s="9" t="s">
        <v>58</v>
      </c>
      <c r="E27" s="9" t="s">
        <v>58</v>
      </c>
      <c r="F27" s="9" t="s">
        <v>58</v>
      </c>
      <c r="G27" s="9" t="s">
        <v>58</v>
      </c>
      <c r="H27" s="9" t="str">
        <f t="shared" si="47"/>
        <v/>
      </c>
      <c r="I27" s="9" t="str">
        <f t="shared" si="48"/>
        <v>BR</v>
      </c>
      <c r="J27" s="9" t="str">
        <f t="shared" si="49"/>
        <v>LA</v>
      </c>
      <c r="K27" s="9" t="str">
        <f t="shared" si="50"/>
        <v/>
      </c>
      <c r="L27" s="9" t="str">
        <f t="shared" si="51"/>
        <v/>
      </c>
      <c r="M27" s="9" t="str">
        <f t="shared" si="52"/>
        <v/>
      </c>
      <c r="N27" s="9" t="str">
        <f t="shared" si="53"/>
        <v/>
      </c>
      <c r="O27" s="9" t="str">
        <f t="shared" si="54"/>
        <v>BR</v>
      </c>
      <c r="P27" s="9" t="str">
        <f t="shared" si="55"/>
        <v>BR</v>
      </c>
      <c r="Q27" s="9" t="str">
        <f t="shared" si="56"/>
        <v/>
      </c>
      <c r="R27" s="9" t="s">
        <v>58</v>
      </c>
      <c r="S27" s="9" t="s">
        <v>58</v>
      </c>
      <c r="T27" s="9" t="s">
        <v>58</v>
      </c>
      <c r="U27" s="9" t="s">
        <v>58</v>
      </c>
      <c r="V27" s="9" t="s">
        <v>58</v>
      </c>
      <c r="W27" s="9" t="s">
        <v>58</v>
      </c>
      <c r="X27" s="9">
        <v>8</v>
      </c>
      <c r="Y27" s="9" t="str">
        <f t="shared" si="67"/>
        <v/>
      </c>
      <c r="Z27" s="9" t="str">
        <f t="shared" si="68"/>
        <v>X</v>
      </c>
      <c r="AA27" s="9" t="str">
        <f t="shared" si="69"/>
        <v>X</v>
      </c>
      <c r="AB27" s="9" t="str">
        <f t="shared" si="70"/>
        <v>X</v>
      </c>
      <c r="AC27" s="9" t="str">
        <f t="shared" si="71"/>
        <v>X</v>
      </c>
      <c r="AD27" s="9" t="str">
        <f t="shared" si="72"/>
        <v/>
      </c>
      <c r="AE27" s="9" t="str">
        <f t="shared" si="73"/>
        <v>X</v>
      </c>
      <c r="AF27" s="9" t="str">
        <f t="shared" si="74"/>
        <v>X</v>
      </c>
      <c r="AG27" s="9" t="str">
        <f t="shared" si="75"/>
        <v/>
      </c>
      <c r="AH27" s="9" t="str">
        <f t="shared" si="76"/>
        <v/>
      </c>
      <c r="AI27" s="9" t="s">
        <v>58</v>
      </c>
      <c r="AJ27" s="9" t="s">
        <v>58</v>
      </c>
      <c r="AK27" s="9" t="s">
        <v>58</v>
      </c>
      <c r="AL27" s="9" t="s">
        <v>58</v>
      </c>
      <c r="AM27" s="9" t="s">
        <v>58</v>
      </c>
      <c r="AN27" s="9" t="s">
        <v>58</v>
      </c>
      <c r="AO27" s="9">
        <v>8</v>
      </c>
      <c r="AP27" s="9" t="str">
        <f t="shared" si="77"/>
        <v/>
      </c>
      <c r="AQ27" s="9" t="str">
        <f t="shared" si="78"/>
        <v/>
      </c>
      <c r="AR27" s="9" t="str">
        <f t="shared" si="79"/>
        <v/>
      </c>
      <c r="AS27" s="9" t="str">
        <f t="shared" si="80"/>
        <v/>
      </c>
      <c r="AT27" s="9" t="str">
        <f t="shared" si="81"/>
        <v/>
      </c>
      <c r="AU27" s="9" t="str">
        <f t="shared" si="82"/>
        <v/>
      </c>
      <c r="AV27" s="9" t="str">
        <f t="shared" si="83"/>
        <v>X</v>
      </c>
      <c r="AW27" s="9" t="str">
        <f t="shared" si="84"/>
        <v/>
      </c>
      <c r="AX27" s="9" t="str">
        <f t="shared" si="85"/>
        <v/>
      </c>
      <c r="AY27" s="9" t="str">
        <f t="shared" si="86"/>
        <v/>
      </c>
      <c r="AZ27" s="9" t="s">
        <v>58</v>
      </c>
      <c r="BA27" s="9" t="s">
        <v>58</v>
      </c>
      <c r="BB27" s="9" t="s">
        <v>58</v>
      </c>
      <c r="BC27" s="9" t="s">
        <v>58</v>
      </c>
      <c r="BD27" s="9" t="s">
        <v>58</v>
      </c>
      <c r="BE27" s="9" t="s">
        <v>58</v>
      </c>
      <c r="BF27" s="9">
        <v>8</v>
      </c>
      <c r="BG27" s="9" t="str">
        <f t="shared" si="87"/>
        <v/>
      </c>
      <c r="BH27" s="9" t="str">
        <f t="shared" si="88"/>
        <v/>
      </c>
      <c r="BI27" s="9" t="str">
        <f t="shared" si="89"/>
        <v>X</v>
      </c>
      <c r="BJ27" s="9" t="str">
        <f t="shared" si="90"/>
        <v>X</v>
      </c>
      <c r="BK27" s="9" t="str">
        <f t="shared" si="91"/>
        <v>X</v>
      </c>
      <c r="BL27" s="9" t="str">
        <f t="shared" si="92"/>
        <v/>
      </c>
      <c r="BM27" s="9" t="str">
        <f t="shared" si="93"/>
        <v>X</v>
      </c>
      <c r="BN27" s="9" t="str">
        <f t="shared" si="94"/>
        <v>X</v>
      </c>
      <c r="BO27" s="9" t="str">
        <f t="shared" si="95"/>
        <v/>
      </c>
      <c r="BP27" s="9" t="str">
        <f t="shared" si="96"/>
        <v/>
      </c>
      <c r="BQ27" s="9" t="s">
        <v>58</v>
      </c>
      <c r="BR27" s="9" t="s">
        <v>58</v>
      </c>
      <c r="BS27" s="9" t="s">
        <v>58</v>
      </c>
      <c r="BT27" s="9" t="s">
        <v>58</v>
      </c>
      <c r="BU27" s="9" t="s">
        <v>58</v>
      </c>
      <c r="BV27" s="9" t="s">
        <v>58</v>
      </c>
      <c r="BW27" s="9">
        <v>8</v>
      </c>
      <c r="BX27" s="9" t="str">
        <f t="shared" si="97"/>
        <v/>
      </c>
      <c r="BY27" s="9" t="str">
        <f t="shared" si="98"/>
        <v/>
      </c>
      <c r="BZ27" s="9" t="str">
        <f t="shared" si="99"/>
        <v/>
      </c>
      <c r="CA27" s="9" t="str">
        <f t="shared" si="100"/>
        <v/>
      </c>
      <c r="CB27" s="9" t="str">
        <f t="shared" si="101"/>
        <v/>
      </c>
      <c r="CC27" s="9" t="str">
        <f t="shared" si="102"/>
        <v/>
      </c>
      <c r="CD27" s="9" t="str">
        <f t="shared" si="103"/>
        <v/>
      </c>
      <c r="CE27" s="9" t="str">
        <f t="shared" si="104"/>
        <v/>
      </c>
      <c r="CF27" s="9" t="str">
        <f t="shared" si="105"/>
        <v/>
      </c>
      <c r="CG27" s="9" t="str">
        <f t="shared" si="106"/>
        <v/>
      </c>
      <c r="CH27" s="9" t="s">
        <v>58</v>
      </c>
      <c r="CI27" s="9" t="s">
        <v>58</v>
      </c>
      <c r="CJ27" s="9" t="s">
        <v>58</v>
      </c>
      <c r="CK27" s="9" t="s">
        <v>58</v>
      </c>
      <c r="CL27" s="9" t="s">
        <v>58</v>
      </c>
      <c r="CM27" s="9" t="s">
        <v>58</v>
      </c>
    </row>
    <row r="28" spans="1:91" x14ac:dyDescent="0.25">
      <c r="A28" t="s">
        <v>86</v>
      </c>
      <c r="B28" s="9" t="s">
        <v>58</v>
      </c>
      <c r="C28" s="9" t="s">
        <v>58</v>
      </c>
      <c r="D28" s="9" t="s">
        <v>58</v>
      </c>
      <c r="E28" s="9" t="s">
        <v>58</v>
      </c>
      <c r="F28" s="9" t="s">
        <v>58</v>
      </c>
      <c r="G28" s="9" t="s">
        <v>58</v>
      </c>
      <c r="H28" s="9" t="str">
        <f t="shared" si="47"/>
        <v/>
      </c>
      <c r="I28" s="9" t="str">
        <f t="shared" si="48"/>
        <v/>
      </c>
      <c r="J28" s="9" t="str">
        <f t="shared" si="49"/>
        <v>BR</v>
      </c>
      <c r="K28" s="9" t="str">
        <f t="shared" si="50"/>
        <v/>
      </c>
      <c r="L28" s="9" t="str">
        <f t="shared" si="51"/>
        <v>BR</v>
      </c>
      <c r="M28" s="9" t="str">
        <f t="shared" si="52"/>
        <v/>
      </c>
      <c r="N28" s="9" t="str">
        <f t="shared" si="53"/>
        <v/>
      </c>
      <c r="O28" s="9" t="str">
        <f t="shared" si="54"/>
        <v>LA</v>
      </c>
      <c r="P28" s="9" t="str">
        <f t="shared" si="55"/>
        <v/>
      </c>
      <c r="Q28" s="9" t="str">
        <f t="shared" si="56"/>
        <v/>
      </c>
      <c r="R28" s="9" t="s">
        <v>58</v>
      </c>
      <c r="S28" s="9" t="s">
        <v>58</v>
      </c>
      <c r="T28" s="9" t="s">
        <v>58</v>
      </c>
      <c r="U28" s="9" t="s">
        <v>58</v>
      </c>
      <c r="V28" s="9" t="s">
        <v>58</v>
      </c>
      <c r="W28" s="9" t="s">
        <v>58</v>
      </c>
      <c r="X28" s="9">
        <v>10</v>
      </c>
      <c r="Y28" s="9" t="str">
        <f t="shared" si="67"/>
        <v>X</v>
      </c>
      <c r="Z28" s="9" t="str">
        <f t="shared" si="68"/>
        <v>X</v>
      </c>
      <c r="AA28" s="9" t="str">
        <f t="shared" si="69"/>
        <v>X</v>
      </c>
      <c r="AB28" s="9" t="str">
        <f t="shared" si="70"/>
        <v>X</v>
      </c>
      <c r="AC28" s="9" t="str">
        <f t="shared" si="71"/>
        <v>X</v>
      </c>
      <c r="AD28" s="9" t="str">
        <f t="shared" si="72"/>
        <v/>
      </c>
      <c r="AE28" s="9" t="str">
        <f t="shared" si="73"/>
        <v>X</v>
      </c>
      <c r="AF28" s="9" t="str">
        <f t="shared" si="74"/>
        <v>X</v>
      </c>
      <c r="AG28" s="9" t="str">
        <f t="shared" si="75"/>
        <v>X</v>
      </c>
      <c r="AH28" s="9" t="str">
        <f t="shared" si="76"/>
        <v/>
      </c>
      <c r="AI28" s="9" t="s">
        <v>58</v>
      </c>
      <c r="AJ28" s="9" t="s">
        <v>58</v>
      </c>
      <c r="AK28" s="9" t="s">
        <v>58</v>
      </c>
      <c r="AL28" s="9" t="s">
        <v>58</v>
      </c>
      <c r="AM28" s="9" t="s">
        <v>58</v>
      </c>
      <c r="AN28" s="9" t="s">
        <v>58</v>
      </c>
      <c r="AO28" s="9">
        <v>10</v>
      </c>
      <c r="AP28" s="9" t="str">
        <f t="shared" si="77"/>
        <v/>
      </c>
      <c r="AQ28" s="9" t="str">
        <f t="shared" si="78"/>
        <v/>
      </c>
      <c r="AR28" s="9" t="str">
        <f t="shared" si="79"/>
        <v/>
      </c>
      <c r="AS28" s="9" t="str">
        <f t="shared" si="80"/>
        <v/>
      </c>
      <c r="AT28" s="9" t="str">
        <f t="shared" si="81"/>
        <v/>
      </c>
      <c r="AU28" s="9" t="str">
        <f t="shared" si="82"/>
        <v/>
      </c>
      <c r="AV28" s="9" t="str">
        <f t="shared" si="83"/>
        <v/>
      </c>
      <c r="AW28" s="9" t="str">
        <f t="shared" si="84"/>
        <v/>
      </c>
      <c r="AX28" s="9" t="str">
        <f t="shared" si="85"/>
        <v/>
      </c>
      <c r="AY28" s="9" t="str">
        <f t="shared" si="86"/>
        <v/>
      </c>
      <c r="AZ28" s="9" t="s">
        <v>58</v>
      </c>
      <c r="BA28" s="9" t="s">
        <v>58</v>
      </c>
      <c r="BB28" s="9" t="s">
        <v>58</v>
      </c>
      <c r="BC28" s="9" t="s">
        <v>58</v>
      </c>
      <c r="BD28" s="9" t="s">
        <v>58</v>
      </c>
      <c r="BE28" s="9" t="s">
        <v>58</v>
      </c>
      <c r="BF28" s="9">
        <v>10</v>
      </c>
      <c r="BG28" s="9" t="str">
        <f t="shared" si="87"/>
        <v/>
      </c>
      <c r="BH28" s="9" t="str">
        <f t="shared" si="88"/>
        <v/>
      </c>
      <c r="BI28" s="9" t="str">
        <f t="shared" si="89"/>
        <v/>
      </c>
      <c r="BJ28" s="9" t="str">
        <f t="shared" si="90"/>
        <v/>
      </c>
      <c r="BK28" s="9" t="str">
        <f t="shared" si="91"/>
        <v/>
      </c>
      <c r="BL28" s="9" t="str">
        <f t="shared" si="92"/>
        <v/>
      </c>
      <c r="BM28" s="9" t="str">
        <f t="shared" si="93"/>
        <v/>
      </c>
      <c r="BN28" s="9" t="str">
        <f t="shared" si="94"/>
        <v/>
      </c>
      <c r="BO28" s="9" t="str">
        <f t="shared" si="95"/>
        <v/>
      </c>
      <c r="BP28" s="9" t="str">
        <f t="shared" si="96"/>
        <v/>
      </c>
      <c r="BQ28" s="9" t="s">
        <v>58</v>
      </c>
      <c r="BR28" s="9" t="s">
        <v>58</v>
      </c>
      <c r="BS28" s="9" t="s">
        <v>58</v>
      </c>
      <c r="BT28" s="9" t="s">
        <v>58</v>
      </c>
      <c r="BU28" s="9" t="s">
        <v>58</v>
      </c>
      <c r="BV28" s="9" t="s">
        <v>58</v>
      </c>
      <c r="BW28" s="9">
        <v>10</v>
      </c>
      <c r="BX28" s="9" t="str">
        <f t="shared" si="97"/>
        <v/>
      </c>
      <c r="BY28" s="9" t="str">
        <f t="shared" si="98"/>
        <v/>
      </c>
      <c r="BZ28" s="9" t="str">
        <f t="shared" si="99"/>
        <v/>
      </c>
      <c r="CA28" s="9" t="str">
        <f t="shared" si="100"/>
        <v/>
      </c>
      <c r="CB28" s="9" t="str">
        <f t="shared" si="101"/>
        <v/>
      </c>
      <c r="CC28" s="9" t="str">
        <f t="shared" si="102"/>
        <v/>
      </c>
      <c r="CD28" s="9" t="str">
        <f t="shared" si="103"/>
        <v/>
      </c>
      <c r="CE28" s="9" t="str">
        <f t="shared" si="104"/>
        <v/>
      </c>
      <c r="CF28" s="9" t="str">
        <f t="shared" si="105"/>
        <v/>
      </c>
      <c r="CG28" s="9" t="str">
        <f t="shared" si="106"/>
        <v/>
      </c>
      <c r="CH28" s="9" t="s">
        <v>58</v>
      </c>
      <c r="CI28" s="9" t="s">
        <v>58</v>
      </c>
      <c r="CJ28" s="9" t="s">
        <v>58</v>
      </c>
      <c r="CK28" s="9" t="s">
        <v>58</v>
      </c>
      <c r="CL28" s="9" t="s">
        <v>58</v>
      </c>
      <c r="CM28" s="9" t="s">
        <v>58</v>
      </c>
    </row>
    <row r="29" spans="1:91" x14ac:dyDescent="0.25">
      <c r="A29" t="s">
        <v>90</v>
      </c>
      <c r="B29" s="9" t="s">
        <v>58</v>
      </c>
      <c r="C29" s="9" t="s">
        <v>58</v>
      </c>
      <c r="D29" s="9" t="s">
        <v>58</v>
      </c>
      <c r="E29" s="9" t="s">
        <v>58</v>
      </c>
      <c r="F29" s="9" t="s">
        <v>58</v>
      </c>
      <c r="G29" s="9" t="s">
        <v>58</v>
      </c>
      <c r="H29" s="9" t="str">
        <f t="shared" si="47"/>
        <v>BR</v>
      </c>
      <c r="I29" s="9" t="str">
        <f t="shared" si="48"/>
        <v/>
      </c>
      <c r="J29" s="9" t="str">
        <f t="shared" si="49"/>
        <v>LA</v>
      </c>
      <c r="K29" s="9" t="str">
        <f t="shared" si="50"/>
        <v/>
      </c>
      <c r="L29" s="9" t="str">
        <f t="shared" si="51"/>
        <v>BR</v>
      </c>
      <c r="M29" s="9" t="str">
        <f t="shared" si="52"/>
        <v>BR</v>
      </c>
      <c r="N29" s="9" t="str">
        <f t="shared" si="53"/>
        <v/>
      </c>
      <c r="O29" s="9" t="str">
        <f t="shared" si="54"/>
        <v>BR</v>
      </c>
      <c r="P29" s="9" t="str">
        <f t="shared" si="55"/>
        <v/>
      </c>
      <c r="Q29" s="9" t="str">
        <f t="shared" si="56"/>
        <v>BR</v>
      </c>
      <c r="R29" s="9" t="s">
        <v>58</v>
      </c>
      <c r="S29" s="9" t="s">
        <v>58</v>
      </c>
      <c r="T29" s="9" t="s">
        <v>58</v>
      </c>
      <c r="U29" s="9" t="s">
        <v>58</v>
      </c>
      <c r="V29" s="9" t="s">
        <v>58</v>
      </c>
      <c r="W29" s="9" t="s">
        <v>58</v>
      </c>
      <c r="X29" s="9">
        <v>12</v>
      </c>
      <c r="Y29" s="9" t="str">
        <f t="shared" si="67"/>
        <v>X</v>
      </c>
      <c r="Z29" s="9" t="str">
        <f t="shared" si="68"/>
        <v>X</v>
      </c>
      <c r="AA29" s="9" t="str">
        <f t="shared" si="69"/>
        <v>X</v>
      </c>
      <c r="AB29" s="9" t="str">
        <f t="shared" si="70"/>
        <v>X</v>
      </c>
      <c r="AC29" s="9" t="str">
        <f t="shared" si="71"/>
        <v>X</v>
      </c>
      <c r="AD29" s="9" t="str">
        <f t="shared" si="72"/>
        <v/>
      </c>
      <c r="AE29" s="9" t="str">
        <f t="shared" si="73"/>
        <v>X</v>
      </c>
      <c r="AF29" s="9" t="str">
        <f t="shared" si="74"/>
        <v>X</v>
      </c>
      <c r="AG29" s="9" t="str">
        <f t="shared" si="75"/>
        <v/>
      </c>
      <c r="AH29" s="9" t="str">
        <f t="shared" si="76"/>
        <v/>
      </c>
      <c r="AI29" s="9" t="s">
        <v>58</v>
      </c>
      <c r="AJ29" s="9" t="s">
        <v>58</v>
      </c>
      <c r="AK29" s="9" t="s">
        <v>58</v>
      </c>
      <c r="AL29" s="9" t="s">
        <v>58</v>
      </c>
      <c r="AM29" s="9" t="s">
        <v>58</v>
      </c>
      <c r="AN29" s="9" t="s">
        <v>58</v>
      </c>
      <c r="AO29" s="9">
        <v>12</v>
      </c>
      <c r="AP29" s="9" t="str">
        <f t="shared" si="77"/>
        <v/>
      </c>
      <c r="AQ29" s="9" t="str">
        <f t="shared" si="78"/>
        <v/>
      </c>
      <c r="AR29" s="9" t="str">
        <f t="shared" si="79"/>
        <v/>
      </c>
      <c r="AS29" s="9" t="str">
        <f t="shared" si="80"/>
        <v/>
      </c>
      <c r="AT29" s="9" t="str">
        <f t="shared" si="81"/>
        <v/>
      </c>
      <c r="AU29" s="9" t="str">
        <f t="shared" si="82"/>
        <v/>
      </c>
      <c r="AV29" s="9" t="str">
        <f t="shared" si="83"/>
        <v/>
      </c>
      <c r="AW29" s="9" t="str">
        <f t="shared" si="84"/>
        <v/>
      </c>
      <c r="AX29" s="9" t="str">
        <f t="shared" si="85"/>
        <v/>
      </c>
      <c r="AY29" s="9" t="str">
        <f t="shared" si="86"/>
        <v/>
      </c>
      <c r="AZ29" s="9" t="s">
        <v>58</v>
      </c>
      <c r="BA29" s="9" t="s">
        <v>58</v>
      </c>
      <c r="BB29" s="9" t="s">
        <v>58</v>
      </c>
      <c r="BC29" s="9" t="s">
        <v>58</v>
      </c>
      <c r="BD29" s="9" t="s">
        <v>58</v>
      </c>
      <c r="BE29" s="9" t="s">
        <v>58</v>
      </c>
      <c r="BF29" s="9">
        <v>12</v>
      </c>
      <c r="BG29" s="9" t="str">
        <f t="shared" si="87"/>
        <v/>
      </c>
      <c r="BH29" s="9" t="str">
        <f t="shared" si="88"/>
        <v/>
      </c>
      <c r="BI29" s="9" t="str">
        <f t="shared" si="89"/>
        <v/>
      </c>
      <c r="BJ29" s="9" t="str">
        <f t="shared" si="90"/>
        <v/>
      </c>
      <c r="BK29" s="9" t="str">
        <f t="shared" si="91"/>
        <v/>
      </c>
      <c r="BL29" s="9" t="str">
        <f t="shared" si="92"/>
        <v/>
      </c>
      <c r="BM29" s="9" t="str">
        <f t="shared" si="93"/>
        <v/>
      </c>
      <c r="BN29" s="9" t="str">
        <f t="shared" si="94"/>
        <v/>
      </c>
      <c r="BO29" s="9" t="str">
        <f t="shared" si="95"/>
        <v/>
      </c>
      <c r="BP29" s="9" t="str">
        <f t="shared" si="96"/>
        <v/>
      </c>
      <c r="BQ29" s="9" t="s">
        <v>58</v>
      </c>
      <c r="BR29" s="9" t="s">
        <v>58</v>
      </c>
      <c r="BS29" s="9" t="s">
        <v>58</v>
      </c>
      <c r="BT29" s="9" t="s">
        <v>58</v>
      </c>
      <c r="BU29" s="9" t="s">
        <v>58</v>
      </c>
      <c r="BV29" s="9" t="s">
        <v>58</v>
      </c>
      <c r="BW29" s="9">
        <v>12</v>
      </c>
      <c r="BX29" s="9" t="str">
        <f t="shared" si="97"/>
        <v/>
      </c>
      <c r="BY29" s="9" t="str">
        <f t="shared" si="98"/>
        <v/>
      </c>
      <c r="BZ29" s="9" t="str">
        <f t="shared" si="99"/>
        <v/>
      </c>
      <c r="CA29" s="9" t="str">
        <f t="shared" si="100"/>
        <v/>
      </c>
      <c r="CB29" s="9" t="str">
        <f t="shared" si="101"/>
        <v/>
      </c>
      <c r="CC29" s="9" t="str">
        <f t="shared" si="102"/>
        <v/>
      </c>
      <c r="CD29" s="9" t="str">
        <f t="shared" si="103"/>
        <v/>
      </c>
      <c r="CE29" s="9" t="str">
        <f t="shared" si="104"/>
        <v/>
      </c>
      <c r="CF29" s="9" t="str">
        <f t="shared" si="105"/>
        <v/>
      </c>
      <c r="CG29" s="9" t="str">
        <f t="shared" si="106"/>
        <v/>
      </c>
      <c r="CH29" s="9" t="s">
        <v>58</v>
      </c>
      <c r="CI29" s="9" t="s">
        <v>58</v>
      </c>
      <c r="CJ29" s="9" t="s">
        <v>58</v>
      </c>
      <c r="CK29" s="9" t="s">
        <v>58</v>
      </c>
      <c r="CL29" s="9" t="s">
        <v>58</v>
      </c>
      <c r="CM29" s="9" t="s">
        <v>58</v>
      </c>
    </row>
    <row r="30" spans="1:91" x14ac:dyDescent="0.25">
      <c r="A30" t="s">
        <v>91</v>
      </c>
      <c r="B30" s="9" t="s">
        <v>58</v>
      </c>
      <c r="C30" s="9" t="s">
        <v>58</v>
      </c>
      <c r="D30" s="9" t="s">
        <v>58</v>
      </c>
      <c r="E30" s="9" t="s">
        <v>58</v>
      </c>
      <c r="F30" s="9" t="s">
        <v>58</v>
      </c>
      <c r="G30" s="9" t="s">
        <v>58</v>
      </c>
      <c r="H30" s="9" t="str">
        <f t="shared" si="47"/>
        <v>BR</v>
      </c>
      <c r="I30" s="9" t="str">
        <f t="shared" si="48"/>
        <v/>
      </c>
      <c r="J30" s="9" t="str">
        <f t="shared" si="49"/>
        <v>BR</v>
      </c>
      <c r="K30" s="9" t="str">
        <f t="shared" si="50"/>
        <v/>
      </c>
      <c r="L30" s="9" t="str">
        <f t="shared" si="51"/>
        <v/>
      </c>
      <c r="M30" s="9" t="str">
        <f t="shared" si="52"/>
        <v>BR</v>
      </c>
      <c r="N30" s="9" t="str">
        <f t="shared" si="53"/>
        <v/>
      </c>
      <c r="O30" s="9" t="str">
        <f t="shared" si="54"/>
        <v>LA</v>
      </c>
      <c r="P30" s="9" t="str">
        <f t="shared" si="55"/>
        <v/>
      </c>
      <c r="Q30" s="9" t="str">
        <f t="shared" si="56"/>
        <v/>
      </c>
      <c r="R30" s="9" t="s">
        <v>58</v>
      </c>
      <c r="S30" s="9" t="s">
        <v>58</v>
      </c>
      <c r="T30" s="9" t="s">
        <v>58</v>
      </c>
      <c r="U30" s="9" t="s">
        <v>58</v>
      </c>
      <c r="V30" s="9" t="s">
        <v>58</v>
      </c>
      <c r="W30" s="9" t="s">
        <v>58</v>
      </c>
      <c r="X30" s="9">
        <v>14</v>
      </c>
      <c r="Y30" s="9" t="str">
        <f t="shared" si="67"/>
        <v/>
      </c>
      <c r="Z30" s="9" t="str">
        <f t="shared" si="68"/>
        <v/>
      </c>
      <c r="AA30" s="9" t="str">
        <f t="shared" si="69"/>
        <v/>
      </c>
      <c r="AB30" s="9" t="str">
        <f t="shared" si="70"/>
        <v/>
      </c>
      <c r="AC30" s="9" t="str">
        <f t="shared" si="71"/>
        <v/>
      </c>
      <c r="AD30" s="9" t="str">
        <f t="shared" si="72"/>
        <v/>
      </c>
      <c r="AE30" s="9" t="str">
        <f t="shared" si="73"/>
        <v/>
      </c>
      <c r="AF30" s="9" t="str">
        <f t="shared" si="74"/>
        <v/>
      </c>
      <c r="AG30" s="9" t="str">
        <f t="shared" si="75"/>
        <v/>
      </c>
      <c r="AH30" s="9" t="str">
        <f t="shared" si="76"/>
        <v/>
      </c>
      <c r="AI30" s="9" t="s">
        <v>58</v>
      </c>
      <c r="AJ30" s="9" t="s">
        <v>58</v>
      </c>
      <c r="AK30" s="9" t="s">
        <v>58</v>
      </c>
      <c r="AL30" s="9" t="s">
        <v>58</v>
      </c>
      <c r="AM30" s="9" t="s">
        <v>58</v>
      </c>
      <c r="AN30" s="9" t="s">
        <v>58</v>
      </c>
      <c r="AO30" s="9">
        <v>14</v>
      </c>
      <c r="AP30" s="9" t="str">
        <f t="shared" si="77"/>
        <v/>
      </c>
      <c r="AQ30" s="9" t="str">
        <f t="shared" si="78"/>
        <v/>
      </c>
      <c r="AR30" s="9" t="str">
        <f t="shared" si="79"/>
        <v/>
      </c>
      <c r="AS30" s="9" t="str">
        <f t="shared" si="80"/>
        <v/>
      </c>
      <c r="AT30" s="9" t="str">
        <f t="shared" si="81"/>
        <v/>
      </c>
      <c r="AU30" s="9" t="str">
        <f t="shared" si="82"/>
        <v/>
      </c>
      <c r="AV30" s="9" t="str">
        <f t="shared" si="83"/>
        <v/>
      </c>
      <c r="AW30" s="9" t="str">
        <f t="shared" si="84"/>
        <v/>
      </c>
      <c r="AX30" s="9" t="str">
        <f t="shared" si="85"/>
        <v/>
      </c>
      <c r="AY30" s="9" t="str">
        <f t="shared" si="86"/>
        <v/>
      </c>
      <c r="AZ30" s="9" t="s">
        <v>58</v>
      </c>
      <c r="BA30" s="9" t="s">
        <v>58</v>
      </c>
      <c r="BB30" s="9" t="s">
        <v>58</v>
      </c>
      <c r="BC30" s="9" t="s">
        <v>58</v>
      </c>
      <c r="BD30" s="9" t="s">
        <v>58</v>
      </c>
      <c r="BE30" s="9" t="s">
        <v>58</v>
      </c>
      <c r="BF30" s="9">
        <v>14</v>
      </c>
      <c r="BG30" s="9" t="str">
        <f t="shared" si="87"/>
        <v/>
      </c>
      <c r="BH30" s="9" t="str">
        <f t="shared" si="88"/>
        <v/>
      </c>
      <c r="BI30" s="9" t="str">
        <f t="shared" si="89"/>
        <v/>
      </c>
      <c r="BJ30" s="9" t="str">
        <f t="shared" si="90"/>
        <v/>
      </c>
      <c r="BK30" s="9" t="str">
        <f t="shared" si="91"/>
        <v/>
      </c>
      <c r="BL30" s="9" t="str">
        <f t="shared" si="92"/>
        <v/>
      </c>
      <c r="BM30" s="9" t="str">
        <f t="shared" si="93"/>
        <v/>
      </c>
      <c r="BN30" s="9" t="str">
        <f t="shared" si="94"/>
        <v/>
      </c>
      <c r="BO30" s="9" t="str">
        <f t="shared" si="95"/>
        <v/>
      </c>
      <c r="BP30" s="9" t="str">
        <f t="shared" si="96"/>
        <v/>
      </c>
      <c r="BQ30" s="9" t="s">
        <v>58</v>
      </c>
      <c r="BR30" s="9" t="s">
        <v>58</v>
      </c>
      <c r="BS30" s="9" t="s">
        <v>58</v>
      </c>
      <c r="BT30" s="9" t="s">
        <v>58</v>
      </c>
      <c r="BU30" s="9" t="s">
        <v>58</v>
      </c>
      <c r="BV30" s="9" t="s">
        <v>58</v>
      </c>
      <c r="BW30" s="9">
        <v>14</v>
      </c>
      <c r="BX30" s="9" t="str">
        <f t="shared" si="97"/>
        <v/>
      </c>
      <c r="BY30" s="9" t="str">
        <f t="shared" si="98"/>
        <v/>
      </c>
      <c r="BZ30" s="9" t="str">
        <f t="shared" si="99"/>
        <v/>
      </c>
      <c r="CA30" s="9" t="str">
        <f t="shared" si="100"/>
        <v/>
      </c>
      <c r="CB30" s="9" t="str">
        <f t="shared" si="101"/>
        <v/>
      </c>
      <c r="CC30" s="9" t="str">
        <f t="shared" si="102"/>
        <v/>
      </c>
      <c r="CD30" s="9" t="str">
        <f t="shared" si="103"/>
        <v/>
      </c>
      <c r="CE30" s="9" t="str">
        <f t="shared" si="104"/>
        <v/>
      </c>
      <c r="CF30" s="9" t="str">
        <f t="shared" si="105"/>
        <v/>
      </c>
      <c r="CG30" s="9" t="str">
        <f t="shared" si="106"/>
        <v/>
      </c>
      <c r="CH30" s="9" t="s">
        <v>58</v>
      </c>
      <c r="CI30" s="9" t="s">
        <v>58</v>
      </c>
      <c r="CJ30" s="9" t="s">
        <v>58</v>
      </c>
      <c r="CK30" s="9" t="s">
        <v>58</v>
      </c>
      <c r="CL30" s="9" t="s">
        <v>58</v>
      </c>
      <c r="CM30" s="9" t="s">
        <v>58</v>
      </c>
    </row>
    <row r="31" spans="1:91" x14ac:dyDescent="0.25">
      <c r="A31" t="s">
        <v>92</v>
      </c>
      <c r="B31" s="9" t="s">
        <v>58</v>
      </c>
      <c r="C31" s="9" t="s">
        <v>58</v>
      </c>
      <c r="D31" s="9" t="s">
        <v>58</v>
      </c>
      <c r="E31" s="9" t="s">
        <v>58</v>
      </c>
      <c r="F31" s="9" t="s">
        <v>58</v>
      </c>
      <c r="G31" s="9" t="s">
        <v>58</v>
      </c>
      <c r="H31" s="9" t="str">
        <f t="shared" si="47"/>
        <v/>
      </c>
      <c r="I31" s="9" t="str">
        <f t="shared" si="48"/>
        <v/>
      </c>
      <c r="J31" s="9" t="str">
        <f t="shared" si="49"/>
        <v/>
      </c>
      <c r="K31" s="9" t="str">
        <f t="shared" si="50"/>
        <v/>
      </c>
      <c r="L31" s="9" t="str">
        <f t="shared" si="51"/>
        <v/>
      </c>
      <c r="M31" s="9" t="str">
        <f t="shared" si="52"/>
        <v/>
      </c>
      <c r="N31" s="9" t="str">
        <f t="shared" si="53"/>
        <v/>
      </c>
      <c r="O31" s="9" t="str">
        <f t="shared" si="54"/>
        <v>BR</v>
      </c>
      <c r="P31" s="9" t="str">
        <f t="shared" si="55"/>
        <v>BR</v>
      </c>
      <c r="Q31" s="9" t="str">
        <f t="shared" si="56"/>
        <v>II</v>
      </c>
      <c r="R31" s="9" t="s">
        <v>58</v>
      </c>
      <c r="S31" s="9" t="s">
        <v>58</v>
      </c>
      <c r="T31" s="9" t="s">
        <v>58</v>
      </c>
      <c r="U31" s="9" t="s">
        <v>58</v>
      </c>
      <c r="V31" s="9" t="s">
        <v>58</v>
      </c>
      <c r="W31" s="9" t="s">
        <v>58</v>
      </c>
      <c r="X31" s="9">
        <v>16</v>
      </c>
      <c r="Y31" s="9" t="str">
        <f t="shared" si="67"/>
        <v/>
      </c>
      <c r="Z31" s="9" t="str">
        <f t="shared" si="68"/>
        <v/>
      </c>
      <c r="AA31" s="9" t="str">
        <f t="shared" si="69"/>
        <v/>
      </c>
      <c r="AB31" s="9" t="str">
        <f t="shared" si="70"/>
        <v/>
      </c>
      <c r="AC31" s="9" t="str">
        <f t="shared" si="71"/>
        <v/>
      </c>
      <c r="AD31" s="9" t="str">
        <f t="shared" si="72"/>
        <v/>
      </c>
      <c r="AE31" s="9" t="str">
        <f t="shared" si="73"/>
        <v/>
      </c>
      <c r="AF31" s="9" t="str">
        <f t="shared" si="74"/>
        <v/>
      </c>
      <c r="AG31" s="9" t="str">
        <f t="shared" si="75"/>
        <v/>
      </c>
      <c r="AH31" s="9" t="str">
        <f t="shared" si="76"/>
        <v/>
      </c>
      <c r="AI31" s="9" t="s">
        <v>58</v>
      </c>
      <c r="AJ31" s="9" t="s">
        <v>58</v>
      </c>
      <c r="AK31" s="9" t="s">
        <v>58</v>
      </c>
      <c r="AL31" s="9" t="s">
        <v>58</v>
      </c>
      <c r="AM31" s="9" t="s">
        <v>58</v>
      </c>
      <c r="AN31" s="9" t="s">
        <v>58</v>
      </c>
      <c r="AO31" s="9">
        <v>16</v>
      </c>
      <c r="AP31" s="9" t="str">
        <f t="shared" si="77"/>
        <v/>
      </c>
      <c r="AQ31" s="9" t="str">
        <f t="shared" si="78"/>
        <v/>
      </c>
      <c r="AR31" s="9" t="str">
        <f t="shared" si="79"/>
        <v/>
      </c>
      <c r="AS31" s="9" t="str">
        <f t="shared" si="80"/>
        <v/>
      </c>
      <c r="AT31" s="9" t="str">
        <f t="shared" si="81"/>
        <v/>
      </c>
      <c r="AU31" s="9" t="str">
        <f t="shared" si="82"/>
        <v/>
      </c>
      <c r="AV31" s="9" t="str">
        <f t="shared" si="83"/>
        <v/>
      </c>
      <c r="AW31" s="9" t="str">
        <f t="shared" si="84"/>
        <v/>
      </c>
      <c r="AX31" s="9" t="str">
        <f t="shared" si="85"/>
        <v/>
      </c>
      <c r="AY31" s="9" t="str">
        <f t="shared" si="86"/>
        <v/>
      </c>
      <c r="AZ31" s="9" t="s">
        <v>58</v>
      </c>
      <c r="BA31" s="9" t="s">
        <v>58</v>
      </c>
      <c r="BB31" s="9" t="s">
        <v>58</v>
      </c>
      <c r="BC31" s="9" t="s">
        <v>58</v>
      </c>
      <c r="BD31" s="9" t="s">
        <v>58</v>
      </c>
      <c r="BE31" s="9" t="s">
        <v>58</v>
      </c>
      <c r="BF31" s="9">
        <v>16</v>
      </c>
      <c r="BG31" s="9" t="str">
        <f t="shared" si="87"/>
        <v/>
      </c>
      <c r="BH31" s="9" t="str">
        <f t="shared" si="88"/>
        <v/>
      </c>
      <c r="BI31" s="9" t="str">
        <f t="shared" si="89"/>
        <v/>
      </c>
      <c r="BJ31" s="9" t="str">
        <f t="shared" si="90"/>
        <v/>
      </c>
      <c r="BK31" s="9" t="str">
        <f t="shared" si="91"/>
        <v/>
      </c>
      <c r="BL31" s="9" t="str">
        <f t="shared" si="92"/>
        <v/>
      </c>
      <c r="BM31" s="9" t="str">
        <f t="shared" si="93"/>
        <v/>
      </c>
      <c r="BN31" s="9" t="str">
        <f t="shared" si="94"/>
        <v/>
      </c>
      <c r="BO31" s="9" t="str">
        <f t="shared" si="95"/>
        <v/>
      </c>
      <c r="BP31" s="9" t="str">
        <f t="shared" si="96"/>
        <v/>
      </c>
      <c r="BQ31" s="9" t="s">
        <v>58</v>
      </c>
      <c r="BR31" s="9" t="s">
        <v>58</v>
      </c>
      <c r="BS31" s="9" t="s">
        <v>58</v>
      </c>
      <c r="BT31" s="9" t="s">
        <v>58</v>
      </c>
      <c r="BU31" s="9" t="s">
        <v>58</v>
      </c>
      <c r="BV31" s="9" t="s">
        <v>58</v>
      </c>
      <c r="BW31" s="9">
        <v>16</v>
      </c>
      <c r="BX31" s="9" t="str">
        <f t="shared" si="97"/>
        <v/>
      </c>
      <c r="BY31" s="9" t="str">
        <f t="shared" si="98"/>
        <v/>
      </c>
      <c r="BZ31" s="9" t="str">
        <f t="shared" si="99"/>
        <v/>
      </c>
      <c r="CA31" s="9" t="str">
        <f t="shared" si="100"/>
        <v/>
      </c>
      <c r="CB31" s="9" t="str">
        <f t="shared" si="101"/>
        <v/>
      </c>
      <c r="CC31" s="9" t="str">
        <f t="shared" si="102"/>
        <v/>
      </c>
      <c r="CD31" s="9" t="str">
        <f t="shared" si="103"/>
        <v/>
      </c>
      <c r="CE31" s="9" t="str">
        <f t="shared" si="104"/>
        <v/>
      </c>
      <c r="CF31" s="9" t="str">
        <f t="shared" si="105"/>
        <v/>
      </c>
      <c r="CG31" s="9" t="str">
        <f t="shared" si="106"/>
        <v/>
      </c>
      <c r="CH31" s="9" t="s">
        <v>58</v>
      </c>
      <c r="CI31" s="9" t="s">
        <v>58</v>
      </c>
      <c r="CJ31" s="9" t="s">
        <v>58</v>
      </c>
      <c r="CK31" s="9" t="s">
        <v>58</v>
      </c>
      <c r="CL31" s="9" t="s">
        <v>58</v>
      </c>
      <c r="CM31" s="9" t="s">
        <v>58</v>
      </c>
    </row>
    <row r="32" spans="1:91" s="9" customFormat="1" x14ac:dyDescent="0.25">
      <c r="A32" s="11" t="s">
        <v>93</v>
      </c>
      <c r="B32" s="9" t="s">
        <v>58</v>
      </c>
      <c r="C32" s="9" t="s">
        <v>58</v>
      </c>
      <c r="D32" s="9" t="s">
        <v>58</v>
      </c>
      <c r="E32" s="9" t="s">
        <v>58</v>
      </c>
      <c r="F32" s="9" t="s">
        <v>58</v>
      </c>
      <c r="G32" s="9" t="s">
        <v>58</v>
      </c>
      <c r="H32" s="9" t="str">
        <f t="shared" si="47"/>
        <v>--</v>
      </c>
      <c r="I32" s="9" t="str">
        <f t="shared" si="48"/>
        <v>--</v>
      </c>
      <c r="J32" s="9" t="str">
        <f t="shared" si="49"/>
        <v>--</v>
      </c>
      <c r="K32" s="9" t="str">
        <f t="shared" si="50"/>
        <v>--</v>
      </c>
      <c r="L32" s="9" t="str">
        <f t="shared" si="51"/>
        <v>--</v>
      </c>
      <c r="M32" s="9" t="str">
        <f t="shared" si="52"/>
        <v>--</v>
      </c>
      <c r="N32" s="9" t="str">
        <f t="shared" si="53"/>
        <v>--</v>
      </c>
      <c r="O32" s="9" t="str">
        <f t="shared" si="54"/>
        <v>--</v>
      </c>
      <c r="P32" s="9" t="str">
        <f t="shared" si="55"/>
        <v>--</v>
      </c>
      <c r="Q32" s="9" t="str">
        <f t="shared" si="56"/>
        <v>--</v>
      </c>
      <c r="R32" s="9" t="s">
        <v>58</v>
      </c>
      <c r="S32" s="9" t="s">
        <v>58</v>
      </c>
      <c r="T32" s="9" t="s">
        <v>58</v>
      </c>
      <c r="U32" s="9" t="s">
        <v>58</v>
      </c>
      <c r="V32" s="9" t="s">
        <v>58</v>
      </c>
      <c r="W32" s="9" t="s">
        <v>58</v>
      </c>
      <c r="X32" s="11" t="s">
        <v>212</v>
      </c>
      <c r="Y32" s="11" t="s">
        <v>212</v>
      </c>
      <c r="Z32" s="11" t="s">
        <v>212</v>
      </c>
      <c r="AA32" s="11" t="s">
        <v>212</v>
      </c>
      <c r="AB32" s="11" t="s">
        <v>212</v>
      </c>
      <c r="AC32" s="11" t="s">
        <v>212</v>
      </c>
      <c r="AD32" s="11" t="s">
        <v>212</v>
      </c>
      <c r="AE32" s="11" t="s">
        <v>212</v>
      </c>
      <c r="AF32" s="11" t="s">
        <v>212</v>
      </c>
      <c r="AG32" s="11" t="s">
        <v>212</v>
      </c>
      <c r="AH32" s="11" t="s">
        <v>212</v>
      </c>
      <c r="AI32" s="9" t="s">
        <v>58</v>
      </c>
      <c r="AJ32" s="9" t="s">
        <v>58</v>
      </c>
      <c r="AK32" s="9" t="s">
        <v>58</v>
      </c>
      <c r="AL32" s="9" t="s">
        <v>58</v>
      </c>
      <c r="AM32" s="9" t="s">
        <v>58</v>
      </c>
      <c r="AN32" s="9" t="s">
        <v>58</v>
      </c>
      <c r="AO32" s="11" t="s">
        <v>212</v>
      </c>
      <c r="AP32" s="11" t="s">
        <v>212</v>
      </c>
      <c r="AQ32" s="11" t="s">
        <v>212</v>
      </c>
      <c r="AR32" s="11" t="s">
        <v>212</v>
      </c>
      <c r="AS32" s="11" t="s">
        <v>212</v>
      </c>
      <c r="AT32" s="11" t="s">
        <v>212</v>
      </c>
      <c r="AU32" s="11" t="s">
        <v>212</v>
      </c>
      <c r="AV32" s="11" t="s">
        <v>212</v>
      </c>
      <c r="AW32" s="11" t="s">
        <v>212</v>
      </c>
      <c r="AX32" s="11" t="s">
        <v>212</v>
      </c>
      <c r="AY32" s="11" t="s">
        <v>212</v>
      </c>
      <c r="AZ32" s="9" t="s">
        <v>58</v>
      </c>
      <c r="BA32" s="9" t="s">
        <v>58</v>
      </c>
      <c r="BB32" s="9" t="s">
        <v>58</v>
      </c>
      <c r="BC32" s="9" t="s">
        <v>58</v>
      </c>
      <c r="BD32" s="9" t="s">
        <v>58</v>
      </c>
      <c r="BE32" s="9" t="s">
        <v>58</v>
      </c>
      <c r="BF32" s="11" t="s">
        <v>212</v>
      </c>
      <c r="BG32" s="11" t="s">
        <v>212</v>
      </c>
      <c r="BH32" s="11" t="s">
        <v>212</v>
      </c>
      <c r="BI32" s="11" t="s">
        <v>212</v>
      </c>
      <c r="BJ32" s="11" t="s">
        <v>212</v>
      </c>
      <c r="BK32" s="11" t="s">
        <v>212</v>
      </c>
      <c r="BL32" s="11" t="s">
        <v>212</v>
      </c>
      <c r="BM32" s="11" t="s">
        <v>212</v>
      </c>
      <c r="BN32" s="11" t="s">
        <v>212</v>
      </c>
      <c r="BO32" s="11" t="s">
        <v>212</v>
      </c>
      <c r="BP32" s="11" t="s">
        <v>212</v>
      </c>
      <c r="BQ32" s="9" t="s">
        <v>58</v>
      </c>
      <c r="BR32" s="9" t="s">
        <v>58</v>
      </c>
      <c r="BS32" s="9" t="s">
        <v>58</v>
      </c>
      <c r="BT32" s="9" t="s">
        <v>58</v>
      </c>
      <c r="BU32" s="9" t="s">
        <v>58</v>
      </c>
      <c r="BV32" s="9" t="s">
        <v>58</v>
      </c>
      <c r="BW32" s="11" t="s">
        <v>212</v>
      </c>
      <c r="BX32" s="11" t="s">
        <v>212</v>
      </c>
      <c r="BY32" s="11" t="s">
        <v>212</v>
      </c>
      <c r="BZ32" s="11" t="s">
        <v>212</v>
      </c>
      <c r="CA32" s="11" t="s">
        <v>212</v>
      </c>
      <c r="CB32" s="11" t="s">
        <v>212</v>
      </c>
      <c r="CC32" s="11" t="s">
        <v>212</v>
      </c>
      <c r="CD32" s="11" t="s">
        <v>212</v>
      </c>
      <c r="CE32" s="11" t="s">
        <v>212</v>
      </c>
      <c r="CF32" s="11" t="s">
        <v>212</v>
      </c>
      <c r="CG32" s="11" t="s">
        <v>212</v>
      </c>
      <c r="CH32" s="9" t="s">
        <v>58</v>
      </c>
      <c r="CI32" s="9" t="s">
        <v>58</v>
      </c>
      <c r="CJ32" s="9" t="s">
        <v>58</v>
      </c>
      <c r="CK32" s="9" t="s">
        <v>58</v>
      </c>
      <c r="CL32" s="9" t="s">
        <v>58</v>
      </c>
      <c r="CM32" s="9" t="s">
        <v>58</v>
      </c>
    </row>
    <row r="33" spans="1:91" s="9" customFormat="1" x14ac:dyDescent="0.25">
      <c r="A33" s="11" t="s">
        <v>93</v>
      </c>
      <c r="B33" s="9" t="s">
        <v>58</v>
      </c>
      <c r="C33" s="9" t="s">
        <v>58</v>
      </c>
      <c r="D33" s="9" t="s">
        <v>58</v>
      </c>
      <c r="E33" s="9" t="s">
        <v>58</v>
      </c>
      <c r="F33" s="9" t="s">
        <v>58</v>
      </c>
      <c r="G33" s="9" t="s">
        <v>58</v>
      </c>
      <c r="H33" s="9" t="str">
        <f t="shared" si="47"/>
        <v>--</v>
      </c>
      <c r="I33" s="9" t="str">
        <f t="shared" si="48"/>
        <v>--</v>
      </c>
      <c r="J33" s="9" t="str">
        <f t="shared" si="49"/>
        <v>--</v>
      </c>
      <c r="K33" s="9" t="str">
        <f t="shared" si="50"/>
        <v>--</v>
      </c>
      <c r="L33" s="9" t="str">
        <f t="shared" si="51"/>
        <v>--</v>
      </c>
      <c r="M33" s="9" t="str">
        <f t="shared" si="52"/>
        <v>--</v>
      </c>
      <c r="N33" s="9" t="str">
        <f t="shared" si="53"/>
        <v>--</v>
      </c>
      <c r="O33" s="9" t="str">
        <f t="shared" si="54"/>
        <v>--</v>
      </c>
      <c r="P33" s="9" t="str">
        <f t="shared" si="55"/>
        <v>--</v>
      </c>
      <c r="Q33" s="9" t="str">
        <f t="shared" si="56"/>
        <v>--</v>
      </c>
      <c r="R33" s="9" t="s">
        <v>58</v>
      </c>
      <c r="S33" s="9" t="s">
        <v>58</v>
      </c>
      <c r="T33" s="9" t="s">
        <v>58</v>
      </c>
      <c r="U33" s="9" t="s">
        <v>58</v>
      </c>
      <c r="V33" s="9" t="s">
        <v>58</v>
      </c>
      <c r="W33" s="9" t="s">
        <v>58</v>
      </c>
      <c r="X33" s="11" t="s">
        <v>212</v>
      </c>
      <c r="Y33" s="11" t="s">
        <v>212</v>
      </c>
      <c r="Z33" s="11" t="s">
        <v>212</v>
      </c>
      <c r="AA33" s="11" t="s">
        <v>212</v>
      </c>
      <c r="AB33" s="11" t="s">
        <v>212</v>
      </c>
      <c r="AC33" s="11" t="s">
        <v>212</v>
      </c>
      <c r="AD33" s="11" t="s">
        <v>212</v>
      </c>
      <c r="AE33" s="11" t="s">
        <v>212</v>
      </c>
      <c r="AF33" s="11" t="s">
        <v>212</v>
      </c>
      <c r="AG33" s="11" t="s">
        <v>212</v>
      </c>
      <c r="AH33" s="11" t="s">
        <v>212</v>
      </c>
      <c r="AI33" s="9" t="s">
        <v>58</v>
      </c>
      <c r="AJ33" s="9" t="s">
        <v>58</v>
      </c>
      <c r="AK33" s="9" t="s">
        <v>58</v>
      </c>
      <c r="AL33" s="9" t="s">
        <v>58</v>
      </c>
      <c r="AM33" s="9" t="s">
        <v>58</v>
      </c>
      <c r="AN33" s="9" t="s">
        <v>58</v>
      </c>
      <c r="AO33" s="11" t="s">
        <v>212</v>
      </c>
      <c r="AP33" s="11" t="s">
        <v>212</v>
      </c>
      <c r="AQ33" s="11" t="s">
        <v>212</v>
      </c>
      <c r="AR33" s="11" t="s">
        <v>212</v>
      </c>
      <c r="AS33" s="11" t="s">
        <v>212</v>
      </c>
      <c r="AT33" s="11" t="s">
        <v>212</v>
      </c>
      <c r="AU33" s="11" t="s">
        <v>212</v>
      </c>
      <c r="AV33" s="11" t="s">
        <v>212</v>
      </c>
      <c r="AW33" s="11" t="s">
        <v>212</v>
      </c>
      <c r="AX33" s="11" t="s">
        <v>212</v>
      </c>
      <c r="AY33" s="11" t="s">
        <v>212</v>
      </c>
      <c r="AZ33" s="9" t="s">
        <v>58</v>
      </c>
      <c r="BA33" s="9" t="s">
        <v>58</v>
      </c>
      <c r="BB33" s="9" t="s">
        <v>58</v>
      </c>
      <c r="BC33" s="9" t="s">
        <v>58</v>
      </c>
      <c r="BD33" s="9" t="s">
        <v>58</v>
      </c>
      <c r="BE33" s="9" t="s">
        <v>58</v>
      </c>
      <c r="BF33" s="11" t="s">
        <v>212</v>
      </c>
      <c r="BG33" s="11" t="s">
        <v>212</v>
      </c>
      <c r="BH33" s="11" t="s">
        <v>212</v>
      </c>
      <c r="BI33" s="11" t="s">
        <v>212</v>
      </c>
      <c r="BJ33" s="11" t="s">
        <v>212</v>
      </c>
      <c r="BK33" s="11" t="s">
        <v>212</v>
      </c>
      <c r="BL33" s="11" t="s">
        <v>212</v>
      </c>
      <c r="BM33" s="11" t="s">
        <v>212</v>
      </c>
      <c r="BN33" s="11" t="s">
        <v>212</v>
      </c>
      <c r="BO33" s="11" t="s">
        <v>212</v>
      </c>
      <c r="BP33" s="11" t="s">
        <v>212</v>
      </c>
      <c r="BQ33" s="9" t="s">
        <v>58</v>
      </c>
      <c r="BR33" s="9" t="s">
        <v>58</v>
      </c>
      <c r="BS33" s="9" t="s">
        <v>58</v>
      </c>
      <c r="BT33" s="9" t="s">
        <v>58</v>
      </c>
      <c r="BU33" s="9" t="s">
        <v>58</v>
      </c>
      <c r="BV33" s="9" t="s">
        <v>58</v>
      </c>
      <c r="BW33" s="11" t="s">
        <v>212</v>
      </c>
      <c r="BX33" s="11" t="s">
        <v>212</v>
      </c>
      <c r="BY33" s="11" t="s">
        <v>212</v>
      </c>
      <c r="BZ33" s="11" t="s">
        <v>212</v>
      </c>
      <c r="CA33" s="11" t="s">
        <v>212</v>
      </c>
      <c r="CB33" s="11" t="s">
        <v>212</v>
      </c>
      <c r="CC33" s="11" t="s">
        <v>212</v>
      </c>
      <c r="CD33" s="11" t="s">
        <v>212</v>
      </c>
      <c r="CE33" s="11" t="s">
        <v>212</v>
      </c>
      <c r="CF33" s="11" t="s">
        <v>212</v>
      </c>
      <c r="CG33" s="11" t="s">
        <v>212</v>
      </c>
      <c r="CH33" s="9" t="s">
        <v>58</v>
      </c>
      <c r="CI33" s="9" t="s">
        <v>58</v>
      </c>
      <c r="CJ33" s="9" t="s">
        <v>58</v>
      </c>
      <c r="CK33" s="9" t="s">
        <v>58</v>
      </c>
      <c r="CL33" s="9" t="s">
        <v>58</v>
      </c>
      <c r="CM33" s="9" t="s">
        <v>58</v>
      </c>
    </row>
    <row r="34" spans="1:91" s="9" customFormat="1" x14ac:dyDescent="0.25">
      <c r="A34" s="11" t="s">
        <v>93</v>
      </c>
      <c r="B34" s="9" t="s">
        <v>58</v>
      </c>
      <c r="C34" s="9" t="s">
        <v>58</v>
      </c>
      <c r="D34" s="9" t="s">
        <v>58</v>
      </c>
      <c r="E34" s="9" t="s">
        <v>58</v>
      </c>
      <c r="F34" s="9" t="s">
        <v>58</v>
      </c>
      <c r="G34" s="9" t="s">
        <v>58</v>
      </c>
      <c r="H34" s="9" t="str">
        <f t="shared" si="47"/>
        <v>--</v>
      </c>
      <c r="I34" s="9" t="str">
        <f t="shared" si="48"/>
        <v>--</v>
      </c>
      <c r="J34" s="9" t="str">
        <f t="shared" si="49"/>
        <v>--</v>
      </c>
      <c r="K34" s="9" t="str">
        <f t="shared" si="50"/>
        <v>--</v>
      </c>
      <c r="L34" s="9" t="str">
        <f t="shared" si="51"/>
        <v>--</v>
      </c>
      <c r="M34" s="9" t="str">
        <f t="shared" si="52"/>
        <v>--</v>
      </c>
      <c r="N34" s="9" t="str">
        <f t="shared" si="53"/>
        <v>--</v>
      </c>
      <c r="O34" s="9" t="str">
        <f t="shared" si="54"/>
        <v>--</v>
      </c>
      <c r="P34" s="9" t="str">
        <f t="shared" si="55"/>
        <v>--</v>
      </c>
      <c r="Q34" s="9" t="str">
        <f t="shared" si="56"/>
        <v>--</v>
      </c>
      <c r="R34" s="9" t="s">
        <v>58</v>
      </c>
      <c r="S34" s="9" t="s">
        <v>58</v>
      </c>
      <c r="T34" s="9" t="s">
        <v>58</v>
      </c>
      <c r="U34" s="9" t="s">
        <v>58</v>
      </c>
      <c r="V34" s="9" t="s">
        <v>58</v>
      </c>
      <c r="W34" s="9" t="s">
        <v>58</v>
      </c>
      <c r="X34" s="11" t="s">
        <v>212</v>
      </c>
      <c r="Y34" s="11" t="s">
        <v>212</v>
      </c>
      <c r="Z34" s="11" t="s">
        <v>212</v>
      </c>
      <c r="AA34" s="11" t="s">
        <v>212</v>
      </c>
      <c r="AB34" s="11" t="s">
        <v>212</v>
      </c>
      <c r="AC34" s="11" t="s">
        <v>212</v>
      </c>
      <c r="AD34" s="11" t="s">
        <v>212</v>
      </c>
      <c r="AE34" s="11" t="s">
        <v>212</v>
      </c>
      <c r="AF34" s="11" t="s">
        <v>212</v>
      </c>
      <c r="AG34" s="11" t="s">
        <v>212</v>
      </c>
      <c r="AH34" s="11" t="s">
        <v>212</v>
      </c>
      <c r="AI34" s="9" t="s">
        <v>58</v>
      </c>
      <c r="AJ34" s="9" t="s">
        <v>58</v>
      </c>
      <c r="AK34" s="9" t="s">
        <v>58</v>
      </c>
      <c r="AL34" s="9" t="s">
        <v>58</v>
      </c>
      <c r="AM34" s="9" t="s">
        <v>58</v>
      </c>
      <c r="AN34" s="9" t="s">
        <v>58</v>
      </c>
      <c r="AO34" s="11" t="s">
        <v>212</v>
      </c>
      <c r="AP34" s="11" t="s">
        <v>212</v>
      </c>
      <c r="AQ34" s="11" t="s">
        <v>212</v>
      </c>
      <c r="AR34" s="11" t="s">
        <v>212</v>
      </c>
      <c r="AS34" s="11" t="s">
        <v>212</v>
      </c>
      <c r="AT34" s="11" t="s">
        <v>212</v>
      </c>
      <c r="AU34" s="11" t="s">
        <v>212</v>
      </c>
      <c r="AV34" s="11" t="s">
        <v>212</v>
      </c>
      <c r="AW34" s="11" t="s">
        <v>212</v>
      </c>
      <c r="AX34" s="11" t="s">
        <v>212</v>
      </c>
      <c r="AY34" s="11" t="s">
        <v>212</v>
      </c>
      <c r="AZ34" s="9" t="s">
        <v>58</v>
      </c>
      <c r="BA34" s="9" t="s">
        <v>58</v>
      </c>
      <c r="BB34" s="9" t="s">
        <v>58</v>
      </c>
      <c r="BC34" s="9" t="s">
        <v>58</v>
      </c>
      <c r="BD34" s="9" t="s">
        <v>58</v>
      </c>
      <c r="BE34" s="9" t="s">
        <v>58</v>
      </c>
      <c r="BF34" s="11" t="s">
        <v>212</v>
      </c>
      <c r="BG34" s="11" t="s">
        <v>212</v>
      </c>
      <c r="BH34" s="11" t="s">
        <v>212</v>
      </c>
      <c r="BI34" s="11" t="s">
        <v>212</v>
      </c>
      <c r="BJ34" s="11" t="s">
        <v>212</v>
      </c>
      <c r="BK34" s="11" t="s">
        <v>212</v>
      </c>
      <c r="BL34" s="11" t="s">
        <v>212</v>
      </c>
      <c r="BM34" s="11" t="s">
        <v>212</v>
      </c>
      <c r="BN34" s="11" t="s">
        <v>212</v>
      </c>
      <c r="BO34" s="11" t="s">
        <v>212</v>
      </c>
      <c r="BP34" s="11" t="s">
        <v>212</v>
      </c>
      <c r="BQ34" s="9" t="s">
        <v>58</v>
      </c>
      <c r="BR34" s="9" t="s">
        <v>58</v>
      </c>
      <c r="BS34" s="9" t="s">
        <v>58</v>
      </c>
      <c r="BT34" s="9" t="s">
        <v>58</v>
      </c>
      <c r="BU34" s="9" t="s">
        <v>58</v>
      </c>
      <c r="BV34" s="9" t="s">
        <v>58</v>
      </c>
      <c r="BW34" s="11" t="s">
        <v>212</v>
      </c>
      <c r="BX34" s="11" t="s">
        <v>212</v>
      </c>
      <c r="BY34" s="11" t="s">
        <v>212</v>
      </c>
      <c r="BZ34" s="11" t="s">
        <v>212</v>
      </c>
      <c r="CA34" s="11" t="s">
        <v>212</v>
      </c>
      <c r="CB34" s="11" t="s">
        <v>212</v>
      </c>
      <c r="CC34" s="11" t="s">
        <v>212</v>
      </c>
      <c r="CD34" s="11" t="s">
        <v>212</v>
      </c>
      <c r="CE34" s="11" t="s">
        <v>212</v>
      </c>
      <c r="CF34" s="11" t="s">
        <v>212</v>
      </c>
      <c r="CG34" s="11" t="s">
        <v>212</v>
      </c>
      <c r="CH34" s="9" t="s">
        <v>58</v>
      </c>
      <c r="CI34" s="9" t="s">
        <v>58</v>
      </c>
      <c r="CJ34" s="9" t="s">
        <v>58</v>
      </c>
      <c r="CK34" s="9" t="s">
        <v>58</v>
      </c>
      <c r="CL34" s="9" t="s">
        <v>58</v>
      </c>
      <c r="CM34" s="9" t="s">
        <v>58</v>
      </c>
    </row>
    <row r="35" spans="1:91" s="9" customFormat="1" x14ac:dyDescent="0.25">
      <c r="A35" s="11" t="s">
        <v>93</v>
      </c>
      <c r="B35" s="9" t="s">
        <v>58</v>
      </c>
      <c r="C35" s="9" t="s">
        <v>58</v>
      </c>
      <c r="D35" s="9" t="s">
        <v>58</v>
      </c>
      <c r="E35" s="9" t="s">
        <v>58</v>
      </c>
      <c r="F35" s="9" t="s">
        <v>58</v>
      </c>
      <c r="G35" s="9" t="s">
        <v>58</v>
      </c>
      <c r="H35" s="9" t="str">
        <f t="shared" si="47"/>
        <v>--</v>
      </c>
      <c r="I35" s="9" t="str">
        <f t="shared" si="48"/>
        <v>--</v>
      </c>
      <c r="J35" s="9" t="str">
        <f t="shared" si="49"/>
        <v>--</v>
      </c>
      <c r="K35" s="9" t="str">
        <f t="shared" si="50"/>
        <v>--</v>
      </c>
      <c r="L35" s="9" t="str">
        <f t="shared" si="51"/>
        <v>--</v>
      </c>
      <c r="M35" s="9" t="str">
        <f t="shared" si="52"/>
        <v>--</v>
      </c>
      <c r="N35" s="9" t="str">
        <f t="shared" si="53"/>
        <v>--</v>
      </c>
      <c r="O35" s="9" t="str">
        <f t="shared" si="54"/>
        <v>--</v>
      </c>
      <c r="P35" s="9" t="str">
        <f t="shared" si="55"/>
        <v>--</v>
      </c>
      <c r="Q35" s="9" t="str">
        <f t="shared" si="56"/>
        <v>--</v>
      </c>
      <c r="R35" s="9" t="s">
        <v>58</v>
      </c>
      <c r="S35" s="9" t="s">
        <v>58</v>
      </c>
      <c r="T35" s="9" t="s">
        <v>58</v>
      </c>
      <c r="U35" s="9" t="s">
        <v>58</v>
      </c>
      <c r="V35" s="9" t="s">
        <v>58</v>
      </c>
      <c r="W35" s="9" t="s">
        <v>58</v>
      </c>
      <c r="X35" s="11" t="s">
        <v>212</v>
      </c>
      <c r="Y35" s="11" t="s">
        <v>212</v>
      </c>
      <c r="Z35" s="11" t="s">
        <v>212</v>
      </c>
      <c r="AA35" s="11" t="s">
        <v>212</v>
      </c>
      <c r="AB35" s="11" t="s">
        <v>212</v>
      </c>
      <c r="AC35" s="11" t="s">
        <v>212</v>
      </c>
      <c r="AD35" s="11" t="s">
        <v>212</v>
      </c>
      <c r="AE35" s="11" t="s">
        <v>212</v>
      </c>
      <c r="AF35" s="11" t="s">
        <v>212</v>
      </c>
      <c r="AG35" s="11" t="s">
        <v>212</v>
      </c>
      <c r="AH35" s="11" t="s">
        <v>212</v>
      </c>
      <c r="AI35" s="9" t="s">
        <v>58</v>
      </c>
      <c r="AJ35" s="9" t="s">
        <v>58</v>
      </c>
      <c r="AK35" s="9" t="s">
        <v>58</v>
      </c>
      <c r="AL35" s="9" t="s">
        <v>58</v>
      </c>
      <c r="AM35" s="9" t="s">
        <v>58</v>
      </c>
      <c r="AN35" s="9" t="s">
        <v>58</v>
      </c>
      <c r="AO35" s="11" t="s">
        <v>212</v>
      </c>
      <c r="AP35" s="11" t="s">
        <v>212</v>
      </c>
      <c r="AQ35" s="11" t="s">
        <v>212</v>
      </c>
      <c r="AR35" s="11" t="s">
        <v>212</v>
      </c>
      <c r="AS35" s="11" t="s">
        <v>212</v>
      </c>
      <c r="AT35" s="11" t="s">
        <v>212</v>
      </c>
      <c r="AU35" s="11" t="s">
        <v>212</v>
      </c>
      <c r="AV35" s="11" t="s">
        <v>212</v>
      </c>
      <c r="AW35" s="11" t="s">
        <v>212</v>
      </c>
      <c r="AX35" s="11" t="s">
        <v>212</v>
      </c>
      <c r="AY35" s="11" t="s">
        <v>212</v>
      </c>
      <c r="AZ35" s="9" t="s">
        <v>58</v>
      </c>
      <c r="BA35" s="9" t="s">
        <v>58</v>
      </c>
      <c r="BB35" s="9" t="s">
        <v>58</v>
      </c>
      <c r="BC35" s="9" t="s">
        <v>58</v>
      </c>
      <c r="BD35" s="9" t="s">
        <v>58</v>
      </c>
      <c r="BE35" s="9" t="s">
        <v>58</v>
      </c>
      <c r="BF35" s="11" t="s">
        <v>212</v>
      </c>
      <c r="BG35" s="11" t="s">
        <v>212</v>
      </c>
      <c r="BH35" s="11" t="s">
        <v>212</v>
      </c>
      <c r="BI35" s="11" t="s">
        <v>212</v>
      </c>
      <c r="BJ35" s="11" t="s">
        <v>212</v>
      </c>
      <c r="BK35" s="11" t="s">
        <v>212</v>
      </c>
      <c r="BL35" s="11" t="s">
        <v>212</v>
      </c>
      <c r="BM35" s="11" t="s">
        <v>212</v>
      </c>
      <c r="BN35" s="11" t="s">
        <v>212</v>
      </c>
      <c r="BO35" s="11" t="s">
        <v>212</v>
      </c>
      <c r="BP35" s="11" t="s">
        <v>212</v>
      </c>
      <c r="BQ35" s="9" t="s">
        <v>58</v>
      </c>
      <c r="BR35" s="9" t="s">
        <v>58</v>
      </c>
      <c r="BS35" s="9" t="s">
        <v>58</v>
      </c>
      <c r="BT35" s="9" t="s">
        <v>58</v>
      </c>
      <c r="BU35" s="9" t="s">
        <v>58</v>
      </c>
      <c r="BV35" s="9" t="s">
        <v>58</v>
      </c>
      <c r="BW35" s="11" t="s">
        <v>212</v>
      </c>
      <c r="BX35" s="11" t="s">
        <v>212</v>
      </c>
      <c r="BY35" s="11" t="s">
        <v>212</v>
      </c>
      <c r="BZ35" s="11" t="s">
        <v>212</v>
      </c>
      <c r="CA35" s="11" t="s">
        <v>212</v>
      </c>
      <c r="CB35" s="11" t="s">
        <v>212</v>
      </c>
      <c r="CC35" s="11" t="s">
        <v>212</v>
      </c>
      <c r="CD35" s="11" t="s">
        <v>212</v>
      </c>
      <c r="CE35" s="11" t="s">
        <v>212</v>
      </c>
      <c r="CF35" s="11" t="s">
        <v>212</v>
      </c>
      <c r="CG35" s="11" t="s">
        <v>212</v>
      </c>
      <c r="CH35" s="9" t="s">
        <v>58</v>
      </c>
      <c r="CI35" s="9" t="s">
        <v>58</v>
      </c>
      <c r="CJ35" s="9" t="s">
        <v>58</v>
      </c>
      <c r="CK35" s="9" t="s">
        <v>58</v>
      </c>
      <c r="CL35" s="9" t="s">
        <v>58</v>
      </c>
      <c r="CM35" s="9" t="s">
        <v>58</v>
      </c>
    </row>
    <row r="36" spans="1:91" s="9" customFormat="1" x14ac:dyDescent="0.25">
      <c r="A36" s="11" t="s">
        <v>93</v>
      </c>
      <c r="B36" s="9" t="s">
        <v>58</v>
      </c>
      <c r="C36" s="9" t="s">
        <v>58</v>
      </c>
      <c r="D36" s="9" t="s">
        <v>58</v>
      </c>
      <c r="E36" s="9" t="s">
        <v>58</v>
      </c>
      <c r="F36" s="9" t="s">
        <v>58</v>
      </c>
      <c r="G36" s="9" t="s">
        <v>58</v>
      </c>
      <c r="H36" s="9" t="str">
        <f t="shared" si="47"/>
        <v>--</v>
      </c>
      <c r="I36" s="9" t="str">
        <f t="shared" si="48"/>
        <v>--</v>
      </c>
      <c r="J36" s="9" t="str">
        <f t="shared" si="49"/>
        <v>--</v>
      </c>
      <c r="K36" s="9" t="str">
        <f t="shared" si="50"/>
        <v>--</v>
      </c>
      <c r="L36" s="9" t="str">
        <f t="shared" si="51"/>
        <v>--</v>
      </c>
      <c r="M36" s="9" t="str">
        <f t="shared" si="52"/>
        <v>--</v>
      </c>
      <c r="N36" s="9" t="str">
        <f t="shared" si="53"/>
        <v>--</v>
      </c>
      <c r="O36" s="9" t="str">
        <f t="shared" si="54"/>
        <v>--</v>
      </c>
      <c r="P36" s="9" t="str">
        <f t="shared" si="55"/>
        <v>--</v>
      </c>
      <c r="Q36" s="9" t="str">
        <f t="shared" si="56"/>
        <v>--</v>
      </c>
      <c r="R36" s="9" t="s">
        <v>58</v>
      </c>
      <c r="S36" s="9" t="s">
        <v>58</v>
      </c>
      <c r="T36" s="9" t="s">
        <v>58</v>
      </c>
      <c r="U36" s="9" t="s">
        <v>58</v>
      </c>
      <c r="V36" s="9" t="s">
        <v>58</v>
      </c>
      <c r="W36" s="9" t="s">
        <v>58</v>
      </c>
      <c r="X36" s="9" t="s">
        <v>213</v>
      </c>
      <c r="AI36" s="9" t="s">
        <v>58</v>
      </c>
      <c r="AJ36" s="9" t="s">
        <v>58</v>
      </c>
      <c r="AK36" s="9" t="s">
        <v>58</v>
      </c>
      <c r="AL36" s="9" t="s">
        <v>58</v>
      </c>
      <c r="AM36" s="9" t="s">
        <v>58</v>
      </c>
      <c r="AN36" s="9" t="s">
        <v>58</v>
      </c>
      <c r="AO36" s="9" t="s">
        <v>219</v>
      </c>
      <c r="AZ36" s="9" t="s">
        <v>58</v>
      </c>
      <c r="BA36" s="9" t="s">
        <v>58</v>
      </c>
      <c r="BB36" s="9" t="s">
        <v>58</v>
      </c>
      <c r="BC36" s="9" t="s">
        <v>58</v>
      </c>
      <c r="BD36" s="9" t="s">
        <v>58</v>
      </c>
      <c r="BE36" s="9" t="s">
        <v>58</v>
      </c>
      <c r="BF36" s="9" t="s">
        <v>217</v>
      </c>
      <c r="BQ36" s="9" t="s">
        <v>58</v>
      </c>
      <c r="BR36" s="9" t="s">
        <v>58</v>
      </c>
      <c r="BS36" s="9" t="s">
        <v>58</v>
      </c>
      <c r="BT36" s="9" t="s">
        <v>58</v>
      </c>
      <c r="BU36" s="9" t="s">
        <v>58</v>
      </c>
      <c r="BV36" s="9" t="s">
        <v>58</v>
      </c>
      <c r="BW36" s="9" t="s">
        <v>223</v>
      </c>
      <c r="CH36" s="9" t="s">
        <v>58</v>
      </c>
      <c r="CI36" s="9" t="s">
        <v>58</v>
      </c>
      <c r="CJ36" s="9" t="s">
        <v>58</v>
      </c>
      <c r="CK36" s="9" t="s">
        <v>58</v>
      </c>
      <c r="CL36" s="9" t="s">
        <v>58</v>
      </c>
      <c r="CM36" s="9" t="s">
        <v>58</v>
      </c>
    </row>
    <row r="37" spans="1:91" s="9" customFormat="1" x14ac:dyDescent="0.25">
      <c r="A37" s="11" t="s">
        <v>93</v>
      </c>
      <c r="B37" s="9" t="s">
        <v>58</v>
      </c>
      <c r="C37" s="9" t="s">
        <v>58</v>
      </c>
      <c r="D37" s="9" t="s">
        <v>58</v>
      </c>
      <c r="E37" s="9" t="s">
        <v>58</v>
      </c>
      <c r="F37" s="9" t="s">
        <v>58</v>
      </c>
      <c r="G37" s="9" t="s">
        <v>58</v>
      </c>
      <c r="H37" s="9" t="str">
        <f t="shared" si="47"/>
        <v>--</v>
      </c>
      <c r="I37" s="9" t="str">
        <f t="shared" si="48"/>
        <v>--</v>
      </c>
      <c r="J37" s="9" t="str">
        <f t="shared" si="49"/>
        <v>--</v>
      </c>
      <c r="K37" s="9" t="str">
        <f t="shared" si="50"/>
        <v>--</v>
      </c>
      <c r="L37" s="9" t="str">
        <f t="shared" si="51"/>
        <v>--</v>
      </c>
      <c r="M37" s="9" t="str">
        <f t="shared" si="52"/>
        <v>--</v>
      </c>
      <c r="N37" s="9" t="str">
        <f t="shared" si="53"/>
        <v>--</v>
      </c>
      <c r="O37" s="9" t="str">
        <f t="shared" si="54"/>
        <v>--</v>
      </c>
      <c r="P37" s="9" t="str">
        <f t="shared" si="55"/>
        <v>--</v>
      </c>
      <c r="Q37" s="9" t="str">
        <f t="shared" si="56"/>
        <v>--</v>
      </c>
      <c r="R37" s="9" t="s">
        <v>58</v>
      </c>
      <c r="S37" s="9" t="s">
        <v>58</v>
      </c>
      <c r="T37" s="9" t="s">
        <v>58</v>
      </c>
      <c r="U37" s="9" t="s">
        <v>58</v>
      </c>
      <c r="V37" s="9" t="s">
        <v>58</v>
      </c>
      <c r="W37" s="9" t="s">
        <v>58</v>
      </c>
      <c r="Y37" s="9">
        <v>0</v>
      </c>
      <c r="Z37" s="9">
        <v>2</v>
      </c>
      <c r="AA37" s="9">
        <v>4</v>
      </c>
      <c r="AB37" s="9">
        <v>6</v>
      </c>
      <c r="AC37" s="9">
        <v>8</v>
      </c>
      <c r="AD37" s="9">
        <v>10</v>
      </c>
      <c r="AE37" s="9">
        <v>12</v>
      </c>
      <c r="AF37" s="9">
        <v>14</v>
      </c>
      <c r="AG37" s="9">
        <v>16</v>
      </c>
      <c r="AH37" s="9">
        <v>18</v>
      </c>
      <c r="AI37" s="9" t="s">
        <v>58</v>
      </c>
      <c r="AJ37" s="9" t="s">
        <v>58</v>
      </c>
      <c r="AK37" s="9" t="s">
        <v>58</v>
      </c>
      <c r="AL37" s="9" t="s">
        <v>58</v>
      </c>
      <c r="AM37" s="9" t="s">
        <v>58</v>
      </c>
      <c r="AN37" s="9" t="s">
        <v>58</v>
      </c>
      <c r="AP37" s="9">
        <v>0</v>
      </c>
      <c r="AQ37" s="9">
        <v>2</v>
      </c>
      <c r="AR37" s="9">
        <v>4</v>
      </c>
      <c r="AS37" s="9">
        <v>6</v>
      </c>
      <c r="AT37" s="9">
        <v>8</v>
      </c>
      <c r="AU37" s="9">
        <v>10</v>
      </c>
      <c r="AV37" s="9">
        <v>12</v>
      </c>
      <c r="AW37" s="9">
        <v>14</v>
      </c>
      <c r="AX37" s="9">
        <v>16</v>
      </c>
      <c r="AY37" s="9">
        <v>18</v>
      </c>
      <c r="AZ37" s="9" t="s">
        <v>58</v>
      </c>
      <c r="BA37" s="9" t="s">
        <v>58</v>
      </c>
      <c r="BB37" s="9" t="s">
        <v>58</v>
      </c>
      <c r="BC37" s="9" t="s">
        <v>58</v>
      </c>
      <c r="BD37" s="9" t="s">
        <v>58</v>
      </c>
      <c r="BE37" s="9" t="s">
        <v>58</v>
      </c>
      <c r="BG37" s="9">
        <v>0</v>
      </c>
      <c r="BH37" s="9">
        <v>2</v>
      </c>
      <c r="BI37" s="9">
        <v>4</v>
      </c>
      <c r="BJ37" s="9">
        <v>6</v>
      </c>
      <c r="BK37" s="9">
        <v>8</v>
      </c>
      <c r="BL37" s="9">
        <v>10</v>
      </c>
      <c r="BM37" s="9">
        <v>12</v>
      </c>
      <c r="BN37" s="9">
        <v>14</v>
      </c>
      <c r="BO37" s="9">
        <v>16</v>
      </c>
      <c r="BP37" s="9">
        <v>18</v>
      </c>
      <c r="BQ37" s="9" t="s">
        <v>58</v>
      </c>
      <c r="BR37" s="9" t="s">
        <v>58</v>
      </c>
      <c r="BS37" s="9" t="s">
        <v>58</v>
      </c>
      <c r="BT37" s="9" t="s">
        <v>58</v>
      </c>
      <c r="BU37" s="9" t="s">
        <v>58</v>
      </c>
      <c r="BV37" s="9" t="s">
        <v>58</v>
      </c>
      <c r="BX37" s="9">
        <v>0</v>
      </c>
      <c r="BY37" s="9">
        <v>2</v>
      </c>
      <c r="BZ37" s="9">
        <v>4</v>
      </c>
      <c r="CA37" s="9">
        <v>6</v>
      </c>
      <c r="CB37" s="9">
        <v>8</v>
      </c>
      <c r="CC37" s="9">
        <v>10</v>
      </c>
      <c r="CD37" s="9">
        <v>12</v>
      </c>
      <c r="CE37" s="9">
        <v>14</v>
      </c>
      <c r="CF37" s="9">
        <v>16</v>
      </c>
      <c r="CG37" s="9">
        <v>18</v>
      </c>
      <c r="CH37" s="9" t="s">
        <v>58</v>
      </c>
      <c r="CI37" s="9" t="s">
        <v>58</v>
      </c>
      <c r="CJ37" s="9" t="s">
        <v>58</v>
      </c>
      <c r="CK37" s="9" t="s">
        <v>58</v>
      </c>
      <c r="CL37" s="9" t="s">
        <v>58</v>
      </c>
      <c r="CM37" s="9" t="s">
        <v>58</v>
      </c>
    </row>
    <row r="38" spans="1:91" x14ac:dyDescent="0.25">
      <c r="A38" t="s">
        <v>94</v>
      </c>
      <c r="B38" s="9" t="s">
        <v>58</v>
      </c>
      <c r="C38" s="9" t="s">
        <v>58</v>
      </c>
      <c r="D38" s="9" t="s">
        <v>58</v>
      </c>
      <c r="E38" s="9" t="s">
        <v>58</v>
      </c>
      <c r="F38" s="9" t="s">
        <v>58</v>
      </c>
      <c r="G38" s="9" t="s">
        <v>58</v>
      </c>
      <c r="H38" s="9" t="str">
        <f t="shared" si="47"/>
        <v>II</v>
      </c>
      <c r="I38" s="9" t="str">
        <f t="shared" si="48"/>
        <v>BR</v>
      </c>
      <c r="J38" s="9" t="str">
        <f t="shared" si="49"/>
        <v>BB</v>
      </c>
      <c r="K38" s="9" t="str">
        <f t="shared" si="50"/>
        <v>WT</v>
      </c>
      <c r="L38" s="9" t="str">
        <f t="shared" si="51"/>
        <v>WT</v>
      </c>
      <c r="M38" s="9" t="str">
        <f t="shared" si="52"/>
        <v>WT</v>
      </c>
      <c r="N38" s="9" t="str">
        <f t="shared" si="53"/>
        <v>WT</v>
      </c>
      <c r="O38" s="9" t="str">
        <f t="shared" si="54"/>
        <v>WT</v>
      </c>
      <c r="P38" s="9" t="str">
        <f t="shared" si="55"/>
        <v>WT</v>
      </c>
      <c r="Q38" s="9" t="str">
        <f t="shared" si="56"/>
        <v>BB</v>
      </c>
      <c r="R38" s="9" t="s">
        <v>58</v>
      </c>
      <c r="S38" s="9" t="s">
        <v>58</v>
      </c>
      <c r="T38" s="9" t="s">
        <v>58</v>
      </c>
      <c r="U38" s="9" t="s">
        <v>58</v>
      </c>
      <c r="V38" s="9" t="s">
        <v>58</v>
      </c>
      <c r="W38" s="9" t="s">
        <v>58</v>
      </c>
      <c r="X38" s="9">
        <v>0</v>
      </c>
      <c r="Y38" s="9" t="str">
        <f t="shared" ref="Y38:Y46" si="107">IF(OR(AND(H8="",I8="",J8=""),AND(H23="",I23="",J23=""),AND(H38="",I38="",J38=""),AND(H54="",I54="",J54="")),"X","")</f>
        <v/>
      </c>
      <c r="Z38" s="9" t="str">
        <f t="shared" ref="Z38:Z46" si="108">IF(OR(AND(I8="",J8="",K8=""),AND(I23="",J23="",K23=""),AND(I38="",J38="",K38=""),AND(I54="",J54="",K54="")),"X","")</f>
        <v>X</v>
      </c>
      <c r="AA38" s="9" t="str">
        <f t="shared" ref="AA38:AA46" si="109">IF(OR(AND(J8="",K8="",L8=""),AND(J23="",K23="",L23=""),AND(J38="",K38="",L38=""),AND(J54="",K54="",L54="")),"X","")</f>
        <v>X</v>
      </c>
      <c r="AB38" s="9" t="str">
        <f t="shared" ref="AB38:AB46" si="110">IF(OR(AND(K8="",L8="",M8=""),AND(K23="",L23="",M23=""),AND(K38="",L38="",M38=""),AND(K54="",L54="",M54="")),"X","")</f>
        <v>X</v>
      </c>
      <c r="AC38" s="9" t="str">
        <f t="shared" ref="AC38:AC46" si="111">IF(OR(AND(L8="",M8="",N8=""),AND(L23="",M23="",N23=""),AND(L38="",M38="",N38=""),AND(L54="",M54="",N54="")),"X","")</f>
        <v>X</v>
      </c>
      <c r="AD38" s="9" t="str">
        <f t="shared" ref="AD38:AD46" si="112">IF(OR(AND(M8="",N8="",O8=""),AND(M23="",N23="",O23=""),AND(M38="",N38="",O38=""),AND(M54="",N54="",O54="")),"X","")</f>
        <v>X</v>
      </c>
      <c r="AE38" s="9" t="str">
        <f t="shared" ref="AE38:AE46" si="113">IF(OR(AND(N8="",O8="",P8=""),AND(N23="",O23="",P23=""),AND(N38="",O38="",P38=""),AND(N54="",O54="",P54="")),"X","")</f>
        <v>X</v>
      </c>
      <c r="AF38" s="9" t="str">
        <f t="shared" ref="AF38:AF46" si="114">IF(OR(AND(O8="",P8="",Q8=""),AND(O23="",P23="",Q23=""),AND(O38="",P38="",Q38=""),AND(O54="",P54="",Q54="")),"X","")</f>
        <v>X</v>
      </c>
      <c r="AG38" s="9" t="str">
        <f t="shared" ref="AG38:AG46" si="115">IF(OR(AND(P7="",Q7="",R7=""),AND(P22="",Q22="",R22=""),AND(P37="",Q37="",R37=""),AND(P53="",Q53="",R53="")),"X","")</f>
        <v/>
      </c>
      <c r="AH38" s="9" t="str">
        <f t="shared" ref="AH38:AH46" si="116">IF(OR(AND(Q7="",R7="",S7=""),AND(Q22="",R22="",S22=""),AND(Q37="",R37="",S37=""),AND(Q53="",R53="",S53="")),"X","")</f>
        <v/>
      </c>
      <c r="AI38" s="9" t="s">
        <v>58</v>
      </c>
      <c r="AJ38" s="9" t="s">
        <v>58</v>
      </c>
      <c r="AK38" s="9" t="s">
        <v>58</v>
      </c>
      <c r="AL38" s="9" t="s">
        <v>58</v>
      </c>
      <c r="AM38" s="9" t="s">
        <v>58</v>
      </c>
      <c r="AN38" s="9" t="s">
        <v>58</v>
      </c>
      <c r="AO38" s="9">
        <v>0</v>
      </c>
      <c r="AP38" s="9" t="str">
        <f t="shared" ref="AP38:AP46" si="117">IF(OR(AND(H8="",I9="",J10="",K11=""),AND(H23="",I24="",J25="",K26=""),AND(H38="",I39="",J40="",K41=""),AND(H54="",I55="",J56="",K57="")),"X","")</f>
        <v/>
      </c>
      <c r="AQ38" s="9" t="str">
        <f t="shared" ref="AQ38:AQ46" si="118">IF(OR(AND(I8="",J9="",K10="",L11=""),AND(I23="",J24="",K25="",L26=""),AND(I38="",J39="",K40="",L41=""),AND(I54="",J55="",K56="",L57="")),"X","")</f>
        <v/>
      </c>
      <c r="AR38" s="9" t="str">
        <f t="shared" ref="AR38:AR46" si="119">IF(OR(AND(J8="",K9="",L10="",M11=""),AND(J23="",K24="",L25="",M26=""),AND(J38="",K39="",L40="",M41=""),AND(J54="",K55="",L56="",M57="")),"X","")</f>
        <v/>
      </c>
      <c r="AS38" s="9" t="str">
        <f t="shared" ref="AS38:AS46" si="120">IF(OR(AND(K8="",L9="",M10="",N11=""),AND(K23="",L24="",M25="",N26=""),AND(K38="",L39="",M40="",N41=""),AND(K54="",L55="",M56="",N57="")),"X","")</f>
        <v/>
      </c>
      <c r="AT38" s="9" t="str">
        <f t="shared" ref="AT38:AT46" si="121">IF(OR(AND(L8="",M9="",N10="",O11=""),AND(L23="",M24="",N25="",O26=""),AND(L38="",M39="",N40="",O41=""),AND(L54="",M55="",N56="",O57="")),"X","")</f>
        <v/>
      </c>
      <c r="AU38" s="9" t="str">
        <f t="shared" ref="AU38:AU46" si="122">IF(OR(AND(M8="",N9="",O10="",P11=""),AND(M23="",N24="",O25="",P26=""),AND(M38="",N39="",O40="",P41=""),AND(M54="",N55="",O56="",P57="")),"X","")</f>
        <v/>
      </c>
      <c r="AV38" s="9" t="str">
        <f t="shared" ref="AV38:AV46" si="123">IF(OR(AND(N8="",O9="",P10="",Q11=""),AND(N23="",O24="",P25="",Q26=""),AND(N38="",O39="",P40="",Q41=""),AND(N54="",O55="",P56="",Q57="")),"X","")</f>
        <v/>
      </c>
      <c r="AW38" s="9" t="str">
        <f t="shared" ref="AW38:AW46" si="124">IF(OR(AND(O8="",P9="",Q10="",R11=""),AND(O23="",P24="",Q25="",R26=""),AND(O38="",P39="",Q40="",R41=""),AND(O54="",P55="",Q56="",R57="")),"X","")</f>
        <v/>
      </c>
      <c r="AX38" s="9" t="str">
        <f t="shared" ref="AX38:AX46" si="125">IF(OR(AND(P8="",Q9="",R10="",S11=""),AND(P23="",Q24="",R25="",S26=""),AND(P38="",Q39="",R40="",S41=""),AND(P54="",Q55="",R56="",S57="")),"X","")</f>
        <v/>
      </c>
      <c r="AY38" s="9" t="str">
        <f t="shared" ref="AY38:AY46" si="126">IF(OR(AND(Q8="",R9="",S10="",T11=""),AND(Q23="",R24="",S25="",T26=""),AND(Q38="",R39="",S40="",T41=""),AND(Q54="",R55="",S56="",T57="")),"X","")</f>
        <v/>
      </c>
      <c r="AZ38" s="9" t="s">
        <v>58</v>
      </c>
      <c r="BA38" s="9" t="s">
        <v>58</v>
      </c>
      <c r="BB38" s="9" t="s">
        <v>58</v>
      </c>
      <c r="BC38" s="9" t="s">
        <v>58</v>
      </c>
      <c r="BD38" s="9" t="s">
        <v>58</v>
      </c>
      <c r="BE38" s="9" t="s">
        <v>58</v>
      </c>
      <c r="BF38" s="9">
        <v>0</v>
      </c>
      <c r="BG38" s="9" t="str">
        <f t="shared" ref="BG38:BG46" si="127">IF(OR(AND(H8="",I8="",J8="",K8="",L8=""),AND(H23="",I23="",J23="",K23="",L23=""),AND(H38="",I38="",J38="",K38="",L38=""),AND(H54="",I54="",J54="",K54="",L54="")),"X","")</f>
        <v/>
      </c>
      <c r="BH38" s="9" t="str">
        <f t="shared" ref="BH38:BH46" si="128">IF(OR(AND(I8="",J8="",K8="",L8="",M8=""),AND(I23="",J23="",K23="",L23="",M23=""),AND(I38="",J38="",K38="",L38="",M38=""),AND(I54="",J54="",K54="",L54="",M54="")),"X","")</f>
        <v>X</v>
      </c>
      <c r="BI38" s="9" t="str">
        <f t="shared" ref="BI38:BI46" si="129">IF(OR(AND(J8="",K8="",L8="",M8="",N8=""),AND(J23="",K23="",L23="",M23="",N23=""),AND(J38="",K38="",L38="",M38="",N38=""),AND(J54="",K54="",L54="",M54="",N54="")),"X","")</f>
        <v>X</v>
      </c>
      <c r="BJ38" s="9" t="str">
        <f t="shared" ref="BJ38:BJ46" si="130">IF(OR(AND(K8="",L8="",M8="",N8="",O8=""),AND(K23="",L23="",M23="",N23="",O23=""),AND(K38="",L38="",M38="",N38="",O38=""),AND(K54="",L54="",M54="",N54="",O54="")),"X","")</f>
        <v>X</v>
      </c>
      <c r="BK38" s="9" t="str">
        <f t="shared" ref="BK38:BK46" si="131">IF(OR(AND(L8="",M8="",N8="",O8="",P8=""),AND(L23="",M23="",N23="",O23="",P23=""),AND(L38="",M38="",N38="",O38="",P38=""),AND(L54="",M54="",N54="",O54="",P54="")),"X","")</f>
        <v>X</v>
      </c>
      <c r="BL38" s="9" t="str">
        <f t="shared" ref="BL38:BL46" si="132">IF(OR(AND(M8="",N8="",O8="",P8="",Q8=""),AND(M23="",N23="",O23="",P23="",Q23=""),AND(M38="",N38="",O38="",P38="",Q38=""),AND(M54="",N54="",O54="",P54="",Q54="")),"X","")</f>
        <v>X</v>
      </c>
      <c r="BM38" s="9" t="str">
        <f t="shared" ref="BM38:BM46" si="133">IF(OR(AND(N8="",O8="",P8="",Q8="",R8=""),AND(N23="",O23="",P23="",Q23="",R23=""),AND(N38="",O38="",P38="",Q38="",R38=""),AND(N54="",O54="",P54="",Q54="",R54="")),"X","")</f>
        <v/>
      </c>
      <c r="BN38" s="9" t="str">
        <f t="shared" ref="BN38:BN46" si="134">IF(OR(AND(O8="",P8="",Q8="",R8="",S8=""),AND(O23="",P23="",Q23="",R23="",S23=""),AND(O38="",P38="",Q38="",R38="",S38=""),AND(O54="",P54="",Q54="",R54="",S54="")),"X","")</f>
        <v/>
      </c>
      <c r="BO38" s="9" t="str">
        <f t="shared" ref="BO38:BO46" si="135">IF(OR(AND(P8="",Q8="",R8="",S8="",T8=""),AND(P23="",Q23="",R23="",S23="",T23=""),AND(P38="",Q38="",R38="",S38="",T38=""),AND(P54="",Q54="",R54="",S54="",T54="")),"X","")</f>
        <v/>
      </c>
      <c r="BP38" s="9" t="str">
        <f t="shared" ref="BP38:BP46" si="136">IF(OR(AND(Q8="",R8="",S8="",T8="",U8=""),AND(Q23="",R23="",S23="",T23="",U23=""),AND(Q38="",R38="",S38="",T38="",U38=""),AND(Q54="",R54="",S54="",T54="",U54="")),"X","")</f>
        <v/>
      </c>
      <c r="BQ38" s="9" t="s">
        <v>58</v>
      </c>
      <c r="BR38" s="9" t="s">
        <v>58</v>
      </c>
      <c r="BS38" s="9" t="s">
        <v>58</v>
      </c>
      <c r="BT38" s="9" t="s">
        <v>58</v>
      </c>
      <c r="BU38" s="9" t="s">
        <v>58</v>
      </c>
      <c r="BV38" s="9" t="s">
        <v>58</v>
      </c>
      <c r="BW38" s="9">
        <v>0</v>
      </c>
      <c r="BX38" s="9" t="str">
        <f t="shared" ref="BX38:BX46" si="137">IF(OR(AND(H8="",I8="",J8="",K8="",L8="",M8="",N8=""),AND(H23="",I23="",J23="",K23="",L23="",M23="",N23=""),AND(H38="",I38="",J38="",K38="",L38="",M38="",LN8=""),AND(H54="",I54="",J54="",K38="",L38="",M38="",N38="")),"X","")</f>
        <v/>
      </c>
      <c r="BY38" s="9" t="str">
        <f t="shared" ref="BY38:BY46" si="138">IF(OR(AND(I8="",J8="",K8="",L8="",M8="",N8="",O8=""),AND(I23="",J23="",K23="",L23="",M23="",N23="",O23=""),AND(I38="",J38="",K38="",L38="",M38="",N38="",LO8=""),AND(I54="",J54="",K54="",L38="",M38="",N38="",O38="")),"X","")</f>
        <v/>
      </c>
      <c r="BZ38" s="9" t="str">
        <f t="shared" ref="BZ38:BZ46" si="139">IF(OR(AND(J8="",K8="",L8="",M8="",N8="",O8="",P8=""),AND(J23="",K23="",L23="",M23="",N23="",O23="",P23=""),AND(J38="",K38="",L38="",M38="",N38="",O38="",LP8=""),AND(J54="",K54="",L54="",M38="",N38="",O38="",P38="")),"X","")</f>
        <v/>
      </c>
      <c r="CA38" s="9" t="str">
        <f t="shared" ref="CA38:CA46" si="140">IF(OR(AND(K8="",L8="",M8="",N8="",O8="",P8="",Q8=""),AND(K23="",L23="",M23="",N23="",O23="",P23="",Q23=""),AND(K38="",L38="",M38="",N38="",O38="",P38="",LQ8=""),AND(K54="",L54="",M54="",N38="",O38="",P38="",Q38="")),"X","")</f>
        <v/>
      </c>
      <c r="CB38" s="9" t="str">
        <f t="shared" ref="CB38:CB46" si="141">IF(OR(AND(L8="",M8="",N8="",O8="",P8="",Q8="",R8=""),AND(L23="",M23="",N23="",O23="",P23="",Q23="",R23=""),AND(L38="",M38="",N38="",O38="",P38="",Q38="",LR8=""),AND(L54="",M54="",N54="",O38="",P38="",Q38="",R38="")),"X","")</f>
        <v/>
      </c>
      <c r="CC38" s="9" t="str">
        <f t="shared" ref="CC38:CC46" si="142">IF(OR(AND(M8="",N8="",O8="",P8="",Q8="",R8="",S8=""),AND(M23="",N23="",O23="",P23="",Q23="",R23="",S23=""),AND(M38="",N38="",O38="",P38="",Q38="",R38="",LS8=""),AND(M54="",N54="",O54="",P38="",Q38="",R38="",S38="")),"X","")</f>
        <v/>
      </c>
      <c r="CD38" s="9" t="str">
        <f t="shared" ref="CD38:CD46" si="143">IF(OR(AND(N8="",O8="",P8="",Q8="",R8="",S8="",T8=""),AND(N23="",O23="",P23="",Q23="",R23="",S23="",T23=""),AND(N38="",O38="",P38="",Q38="",R38="",S38="",LT8=""),AND(N54="",O54="",P54="",Q38="",R38="",S38="",T38="")),"X","")</f>
        <v/>
      </c>
      <c r="CE38" s="9" t="str">
        <f t="shared" ref="CE38:CE46" si="144">IF(OR(AND(O8="",P8="",Q8="",R8="",S8="",T8="",U8=""),AND(O23="",P23="",Q23="",R23="",S23="",T23="",U23=""),AND(O38="",P38="",Q38="",R38="",S38="",T38="",LU8=""),AND(O54="",P54="",Q54="",R38="",S38="",T38="",U38="")),"X","")</f>
        <v/>
      </c>
      <c r="CF38" s="9" t="str">
        <f t="shared" ref="CF38:CF46" si="145">IF(OR(AND(P8="",Q8="",R8="",S8="",T8="",U8="",V8=""),AND(P23="",Q23="",R23="",S23="",T23="",U23="",V23=""),AND(P38="",Q38="",R38="",S38="",T38="",U38="",LV8=""),AND(P54="",Q54="",R54="",S38="",T38="",U38="",V38="")),"X","")</f>
        <v/>
      </c>
      <c r="CG38" s="9" t="str">
        <f t="shared" ref="CG38:CG46" si="146">IF(OR(AND(Q8="",R8="",S8="",T8="",U8="",V8="",W8=""),AND(Q23="",R23="",S23="",T23="",U23="",V23="",W23=""),AND(Q38="",R38="",S38="",T38="",U38="",V38="",LW8=""),AND(Q54="",R54="",S54="",T38="",U38="",V38="",W38="")),"X","")</f>
        <v/>
      </c>
      <c r="CH38" s="9" t="s">
        <v>58</v>
      </c>
      <c r="CI38" s="9" t="s">
        <v>58</v>
      </c>
      <c r="CJ38" s="9" t="s">
        <v>58</v>
      </c>
      <c r="CK38" s="9" t="s">
        <v>58</v>
      </c>
      <c r="CL38" s="9" t="s">
        <v>58</v>
      </c>
      <c r="CM38" s="9" t="s">
        <v>58</v>
      </c>
    </row>
    <row r="39" spans="1:91" x14ac:dyDescent="0.25">
      <c r="A39" t="s">
        <v>95</v>
      </c>
      <c r="B39" s="9" t="s">
        <v>58</v>
      </c>
      <c r="C39" s="9" t="s">
        <v>58</v>
      </c>
      <c r="D39" s="9" t="s">
        <v>58</v>
      </c>
      <c r="E39" s="9" t="s">
        <v>58</v>
      </c>
      <c r="F39" s="9" t="s">
        <v>58</v>
      </c>
      <c r="G39" s="9" t="s">
        <v>58</v>
      </c>
      <c r="H39" s="9" t="str">
        <f t="shared" si="47"/>
        <v>II</v>
      </c>
      <c r="I39" s="9" t="str">
        <f t="shared" si="48"/>
        <v>BR</v>
      </c>
      <c r="J39" s="9" t="str">
        <f t="shared" si="49"/>
        <v>II</v>
      </c>
      <c r="K39" s="9" t="str">
        <f t="shared" si="50"/>
        <v/>
      </c>
      <c r="L39" s="9" t="str">
        <f t="shared" si="51"/>
        <v/>
      </c>
      <c r="M39" s="9" t="str">
        <f t="shared" si="52"/>
        <v>BR</v>
      </c>
      <c r="N39" s="9" t="str">
        <f t="shared" si="53"/>
        <v/>
      </c>
      <c r="O39" s="9" t="str">
        <f t="shared" si="54"/>
        <v/>
      </c>
      <c r="P39" s="9" t="str">
        <f t="shared" si="55"/>
        <v/>
      </c>
      <c r="Q39" s="9" t="str">
        <f t="shared" si="56"/>
        <v>II</v>
      </c>
      <c r="R39" s="9" t="s">
        <v>58</v>
      </c>
      <c r="S39" s="9" t="s">
        <v>58</v>
      </c>
      <c r="T39" s="9" t="s">
        <v>58</v>
      </c>
      <c r="U39" s="9" t="s">
        <v>58</v>
      </c>
      <c r="V39" s="9" t="s">
        <v>58</v>
      </c>
      <c r="W39" s="9" t="s">
        <v>58</v>
      </c>
      <c r="X39" s="9">
        <v>2</v>
      </c>
      <c r="Y39" s="9" t="str">
        <f t="shared" si="107"/>
        <v/>
      </c>
      <c r="Z39" s="9" t="str">
        <f t="shared" si="108"/>
        <v/>
      </c>
      <c r="AA39" s="9" t="str">
        <f t="shared" si="109"/>
        <v/>
      </c>
      <c r="AB39" s="9" t="str">
        <f t="shared" si="110"/>
        <v/>
      </c>
      <c r="AC39" s="9" t="str">
        <f t="shared" si="111"/>
        <v/>
      </c>
      <c r="AD39" s="9" t="str">
        <f t="shared" si="112"/>
        <v/>
      </c>
      <c r="AE39" s="9" t="str">
        <f t="shared" si="113"/>
        <v>X</v>
      </c>
      <c r="AF39" s="9" t="str">
        <f t="shared" si="114"/>
        <v>X</v>
      </c>
      <c r="AG39" s="9" t="str">
        <f t="shared" si="115"/>
        <v/>
      </c>
      <c r="AH39" s="9" t="str">
        <f t="shared" si="116"/>
        <v/>
      </c>
      <c r="AI39" s="9" t="s">
        <v>58</v>
      </c>
      <c r="AJ39" s="9" t="s">
        <v>58</v>
      </c>
      <c r="AK39" s="9" t="s">
        <v>58</v>
      </c>
      <c r="AL39" s="9" t="s">
        <v>58</v>
      </c>
      <c r="AM39" s="9" t="s">
        <v>58</v>
      </c>
      <c r="AN39" s="9" t="s">
        <v>58</v>
      </c>
      <c r="AO39" s="9">
        <v>2</v>
      </c>
      <c r="AP39" s="9" t="str">
        <f t="shared" si="117"/>
        <v>X</v>
      </c>
      <c r="AQ39" s="9" t="str">
        <f t="shared" si="118"/>
        <v/>
      </c>
      <c r="AR39" s="9" t="str">
        <f t="shared" si="119"/>
        <v/>
      </c>
      <c r="AS39" s="9" t="str">
        <f t="shared" si="120"/>
        <v/>
      </c>
      <c r="AT39" s="9" t="str">
        <f t="shared" si="121"/>
        <v/>
      </c>
      <c r="AU39" s="9" t="str">
        <f t="shared" si="122"/>
        <v>X</v>
      </c>
      <c r="AV39" s="9" t="str">
        <f t="shared" si="123"/>
        <v>X</v>
      </c>
      <c r="AW39" s="9" t="str">
        <f t="shared" si="124"/>
        <v/>
      </c>
      <c r="AX39" s="9" t="str">
        <f t="shared" si="125"/>
        <v/>
      </c>
      <c r="AY39" s="9" t="str">
        <f t="shared" si="126"/>
        <v/>
      </c>
      <c r="AZ39" s="9" t="s">
        <v>58</v>
      </c>
      <c r="BA39" s="9" t="s">
        <v>58</v>
      </c>
      <c r="BB39" s="9" t="s">
        <v>58</v>
      </c>
      <c r="BC39" s="9" t="s">
        <v>58</v>
      </c>
      <c r="BD39" s="9" t="s">
        <v>58</v>
      </c>
      <c r="BE39" s="9" t="s">
        <v>58</v>
      </c>
      <c r="BF39" s="9">
        <v>2</v>
      </c>
      <c r="BG39" s="9" t="str">
        <f t="shared" si="127"/>
        <v/>
      </c>
      <c r="BH39" s="9" t="str">
        <f t="shared" si="128"/>
        <v/>
      </c>
      <c r="BI39" s="9" t="str">
        <f t="shared" si="129"/>
        <v/>
      </c>
      <c r="BJ39" s="9" t="str">
        <f t="shared" si="130"/>
        <v/>
      </c>
      <c r="BK39" s="9" t="str">
        <f t="shared" si="131"/>
        <v/>
      </c>
      <c r="BL39" s="9" t="str">
        <f t="shared" si="132"/>
        <v/>
      </c>
      <c r="BM39" s="9" t="str">
        <f t="shared" si="133"/>
        <v/>
      </c>
      <c r="BN39" s="9" t="str">
        <f t="shared" si="134"/>
        <v/>
      </c>
      <c r="BO39" s="9" t="str">
        <f t="shared" si="135"/>
        <v/>
      </c>
      <c r="BP39" s="9" t="str">
        <f t="shared" si="136"/>
        <v/>
      </c>
      <c r="BQ39" s="9" t="s">
        <v>58</v>
      </c>
      <c r="BR39" s="9" t="s">
        <v>58</v>
      </c>
      <c r="BS39" s="9" t="s">
        <v>58</v>
      </c>
      <c r="BT39" s="9" t="s">
        <v>58</v>
      </c>
      <c r="BU39" s="9" t="s">
        <v>58</v>
      </c>
      <c r="BV39" s="9" t="s">
        <v>58</v>
      </c>
      <c r="BW39" s="9">
        <v>2</v>
      </c>
      <c r="BX39" s="9" t="str">
        <f t="shared" si="137"/>
        <v/>
      </c>
      <c r="BY39" s="9" t="str">
        <f t="shared" si="138"/>
        <v/>
      </c>
      <c r="BZ39" s="9" t="str">
        <f t="shared" si="139"/>
        <v/>
      </c>
      <c r="CA39" s="9" t="str">
        <f t="shared" si="140"/>
        <v/>
      </c>
      <c r="CB39" s="9" t="str">
        <f t="shared" si="141"/>
        <v/>
      </c>
      <c r="CC39" s="9" t="str">
        <f t="shared" si="142"/>
        <v/>
      </c>
      <c r="CD39" s="9" t="str">
        <f t="shared" si="143"/>
        <v/>
      </c>
      <c r="CE39" s="9" t="str">
        <f t="shared" si="144"/>
        <v/>
      </c>
      <c r="CF39" s="9" t="str">
        <f t="shared" si="145"/>
        <v/>
      </c>
      <c r="CG39" s="9" t="str">
        <f t="shared" si="146"/>
        <v/>
      </c>
      <c r="CH39" s="9" t="s">
        <v>58</v>
      </c>
      <c r="CI39" s="9" t="s">
        <v>58</v>
      </c>
      <c r="CJ39" s="9" t="s">
        <v>58</v>
      </c>
      <c r="CK39" s="9" t="s">
        <v>58</v>
      </c>
      <c r="CL39" s="9" t="s">
        <v>58</v>
      </c>
      <c r="CM39" s="9" t="s">
        <v>58</v>
      </c>
    </row>
    <row r="40" spans="1:91" x14ac:dyDescent="0.25">
      <c r="A40" t="s">
        <v>96</v>
      </c>
      <c r="B40" s="9" t="s">
        <v>58</v>
      </c>
      <c r="C40" s="9" t="s">
        <v>58</v>
      </c>
      <c r="D40" s="9" t="s">
        <v>58</v>
      </c>
      <c r="E40" s="9" t="s">
        <v>58</v>
      </c>
      <c r="F40" s="9" t="s">
        <v>58</v>
      </c>
      <c r="G40" s="9" t="s">
        <v>58</v>
      </c>
      <c r="H40" s="9" t="str">
        <f t="shared" si="47"/>
        <v>II</v>
      </c>
      <c r="I40" s="9" t="str">
        <f t="shared" si="48"/>
        <v/>
      </c>
      <c r="J40" s="9" t="str">
        <f t="shared" si="49"/>
        <v/>
      </c>
      <c r="K40" s="9" t="str">
        <f t="shared" si="50"/>
        <v>BR</v>
      </c>
      <c r="L40" s="9" t="str">
        <f t="shared" si="51"/>
        <v/>
      </c>
      <c r="M40" s="9" t="str">
        <f t="shared" si="52"/>
        <v>BR</v>
      </c>
      <c r="N40" s="9" t="str">
        <f t="shared" si="53"/>
        <v>BR</v>
      </c>
      <c r="O40" s="9" t="str">
        <f t="shared" si="54"/>
        <v/>
      </c>
      <c r="P40" s="9" t="str">
        <f t="shared" si="55"/>
        <v>BR</v>
      </c>
      <c r="Q40" s="9" t="str">
        <f t="shared" si="56"/>
        <v>II</v>
      </c>
      <c r="R40" s="9" t="s">
        <v>58</v>
      </c>
      <c r="S40" s="9" t="s">
        <v>58</v>
      </c>
      <c r="T40" s="9" t="s">
        <v>58</v>
      </c>
      <c r="U40" s="9" t="s">
        <v>58</v>
      </c>
      <c r="V40" s="9" t="s">
        <v>58</v>
      </c>
      <c r="W40" s="9" t="s">
        <v>58</v>
      </c>
      <c r="X40" s="9">
        <v>4</v>
      </c>
      <c r="Y40" s="9" t="str">
        <f t="shared" si="107"/>
        <v>X</v>
      </c>
      <c r="Z40" s="9" t="str">
        <f t="shared" si="108"/>
        <v>X</v>
      </c>
      <c r="AA40" s="9" t="str">
        <f t="shared" si="109"/>
        <v>X</v>
      </c>
      <c r="AB40" s="9" t="str">
        <f t="shared" si="110"/>
        <v>X</v>
      </c>
      <c r="AC40" s="9" t="str">
        <f t="shared" si="111"/>
        <v>X</v>
      </c>
      <c r="AD40" s="9" t="str">
        <f t="shared" si="112"/>
        <v>X</v>
      </c>
      <c r="AE40" s="9" t="str">
        <f t="shared" si="113"/>
        <v>X</v>
      </c>
      <c r="AF40" s="9" t="str">
        <f t="shared" si="114"/>
        <v>X</v>
      </c>
      <c r="AG40" s="9" t="str">
        <f t="shared" si="115"/>
        <v/>
      </c>
      <c r="AH40" s="9" t="str">
        <f t="shared" si="116"/>
        <v/>
      </c>
      <c r="AI40" s="9" t="s">
        <v>58</v>
      </c>
      <c r="AJ40" s="9" t="s">
        <v>58</v>
      </c>
      <c r="AK40" s="9" t="s">
        <v>58</v>
      </c>
      <c r="AL40" s="9" t="s">
        <v>58</v>
      </c>
      <c r="AM40" s="9" t="s">
        <v>58</v>
      </c>
      <c r="AN40" s="9" t="s">
        <v>58</v>
      </c>
      <c r="AO40" s="9">
        <v>4</v>
      </c>
      <c r="AP40" s="9" t="str">
        <f t="shared" si="117"/>
        <v/>
      </c>
      <c r="AQ40" s="9" t="str">
        <f t="shared" si="118"/>
        <v/>
      </c>
      <c r="AR40" s="9" t="str">
        <f t="shared" si="119"/>
        <v>X</v>
      </c>
      <c r="AS40" s="9" t="str">
        <f t="shared" si="120"/>
        <v>X</v>
      </c>
      <c r="AT40" s="9" t="str">
        <f t="shared" si="121"/>
        <v/>
      </c>
      <c r="AU40" s="9" t="str">
        <f t="shared" si="122"/>
        <v/>
      </c>
      <c r="AV40" s="9" t="str">
        <f t="shared" si="123"/>
        <v/>
      </c>
      <c r="AW40" s="9" t="str">
        <f t="shared" si="124"/>
        <v/>
      </c>
      <c r="AX40" s="9" t="str">
        <f t="shared" si="125"/>
        <v/>
      </c>
      <c r="AY40" s="9" t="str">
        <f t="shared" si="126"/>
        <v/>
      </c>
      <c r="AZ40" s="9" t="s">
        <v>58</v>
      </c>
      <c r="BA40" s="9" t="s">
        <v>58</v>
      </c>
      <c r="BB40" s="9" t="s">
        <v>58</v>
      </c>
      <c r="BC40" s="9" t="s">
        <v>58</v>
      </c>
      <c r="BD40" s="9" t="s">
        <v>58</v>
      </c>
      <c r="BE40" s="9" t="s">
        <v>58</v>
      </c>
      <c r="BF40" s="9">
        <v>4</v>
      </c>
      <c r="BG40" s="9" t="str">
        <f t="shared" si="127"/>
        <v>X</v>
      </c>
      <c r="BH40" s="9" t="str">
        <f t="shared" si="128"/>
        <v>X</v>
      </c>
      <c r="BI40" s="9" t="str">
        <f t="shared" si="129"/>
        <v>X</v>
      </c>
      <c r="BJ40" s="9" t="str">
        <f t="shared" si="130"/>
        <v>X</v>
      </c>
      <c r="BK40" s="9" t="str">
        <f t="shared" si="131"/>
        <v>X</v>
      </c>
      <c r="BL40" s="9" t="str">
        <f t="shared" si="132"/>
        <v>X</v>
      </c>
      <c r="BM40" s="9" t="str">
        <f t="shared" si="133"/>
        <v/>
      </c>
      <c r="BN40" s="9" t="str">
        <f t="shared" si="134"/>
        <v/>
      </c>
      <c r="BO40" s="9" t="str">
        <f t="shared" si="135"/>
        <v/>
      </c>
      <c r="BP40" s="9" t="str">
        <f t="shared" si="136"/>
        <v/>
      </c>
      <c r="BQ40" s="9" t="s">
        <v>58</v>
      </c>
      <c r="BR40" s="9" t="s">
        <v>58</v>
      </c>
      <c r="BS40" s="9" t="s">
        <v>58</v>
      </c>
      <c r="BT40" s="9" t="s">
        <v>58</v>
      </c>
      <c r="BU40" s="9" t="s">
        <v>58</v>
      </c>
      <c r="BV40" s="9" t="s">
        <v>58</v>
      </c>
      <c r="BW40" s="9">
        <v>4</v>
      </c>
      <c r="BX40" s="9" t="str">
        <f t="shared" si="137"/>
        <v>X</v>
      </c>
      <c r="BY40" s="9" t="str">
        <f t="shared" si="138"/>
        <v>X</v>
      </c>
      <c r="BZ40" s="9" t="str">
        <f t="shared" si="139"/>
        <v>X</v>
      </c>
      <c r="CA40" s="9" t="str">
        <f t="shared" si="140"/>
        <v>X</v>
      </c>
      <c r="CB40" s="9" t="str">
        <f t="shared" si="141"/>
        <v/>
      </c>
      <c r="CC40" s="9" t="str">
        <f t="shared" si="142"/>
        <v/>
      </c>
      <c r="CD40" s="9" t="str">
        <f t="shared" si="143"/>
        <v/>
      </c>
      <c r="CE40" s="9" t="str">
        <f t="shared" si="144"/>
        <v/>
      </c>
      <c r="CF40" s="9" t="str">
        <f t="shared" si="145"/>
        <v/>
      </c>
      <c r="CG40" s="9" t="str">
        <f t="shared" si="146"/>
        <v/>
      </c>
      <c r="CH40" s="9" t="s">
        <v>58</v>
      </c>
      <c r="CI40" s="9" t="s">
        <v>58</v>
      </c>
      <c r="CJ40" s="9" t="s">
        <v>58</v>
      </c>
      <c r="CK40" s="9" t="s">
        <v>58</v>
      </c>
      <c r="CL40" s="9" t="s">
        <v>58</v>
      </c>
      <c r="CM40" s="9" t="s">
        <v>58</v>
      </c>
    </row>
    <row r="41" spans="1:91" x14ac:dyDescent="0.25">
      <c r="A41" t="s">
        <v>97</v>
      </c>
      <c r="B41" s="9" t="s">
        <v>58</v>
      </c>
      <c r="C41" s="9" t="s">
        <v>58</v>
      </c>
      <c r="D41" s="9" t="s">
        <v>58</v>
      </c>
      <c r="E41" s="9" t="s">
        <v>58</v>
      </c>
      <c r="F41" s="9" t="s">
        <v>58</v>
      </c>
      <c r="G41" s="9" t="s">
        <v>58</v>
      </c>
      <c r="H41" s="9" t="str">
        <f t="shared" si="47"/>
        <v/>
      </c>
      <c r="I41" s="9" t="str">
        <f t="shared" si="48"/>
        <v>BR</v>
      </c>
      <c r="J41" s="9" t="str">
        <f t="shared" si="49"/>
        <v/>
      </c>
      <c r="K41" s="9" t="str">
        <f t="shared" si="50"/>
        <v>BR</v>
      </c>
      <c r="L41" s="9" t="str">
        <f t="shared" si="51"/>
        <v/>
      </c>
      <c r="M41" s="9" t="str">
        <f t="shared" si="52"/>
        <v>BR</v>
      </c>
      <c r="N41" s="9" t="str">
        <f t="shared" si="53"/>
        <v/>
      </c>
      <c r="O41" s="9" t="str">
        <f t="shared" si="54"/>
        <v/>
      </c>
      <c r="P41" s="9" t="str">
        <f t="shared" si="55"/>
        <v/>
      </c>
      <c r="Q41" s="9" t="str">
        <f t="shared" si="56"/>
        <v/>
      </c>
      <c r="R41" s="9" t="s">
        <v>58</v>
      </c>
      <c r="S41" s="9" t="s">
        <v>58</v>
      </c>
      <c r="T41" s="9" t="s">
        <v>58</v>
      </c>
      <c r="U41" s="9" t="s">
        <v>58</v>
      </c>
      <c r="V41" s="9" t="s">
        <v>58</v>
      </c>
      <c r="W41" s="9" t="s">
        <v>58</v>
      </c>
      <c r="X41" s="9">
        <v>6</v>
      </c>
      <c r="Y41" s="9" t="str">
        <f t="shared" si="107"/>
        <v/>
      </c>
      <c r="Z41" s="9" t="str">
        <f t="shared" si="108"/>
        <v/>
      </c>
      <c r="AA41" s="9" t="str">
        <f t="shared" si="109"/>
        <v/>
      </c>
      <c r="AB41" s="9" t="str">
        <f t="shared" si="110"/>
        <v/>
      </c>
      <c r="AC41" s="9" t="str">
        <f t="shared" si="111"/>
        <v/>
      </c>
      <c r="AD41" s="9" t="str">
        <f t="shared" si="112"/>
        <v/>
      </c>
      <c r="AE41" s="9" t="str">
        <f t="shared" si="113"/>
        <v>X</v>
      </c>
      <c r="AF41" s="9" t="str">
        <f t="shared" si="114"/>
        <v>X</v>
      </c>
      <c r="AG41" s="9" t="str">
        <f t="shared" si="115"/>
        <v/>
      </c>
      <c r="AH41" s="9" t="str">
        <f t="shared" si="116"/>
        <v/>
      </c>
      <c r="AI41" s="9" t="s">
        <v>58</v>
      </c>
      <c r="AJ41" s="9" t="s">
        <v>58</v>
      </c>
      <c r="AK41" s="9" t="s">
        <v>58</v>
      </c>
      <c r="AL41" s="9" t="s">
        <v>58</v>
      </c>
      <c r="AM41" s="9" t="s">
        <v>58</v>
      </c>
      <c r="AN41" s="9" t="s">
        <v>58</v>
      </c>
      <c r="AO41" s="9">
        <v>6</v>
      </c>
      <c r="AP41" s="9" t="str">
        <f t="shared" si="117"/>
        <v/>
      </c>
      <c r="AQ41" s="9" t="str">
        <f t="shared" si="118"/>
        <v/>
      </c>
      <c r="AR41" s="9" t="str">
        <f t="shared" si="119"/>
        <v/>
      </c>
      <c r="AS41" s="9" t="str">
        <f t="shared" si="120"/>
        <v>X</v>
      </c>
      <c r="AT41" s="9" t="str">
        <f t="shared" si="121"/>
        <v/>
      </c>
      <c r="AU41" s="9" t="str">
        <f t="shared" si="122"/>
        <v/>
      </c>
      <c r="AV41" s="9" t="str">
        <f t="shared" si="123"/>
        <v/>
      </c>
      <c r="AW41" s="9" t="str">
        <f t="shared" si="124"/>
        <v/>
      </c>
      <c r="AX41" s="9" t="str">
        <f t="shared" si="125"/>
        <v/>
      </c>
      <c r="AY41" s="9" t="str">
        <f t="shared" si="126"/>
        <v/>
      </c>
      <c r="AZ41" s="9" t="s">
        <v>58</v>
      </c>
      <c r="BA41" s="9" t="s">
        <v>58</v>
      </c>
      <c r="BB41" s="9" t="s">
        <v>58</v>
      </c>
      <c r="BC41" s="9" t="s">
        <v>58</v>
      </c>
      <c r="BD41" s="9" t="s">
        <v>58</v>
      </c>
      <c r="BE41" s="9" t="s">
        <v>58</v>
      </c>
      <c r="BF41" s="9">
        <v>6</v>
      </c>
      <c r="BG41" s="9" t="str">
        <f t="shared" si="127"/>
        <v/>
      </c>
      <c r="BH41" s="9" t="str">
        <f t="shared" si="128"/>
        <v/>
      </c>
      <c r="BI41" s="9" t="str">
        <f t="shared" si="129"/>
        <v/>
      </c>
      <c r="BJ41" s="9" t="str">
        <f t="shared" si="130"/>
        <v/>
      </c>
      <c r="BK41" s="9" t="str">
        <f t="shared" si="131"/>
        <v/>
      </c>
      <c r="BL41" s="9" t="str">
        <f t="shared" si="132"/>
        <v/>
      </c>
      <c r="BM41" s="9" t="str">
        <f t="shared" si="133"/>
        <v/>
      </c>
      <c r="BN41" s="9" t="str">
        <f t="shared" si="134"/>
        <v/>
      </c>
      <c r="BO41" s="9" t="str">
        <f t="shared" si="135"/>
        <v/>
      </c>
      <c r="BP41" s="9" t="str">
        <f t="shared" si="136"/>
        <v/>
      </c>
      <c r="BQ41" s="9" t="s">
        <v>58</v>
      </c>
      <c r="BR41" s="9" t="s">
        <v>58</v>
      </c>
      <c r="BS41" s="9" t="s">
        <v>58</v>
      </c>
      <c r="BT41" s="9" t="s">
        <v>58</v>
      </c>
      <c r="BU41" s="9" t="s">
        <v>58</v>
      </c>
      <c r="BV41" s="9" t="s">
        <v>58</v>
      </c>
      <c r="BW41" s="9">
        <v>6</v>
      </c>
      <c r="BX41" s="9" t="str">
        <f t="shared" si="137"/>
        <v/>
      </c>
      <c r="BY41" s="9" t="str">
        <f t="shared" si="138"/>
        <v/>
      </c>
      <c r="BZ41" s="9" t="str">
        <f t="shared" si="139"/>
        <v/>
      </c>
      <c r="CA41" s="9" t="str">
        <f t="shared" si="140"/>
        <v/>
      </c>
      <c r="CB41" s="9" t="str">
        <f t="shared" si="141"/>
        <v/>
      </c>
      <c r="CC41" s="9" t="str">
        <f t="shared" si="142"/>
        <v/>
      </c>
      <c r="CD41" s="9" t="str">
        <f t="shared" si="143"/>
        <v/>
      </c>
      <c r="CE41" s="9" t="str">
        <f t="shared" si="144"/>
        <v/>
      </c>
      <c r="CF41" s="9" t="str">
        <f t="shared" si="145"/>
        <v/>
      </c>
      <c r="CG41" s="9" t="str">
        <f t="shared" si="146"/>
        <v/>
      </c>
      <c r="CH41" s="9" t="s">
        <v>58</v>
      </c>
      <c r="CI41" s="9" t="s">
        <v>58</v>
      </c>
      <c r="CJ41" s="9" t="s">
        <v>58</v>
      </c>
      <c r="CK41" s="9" t="s">
        <v>58</v>
      </c>
      <c r="CL41" s="9" t="s">
        <v>58</v>
      </c>
      <c r="CM41" s="9" t="s">
        <v>58</v>
      </c>
    </row>
    <row r="42" spans="1:91" x14ac:dyDescent="0.25">
      <c r="A42" t="s">
        <v>98</v>
      </c>
      <c r="B42" s="9" t="s">
        <v>58</v>
      </c>
      <c r="C42" s="9" t="s">
        <v>58</v>
      </c>
      <c r="D42" s="9" t="s">
        <v>58</v>
      </c>
      <c r="E42" s="9" t="s">
        <v>58</v>
      </c>
      <c r="F42" s="9" t="s">
        <v>58</v>
      </c>
      <c r="G42" s="9" t="s">
        <v>58</v>
      </c>
      <c r="H42" s="9" t="str">
        <f t="shared" si="47"/>
        <v/>
      </c>
      <c r="I42" s="9" t="str">
        <f t="shared" si="48"/>
        <v/>
      </c>
      <c r="J42" s="9" t="str">
        <f t="shared" si="49"/>
        <v/>
      </c>
      <c r="K42" s="9" t="str">
        <f t="shared" si="50"/>
        <v/>
      </c>
      <c r="L42" s="9" t="str">
        <f t="shared" si="51"/>
        <v>II</v>
      </c>
      <c r="M42" s="9" t="str">
        <f t="shared" si="52"/>
        <v>LA</v>
      </c>
      <c r="N42" s="9" t="str">
        <f t="shared" si="53"/>
        <v>II</v>
      </c>
      <c r="O42" s="9" t="str">
        <f t="shared" si="54"/>
        <v>BR</v>
      </c>
      <c r="P42" s="9" t="str">
        <f t="shared" si="55"/>
        <v>BR</v>
      </c>
      <c r="Q42" s="9"/>
      <c r="R42" s="9" t="s">
        <v>58</v>
      </c>
      <c r="S42" s="9" t="s">
        <v>58</v>
      </c>
      <c r="T42" s="9" t="s">
        <v>58</v>
      </c>
      <c r="U42" s="9" t="s">
        <v>58</v>
      </c>
      <c r="V42" s="9" t="s">
        <v>58</v>
      </c>
      <c r="W42" s="9" t="s">
        <v>58</v>
      </c>
      <c r="X42" s="9">
        <v>8</v>
      </c>
      <c r="Y42" s="9" t="str">
        <f t="shared" si="107"/>
        <v>X</v>
      </c>
      <c r="Z42" s="9" t="str">
        <f t="shared" si="108"/>
        <v>X</v>
      </c>
      <c r="AA42" s="9" t="str">
        <f t="shared" si="109"/>
        <v>X</v>
      </c>
      <c r="AB42" s="9" t="str">
        <f t="shared" si="110"/>
        <v>X</v>
      </c>
      <c r="AC42" s="9" t="str">
        <f t="shared" si="111"/>
        <v>X</v>
      </c>
      <c r="AD42" s="9" t="str">
        <f t="shared" si="112"/>
        <v>X</v>
      </c>
      <c r="AE42" s="9" t="str">
        <f t="shared" si="113"/>
        <v>X</v>
      </c>
      <c r="AF42" s="9" t="str">
        <f t="shared" si="114"/>
        <v>X</v>
      </c>
      <c r="AG42" s="9" t="str">
        <f t="shared" si="115"/>
        <v/>
      </c>
      <c r="AH42" s="9" t="str">
        <f t="shared" si="116"/>
        <v/>
      </c>
      <c r="AI42" s="9" t="s">
        <v>58</v>
      </c>
      <c r="AJ42" s="9" t="s">
        <v>58</v>
      </c>
      <c r="AK42" s="9" t="s">
        <v>58</v>
      </c>
      <c r="AL42" s="9" t="s">
        <v>58</v>
      </c>
      <c r="AM42" s="9" t="s">
        <v>58</v>
      </c>
      <c r="AN42" s="9" t="s">
        <v>58</v>
      </c>
      <c r="AO42" s="9">
        <v>8</v>
      </c>
      <c r="AP42" s="9" t="str">
        <f t="shared" si="117"/>
        <v/>
      </c>
      <c r="AQ42" s="9" t="str">
        <f t="shared" si="118"/>
        <v/>
      </c>
      <c r="AR42" s="9" t="str">
        <f t="shared" si="119"/>
        <v/>
      </c>
      <c r="AS42" s="9" t="str">
        <f t="shared" si="120"/>
        <v/>
      </c>
      <c r="AT42" s="9" t="str">
        <f t="shared" si="121"/>
        <v/>
      </c>
      <c r="AU42" s="9" t="str">
        <f t="shared" si="122"/>
        <v/>
      </c>
      <c r="AV42" s="9" t="str">
        <f t="shared" si="123"/>
        <v>X</v>
      </c>
      <c r="AW42" s="9" t="str">
        <f t="shared" si="124"/>
        <v/>
      </c>
      <c r="AX42" s="9" t="str">
        <f t="shared" si="125"/>
        <v/>
      </c>
      <c r="AY42" s="9" t="str">
        <f t="shared" si="126"/>
        <v/>
      </c>
      <c r="AZ42" s="9" t="s">
        <v>58</v>
      </c>
      <c r="BA42" s="9" t="s">
        <v>58</v>
      </c>
      <c r="BB42" s="9" t="s">
        <v>58</v>
      </c>
      <c r="BC42" s="9" t="s">
        <v>58</v>
      </c>
      <c r="BD42" s="9" t="s">
        <v>58</v>
      </c>
      <c r="BE42" s="9" t="s">
        <v>58</v>
      </c>
      <c r="BF42" s="9">
        <v>8</v>
      </c>
      <c r="BG42" s="9" t="str">
        <f t="shared" si="127"/>
        <v/>
      </c>
      <c r="BH42" s="9" t="str">
        <f t="shared" si="128"/>
        <v/>
      </c>
      <c r="BI42" s="9" t="str">
        <f t="shared" si="129"/>
        <v>X</v>
      </c>
      <c r="BJ42" s="9" t="str">
        <f t="shared" si="130"/>
        <v>X</v>
      </c>
      <c r="BK42" s="9" t="str">
        <f t="shared" si="131"/>
        <v/>
      </c>
      <c r="BL42" s="9" t="str">
        <f t="shared" si="132"/>
        <v/>
      </c>
      <c r="BM42" s="9" t="str">
        <f t="shared" si="133"/>
        <v/>
      </c>
      <c r="BN42" s="9" t="str">
        <f t="shared" si="134"/>
        <v/>
      </c>
      <c r="BO42" s="9" t="str">
        <f t="shared" si="135"/>
        <v/>
      </c>
      <c r="BP42" s="9" t="str">
        <f t="shared" si="136"/>
        <v/>
      </c>
      <c r="BQ42" s="9" t="s">
        <v>58</v>
      </c>
      <c r="BR42" s="9" t="s">
        <v>58</v>
      </c>
      <c r="BS42" s="9" t="s">
        <v>58</v>
      </c>
      <c r="BT42" s="9" t="s">
        <v>58</v>
      </c>
      <c r="BU42" s="9" t="s">
        <v>58</v>
      </c>
      <c r="BV42" s="9" t="s">
        <v>58</v>
      </c>
      <c r="BW42" s="9">
        <v>8</v>
      </c>
      <c r="BX42" s="9" t="str">
        <f t="shared" si="137"/>
        <v/>
      </c>
      <c r="BY42" s="9" t="str">
        <f t="shared" si="138"/>
        <v/>
      </c>
      <c r="BZ42" s="9" t="str">
        <f t="shared" si="139"/>
        <v/>
      </c>
      <c r="CA42" s="9" t="str">
        <f t="shared" si="140"/>
        <v/>
      </c>
      <c r="CB42" s="9" t="str">
        <f t="shared" si="141"/>
        <v/>
      </c>
      <c r="CC42" s="9" t="str">
        <f t="shared" si="142"/>
        <v/>
      </c>
      <c r="CD42" s="9" t="str">
        <f t="shared" si="143"/>
        <v/>
      </c>
      <c r="CE42" s="9" t="str">
        <f t="shared" si="144"/>
        <v/>
      </c>
      <c r="CF42" s="9" t="str">
        <f t="shared" si="145"/>
        <v/>
      </c>
      <c r="CG42" s="9" t="str">
        <f t="shared" si="146"/>
        <v/>
      </c>
      <c r="CH42" s="9" t="s">
        <v>58</v>
      </c>
      <c r="CI42" s="9" t="s">
        <v>58</v>
      </c>
      <c r="CJ42" s="9" t="s">
        <v>58</v>
      </c>
      <c r="CK42" s="9" t="s">
        <v>58</v>
      </c>
      <c r="CL42" s="9" t="s">
        <v>58</v>
      </c>
      <c r="CM42" s="9" t="s">
        <v>58</v>
      </c>
    </row>
    <row r="43" spans="1:91" x14ac:dyDescent="0.25">
      <c r="A43" t="s">
        <v>99</v>
      </c>
      <c r="B43" s="9" t="s">
        <v>58</v>
      </c>
      <c r="C43" s="9" t="s">
        <v>58</v>
      </c>
      <c r="D43" s="9" t="s">
        <v>58</v>
      </c>
      <c r="E43" s="9" t="s">
        <v>58</v>
      </c>
      <c r="F43" s="9" t="s">
        <v>58</v>
      </c>
      <c r="G43" s="9" t="s">
        <v>58</v>
      </c>
      <c r="H43" s="9" t="str">
        <f t="shared" si="47"/>
        <v>BR</v>
      </c>
      <c r="I43" s="9" t="str">
        <f t="shared" si="48"/>
        <v/>
      </c>
      <c r="J43" s="9" t="str">
        <f t="shared" si="49"/>
        <v>BR</v>
      </c>
      <c r="K43" s="9" t="str">
        <f t="shared" si="50"/>
        <v/>
      </c>
      <c r="L43" s="9" t="str">
        <f t="shared" si="51"/>
        <v>BR</v>
      </c>
      <c r="M43" s="9" t="str">
        <f t="shared" si="52"/>
        <v>II</v>
      </c>
      <c r="N43" s="9" t="str">
        <f t="shared" si="53"/>
        <v/>
      </c>
      <c r="O43" s="9" t="str">
        <f t="shared" si="54"/>
        <v/>
      </c>
      <c r="P43" s="9" t="str">
        <f t="shared" si="55"/>
        <v/>
      </c>
      <c r="Q43" s="9" t="str">
        <f t="shared" si="56"/>
        <v/>
      </c>
      <c r="R43" s="9" t="s">
        <v>58</v>
      </c>
      <c r="S43" s="9" t="s">
        <v>58</v>
      </c>
      <c r="T43" s="9" t="s">
        <v>58</v>
      </c>
      <c r="U43" s="9" t="s">
        <v>58</v>
      </c>
      <c r="V43" s="9" t="s">
        <v>58</v>
      </c>
      <c r="W43" s="9" t="s">
        <v>58</v>
      </c>
      <c r="X43" s="9">
        <v>10</v>
      </c>
      <c r="Y43" s="9" t="str">
        <f t="shared" si="107"/>
        <v>X</v>
      </c>
      <c r="Z43" s="9" t="str">
        <f t="shared" si="108"/>
        <v/>
      </c>
      <c r="AA43" s="9" t="str">
        <f t="shared" si="109"/>
        <v/>
      </c>
      <c r="AB43" s="9" t="str">
        <f t="shared" si="110"/>
        <v/>
      </c>
      <c r="AC43" s="9" t="str">
        <f t="shared" si="111"/>
        <v>X</v>
      </c>
      <c r="AD43" s="9" t="str">
        <f t="shared" si="112"/>
        <v>X</v>
      </c>
      <c r="AE43" s="9" t="str">
        <f t="shared" si="113"/>
        <v>X</v>
      </c>
      <c r="AF43" s="9" t="str">
        <f t="shared" si="114"/>
        <v>X</v>
      </c>
      <c r="AG43" s="9" t="str">
        <f t="shared" si="115"/>
        <v/>
      </c>
      <c r="AH43" s="9" t="str">
        <f t="shared" si="116"/>
        <v/>
      </c>
      <c r="AI43" s="9" t="s">
        <v>58</v>
      </c>
      <c r="AJ43" s="9" t="s">
        <v>58</v>
      </c>
      <c r="AK43" s="9" t="s">
        <v>58</v>
      </c>
      <c r="AL43" s="9" t="s">
        <v>58</v>
      </c>
      <c r="AM43" s="9" t="s">
        <v>58</v>
      </c>
      <c r="AN43" s="9" t="s">
        <v>58</v>
      </c>
      <c r="AO43" s="9">
        <v>10</v>
      </c>
      <c r="AP43" s="9" t="str">
        <f t="shared" si="117"/>
        <v/>
      </c>
      <c r="AQ43" s="9" t="str">
        <f t="shared" si="118"/>
        <v>X</v>
      </c>
      <c r="AR43" s="9" t="str">
        <f t="shared" si="119"/>
        <v/>
      </c>
      <c r="AS43" s="9" t="str">
        <f t="shared" si="120"/>
        <v/>
      </c>
      <c r="AT43" s="9" t="str">
        <f t="shared" si="121"/>
        <v/>
      </c>
      <c r="AU43" s="9" t="str">
        <f t="shared" si="122"/>
        <v/>
      </c>
      <c r="AV43" s="9" t="str">
        <f t="shared" si="123"/>
        <v/>
      </c>
      <c r="AW43" s="9" t="str">
        <f t="shared" si="124"/>
        <v/>
      </c>
      <c r="AX43" s="9" t="str">
        <f t="shared" si="125"/>
        <v/>
      </c>
      <c r="AY43" s="9" t="str">
        <f t="shared" si="126"/>
        <v/>
      </c>
      <c r="AZ43" s="9" t="s">
        <v>58</v>
      </c>
      <c r="BA43" s="9" t="s">
        <v>58</v>
      </c>
      <c r="BB43" s="9" t="s">
        <v>58</v>
      </c>
      <c r="BC43" s="9" t="s">
        <v>58</v>
      </c>
      <c r="BD43" s="9" t="s">
        <v>58</v>
      </c>
      <c r="BE43" s="9" t="s">
        <v>58</v>
      </c>
      <c r="BF43" s="9">
        <v>10</v>
      </c>
      <c r="BG43" s="9" t="str">
        <f t="shared" si="127"/>
        <v/>
      </c>
      <c r="BH43" s="9" t="str">
        <f t="shared" si="128"/>
        <v/>
      </c>
      <c r="BI43" s="9" t="str">
        <f t="shared" si="129"/>
        <v/>
      </c>
      <c r="BJ43" s="9" t="str">
        <f t="shared" si="130"/>
        <v/>
      </c>
      <c r="BK43" s="9" t="str">
        <f t="shared" si="131"/>
        <v/>
      </c>
      <c r="BL43" s="9" t="str">
        <f t="shared" si="132"/>
        <v/>
      </c>
      <c r="BM43" s="9" t="str">
        <f t="shared" si="133"/>
        <v/>
      </c>
      <c r="BN43" s="9" t="str">
        <f t="shared" si="134"/>
        <v/>
      </c>
      <c r="BO43" s="9" t="str">
        <f t="shared" si="135"/>
        <v/>
      </c>
      <c r="BP43" s="9" t="str">
        <f t="shared" si="136"/>
        <v/>
      </c>
      <c r="BQ43" s="9" t="s">
        <v>58</v>
      </c>
      <c r="BR43" s="9" t="s">
        <v>58</v>
      </c>
      <c r="BS43" s="9" t="s">
        <v>58</v>
      </c>
      <c r="BT43" s="9" t="s">
        <v>58</v>
      </c>
      <c r="BU43" s="9" t="s">
        <v>58</v>
      </c>
      <c r="BV43" s="9" t="s">
        <v>58</v>
      </c>
      <c r="BW43" s="9">
        <v>10</v>
      </c>
      <c r="BX43" s="9" t="str">
        <f t="shared" si="137"/>
        <v/>
      </c>
      <c r="BY43" s="9" t="str">
        <f t="shared" si="138"/>
        <v/>
      </c>
      <c r="BZ43" s="9" t="str">
        <f t="shared" si="139"/>
        <v/>
      </c>
      <c r="CA43" s="9" t="str">
        <f t="shared" si="140"/>
        <v/>
      </c>
      <c r="CB43" s="9" t="str">
        <f t="shared" si="141"/>
        <v/>
      </c>
      <c r="CC43" s="9" t="str">
        <f t="shared" si="142"/>
        <v/>
      </c>
      <c r="CD43" s="9" t="str">
        <f t="shared" si="143"/>
        <v/>
      </c>
      <c r="CE43" s="9" t="str">
        <f t="shared" si="144"/>
        <v/>
      </c>
      <c r="CF43" s="9" t="str">
        <f t="shared" si="145"/>
        <v/>
      </c>
      <c r="CG43" s="9" t="str">
        <f t="shared" si="146"/>
        <v/>
      </c>
      <c r="CH43" s="9" t="s">
        <v>58</v>
      </c>
      <c r="CI43" s="9" t="s">
        <v>58</v>
      </c>
      <c r="CJ43" s="9" t="s">
        <v>58</v>
      </c>
      <c r="CK43" s="9" t="s">
        <v>58</v>
      </c>
      <c r="CL43" s="9" t="s">
        <v>58</v>
      </c>
      <c r="CM43" s="9" t="s">
        <v>58</v>
      </c>
    </row>
    <row r="44" spans="1:91" x14ac:dyDescent="0.25">
      <c r="A44" t="s">
        <v>100</v>
      </c>
      <c r="B44" s="9" t="s">
        <v>58</v>
      </c>
      <c r="C44" s="9" t="s">
        <v>58</v>
      </c>
      <c r="D44" s="9" t="s">
        <v>58</v>
      </c>
      <c r="E44" s="9" t="s">
        <v>58</v>
      </c>
      <c r="F44" s="9" t="s">
        <v>58</v>
      </c>
      <c r="G44" s="9" t="s">
        <v>58</v>
      </c>
      <c r="H44" s="9" t="str">
        <f t="shared" si="47"/>
        <v/>
      </c>
      <c r="I44" s="9" t="str">
        <f t="shared" si="48"/>
        <v/>
      </c>
      <c r="J44" s="9" t="str">
        <f t="shared" si="49"/>
        <v/>
      </c>
      <c r="K44" s="9" t="str">
        <f t="shared" si="50"/>
        <v/>
      </c>
      <c r="L44" s="9" t="str">
        <f t="shared" si="51"/>
        <v>BR</v>
      </c>
      <c r="M44" s="9" t="str">
        <f t="shared" si="52"/>
        <v/>
      </c>
      <c r="N44" s="9" t="str">
        <f t="shared" si="53"/>
        <v>BR</v>
      </c>
      <c r="O44" s="9" t="str">
        <f t="shared" si="54"/>
        <v/>
      </c>
      <c r="P44" s="9" t="str">
        <f t="shared" si="55"/>
        <v>BR</v>
      </c>
      <c r="Q44" s="9" t="str">
        <f t="shared" si="56"/>
        <v>II</v>
      </c>
      <c r="R44" s="9" t="s">
        <v>58</v>
      </c>
      <c r="S44" s="9" t="s">
        <v>58</v>
      </c>
      <c r="T44" s="9" t="s">
        <v>58</v>
      </c>
      <c r="U44" s="9" t="s">
        <v>58</v>
      </c>
      <c r="V44" s="9" t="s">
        <v>58</v>
      </c>
      <c r="W44" s="9" t="s">
        <v>58</v>
      </c>
      <c r="X44" s="9">
        <v>12</v>
      </c>
      <c r="Y44" s="9" t="str">
        <f t="shared" si="107"/>
        <v>X</v>
      </c>
      <c r="Z44" s="9" t="str">
        <f t="shared" si="108"/>
        <v>X</v>
      </c>
      <c r="AA44" s="9" t="str">
        <f t="shared" si="109"/>
        <v/>
      </c>
      <c r="AB44" s="9" t="str">
        <f t="shared" si="110"/>
        <v/>
      </c>
      <c r="AC44" s="9" t="str">
        <f t="shared" si="111"/>
        <v/>
      </c>
      <c r="AD44" s="9" t="str">
        <f t="shared" si="112"/>
        <v/>
      </c>
      <c r="AE44" s="9" t="str">
        <f t="shared" si="113"/>
        <v/>
      </c>
      <c r="AF44" s="9" t="str">
        <f t="shared" si="114"/>
        <v>X</v>
      </c>
      <c r="AG44" s="9" t="str">
        <f t="shared" si="115"/>
        <v/>
      </c>
      <c r="AH44" s="9" t="str">
        <f t="shared" si="116"/>
        <v/>
      </c>
      <c r="AI44" s="9" t="s">
        <v>58</v>
      </c>
      <c r="AJ44" s="9" t="s">
        <v>58</v>
      </c>
      <c r="AK44" s="9" t="s">
        <v>58</v>
      </c>
      <c r="AL44" s="9" t="s">
        <v>58</v>
      </c>
      <c r="AM44" s="9" t="s">
        <v>58</v>
      </c>
      <c r="AN44" s="9" t="s">
        <v>58</v>
      </c>
      <c r="AO44" s="9">
        <v>12</v>
      </c>
      <c r="AP44" s="9" t="str">
        <f t="shared" si="117"/>
        <v/>
      </c>
      <c r="AQ44" s="9" t="str">
        <f t="shared" si="118"/>
        <v/>
      </c>
      <c r="AR44" s="9" t="str">
        <f t="shared" si="119"/>
        <v/>
      </c>
      <c r="AS44" s="9" t="str">
        <f t="shared" si="120"/>
        <v/>
      </c>
      <c r="AT44" s="9" t="str">
        <f t="shared" si="121"/>
        <v/>
      </c>
      <c r="AU44" s="9" t="str">
        <f t="shared" si="122"/>
        <v/>
      </c>
      <c r="AV44" s="9" t="str">
        <f t="shared" si="123"/>
        <v/>
      </c>
      <c r="AW44" s="9" t="str">
        <f t="shared" si="124"/>
        <v/>
      </c>
      <c r="AX44" s="9" t="str">
        <f t="shared" si="125"/>
        <v/>
      </c>
      <c r="AY44" s="9" t="str">
        <f t="shared" si="126"/>
        <v/>
      </c>
      <c r="AZ44" s="9" t="s">
        <v>58</v>
      </c>
      <c r="BA44" s="9" t="s">
        <v>58</v>
      </c>
      <c r="BB44" s="9" t="s">
        <v>58</v>
      </c>
      <c r="BC44" s="9" t="s">
        <v>58</v>
      </c>
      <c r="BD44" s="9" t="s">
        <v>58</v>
      </c>
      <c r="BE44" s="9" t="s">
        <v>58</v>
      </c>
      <c r="BF44" s="9">
        <v>12</v>
      </c>
      <c r="BG44" s="9" t="str">
        <f t="shared" si="127"/>
        <v/>
      </c>
      <c r="BH44" s="9" t="str">
        <f t="shared" si="128"/>
        <v/>
      </c>
      <c r="BI44" s="9" t="str">
        <f t="shared" si="129"/>
        <v/>
      </c>
      <c r="BJ44" s="9" t="str">
        <f t="shared" si="130"/>
        <v/>
      </c>
      <c r="BK44" s="9" t="str">
        <f t="shared" si="131"/>
        <v/>
      </c>
      <c r="BL44" s="9" t="str">
        <f t="shared" si="132"/>
        <v/>
      </c>
      <c r="BM44" s="9" t="str">
        <f t="shared" si="133"/>
        <v/>
      </c>
      <c r="BN44" s="9" t="str">
        <f t="shared" si="134"/>
        <v/>
      </c>
      <c r="BO44" s="9" t="str">
        <f t="shared" si="135"/>
        <v/>
      </c>
      <c r="BP44" s="9" t="str">
        <f t="shared" si="136"/>
        <v/>
      </c>
      <c r="BQ44" s="9" t="s">
        <v>58</v>
      </c>
      <c r="BR44" s="9" t="s">
        <v>58</v>
      </c>
      <c r="BS44" s="9" t="s">
        <v>58</v>
      </c>
      <c r="BT44" s="9" t="s">
        <v>58</v>
      </c>
      <c r="BU44" s="9" t="s">
        <v>58</v>
      </c>
      <c r="BV44" s="9" t="s">
        <v>58</v>
      </c>
      <c r="BW44" s="9">
        <v>12</v>
      </c>
      <c r="BX44" s="9" t="str">
        <f t="shared" si="137"/>
        <v/>
      </c>
      <c r="BY44" s="9" t="str">
        <f t="shared" si="138"/>
        <v/>
      </c>
      <c r="BZ44" s="9" t="str">
        <f t="shared" si="139"/>
        <v/>
      </c>
      <c r="CA44" s="9" t="str">
        <f t="shared" si="140"/>
        <v/>
      </c>
      <c r="CB44" s="9" t="str">
        <f t="shared" si="141"/>
        <v/>
      </c>
      <c r="CC44" s="9" t="str">
        <f t="shared" si="142"/>
        <v/>
      </c>
      <c r="CD44" s="9" t="str">
        <f t="shared" si="143"/>
        <v/>
      </c>
      <c r="CE44" s="9" t="str">
        <f t="shared" si="144"/>
        <v/>
      </c>
      <c r="CF44" s="9" t="str">
        <f t="shared" si="145"/>
        <v/>
      </c>
      <c r="CG44" s="9" t="str">
        <f t="shared" si="146"/>
        <v/>
      </c>
      <c r="CH44" s="9" t="s">
        <v>58</v>
      </c>
      <c r="CI44" s="9" t="s">
        <v>58</v>
      </c>
      <c r="CJ44" s="9" t="s">
        <v>58</v>
      </c>
      <c r="CK44" s="9" t="s">
        <v>58</v>
      </c>
      <c r="CL44" s="9" t="s">
        <v>58</v>
      </c>
      <c r="CM44" s="9" t="s">
        <v>58</v>
      </c>
    </row>
    <row r="45" spans="1:91" x14ac:dyDescent="0.25">
      <c r="A45" t="s">
        <v>101</v>
      </c>
      <c r="B45" s="9" t="s">
        <v>58</v>
      </c>
      <c r="C45" s="9" t="s">
        <v>58</v>
      </c>
      <c r="D45" s="9" t="s">
        <v>58</v>
      </c>
      <c r="E45" s="9" t="s">
        <v>58</v>
      </c>
      <c r="F45" s="9" t="s">
        <v>58</v>
      </c>
      <c r="G45" s="9" t="s">
        <v>58</v>
      </c>
      <c r="H45" s="9" t="str">
        <f t="shared" si="47"/>
        <v>II</v>
      </c>
      <c r="I45" s="9" t="str">
        <f t="shared" si="48"/>
        <v>BR</v>
      </c>
      <c r="J45" s="9" t="str">
        <f t="shared" si="49"/>
        <v/>
      </c>
      <c r="K45" s="9" t="str">
        <f t="shared" si="50"/>
        <v>BR</v>
      </c>
      <c r="L45" s="9" t="str">
        <f t="shared" si="51"/>
        <v>BR</v>
      </c>
      <c r="M45" s="9" t="str">
        <f t="shared" si="52"/>
        <v/>
      </c>
      <c r="N45" s="9" t="str">
        <f t="shared" si="53"/>
        <v>BR</v>
      </c>
      <c r="O45" s="9" t="str">
        <f t="shared" si="54"/>
        <v/>
      </c>
      <c r="P45" s="9" t="str">
        <f t="shared" si="55"/>
        <v>BR</v>
      </c>
      <c r="Q45" s="9" t="str">
        <f t="shared" si="56"/>
        <v>II</v>
      </c>
      <c r="R45" s="9" t="s">
        <v>58</v>
      </c>
      <c r="S45" s="9" t="s">
        <v>58</v>
      </c>
      <c r="T45" s="9" t="s">
        <v>58</v>
      </c>
      <c r="U45" s="9" t="s">
        <v>58</v>
      </c>
      <c r="V45" s="9" t="s">
        <v>58</v>
      </c>
      <c r="W45" s="9" t="s">
        <v>58</v>
      </c>
      <c r="X45" s="9">
        <v>14</v>
      </c>
      <c r="Y45" s="9" t="str">
        <f t="shared" si="107"/>
        <v>X</v>
      </c>
      <c r="Z45" s="9" t="str">
        <f t="shared" si="108"/>
        <v>X</v>
      </c>
      <c r="AA45" s="9" t="str">
        <f t="shared" si="109"/>
        <v>X</v>
      </c>
      <c r="AB45" s="9" t="str">
        <f t="shared" si="110"/>
        <v/>
      </c>
      <c r="AC45" s="9" t="str">
        <f t="shared" si="111"/>
        <v/>
      </c>
      <c r="AD45" s="9" t="str">
        <f t="shared" si="112"/>
        <v/>
      </c>
      <c r="AE45" s="9" t="str">
        <f t="shared" si="113"/>
        <v/>
      </c>
      <c r="AF45" s="9" t="str">
        <f t="shared" si="114"/>
        <v/>
      </c>
      <c r="AG45" s="9" t="str">
        <f t="shared" si="115"/>
        <v/>
      </c>
      <c r="AH45" s="9" t="str">
        <f t="shared" si="116"/>
        <v/>
      </c>
      <c r="AI45" s="9" t="s">
        <v>58</v>
      </c>
      <c r="AJ45" s="9" t="s">
        <v>58</v>
      </c>
      <c r="AK45" s="9" t="s">
        <v>58</v>
      </c>
      <c r="AL45" s="9" t="s">
        <v>58</v>
      </c>
      <c r="AM45" s="9" t="s">
        <v>58</v>
      </c>
      <c r="AN45" s="9" t="s">
        <v>58</v>
      </c>
      <c r="AO45" s="9">
        <v>14</v>
      </c>
      <c r="AP45" s="9" t="str">
        <f t="shared" si="117"/>
        <v/>
      </c>
      <c r="AQ45" s="9" t="str">
        <f t="shared" si="118"/>
        <v/>
      </c>
      <c r="AR45" s="9" t="str">
        <f t="shared" si="119"/>
        <v/>
      </c>
      <c r="AS45" s="9" t="str">
        <f t="shared" si="120"/>
        <v/>
      </c>
      <c r="AT45" s="9" t="str">
        <f t="shared" si="121"/>
        <v/>
      </c>
      <c r="AU45" s="9" t="str">
        <f t="shared" si="122"/>
        <v/>
      </c>
      <c r="AV45" s="9" t="str">
        <f t="shared" si="123"/>
        <v/>
      </c>
      <c r="AW45" s="9" t="str">
        <f t="shared" si="124"/>
        <v/>
      </c>
      <c r="AX45" s="9" t="str">
        <f t="shared" si="125"/>
        <v/>
      </c>
      <c r="AY45" s="9" t="str">
        <f t="shared" si="126"/>
        <v/>
      </c>
      <c r="AZ45" s="9" t="s">
        <v>58</v>
      </c>
      <c r="BA45" s="9" t="s">
        <v>58</v>
      </c>
      <c r="BB45" s="9" t="s">
        <v>58</v>
      </c>
      <c r="BC45" s="9" t="s">
        <v>58</v>
      </c>
      <c r="BD45" s="9" t="s">
        <v>58</v>
      </c>
      <c r="BE45" s="9" t="s">
        <v>58</v>
      </c>
      <c r="BF45" s="9">
        <v>14</v>
      </c>
      <c r="BG45" s="9" t="str">
        <f t="shared" si="127"/>
        <v>X</v>
      </c>
      <c r="BH45" s="9" t="str">
        <f t="shared" si="128"/>
        <v/>
      </c>
      <c r="BI45" s="9" t="str">
        <f t="shared" si="129"/>
        <v/>
      </c>
      <c r="BJ45" s="9" t="str">
        <f t="shared" si="130"/>
        <v/>
      </c>
      <c r="BK45" s="9" t="str">
        <f t="shared" si="131"/>
        <v/>
      </c>
      <c r="BL45" s="9" t="str">
        <f t="shared" si="132"/>
        <v/>
      </c>
      <c r="BM45" s="9" t="str">
        <f t="shared" si="133"/>
        <v/>
      </c>
      <c r="BN45" s="9" t="str">
        <f t="shared" si="134"/>
        <v/>
      </c>
      <c r="BO45" s="9" t="str">
        <f t="shared" si="135"/>
        <v/>
      </c>
      <c r="BP45" s="9" t="str">
        <f t="shared" si="136"/>
        <v/>
      </c>
      <c r="BQ45" s="9" t="s">
        <v>58</v>
      </c>
      <c r="BR45" s="9" t="s">
        <v>58</v>
      </c>
      <c r="BS45" s="9" t="s">
        <v>58</v>
      </c>
      <c r="BT45" s="9" t="s">
        <v>58</v>
      </c>
      <c r="BU45" s="9" t="s">
        <v>58</v>
      </c>
      <c r="BV45" s="9" t="s">
        <v>58</v>
      </c>
      <c r="BW45" s="9">
        <v>14</v>
      </c>
      <c r="BX45" s="9" t="str">
        <f t="shared" si="137"/>
        <v/>
      </c>
      <c r="BY45" s="9" t="str">
        <f t="shared" si="138"/>
        <v/>
      </c>
      <c r="BZ45" s="9" t="str">
        <f t="shared" si="139"/>
        <v/>
      </c>
      <c r="CA45" s="9" t="str">
        <f t="shared" si="140"/>
        <v/>
      </c>
      <c r="CB45" s="9" t="str">
        <f t="shared" si="141"/>
        <v/>
      </c>
      <c r="CC45" s="9" t="str">
        <f t="shared" si="142"/>
        <v/>
      </c>
      <c r="CD45" s="9" t="str">
        <f t="shared" si="143"/>
        <v/>
      </c>
      <c r="CE45" s="9" t="str">
        <f t="shared" si="144"/>
        <v/>
      </c>
      <c r="CF45" s="9" t="str">
        <f t="shared" si="145"/>
        <v/>
      </c>
      <c r="CG45" s="9" t="str">
        <f t="shared" si="146"/>
        <v/>
      </c>
      <c r="CH45" s="9" t="s">
        <v>58</v>
      </c>
      <c r="CI45" s="9" t="s">
        <v>58</v>
      </c>
      <c r="CJ45" s="9" t="s">
        <v>58</v>
      </c>
      <c r="CK45" s="9" t="s">
        <v>58</v>
      </c>
      <c r="CL45" s="9" t="s">
        <v>58</v>
      </c>
      <c r="CM45" s="9" t="s">
        <v>58</v>
      </c>
    </row>
    <row r="46" spans="1:91" x14ac:dyDescent="0.25">
      <c r="A46" t="s">
        <v>102</v>
      </c>
      <c r="B46" s="9" t="s">
        <v>58</v>
      </c>
      <c r="C46" s="9" t="s">
        <v>58</v>
      </c>
      <c r="D46" s="9" t="s">
        <v>58</v>
      </c>
      <c r="E46" s="9" t="s">
        <v>58</v>
      </c>
      <c r="F46" s="9" t="s">
        <v>58</v>
      </c>
      <c r="G46" s="9" t="s">
        <v>58</v>
      </c>
      <c r="H46" s="9" t="str">
        <f t="shared" si="47"/>
        <v>II</v>
      </c>
      <c r="I46" s="9" t="str">
        <f t="shared" si="48"/>
        <v/>
      </c>
      <c r="J46" s="9" t="str">
        <f t="shared" si="49"/>
        <v/>
      </c>
      <c r="K46" s="9" t="str">
        <f t="shared" si="50"/>
        <v>II</v>
      </c>
      <c r="L46" s="9" t="str">
        <f t="shared" si="51"/>
        <v>LA</v>
      </c>
      <c r="M46" s="9" t="str">
        <f t="shared" si="52"/>
        <v>II</v>
      </c>
      <c r="N46" s="9" t="str">
        <f t="shared" si="53"/>
        <v/>
      </c>
      <c r="O46" s="9" t="str">
        <f t="shared" si="54"/>
        <v/>
      </c>
      <c r="P46" s="9" t="str">
        <f t="shared" si="55"/>
        <v/>
      </c>
      <c r="Q46" s="9" t="str">
        <f t="shared" si="56"/>
        <v>II</v>
      </c>
      <c r="R46" s="9" t="s">
        <v>58</v>
      </c>
      <c r="S46" s="9" t="s">
        <v>58</v>
      </c>
      <c r="T46" s="9" t="s">
        <v>58</v>
      </c>
      <c r="U46" s="9" t="s">
        <v>58</v>
      </c>
      <c r="V46" s="9" t="s">
        <v>58</v>
      </c>
      <c r="W46" s="9" t="s">
        <v>58</v>
      </c>
      <c r="X46" s="9">
        <v>16</v>
      </c>
      <c r="Y46" s="9" t="str">
        <f t="shared" si="107"/>
        <v>X</v>
      </c>
      <c r="Z46" s="9" t="str">
        <f t="shared" si="108"/>
        <v>X</v>
      </c>
      <c r="AA46" s="9" t="str">
        <f t="shared" si="109"/>
        <v>X</v>
      </c>
      <c r="AB46" s="9" t="str">
        <f t="shared" si="110"/>
        <v>X</v>
      </c>
      <c r="AC46" s="9" t="str">
        <f t="shared" si="111"/>
        <v>X</v>
      </c>
      <c r="AD46" s="9" t="str">
        <f t="shared" si="112"/>
        <v>X</v>
      </c>
      <c r="AE46" s="9" t="str">
        <f t="shared" si="113"/>
        <v>X</v>
      </c>
      <c r="AF46" s="9" t="str">
        <f t="shared" si="114"/>
        <v/>
      </c>
      <c r="AG46" s="9" t="str">
        <f t="shared" si="115"/>
        <v/>
      </c>
      <c r="AH46" s="9" t="str">
        <f t="shared" si="116"/>
        <v/>
      </c>
      <c r="AI46" s="9" t="s">
        <v>58</v>
      </c>
      <c r="AJ46" s="9" t="s">
        <v>58</v>
      </c>
      <c r="AK46" s="9" t="s">
        <v>58</v>
      </c>
      <c r="AL46" s="9" t="s">
        <v>58</v>
      </c>
      <c r="AM46" s="9" t="s">
        <v>58</v>
      </c>
      <c r="AN46" s="9" t="s">
        <v>58</v>
      </c>
      <c r="AO46" s="9">
        <v>16</v>
      </c>
      <c r="AP46" s="9" t="str">
        <f t="shared" si="117"/>
        <v/>
      </c>
      <c r="AQ46" s="9" t="str">
        <f t="shared" si="118"/>
        <v/>
      </c>
      <c r="AR46" s="9" t="str">
        <f t="shared" si="119"/>
        <v/>
      </c>
      <c r="AS46" s="9" t="str">
        <f t="shared" si="120"/>
        <v/>
      </c>
      <c r="AT46" s="9" t="str">
        <f t="shared" si="121"/>
        <v/>
      </c>
      <c r="AU46" s="9" t="str">
        <f t="shared" si="122"/>
        <v/>
      </c>
      <c r="AV46" s="9" t="str">
        <f t="shared" si="123"/>
        <v/>
      </c>
      <c r="AW46" s="9" t="str">
        <f t="shared" si="124"/>
        <v/>
      </c>
      <c r="AX46" s="9" t="str">
        <f t="shared" si="125"/>
        <v/>
      </c>
      <c r="AY46" s="9" t="str">
        <f t="shared" si="126"/>
        <v/>
      </c>
      <c r="AZ46" s="9" t="s">
        <v>58</v>
      </c>
      <c r="BA46" s="9" t="s">
        <v>58</v>
      </c>
      <c r="BB46" s="9" t="s">
        <v>58</v>
      </c>
      <c r="BC46" s="9" t="s">
        <v>58</v>
      </c>
      <c r="BD46" s="9" t="s">
        <v>58</v>
      </c>
      <c r="BE46" s="9" t="s">
        <v>58</v>
      </c>
      <c r="BF46" s="9">
        <v>16</v>
      </c>
      <c r="BG46" s="9" t="str">
        <f t="shared" si="127"/>
        <v>X</v>
      </c>
      <c r="BH46" s="9" t="str">
        <f t="shared" si="128"/>
        <v>X</v>
      </c>
      <c r="BI46" s="9" t="str">
        <f t="shared" si="129"/>
        <v>X</v>
      </c>
      <c r="BJ46" s="9" t="str">
        <f t="shared" si="130"/>
        <v>X</v>
      </c>
      <c r="BK46" s="9" t="str">
        <f t="shared" si="131"/>
        <v>X</v>
      </c>
      <c r="BL46" s="9" t="str">
        <f t="shared" si="132"/>
        <v/>
      </c>
      <c r="BM46" s="9" t="str">
        <f t="shared" si="133"/>
        <v/>
      </c>
      <c r="BN46" s="9" t="str">
        <f t="shared" si="134"/>
        <v/>
      </c>
      <c r="BO46" s="9" t="str">
        <f t="shared" si="135"/>
        <v/>
      </c>
      <c r="BP46" s="9" t="str">
        <f t="shared" si="136"/>
        <v/>
      </c>
      <c r="BQ46" s="9" t="s">
        <v>58</v>
      </c>
      <c r="BR46" s="9" t="s">
        <v>58</v>
      </c>
      <c r="BS46" s="9" t="s">
        <v>58</v>
      </c>
      <c r="BT46" s="9" t="s">
        <v>58</v>
      </c>
      <c r="BU46" s="9" t="s">
        <v>58</v>
      </c>
      <c r="BV46" s="9" t="s">
        <v>58</v>
      </c>
      <c r="BW46" s="9">
        <v>16</v>
      </c>
      <c r="BX46" s="9" t="str">
        <f t="shared" si="137"/>
        <v>X</v>
      </c>
      <c r="BY46" s="9" t="str">
        <f t="shared" si="138"/>
        <v/>
      </c>
      <c r="BZ46" s="9" t="str">
        <f t="shared" si="139"/>
        <v/>
      </c>
      <c r="CA46" s="9" t="str">
        <f t="shared" si="140"/>
        <v/>
      </c>
      <c r="CB46" s="9" t="str">
        <f t="shared" si="141"/>
        <v/>
      </c>
      <c r="CC46" s="9" t="str">
        <f t="shared" si="142"/>
        <v/>
      </c>
      <c r="CD46" s="9" t="str">
        <f t="shared" si="143"/>
        <v/>
      </c>
      <c r="CE46" s="9" t="str">
        <f t="shared" si="144"/>
        <v/>
      </c>
      <c r="CF46" s="9" t="str">
        <f t="shared" si="145"/>
        <v/>
      </c>
      <c r="CG46" s="9" t="str">
        <f t="shared" si="146"/>
        <v/>
      </c>
      <c r="CH46" s="9" t="s">
        <v>58</v>
      </c>
      <c r="CI46" s="9" t="s">
        <v>58</v>
      </c>
      <c r="CJ46" s="9" t="s">
        <v>58</v>
      </c>
      <c r="CK46" s="9" t="s">
        <v>58</v>
      </c>
      <c r="CL46" s="9" t="s">
        <v>58</v>
      </c>
      <c r="CM46" s="9" t="s">
        <v>58</v>
      </c>
    </row>
    <row r="47" spans="1:91" s="9" customFormat="1" x14ac:dyDescent="0.25">
      <c r="A47" s="11" t="s">
        <v>93</v>
      </c>
      <c r="B47" s="9" t="s">
        <v>58</v>
      </c>
      <c r="C47" s="9" t="s">
        <v>58</v>
      </c>
      <c r="D47" s="9" t="s">
        <v>58</v>
      </c>
      <c r="E47" s="9" t="s">
        <v>58</v>
      </c>
      <c r="F47" s="9" t="s">
        <v>58</v>
      </c>
      <c r="G47" s="9" t="s">
        <v>58</v>
      </c>
      <c r="H47" s="9" t="str">
        <f t="shared" si="47"/>
        <v>--</v>
      </c>
      <c r="I47" s="9" t="str">
        <f t="shared" si="48"/>
        <v>--</v>
      </c>
      <c r="J47" s="9" t="str">
        <f t="shared" si="49"/>
        <v>--</v>
      </c>
      <c r="K47" s="9" t="str">
        <f t="shared" si="50"/>
        <v>--</v>
      </c>
      <c r="L47" s="9" t="str">
        <f t="shared" si="51"/>
        <v>--</v>
      </c>
      <c r="M47" s="9" t="str">
        <f t="shared" si="52"/>
        <v>--</v>
      </c>
      <c r="N47" s="9" t="str">
        <f t="shared" si="53"/>
        <v>--</v>
      </c>
      <c r="O47" s="9" t="str">
        <f t="shared" si="54"/>
        <v>--</v>
      </c>
      <c r="P47" s="9" t="str">
        <f t="shared" si="55"/>
        <v>--</v>
      </c>
      <c r="Q47" s="9" t="str">
        <f t="shared" si="56"/>
        <v>--</v>
      </c>
      <c r="R47" s="9" t="s">
        <v>58</v>
      </c>
      <c r="S47" s="9" t="s">
        <v>58</v>
      </c>
      <c r="T47" s="9" t="s">
        <v>58</v>
      </c>
      <c r="U47" s="9" t="s">
        <v>58</v>
      </c>
      <c r="V47" s="9" t="s">
        <v>58</v>
      </c>
      <c r="W47" s="9" t="s">
        <v>58</v>
      </c>
      <c r="X47" s="11" t="s">
        <v>212</v>
      </c>
      <c r="Y47" s="11" t="s">
        <v>212</v>
      </c>
      <c r="Z47" s="11" t="s">
        <v>212</v>
      </c>
      <c r="AA47" s="11" t="s">
        <v>212</v>
      </c>
      <c r="AB47" s="11" t="s">
        <v>212</v>
      </c>
      <c r="AC47" s="11" t="s">
        <v>212</v>
      </c>
      <c r="AD47" s="11" t="s">
        <v>212</v>
      </c>
      <c r="AE47" s="11" t="s">
        <v>212</v>
      </c>
      <c r="AF47" s="11" t="s">
        <v>212</v>
      </c>
      <c r="AG47" s="11" t="s">
        <v>212</v>
      </c>
      <c r="AH47" s="11" t="s">
        <v>212</v>
      </c>
      <c r="AI47" s="9" t="s">
        <v>58</v>
      </c>
      <c r="AJ47" s="9" t="s">
        <v>58</v>
      </c>
      <c r="AK47" s="9" t="s">
        <v>58</v>
      </c>
      <c r="AL47" s="9" t="s">
        <v>58</v>
      </c>
      <c r="AM47" s="9" t="s">
        <v>58</v>
      </c>
      <c r="AN47" s="9" t="s">
        <v>58</v>
      </c>
      <c r="AO47" s="11" t="s">
        <v>212</v>
      </c>
      <c r="AP47" s="11" t="s">
        <v>212</v>
      </c>
      <c r="AQ47" s="11" t="s">
        <v>212</v>
      </c>
      <c r="AR47" s="11" t="s">
        <v>212</v>
      </c>
      <c r="AS47" s="11" t="s">
        <v>212</v>
      </c>
      <c r="AT47" s="11" t="s">
        <v>212</v>
      </c>
      <c r="AU47" s="11" t="s">
        <v>212</v>
      </c>
      <c r="AV47" s="11" t="s">
        <v>212</v>
      </c>
      <c r="AW47" s="11" t="s">
        <v>212</v>
      </c>
      <c r="AX47" s="11" t="s">
        <v>212</v>
      </c>
      <c r="AY47" s="11" t="s">
        <v>212</v>
      </c>
      <c r="AZ47" s="9" t="s">
        <v>58</v>
      </c>
      <c r="BA47" s="9" t="s">
        <v>58</v>
      </c>
      <c r="BB47" s="9" t="s">
        <v>58</v>
      </c>
      <c r="BC47" s="9" t="s">
        <v>58</v>
      </c>
      <c r="BD47" s="9" t="s">
        <v>58</v>
      </c>
      <c r="BE47" s="9" t="s">
        <v>58</v>
      </c>
      <c r="BF47" s="11" t="s">
        <v>212</v>
      </c>
      <c r="BG47" s="11" t="s">
        <v>212</v>
      </c>
      <c r="BH47" s="11" t="s">
        <v>212</v>
      </c>
      <c r="BI47" s="11" t="s">
        <v>212</v>
      </c>
      <c r="BJ47" s="11" t="s">
        <v>212</v>
      </c>
      <c r="BK47" s="11" t="s">
        <v>212</v>
      </c>
      <c r="BL47" s="11" t="s">
        <v>212</v>
      </c>
      <c r="BM47" s="11" t="s">
        <v>212</v>
      </c>
      <c r="BN47" s="11" t="s">
        <v>212</v>
      </c>
      <c r="BO47" s="11" t="s">
        <v>212</v>
      </c>
      <c r="BP47" s="11" t="s">
        <v>212</v>
      </c>
      <c r="BQ47" s="9" t="s">
        <v>58</v>
      </c>
      <c r="BR47" s="9" t="s">
        <v>58</v>
      </c>
      <c r="BS47" s="9" t="s">
        <v>58</v>
      </c>
      <c r="BT47" s="9" t="s">
        <v>58</v>
      </c>
      <c r="BU47" s="9" t="s">
        <v>58</v>
      </c>
      <c r="BV47" s="9" t="s">
        <v>58</v>
      </c>
      <c r="BW47" s="11" t="s">
        <v>212</v>
      </c>
      <c r="BX47" s="11" t="s">
        <v>212</v>
      </c>
      <c r="BY47" s="11" t="s">
        <v>212</v>
      </c>
      <c r="BZ47" s="11" t="s">
        <v>212</v>
      </c>
      <c r="CA47" s="11" t="s">
        <v>212</v>
      </c>
      <c r="CB47" s="11" t="s">
        <v>212</v>
      </c>
      <c r="CC47" s="11" t="s">
        <v>212</v>
      </c>
      <c r="CD47" s="11" t="s">
        <v>212</v>
      </c>
      <c r="CE47" s="11" t="s">
        <v>212</v>
      </c>
      <c r="CF47" s="11" t="s">
        <v>212</v>
      </c>
      <c r="CG47" s="11" t="s">
        <v>212</v>
      </c>
      <c r="CH47" s="9" t="s">
        <v>58</v>
      </c>
      <c r="CI47" s="9" t="s">
        <v>58</v>
      </c>
      <c r="CJ47" s="9" t="s">
        <v>58</v>
      </c>
      <c r="CK47" s="9" t="s">
        <v>58</v>
      </c>
      <c r="CL47" s="9" t="s">
        <v>58</v>
      </c>
      <c r="CM47" s="9" t="s">
        <v>58</v>
      </c>
    </row>
    <row r="48" spans="1:91" s="9" customFormat="1" x14ac:dyDescent="0.25">
      <c r="A48" s="11" t="s">
        <v>93</v>
      </c>
      <c r="B48" s="9" t="s">
        <v>58</v>
      </c>
      <c r="C48" s="9" t="s">
        <v>58</v>
      </c>
      <c r="D48" s="9" t="s">
        <v>58</v>
      </c>
      <c r="E48" s="9" t="s">
        <v>58</v>
      </c>
      <c r="F48" s="9" t="s">
        <v>58</v>
      </c>
      <c r="G48" s="9" t="s">
        <v>58</v>
      </c>
      <c r="H48" s="9" t="str">
        <f t="shared" si="47"/>
        <v>--</v>
      </c>
      <c r="I48" s="9" t="str">
        <f t="shared" si="48"/>
        <v>--</v>
      </c>
      <c r="J48" s="9" t="str">
        <f t="shared" si="49"/>
        <v>--</v>
      </c>
      <c r="K48" s="9" t="str">
        <f t="shared" si="50"/>
        <v>--</v>
      </c>
      <c r="L48" s="9" t="str">
        <f t="shared" si="51"/>
        <v>--</v>
      </c>
      <c r="M48" s="9" t="str">
        <f t="shared" si="52"/>
        <v>--</v>
      </c>
      <c r="N48" s="9" t="str">
        <f t="shared" si="53"/>
        <v>--</v>
      </c>
      <c r="O48" s="9" t="str">
        <f t="shared" si="54"/>
        <v>--</v>
      </c>
      <c r="P48" s="9" t="str">
        <f t="shared" si="55"/>
        <v>--</v>
      </c>
      <c r="Q48" s="9" t="str">
        <f t="shared" si="56"/>
        <v>--</v>
      </c>
      <c r="R48" s="9" t="s">
        <v>58</v>
      </c>
      <c r="S48" s="9" t="s">
        <v>58</v>
      </c>
      <c r="T48" s="9" t="s">
        <v>58</v>
      </c>
      <c r="U48" s="9" t="s">
        <v>58</v>
      </c>
      <c r="V48" s="9" t="s">
        <v>58</v>
      </c>
      <c r="W48" s="9" t="s">
        <v>58</v>
      </c>
      <c r="X48" s="11" t="s">
        <v>212</v>
      </c>
      <c r="Y48" s="11" t="s">
        <v>212</v>
      </c>
      <c r="Z48" s="11" t="s">
        <v>212</v>
      </c>
      <c r="AA48" s="11" t="s">
        <v>212</v>
      </c>
      <c r="AB48" s="11" t="s">
        <v>212</v>
      </c>
      <c r="AC48" s="11" t="s">
        <v>212</v>
      </c>
      <c r="AD48" s="11" t="s">
        <v>212</v>
      </c>
      <c r="AE48" s="11" t="s">
        <v>212</v>
      </c>
      <c r="AF48" s="11" t="s">
        <v>212</v>
      </c>
      <c r="AG48" s="11" t="s">
        <v>212</v>
      </c>
      <c r="AH48" s="11" t="s">
        <v>212</v>
      </c>
      <c r="AI48" s="9" t="s">
        <v>58</v>
      </c>
      <c r="AJ48" s="9" t="s">
        <v>58</v>
      </c>
      <c r="AK48" s="9" t="s">
        <v>58</v>
      </c>
      <c r="AL48" s="9" t="s">
        <v>58</v>
      </c>
      <c r="AM48" s="9" t="s">
        <v>58</v>
      </c>
      <c r="AN48" s="9" t="s">
        <v>58</v>
      </c>
      <c r="AO48" s="11" t="s">
        <v>212</v>
      </c>
      <c r="AP48" s="11" t="s">
        <v>212</v>
      </c>
      <c r="AQ48" s="11" t="s">
        <v>212</v>
      </c>
      <c r="AR48" s="11" t="s">
        <v>212</v>
      </c>
      <c r="AS48" s="11" t="s">
        <v>212</v>
      </c>
      <c r="AT48" s="11" t="s">
        <v>212</v>
      </c>
      <c r="AU48" s="11" t="s">
        <v>212</v>
      </c>
      <c r="AV48" s="11" t="s">
        <v>212</v>
      </c>
      <c r="AW48" s="11" t="s">
        <v>212</v>
      </c>
      <c r="AX48" s="11" t="s">
        <v>212</v>
      </c>
      <c r="AY48" s="11" t="s">
        <v>212</v>
      </c>
      <c r="AZ48" s="9" t="s">
        <v>58</v>
      </c>
      <c r="BA48" s="9" t="s">
        <v>58</v>
      </c>
      <c r="BB48" s="9" t="s">
        <v>58</v>
      </c>
      <c r="BC48" s="9" t="s">
        <v>58</v>
      </c>
      <c r="BD48" s="9" t="s">
        <v>58</v>
      </c>
      <c r="BE48" s="9" t="s">
        <v>58</v>
      </c>
      <c r="BF48" s="11" t="s">
        <v>212</v>
      </c>
      <c r="BG48" s="11" t="s">
        <v>212</v>
      </c>
      <c r="BH48" s="11" t="s">
        <v>212</v>
      </c>
      <c r="BI48" s="11" t="s">
        <v>212</v>
      </c>
      <c r="BJ48" s="11" t="s">
        <v>212</v>
      </c>
      <c r="BK48" s="11" t="s">
        <v>212</v>
      </c>
      <c r="BL48" s="11" t="s">
        <v>212</v>
      </c>
      <c r="BM48" s="11" t="s">
        <v>212</v>
      </c>
      <c r="BN48" s="11" t="s">
        <v>212</v>
      </c>
      <c r="BO48" s="11" t="s">
        <v>212</v>
      </c>
      <c r="BP48" s="11" t="s">
        <v>212</v>
      </c>
      <c r="BQ48" s="9" t="s">
        <v>58</v>
      </c>
      <c r="BR48" s="9" t="s">
        <v>58</v>
      </c>
      <c r="BS48" s="9" t="s">
        <v>58</v>
      </c>
      <c r="BT48" s="9" t="s">
        <v>58</v>
      </c>
      <c r="BU48" s="9" t="s">
        <v>58</v>
      </c>
      <c r="BV48" s="9" t="s">
        <v>58</v>
      </c>
      <c r="BW48" s="11" t="s">
        <v>212</v>
      </c>
      <c r="BX48" s="11" t="s">
        <v>212</v>
      </c>
      <c r="BY48" s="11" t="s">
        <v>212</v>
      </c>
      <c r="BZ48" s="11" t="s">
        <v>212</v>
      </c>
      <c r="CA48" s="11" t="s">
        <v>212</v>
      </c>
      <c r="CB48" s="11" t="s">
        <v>212</v>
      </c>
      <c r="CC48" s="11" t="s">
        <v>212</v>
      </c>
      <c r="CD48" s="11" t="s">
        <v>212</v>
      </c>
      <c r="CE48" s="11" t="s">
        <v>212</v>
      </c>
      <c r="CF48" s="11" t="s">
        <v>212</v>
      </c>
      <c r="CG48" s="11" t="s">
        <v>212</v>
      </c>
      <c r="CH48" s="9" t="s">
        <v>58</v>
      </c>
      <c r="CI48" s="9" t="s">
        <v>58</v>
      </c>
      <c r="CJ48" s="9" t="s">
        <v>58</v>
      </c>
      <c r="CK48" s="9" t="s">
        <v>58</v>
      </c>
      <c r="CL48" s="9" t="s">
        <v>58</v>
      </c>
      <c r="CM48" s="9" t="s">
        <v>58</v>
      </c>
    </row>
    <row r="49" spans="1:91" s="9" customFormat="1" x14ac:dyDescent="0.25">
      <c r="A49" s="11" t="s">
        <v>93</v>
      </c>
      <c r="B49" s="9" t="s">
        <v>58</v>
      </c>
      <c r="C49" s="9" t="s">
        <v>58</v>
      </c>
      <c r="D49" s="9" t="s">
        <v>58</v>
      </c>
      <c r="E49" s="9" t="s">
        <v>58</v>
      </c>
      <c r="F49" s="9" t="s">
        <v>58</v>
      </c>
      <c r="G49" s="9" t="s">
        <v>58</v>
      </c>
      <c r="H49" s="9" t="str">
        <f t="shared" si="47"/>
        <v>--</v>
      </c>
      <c r="I49" s="9" t="str">
        <f t="shared" si="48"/>
        <v>--</v>
      </c>
      <c r="J49" s="9" t="str">
        <f t="shared" si="49"/>
        <v>--</v>
      </c>
      <c r="K49" s="9" t="str">
        <f t="shared" si="50"/>
        <v>--</v>
      </c>
      <c r="L49" s="9" t="str">
        <f t="shared" si="51"/>
        <v>--</v>
      </c>
      <c r="M49" s="9" t="str">
        <f t="shared" si="52"/>
        <v>--</v>
      </c>
      <c r="N49" s="9" t="str">
        <f t="shared" si="53"/>
        <v>--</v>
      </c>
      <c r="O49" s="9" t="str">
        <f t="shared" si="54"/>
        <v>--</v>
      </c>
      <c r="P49" s="9" t="str">
        <f t="shared" si="55"/>
        <v>--</v>
      </c>
      <c r="Q49" s="9" t="str">
        <f t="shared" si="56"/>
        <v>--</v>
      </c>
      <c r="R49" s="9" t="s">
        <v>58</v>
      </c>
      <c r="S49" s="9" t="s">
        <v>58</v>
      </c>
      <c r="T49" s="9" t="s">
        <v>58</v>
      </c>
      <c r="U49" s="9" t="s">
        <v>58</v>
      </c>
      <c r="V49" s="9" t="s">
        <v>58</v>
      </c>
      <c r="W49" s="9" t="s">
        <v>58</v>
      </c>
      <c r="X49" s="11" t="s">
        <v>212</v>
      </c>
      <c r="Y49" s="11" t="s">
        <v>212</v>
      </c>
      <c r="Z49" s="11" t="s">
        <v>212</v>
      </c>
      <c r="AA49" s="11" t="s">
        <v>212</v>
      </c>
      <c r="AB49" s="11" t="s">
        <v>212</v>
      </c>
      <c r="AC49" s="11" t="s">
        <v>212</v>
      </c>
      <c r="AD49" s="11" t="s">
        <v>212</v>
      </c>
      <c r="AE49" s="11" t="s">
        <v>212</v>
      </c>
      <c r="AF49" s="11" t="s">
        <v>212</v>
      </c>
      <c r="AG49" s="11" t="s">
        <v>212</v>
      </c>
      <c r="AH49" s="11" t="s">
        <v>212</v>
      </c>
      <c r="AI49" s="9" t="s">
        <v>58</v>
      </c>
      <c r="AJ49" s="9" t="s">
        <v>58</v>
      </c>
      <c r="AK49" s="9" t="s">
        <v>58</v>
      </c>
      <c r="AL49" s="9" t="s">
        <v>58</v>
      </c>
      <c r="AM49" s="9" t="s">
        <v>58</v>
      </c>
      <c r="AN49" s="9" t="s">
        <v>58</v>
      </c>
      <c r="AO49" s="11" t="s">
        <v>212</v>
      </c>
      <c r="AP49" s="11" t="s">
        <v>212</v>
      </c>
      <c r="AQ49" s="11" t="s">
        <v>212</v>
      </c>
      <c r="AR49" s="11" t="s">
        <v>212</v>
      </c>
      <c r="AS49" s="11" t="s">
        <v>212</v>
      </c>
      <c r="AT49" s="11" t="s">
        <v>212</v>
      </c>
      <c r="AU49" s="11" t="s">
        <v>212</v>
      </c>
      <c r="AV49" s="11" t="s">
        <v>212</v>
      </c>
      <c r="AW49" s="11" t="s">
        <v>212</v>
      </c>
      <c r="AX49" s="11" t="s">
        <v>212</v>
      </c>
      <c r="AY49" s="11" t="s">
        <v>212</v>
      </c>
      <c r="AZ49" s="9" t="s">
        <v>58</v>
      </c>
      <c r="BA49" s="9" t="s">
        <v>58</v>
      </c>
      <c r="BB49" s="9" t="s">
        <v>58</v>
      </c>
      <c r="BC49" s="9" t="s">
        <v>58</v>
      </c>
      <c r="BD49" s="9" t="s">
        <v>58</v>
      </c>
      <c r="BE49" s="9" t="s">
        <v>58</v>
      </c>
      <c r="BF49" s="11" t="s">
        <v>212</v>
      </c>
      <c r="BG49" s="11" t="s">
        <v>212</v>
      </c>
      <c r="BH49" s="11" t="s">
        <v>212</v>
      </c>
      <c r="BI49" s="11" t="s">
        <v>212</v>
      </c>
      <c r="BJ49" s="11" t="s">
        <v>212</v>
      </c>
      <c r="BK49" s="11" t="s">
        <v>212</v>
      </c>
      <c r="BL49" s="11" t="s">
        <v>212</v>
      </c>
      <c r="BM49" s="11" t="s">
        <v>212</v>
      </c>
      <c r="BN49" s="11" t="s">
        <v>212</v>
      </c>
      <c r="BO49" s="11" t="s">
        <v>212</v>
      </c>
      <c r="BP49" s="11" t="s">
        <v>212</v>
      </c>
      <c r="BQ49" s="9" t="s">
        <v>58</v>
      </c>
      <c r="BR49" s="9" t="s">
        <v>58</v>
      </c>
      <c r="BS49" s="9" t="s">
        <v>58</v>
      </c>
      <c r="BT49" s="9" t="s">
        <v>58</v>
      </c>
      <c r="BU49" s="9" t="s">
        <v>58</v>
      </c>
      <c r="BV49" s="9" t="s">
        <v>58</v>
      </c>
      <c r="BW49" s="11" t="s">
        <v>212</v>
      </c>
      <c r="BX49" s="11" t="s">
        <v>212</v>
      </c>
      <c r="BY49" s="11" t="s">
        <v>212</v>
      </c>
      <c r="BZ49" s="11" t="s">
        <v>212</v>
      </c>
      <c r="CA49" s="11" t="s">
        <v>212</v>
      </c>
      <c r="CB49" s="11" t="s">
        <v>212</v>
      </c>
      <c r="CC49" s="11" t="s">
        <v>212</v>
      </c>
      <c r="CD49" s="11" t="s">
        <v>212</v>
      </c>
      <c r="CE49" s="11" t="s">
        <v>212</v>
      </c>
      <c r="CF49" s="11" t="s">
        <v>212</v>
      </c>
      <c r="CG49" s="11" t="s">
        <v>212</v>
      </c>
      <c r="CH49" s="9" t="s">
        <v>58</v>
      </c>
      <c r="CI49" s="9" t="s">
        <v>58</v>
      </c>
      <c r="CJ49" s="9" t="s">
        <v>58</v>
      </c>
      <c r="CK49" s="9" t="s">
        <v>58</v>
      </c>
      <c r="CL49" s="9" t="s">
        <v>58</v>
      </c>
      <c r="CM49" s="9" t="s">
        <v>58</v>
      </c>
    </row>
    <row r="50" spans="1:91" s="9" customFormat="1" x14ac:dyDescent="0.25">
      <c r="A50" s="11" t="s">
        <v>93</v>
      </c>
      <c r="B50" s="9" t="s">
        <v>58</v>
      </c>
      <c r="C50" s="9" t="s">
        <v>58</v>
      </c>
      <c r="D50" s="9" t="s">
        <v>58</v>
      </c>
      <c r="E50" s="9" t="s">
        <v>58</v>
      </c>
      <c r="F50" s="9" t="s">
        <v>58</v>
      </c>
      <c r="G50" s="9" t="s">
        <v>58</v>
      </c>
      <c r="H50" s="9" t="str">
        <f t="shared" si="47"/>
        <v>--</v>
      </c>
      <c r="I50" s="9" t="str">
        <f t="shared" si="48"/>
        <v>--</v>
      </c>
      <c r="J50" s="9" t="str">
        <f t="shared" si="49"/>
        <v>--</v>
      </c>
      <c r="K50" s="9" t="str">
        <f t="shared" si="50"/>
        <v>--</v>
      </c>
      <c r="L50" s="9" t="str">
        <f t="shared" si="51"/>
        <v>--</v>
      </c>
      <c r="M50" s="9" t="str">
        <f t="shared" si="52"/>
        <v>--</v>
      </c>
      <c r="N50" s="9" t="str">
        <f t="shared" si="53"/>
        <v>--</v>
      </c>
      <c r="O50" s="9" t="str">
        <f t="shared" si="54"/>
        <v>--</v>
      </c>
      <c r="P50" s="9" t="str">
        <f t="shared" si="55"/>
        <v>--</v>
      </c>
      <c r="Q50" s="9" t="str">
        <f t="shared" si="56"/>
        <v>--</v>
      </c>
      <c r="R50" s="9" t="s">
        <v>58</v>
      </c>
      <c r="S50" s="9" t="s">
        <v>58</v>
      </c>
      <c r="T50" s="9" t="s">
        <v>58</v>
      </c>
      <c r="U50" s="9" t="s">
        <v>58</v>
      </c>
      <c r="V50" s="9" t="s">
        <v>58</v>
      </c>
      <c r="W50" s="9" t="s">
        <v>58</v>
      </c>
      <c r="X50" s="11" t="s">
        <v>212</v>
      </c>
      <c r="Y50" s="11" t="s">
        <v>212</v>
      </c>
      <c r="Z50" s="11" t="s">
        <v>212</v>
      </c>
      <c r="AA50" s="11" t="s">
        <v>212</v>
      </c>
      <c r="AB50" s="11" t="s">
        <v>212</v>
      </c>
      <c r="AC50" s="11" t="s">
        <v>212</v>
      </c>
      <c r="AD50" s="11" t="s">
        <v>212</v>
      </c>
      <c r="AE50" s="11" t="s">
        <v>212</v>
      </c>
      <c r="AF50" s="11" t="s">
        <v>212</v>
      </c>
      <c r="AG50" s="11" t="s">
        <v>212</v>
      </c>
      <c r="AH50" s="11" t="s">
        <v>212</v>
      </c>
      <c r="AI50" s="9" t="s">
        <v>58</v>
      </c>
      <c r="AJ50" s="9" t="s">
        <v>58</v>
      </c>
      <c r="AK50" s="9" t="s">
        <v>58</v>
      </c>
      <c r="AL50" s="9" t="s">
        <v>58</v>
      </c>
      <c r="AM50" s="9" t="s">
        <v>58</v>
      </c>
      <c r="AN50" s="9" t="s">
        <v>58</v>
      </c>
      <c r="AO50" s="11" t="s">
        <v>212</v>
      </c>
      <c r="AP50" s="11" t="s">
        <v>212</v>
      </c>
      <c r="AQ50" s="11" t="s">
        <v>212</v>
      </c>
      <c r="AR50" s="11" t="s">
        <v>212</v>
      </c>
      <c r="AS50" s="11" t="s">
        <v>212</v>
      </c>
      <c r="AT50" s="11" t="s">
        <v>212</v>
      </c>
      <c r="AU50" s="11" t="s">
        <v>212</v>
      </c>
      <c r="AV50" s="11" t="s">
        <v>212</v>
      </c>
      <c r="AW50" s="11" t="s">
        <v>212</v>
      </c>
      <c r="AX50" s="11" t="s">
        <v>212</v>
      </c>
      <c r="AY50" s="11" t="s">
        <v>212</v>
      </c>
      <c r="AZ50" s="9" t="s">
        <v>58</v>
      </c>
      <c r="BA50" s="9" t="s">
        <v>58</v>
      </c>
      <c r="BB50" s="9" t="s">
        <v>58</v>
      </c>
      <c r="BC50" s="9" t="s">
        <v>58</v>
      </c>
      <c r="BD50" s="9" t="s">
        <v>58</v>
      </c>
      <c r="BE50" s="9" t="s">
        <v>58</v>
      </c>
      <c r="BF50" s="11" t="s">
        <v>212</v>
      </c>
      <c r="BG50" s="11" t="s">
        <v>212</v>
      </c>
      <c r="BH50" s="11" t="s">
        <v>212</v>
      </c>
      <c r="BI50" s="11" t="s">
        <v>212</v>
      </c>
      <c r="BJ50" s="11" t="s">
        <v>212</v>
      </c>
      <c r="BK50" s="11" t="s">
        <v>212</v>
      </c>
      <c r="BL50" s="11" t="s">
        <v>212</v>
      </c>
      <c r="BM50" s="11" t="s">
        <v>212</v>
      </c>
      <c r="BN50" s="11" t="s">
        <v>212</v>
      </c>
      <c r="BO50" s="11" t="s">
        <v>212</v>
      </c>
      <c r="BP50" s="11" t="s">
        <v>212</v>
      </c>
      <c r="BQ50" s="9" t="s">
        <v>58</v>
      </c>
      <c r="BR50" s="9" t="s">
        <v>58</v>
      </c>
      <c r="BS50" s="9" t="s">
        <v>58</v>
      </c>
      <c r="BT50" s="9" t="s">
        <v>58</v>
      </c>
      <c r="BU50" s="9" t="s">
        <v>58</v>
      </c>
      <c r="BV50" s="9" t="s">
        <v>58</v>
      </c>
      <c r="BW50" s="11" t="s">
        <v>212</v>
      </c>
      <c r="BX50" s="11" t="s">
        <v>212</v>
      </c>
      <c r="BY50" s="11" t="s">
        <v>212</v>
      </c>
      <c r="BZ50" s="11" t="s">
        <v>212</v>
      </c>
      <c r="CA50" s="11" t="s">
        <v>212</v>
      </c>
      <c r="CB50" s="11" t="s">
        <v>212</v>
      </c>
      <c r="CC50" s="11" t="s">
        <v>212</v>
      </c>
      <c r="CD50" s="11" t="s">
        <v>212</v>
      </c>
      <c r="CE50" s="11" t="s">
        <v>212</v>
      </c>
      <c r="CF50" s="11" t="s">
        <v>212</v>
      </c>
      <c r="CG50" s="11" t="s">
        <v>212</v>
      </c>
      <c r="CH50" s="9" t="s">
        <v>58</v>
      </c>
      <c r="CI50" s="9" t="s">
        <v>58</v>
      </c>
      <c r="CJ50" s="9" t="s">
        <v>58</v>
      </c>
      <c r="CK50" s="9" t="s">
        <v>58</v>
      </c>
      <c r="CL50" s="9" t="s">
        <v>58</v>
      </c>
      <c r="CM50" s="9" t="s">
        <v>58</v>
      </c>
    </row>
    <row r="51" spans="1:91" s="9" customFormat="1" x14ac:dyDescent="0.25">
      <c r="A51" s="11" t="s">
        <v>93</v>
      </c>
      <c r="B51" s="9" t="s">
        <v>58</v>
      </c>
      <c r="C51" s="9" t="s">
        <v>58</v>
      </c>
      <c r="D51" s="9" t="s">
        <v>58</v>
      </c>
      <c r="E51" s="9" t="s">
        <v>58</v>
      </c>
      <c r="F51" s="9" t="s">
        <v>58</v>
      </c>
      <c r="G51" s="9" t="s">
        <v>58</v>
      </c>
      <c r="H51" s="9" t="str">
        <f t="shared" si="47"/>
        <v>--</v>
      </c>
      <c r="I51" s="9" t="str">
        <f t="shared" si="48"/>
        <v>--</v>
      </c>
      <c r="J51" s="9" t="str">
        <f t="shared" si="49"/>
        <v>--</v>
      </c>
      <c r="K51" s="9" t="str">
        <f t="shared" si="50"/>
        <v>--</v>
      </c>
      <c r="L51" s="9" t="str">
        <f t="shared" si="51"/>
        <v>--</v>
      </c>
      <c r="M51" s="9" t="str">
        <f t="shared" si="52"/>
        <v>--</v>
      </c>
      <c r="N51" s="9" t="str">
        <f t="shared" si="53"/>
        <v>--</v>
      </c>
      <c r="O51" s="9" t="str">
        <f t="shared" si="54"/>
        <v>--</v>
      </c>
      <c r="P51" s="9" t="str">
        <f t="shared" si="55"/>
        <v>--</v>
      </c>
      <c r="Q51" s="9" t="str">
        <f t="shared" si="56"/>
        <v>--</v>
      </c>
      <c r="R51" s="9" t="s">
        <v>58</v>
      </c>
      <c r="S51" s="9" t="s">
        <v>58</v>
      </c>
      <c r="T51" s="9" t="s">
        <v>58</v>
      </c>
      <c r="U51" s="9" t="s">
        <v>58</v>
      </c>
      <c r="V51" s="9" t="s">
        <v>58</v>
      </c>
      <c r="W51" s="9" t="s">
        <v>58</v>
      </c>
      <c r="X51" s="11" t="s">
        <v>212</v>
      </c>
      <c r="Y51" s="11" t="s">
        <v>212</v>
      </c>
      <c r="Z51" s="11" t="s">
        <v>212</v>
      </c>
      <c r="AA51" s="11" t="s">
        <v>212</v>
      </c>
      <c r="AB51" s="11" t="s">
        <v>212</v>
      </c>
      <c r="AC51" s="11" t="s">
        <v>212</v>
      </c>
      <c r="AD51" s="11" t="s">
        <v>212</v>
      </c>
      <c r="AE51" s="11" t="s">
        <v>212</v>
      </c>
      <c r="AF51" s="11" t="s">
        <v>212</v>
      </c>
      <c r="AG51" s="11" t="s">
        <v>212</v>
      </c>
      <c r="AH51" s="11" t="s">
        <v>212</v>
      </c>
      <c r="AI51" s="9" t="s">
        <v>58</v>
      </c>
      <c r="AJ51" s="9" t="s">
        <v>58</v>
      </c>
      <c r="AK51" s="9" t="s">
        <v>58</v>
      </c>
      <c r="AL51" s="9" t="s">
        <v>58</v>
      </c>
      <c r="AM51" s="9" t="s">
        <v>58</v>
      </c>
      <c r="AN51" s="9" t="s">
        <v>58</v>
      </c>
      <c r="AO51" s="11" t="s">
        <v>212</v>
      </c>
      <c r="AP51" s="11" t="s">
        <v>212</v>
      </c>
      <c r="AQ51" s="11" t="s">
        <v>212</v>
      </c>
      <c r="AR51" s="11" t="s">
        <v>212</v>
      </c>
      <c r="AS51" s="11" t="s">
        <v>212</v>
      </c>
      <c r="AT51" s="11" t="s">
        <v>212</v>
      </c>
      <c r="AU51" s="11" t="s">
        <v>212</v>
      </c>
      <c r="AV51" s="11" t="s">
        <v>212</v>
      </c>
      <c r="AW51" s="11" t="s">
        <v>212</v>
      </c>
      <c r="AX51" s="11" t="s">
        <v>212</v>
      </c>
      <c r="AY51" s="11" t="s">
        <v>212</v>
      </c>
      <c r="AZ51" s="9" t="s">
        <v>58</v>
      </c>
      <c r="BA51" s="9" t="s">
        <v>58</v>
      </c>
      <c r="BB51" s="9" t="s">
        <v>58</v>
      </c>
      <c r="BC51" s="9" t="s">
        <v>58</v>
      </c>
      <c r="BD51" s="9" t="s">
        <v>58</v>
      </c>
      <c r="BE51" s="9" t="s">
        <v>58</v>
      </c>
      <c r="BF51" s="11" t="s">
        <v>212</v>
      </c>
      <c r="BG51" s="11" t="s">
        <v>212</v>
      </c>
      <c r="BH51" s="11" t="s">
        <v>212</v>
      </c>
      <c r="BI51" s="11" t="s">
        <v>212</v>
      </c>
      <c r="BJ51" s="11" t="s">
        <v>212</v>
      </c>
      <c r="BK51" s="11" t="s">
        <v>212</v>
      </c>
      <c r="BL51" s="11" t="s">
        <v>212</v>
      </c>
      <c r="BM51" s="11" t="s">
        <v>212</v>
      </c>
      <c r="BN51" s="11" t="s">
        <v>212</v>
      </c>
      <c r="BO51" s="11" t="s">
        <v>212</v>
      </c>
      <c r="BP51" s="11" t="s">
        <v>212</v>
      </c>
      <c r="BQ51" s="9" t="s">
        <v>58</v>
      </c>
      <c r="BR51" s="9" t="s">
        <v>58</v>
      </c>
      <c r="BS51" s="9" t="s">
        <v>58</v>
      </c>
      <c r="BT51" s="9" t="s">
        <v>58</v>
      </c>
      <c r="BU51" s="9" t="s">
        <v>58</v>
      </c>
      <c r="BV51" s="9" t="s">
        <v>58</v>
      </c>
      <c r="BW51" s="11" t="s">
        <v>212</v>
      </c>
      <c r="BX51" s="11" t="s">
        <v>212</v>
      </c>
      <c r="BY51" s="11" t="s">
        <v>212</v>
      </c>
      <c r="BZ51" s="11" t="s">
        <v>212</v>
      </c>
      <c r="CA51" s="11" t="s">
        <v>212</v>
      </c>
      <c r="CB51" s="11" t="s">
        <v>212</v>
      </c>
      <c r="CC51" s="11" t="s">
        <v>212</v>
      </c>
      <c r="CD51" s="11" t="s">
        <v>212</v>
      </c>
      <c r="CE51" s="11" t="s">
        <v>212</v>
      </c>
      <c r="CF51" s="11" t="s">
        <v>212</v>
      </c>
      <c r="CG51" s="11" t="s">
        <v>212</v>
      </c>
      <c r="CH51" s="9" t="s">
        <v>58</v>
      </c>
      <c r="CI51" s="9" t="s">
        <v>58</v>
      </c>
      <c r="CJ51" s="9" t="s">
        <v>58</v>
      </c>
      <c r="CK51" s="9" t="s">
        <v>58</v>
      </c>
      <c r="CL51" s="9" t="s">
        <v>58</v>
      </c>
      <c r="CM51" s="9" t="s">
        <v>58</v>
      </c>
    </row>
    <row r="52" spans="1:91" s="9" customFormat="1" x14ac:dyDescent="0.25">
      <c r="A52" s="11" t="s">
        <v>93</v>
      </c>
      <c r="B52" s="9" t="s">
        <v>58</v>
      </c>
      <c r="C52" s="9" t="s">
        <v>58</v>
      </c>
      <c r="D52" s="9" t="s">
        <v>58</v>
      </c>
      <c r="E52" s="9" t="s">
        <v>58</v>
      </c>
      <c r="F52" s="9" t="s">
        <v>58</v>
      </c>
      <c r="G52" s="9" t="s">
        <v>58</v>
      </c>
      <c r="H52" s="9" t="str">
        <f t="shared" si="47"/>
        <v>--</v>
      </c>
      <c r="I52" s="9" t="str">
        <f t="shared" si="48"/>
        <v>--</v>
      </c>
      <c r="J52" s="9" t="str">
        <f t="shared" si="49"/>
        <v>--</v>
      </c>
      <c r="K52" s="9" t="str">
        <f t="shared" si="50"/>
        <v>--</v>
      </c>
      <c r="L52" s="9" t="str">
        <f t="shared" si="51"/>
        <v>--</v>
      </c>
      <c r="M52" s="9" t="str">
        <f t="shared" si="52"/>
        <v>--</v>
      </c>
      <c r="N52" s="9" t="str">
        <f t="shared" si="53"/>
        <v>--</v>
      </c>
      <c r="O52" s="9" t="str">
        <f t="shared" si="54"/>
        <v>--</v>
      </c>
      <c r="P52" s="9" t="str">
        <f t="shared" si="55"/>
        <v>--</v>
      </c>
      <c r="Q52" s="9" t="str">
        <f t="shared" si="56"/>
        <v>--</v>
      </c>
      <c r="R52" s="9" t="s">
        <v>58</v>
      </c>
      <c r="S52" s="9" t="s">
        <v>58</v>
      </c>
      <c r="T52" s="9" t="s">
        <v>58</v>
      </c>
      <c r="U52" s="9" t="s">
        <v>58</v>
      </c>
      <c r="V52" s="9" t="s">
        <v>58</v>
      </c>
      <c r="W52" s="9" t="s">
        <v>58</v>
      </c>
      <c r="X52" s="11" t="s">
        <v>212</v>
      </c>
      <c r="Y52" s="11" t="s">
        <v>212</v>
      </c>
      <c r="Z52" s="11" t="s">
        <v>212</v>
      </c>
      <c r="AA52" s="11" t="s">
        <v>212</v>
      </c>
      <c r="AB52" s="11" t="s">
        <v>212</v>
      </c>
      <c r="AC52" s="11" t="s">
        <v>212</v>
      </c>
      <c r="AD52" s="11" t="s">
        <v>212</v>
      </c>
      <c r="AE52" s="11" t="s">
        <v>212</v>
      </c>
      <c r="AF52" s="11" t="s">
        <v>212</v>
      </c>
      <c r="AG52" s="11" t="s">
        <v>212</v>
      </c>
      <c r="AH52" s="11" t="s">
        <v>212</v>
      </c>
      <c r="AI52" s="9" t="s">
        <v>58</v>
      </c>
      <c r="AJ52" s="9" t="s">
        <v>58</v>
      </c>
      <c r="AK52" s="9" t="s">
        <v>58</v>
      </c>
      <c r="AL52" s="9" t="s">
        <v>58</v>
      </c>
      <c r="AM52" s="9" t="s">
        <v>58</v>
      </c>
      <c r="AN52" s="9" t="s">
        <v>58</v>
      </c>
      <c r="AO52" s="11" t="s">
        <v>212</v>
      </c>
      <c r="AP52" s="11" t="s">
        <v>212</v>
      </c>
      <c r="AQ52" s="11" t="s">
        <v>212</v>
      </c>
      <c r="AR52" s="11" t="s">
        <v>212</v>
      </c>
      <c r="AS52" s="11" t="s">
        <v>212</v>
      </c>
      <c r="AT52" s="11" t="s">
        <v>212</v>
      </c>
      <c r="AU52" s="11" t="s">
        <v>212</v>
      </c>
      <c r="AV52" s="11" t="s">
        <v>212</v>
      </c>
      <c r="AW52" s="11" t="s">
        <v>212</v>
      </c>
      <c r="AX52" s="11" t="s">
        <v>212</v>
      </c>
      <c r="AY52" s="11" t="s">
        <v>212</v>
      </c>
      <c r="AZ52" s="9" t="s">
        <v>58</v>
      </c>
      <c r="BA52" s="9" t="s">
        <v>58</v>
      </c>
      <c r="BB52" s="9" t="s">
        <v>58</v>
      </c>
      <c r="BC52" s="9" t="s">
        <v>58</v>
      </c>
      <c r="BD52" s="9" t="s">
        <v>58</v>
      </c>
      <c r="BE52" s="9" t="s">
        <v>58</v>
      </c>
      <c r="BF52" s="11" t="s">
        <v>212</v>
      </c>
      <c r="BG52" s="11" t="s">
        <v>212</v>
      </c>
      <c r="BH52" s="11" t="s">
        <v>212</v>
      </c>
      <c r="BI52" s="11" t="s">
        <v>212</v>
      </c>
      <c r="BJ52" s="11" t="s">
        <v>212</v>
      </c>
      <c r="BK52" s="11" t="s">
        <v>212</v>
      </c>
      <c r="BL52" s="11" t="s">
        <v>212</v>
      </c>
      <c r="BM52" s="11" t="s">
        <v>212</v>
      </c>
      <c r="BN52" s="11" t="s">
        <v>212</v>
      </c>
      <c r="BO52" s="11" t="s">
        <v>212</v>
      </c>
      <c r="BP52" s="11" t="s">
        <v>212</v>
      </c>
      <c r="BQ52" s="9" t="s">
        <v>58</v>
      </c>
      <c r="BR52" s="9" t="s">
        <v>58</v>
      </c>
      <c r="BS52" s="9" t="s">
        <v>58</v>
      </c>
      <c r="BT52" s="9" t="s">
        <v>58</v>
      </c>
      <c r="BU52" s="9" t="s">
        <v>58</v>
      </c>
      <c r="BV52" s="9" t="s">
        <v>58</v>
      </c>
      <c r="BW52" s="11" t="s">
        <v>212</v>
      </c>
      <c r="BX52" s="11" t="s">
        <v>212</v>
      </c>
      <c r="BY52" s="11" t="s">
        <v>212</v>
      </c>
      <c r="BZ52" s="11" t="s">
        <v>212</v>
      </c>
      <c r="CA52" s="11" t="s">
        <v>212</v>
      </c>
      <c r="CB52" s="11" t="s">
        <v>212</v>
      </c>
      <c r="CC52" s="11" t="s">
        <v>212</v>
      </c>
      <c r="CD52" s="11" t="s">
        <v>212</v>
      </c>
      <c r="CE52" s="11" t="s">
        <v>212</v>
      </c>
      <c r="CF52" s="11" t="s">
        <v>212</v>
      </c>
      <c r="CG52" s="11" t="s">
        <v>212</v>
      </c>
      <c r="CH52" s="9" t="s">
        <v>58</v>
      </c>
      <c r="CI52" s="9" t="s">
        <v>58</v>
      </c>
      <c r="CJ52" s="9" t="s">
        <v>58</v>
      </c>
      <c r="CK52" s="9" t="s">
        <v>58</v>
      </c>
      <c r="CL52" s="9" t="s">
        <v>58</v>
      </c>
      <c r="CM52" s="9" t="s">
        <v>58</v>
      </c>
    </row>
    <row r="53" spans="1:91" x14ac:dyDescent="0.25">
      <c r="A53" s="11" t="s">
        <v>93</v>
      </c>
      <c r="B53" s="9" t="s">
        <v>58</v>
      </c>
      <c r="C53" s="9" t="s">
        <v>58</v>
      </c>
      <c r="D53" s="9" t="s">
        <v>58</v>
      </c>
      <c r="E53" s="9" t="s">
        <v>58</v>
      </c>
      <c r="F53" s="9" t="s">
        <v>58</v>
      </c>
      <c r="G53" s="9" t="s">
        <v>58</v>
      </c>
      <c r="H53" s="9" t="str">
        <f t="shared" si="47"/>
        <v>--</v>
      </c>
      <c r="I53" s="9" t="str">
        <f t="shared" si="48"/>
        <v>--</v>
      </c>
      <c r="J53" s="9" t="str">
        <f t="shared" si="49"/>
        <v>--</v>
      </c>
      <c r="K53" s="9" t="str">
        <f t="shared" si="50"/>
        <v>--</v>
      </c>
      <c r="L53" s="9" t="str">
        <f t="shared" si="51"/>
        <v>--</v>
      </c>
      <c r="M53" s="9" t="str">
        <f t="shared" si="52"/>
        <v>--</v>
      </c>
      <c r="N53" s="9" t="str">
        <f t="shared" si="53"/>
        <v>--</v>
      </c>
      <c r="O53" s="9" t="str">
        <f t="shared" si="54"/>
        <v>--</v>
      </c>
      <c r="P53" s="9" t="str">
        <f t="shared" si="55"/>
        <v>--</v>
      </c>
      <c r="Q53" s="9" t="str">
        <f t="shared" si="56"/>
        <v>--</v>
      </c>
      <c r="R53" s="9" t="s">
        <v>58</v>
      </c>
      <c r="S53" s="9" t="s">
        <v>58</v>
      </c>
      <c r="T53" s="9" t="s">
        <v>58</v>
      </c>
      <c r="U53" s="9" t="s">
        <v>58</v>
      </c>
      <c r="V53" s="9" t="s">
        <v>58</v>
      </c>
      <c r="W53" s="9" t="s">
        <v>58</v>
      </c>
      <c r="X53" s="9" t="s">
        <v>215</v>
      </c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 t="s">
        <v>58</v>
      </c>
      <c r="AJ53" s="9" t="s">
        <v>58</v>
      </c>
      <c r="AK53" s="9" t="s">
        <v>58</v>
      </c>
      <c r="AL53" s="9" t="s">
        <v>58</v>
      </c>
      <c r="AM53" s="9" t="s">
        <v>58</v>
      </c>
      <c r="AN53" s="9" t="s">
        <v>58</v>
      </c>
      <c r="AO53" s="9" t="s">
        <v>221</v>
      </c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 t="s">
        <v>58</v>
      </c>
      <c r="BA53" s="9" t="s">
        <v>58</v>
      </c>
      <c r="BB53" s="9" t="s">
        <v>58</v>
      </c>
      <c r="BC53" s="9" t="s">
        <v>58</v>
      </c>
      <c r="BD53" s="9" t="s">
        <v>58</v>
      </c>
      <c r="BE53" s="9" t="s">
        <v>58</v>
      </c>
      <c r="BF53" s="9" t="s">
        <v>220</v>
      </c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 t="s">
        <v>58</v>
      </c>
      <c r="BR53" s="9" t="s">
        <v>58</v>
      </c>
      <c r="BS53" s="9" t="s">
        <v>58</v>
      </c>
      <c r="BT53" s="9" t="s">
        <v>58</v>
      </c>
      <c r="BU53" s="9" t="s">
        <v>58</v>
      </c>
      <c r="BV53" s="9" t="s">
        <v>58</v>
      </c>
      <c r="BW53" s="9" t="s">
        <v>226</v>
      </c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 t="s">
        <v>58</v>
      </c>
      <c r="CI53" s="9" t="s">
        <v>58</v>
      </c>
      <c r="CJ53" s="9" t="s">
        <v>58</v>
      </c>
      <c r="CK53" s="9" t="s">
        <v>58</v>
      </c>
      <c r="CL53" s="9" t="s">
        <v>58</v>
      </c>
      <c r="CM53" s="9" t="s">
        <v>58</v>
      </c>
    </row>
    <row r="54" spans="1:91" x14ac:dyDescent="0.25">
      <c r="A54" t="s">
        <v>103</v>
      </c>
      <c r="B54" s="9" t="s">
        <v>58</v>
      </c>
      <c r="C54" s="9" t="s">
        <v>58</v>
      </c>
      <c r="D54" s="9" t="s">
        <v>58</v>
      </c>
      <c r="E54" s="9" t="s">
        <v>58</v>
      </c>
      <c r="F54" s="9" t="s">
        <v>58</v>
      </c>
      <c r="G54" s="9" t="s">
        <v>58</v>
      </c>
      <c r="H54" s="9" t="str">
        <f t="shared" si="47"/>
        <v>II</v>
      </c>
      <c r="I54" s="9" t="str">
        <f t="shared" si="48"/>
        <v/>
      </c>
      <c r="J54" s="9" t="str">
        <f t="shared" si="49"/>
        <v/>
      </c>
      <c r="K54" s="9" t="str">
        <f t="shared" si="50"/>
        <v/>
      </c>
      <c r="L54" s="9" t="str">
        <f t="shared" si="51"/>
        <v/>
      </c>
      <c r="M54" s="9" t="str">
        <f t="shared" si="52"/>
        <v/>
      </c>
      <c r="N54" s="9" t="str">
        <f t="shared" si="53"/>
        <v/>
      </c>
      <c r="O54" s="9" t="str">
        <f t="shared" si="54"/>
        <v/>
      </c>
      <c r="P54" s="9" t="str">
        <f t="shared" si="55"/>
        <v>BR</v>
      </c>
      <c r="Q54" s="9" t="str">
        <f t="shared" si="56"/>
        <v/>
      </c>
      <c r="R54" s="9" t="s">
        <v>58</v>
      </c>
      <c r="S54" s="9" t="s">
        <v>58</v>
      </c>
      <c r="T54" s="9" t="s">
        <v>58</v>
      </c>
      <c r="U54" s="9" t="s">
        <v>58</v>
      </c>
      <c r="V54" s="9" t="s">
        <v>58</v>
      </c>
      <c r="W54" s="9" t="s">
        <v>58</v>
      </c>
      <c r="Y54" s="9">
        <v>0</v>
      </c>
      <c r="Z54" s="9">
        <v>2</v>
      </c>
      <c r="AA54" s="9">
        <v>4</v>
      </c>
      <c r="AB54" s="9">
        <v>6</v>
      </c>
      <c r="AC54" s="9">
        <v>8</v>
      </c>
      <c r="AD54" s="9">
        <v>10</v>
      </c>
      <c r="AE54" s="9">
        <v>12</v>
      </c>
      <c r="AF54" s="9">
        <v>14</v>
      </c>
      <c r="AG54" s="9">
        <v>16</v>
      </c>
      <c r="AH54" s="9">
        <v>18</v>
      </c>
      <c r="AI54" s="9" t="s">
        <v>58</v>
      </c>
      <c r="AJ54" s="9" t="s">
        <v>58</v>
      </c>
      <c r="AK54" s="9" t="s">
        <v>58</v>
      </c>
      <c r="AL54" s="9" t="s">
        <v>58</v>
      </c>
      <c r="AM54" s="9" t="s">
        <v>58</v>
      </c>
      <c r="AN54" s="9" t="s">
        <v>58</v>
      </c>
      <c r="AO54" s="9"/>
      <c r="AP54" s="9">
        <v>0</v>
      </c>
      <c r="AQ54" s="9">
        <v>2</v>
      </c>
      <c r="AR54" s="9">
        <v>4</v>
      </c>
      <c r="AS54" s="9">
        <v>6</v>
      </c>
      <c r="AT54" s="9">
        <v>8</v>
      </c>
      <c r="AU54" s="9">
        <v>10</v>
      </c>
      <c r="AV54" s="9">
        <v>12</v>
      </c>
      <c r="AW54" s="9">
        <v>14</v>
      </c>
      <c r="AX54" s="9">
        <v>16</v>
      </c>
      <c r="AY54" s="9">
        <v>18</v>
      </c>
      <c r="AZ54" s="9" t="s">
        <v>58</v>
      </c>
      <c r="BA54" s="9" t="s">
        <v>58</v>
      </c>
      <c r="BB54" s="9" t="s">
        <v>58</v>
      </c>
      <c r="BC54" s="9" t="s">
        <v>58</v>
      </c>
      <c r="BD54" s="9" t="s">
        <v>58</v>
      </c>
      <c r="BE54" s="9" t="s">
        <v>58</v>
      </c>
      <c r="BF54" s="9"/>
      <c r="BG54" s="9">
        <v>0</v>
      </c>
      <c r="BH54" s="9">
        <v>2</v>
      </c>
      <c r="BI54" s="9">
        <v>4</v>
      </c>
      <c r="BJ54" s="9">
        <v>6</v>
      </c>
      <c r="BK54" s="9">
        <v>8</v>
      </c>
      <c r="BL54" s="9">
        <v>10</v>
      </c>
      <c r="BM54" s="9">
        <v>12</v>
      </c>
      <c r="BN54" s="9">
        <v>14</v>
      </c>
      <c r="BO54" s="9">
        <v>16</v>
      </c>
      <c r="BP54" s="9">
        <v>18</v>
      </c>
      <c r="BQ54" s="9" t="s">
        <v>58</v>
      </c>
      <c r="BR54" s="9" t="s">
        <v>58</v>
      </c>
      <c r="BS54" s="9" t="s">
        <v>58</v>
      </c>
      <c r="BT54" s="9" t="s">
        <v>58</v>
      </c>
      <c r="BU54" s="9" t="s">
        <v>58</v>
      </c>
      <c r="BV54" s="9" t="s">
        <v>58</v>
      </c>
      <c r="BW54" s="9"/>
      <c r="BX54" s="9">
        <v>0</v>
      </c>
      <c r="BY54" s="9">
        <v>2</v>
      </c>
      <c r="BZ54" s="9">
        <v>4</v>
      </c>
      <c r="CA54" s="9">
        <v>6</v>
      </c>
      <c r="CB54" s="9">
        <v>8</v>
      </c>
      <c r="CC54" s="9">
        <v>10</v>
      </c>
      <c r="CD54" s="9">
        <v>12</v>
      </c>
      <c r="CE54" s="9">
        <v>14</v>
      </c>
      <c r="CF54" s="9">
        <v>16</v>
      </c>
      <c r="CG54" s="9">
        <v>18</v>
      </c>
      <c r="CH54" s="9" t="s">
        <v>58</v>
      </c>
      <c r="CI54" s="9" t="s">
        <v>58</v>
      </c>
      <c r="CJ54" s="9" t="s">
        <v>58</v>
      </c>
      <c r="CK54" s="9" t="s">
        <v>58</v>
      </c>
      <c r="CL54" s="9" t="s">
        <v>58</v>
      </c>
      <c r="CM54" s="9" t="s">
        <v>58</v>
      </c>
    </row>
    <row r="55" spans="1:91" x14ac:dyDescent="0.25">
      <c r="A55" t="s">
        <v>104</v>
      </c>
      <c r="B55" s="9" t="s">
        <v>58</v>
      </c>
      <c r="C55" s="9" t="s">
        <v>58</v>
      </c>
      <c r="D55" s="9" t="s">
        <v>58</v>
      </c>
      <c r="E55" s="9" t="s">
        <v>58</v>
      </c>
      <c r="F55" s="9" t="s">
        <v>58</v>
      </c>
      <c r="G55" s="9" t="s">
        <v>58</v>
      </c>
      <c r="H55" s="9" t="str">
        <f t="shared" si="47"/>
        <v/>
      </c>
      <c r="I55" s="9" t="str">
        <f t="shared" si="48"/>
        <v>BR</v>
      </c>
      <c r="J55" s="9" t="str">
        <f t="shared" si="49"/>
        <v/>
      </c>
      <c r="K55" s="9" t="str">
        <f t="shared" si="50"/>
        <v>BR</v>
      </c>
      <c r="L55" s="9" t="str">
        <f t="shared" si="51"/>
        <v>II</v>
      </c>
      <c r="M55" s="9" t="str">
        <f t="shared" si="52"/>
        <v>BR</v>
      </c>
      <c r="N55" s="9" t="str">
        <f t="shared" si="53"/>
        <v>BR</v>
      </c>
      <c r="O55" s="9" t="str">
        <f t="shared" si="54"/>
        <v/>
      </c>
      <c r="P55" s="9" t="str">
        <f t="shared" si="55"/>
        <v/>
      </c>
      <c r="Q55" s="9" t="str">
        <f t="shared" si="56"/>
        <v/>
      </c>
      <c r="R55" s="9" t="s">
        <v>58</v>
      </c>
      <c r="S55" s="9" t="s">
        <v>58</v>
      </c>
      <c r="T55" s="9" t="s">
        <v>58</v>
      </c>
      <c r="U55" s="9" t="s">
        <v>58</v>
      </c>
      <c r="V55" s="9" t="s">
        <v>58</v>
      </c>
      <c r="W55" s="9" t="s">
        <v>58</v>
      </c>
      <c r="X55" s="9">
        <v>0</v>
      </c>
      <c r="Y55" s="9" t="str">
        <f>IF(AND(Y23="X",Y38="X"),"B",IF(Y23="X","V",IF(Y38="X","H","")))</f>
        <v/>
      </c>
      <c r="Z55" s="18" t="str">
        <f t="shared" ref="Z55:AH55" si="147">IF(AND(Z23="X",Z38="X"),"B",IF(Z23="X","V",IF(Z38="X","H","")))</f>
        <v>B</v>
      </c>
      <c r="AA55" s="18" t="str">
        <f t="shared" si="147"/>
        <v>B</v>
      </c>
      <c r="AB55" s="18" t="str">
        <f t="shared" si="147"/>
        <v>B</v>
      </c>
      <c r="AC55" s="20" t="str">
        <f t="shared" si="147"/>
        <v>H</v>
      </c>
      <c r="AD55" s="18" t="str">
        <f t="shared" si="147"/>
        <v>B</v>
      </c>
      <c r="AE55" s="18" t="str">
        <f t="shared" si="147"/>
        <v>B</v>
      </c>
      <c r="AF55" s="18" t="str">
        <f t="shared" si="147"/>
        <v>B</v>
      </c>
      <c r="AG55" s="21" t="str">
        <f t="shared" si="147"/>
        <v>V</v>
      </c>
      <c r="AH55" s="21" t="str">
        <f t="shared" si="147"/>
        <v>V</v>
      </c>
      <c r="AI55" s="9" t="s">
        <v>58</v>
      </c>
      <c r="AJ55" s="9" t="s">
        <v>58</v>
      </c>
      <c r="AK55" s="9" t="s">
        <v>58</v>
      </c>
      <c r="AL55" s="9" t="s">
        <v>58</v>
      </c>
      <c r="AM55" s="9" t="s">
        <v>58</v>
      </c>
      <c r="AN55" s="9" t="s">
        <v>58</v>
      </c>
      <c r="AO55" s="9">
        <v>0</v>
      </c>
      <c r="AP55" s="9" t="str">
        <f>IF(AND(AP23="X",AP38="X"),"B",IF(AP23="X","R",IF(AP38="X","L","")))</f>
        <v/>
      </c>
      <c r="AQ55" s="9" t="str">
        <f t="shared" ref="AQ55:AY55" si="148">IF(AND(AQ23="X",AQ38="X"),"B",IF(AQ23="X","R",IF(AQ38="X","L","")))</f>
        <v/>
      </c>
      <c r="AR55" s="9" t="str">
        <f t="shared" si="148"/>
        <v/>
      </c>
      <c r="AS55" s="9" t="str">
        <f t="shared" si="148"/>
        <v/>
      </c>
      <c r="AT55" s="9" t="str">
        <f t="shared" si="148"/>
        <v/>
      </c>
      <c r="AU55" s="9" t="str">
        <f t="shared" si="148"/>
        <v/>
      </c>
      <c r="AV55" s="21" t="str">
        <f t="shared" si="148"/>
        <v>R</v>
      </c>
      <c r="AW55" s="9" t="str">
        <f t="shared" si="148"/>
        <v/>
      </c>
      <c r="AX55" s="9" t="str">
        <f t="shared" si="148"/>
        <v/>
      </c>
      <c r="AY55" s="9" t="str">
        <f t="shared" si="148"/>
        <v/>
      </c>
      <c r="AZ55" s="9" t="s">
        <v>58</v>
      </c>
      <c r="BA55" s="9" t="s">
        <v>58</v>
      </c>
      <c r="BB55" s="9" t="s">
        <v>58</v>
      </c>
      <c r="BC55" s="9" t="s">
        <v>58</v>
      </c>
      <c r="BD55" s="9" t="s">
        <v>58</v>
      </c>
      <c r="BE55" s="9" t="s">
        <v>58</v>
      </c>
      <c r="BF55" s="9">
        <v>0</v>
      </c>
      <c r="BG55" s="9" t="str">
        <f>IF(AND(BG23="X",BG38="X"),"B",IF(BG23="X","V",IF(BG38="X","H","")))</f>
        <v/>
      </c>
      <c r="BH55" s="20" t="str">
        <f t="shared" ref="BH55:BP55" si="149">IF(AND(BH23="X",BH38="X"),"B",IF(BH23="X","V",IF(BH38="X","H","")))</f>
        <v>H</v>
      </c>
      <c r="BI55" s="18" t="str">
        <f t="shared" si="149"/>
        <v>B</v>
      </c>
      <c r="BJ55" s="18" t="str">
        <f t="shared" si="149"/>
        <v>B</v>
      </c>
      <c r="BK55" s="20" t="str">
        <f t="shared" si="149"/>
        <v>H</v>
      </c>
      <c r="BL55" s="20" t="str">
        <f t="shared" si="149"/>
        <v>H</v>
      </c>
      <c r="BM55" s="21" t="str">
        <f t="shared" si="149"/>
        <v>V</v>
      </c>
      <c r="BN55" s="21" t="str">
        <f t="shared" si="149"/>
        <v>V</v>
      </c>
      <c r="BO55" s="9" t="str">
        <f t="shared" si="149"/>
        <v/>
      </c>
      <c r="BP55" s="9" t="str">
        <f t="shared" si="149"/>
        <v/>
      </c>
      <c r="BQ55" s="9" t="s">
        <v>58</v>
      </c>
      <c r="BR55" s="9" t="s">
        <v>58</v>
      </c>
      <c r="BS55" s="9" t="s">
        <v>58</v>
      </c>
      <c r="BT55" s="9" t="s">
        <v>58</v>
      </c>
      <c r="BU55" s="9" t="s">
        <v>58</v>
      </c>
      <c r="BV55" s="9" t="s">
        <v>58</v>
      </c>
      <c r="BW55" s="9">
        <v>0</v>
      </c>
      <c r="BX55" s="9" t="str">
        <f>IF(AND(BX23="X",BX38="X"),"B",IF(BX23="X","V",IF(BX38="X","H","")))</f>
        <v/>
      </c>
      <c r="BY55" s="9" t="str">
        <f t="shared" ref="BY55:CG55" si="150">IF(AND(BY23="X",BY38="X"),"B",IF(BY23="X","V",IF(BY38="X","H","")))</f>
        <v/>
      </c>
      <c r="BZ55" s="21" t="str">
        <f t="shared" si="150"/>
        <v>V</v>
      </c>
      <c r="CA55" s="21" t="str">
        <f t="shared" si="150"/>
        <v>V</v>
      </c>
      <c r="CB55" s="9" t="str">
        <f t="shared" si="150"/>
        <v/>
      </c>
      <c r="CC55" s="9" t="str">
        <f t="shared" si="150"/>
        <v/>
      </c>
      <c r="CD55" s="21" t="str">
        <f t="shared" si="150"/>
        <v>V</v>
      </c>
      <c r="CE55" s="21" t="str">
        <f t="shared" si="150"/>
        <v>V</v>
      </c>
      <c r="CF55" s="9" t="str">
        <f t="shared" si="150"/>
        <v/>
      </c>
      <c r="CG55" s="9" t="str">
        <f t="shared" si="150"/>
        <v/>
      </c>
      <c r="CH55" s="9" t="s">
        <v>58</v>
      </c>
      <c r="CI55" s="9" t="s">
        <v>58</v>
      </c>
      <c r="CJ55" s="9" t="s">
        <v>58</v>
      </c>
      <c r="CK55" s="9" t="s">
        <v>58</v>
      </c>
      <c r="CL55" s="9" t="s">
        <v>58</v>
      </c>
      <c r="CM55" s="9" t="s">
        <v>58</v>
      </c>
    </row>
    <row r="56" spans="1:91" x14ac:dyDescent="0.25">
      <c r="A56" t="s">
        <v>105</v>
      </c>
      <c r="B56" s="9" t="s">
        <v>58</v>
      </c>
      <c r="C56" s="9" t="s">
        <v>58</v>
      </c>
      <c r="D56" s="9" t="s">
        <v>58</v>
      </c>
      <c r="E56" s="9" t="s">
        <v>58</v>
      </c>
      <c r="F56" s="9" t="s">
        <v>58</v>
      </c>
      <c r="G56" s="9" t="s">
        <v>58</v>
      </c>
      <c r="H56" s="9" t="str">
        <f t="shared" si="47"/>
        <v/>
      </c>
      <c r="I56" s="9" t="str">
        <f t="shared" si="48"/>
        <v/>
      </c>
      <c r="J56" s="9" t="str">
        <f t="shared" si="49"/>
        <v/>
      </c>
      <c r="K56" s="9" t="str">
        <f t="shared" si="50"/>
        <v>II</v>
      </c>
      <c r="L56" s="9" t="str">
        <f t="shared" si="51"/>
        <v>LA</v>
      </c>
      <c r="M56" s="9" t="str">
        <f t="shared" si="52"/>
        <v>II</v>
      </c>
      <c r="N56" s="9" t="str">
        <f t="shared" si="53"/>
        <v/>
      </c>
      <c r="O56" s="9" t="str">
        <f t="shared" si="54"/>
        <v/>
      </c>
      <c r="P56" s="9" t="str">
        <f t="shared" si="55"/>
        <v>BR</v>
      </c>
      <c r="Q56" s="9" t="str">
        <f t="shared" si="56"/>
        <v/>
      </c>
      <c r="R56" s="9" t="s">
        <v>58</v>
      </c>
      <c r="S56" s="9" t="s">
        <v>58</v>
      </c>
      <c r="T56" s="9" t="s">
        <v>58</v>
      </c>
      <c r="U56" s="9" t="s">
        <v>58</v>
      </c>
      <c r="V56" s="9" t="s">
        <v>58</v>
      </c>
      <c r="W56" s="9" t="s">
        <v>58</v>
      </c>
      <c r="X56" s="9">
        <v>2</v>
      </c>
      <c r="Y56" s="9" t="str">
        <f t="shared" ref="Y56:AH56" si="151">IF(AND(Y24="X",Y39="X"),"B",IF(Y24="X","V",IF(Y39="X","H","")))</f>
        <v/>
      </c>
      <c r="Z56" s="21" t="str">
        <f t="shared" si="151"/>
        <v>V</v>
      </c>
      <c r="AA56" s="21" t="str">
        <f t="shared" si="151"/>
        <v>V</v>
      </c>
      <c r="AB56" s="21" t="str">
        <f t="shared" si="151"/>
        <v>V</v>
      </c>
      <c r="AC56" s="21" t="str">
        <f t="shared" si="151"/>
        <v>V</v>
      </c>
      <c r="AD56" s="9" t="str">
        <f t="shared" si="151"/>
        <v/>
      </c>
      <c r="AE56" s="18" t="str">
        <f t="shared" si="151"/>
        <v>B</v>
      </c>
      <c r="AF56" s="18" t="str">
        <f t="shared" si="151"/>
        <v>B</v>
      </c>
      <c r="AG56" s="9" t="str">
        <f t="shared" si="151"/>
        <v/>
      </c>
      <c r="AH56" s="21" t="str">
        <f t="shared" si="151"/>
        <v>V</v>
      </c>
      <c r="AI56" s="9" t="s">
        <v>58</v>
      </c>
      <c r="AJ56" s="9" t="s">
        <v>58</v>
      </c>
      <c r="AK56" s="9" t="s">
        <v>58</v>
      </c>
      <c r="AL56" s="9" t="s">
        <v>58</v>
      </c>
      <c r="AM56" s="9" t="s">
        <v>58</v>
      </c>
      <c r="AN56" s="9" t="s">
        <v>58</v>
      </c>
      <c r="AO56" s="9">
        <v>2</v>
      </c>
      <c r="AP56" s="20" t="str">
        <f t="shared" ref="AP56:AY56" si="152">IF(AND(AP24="X",AP39="X"),"B",IF(AP24="X","R",IF(AP39="X","L","")))</f>
        <v>L</v>
      </c>
      <c r="AQ56" s="9" t="str">
        <f t="shared" si="152"/>
        <v/>
      </c>
      <c r="AR56" s="9" t="str">
        <f t="shared" si="152"/>
        <v/>
      </c>
      <c r="AS56" s="9" t="str">
        <f t="shared" si="152"/>
        <v/>
      </c>
      <c r="AT56" s="9" t="str">
        <f t="shared" si="152"/>
        <v/>
      </c>
      <c r="AU56" s="18" t="str">
        <f t="shared" si="152"/>
        <v>B</v>
      </c>
      <c r="AV56" s="20" t="str">
        <f t="shared" ref="AP56:AY57" si="153">IF(AND(AV24="X",AV39="X"),"B",IF(AV24="X","R",IF(AV39="X","L","")))</f>
        <v>L</v>
      </c>
      <c r="AW56" s="9" t="str">
        <f t="shared" si="152"/>
        <v/>
      </c>
      <c r="AX56" s="9" t="str">
        <f t="shared" si="152"/>
        <v/>
      </c>
      <c r="AY56" s="9" t="str">
        <f t="shared" si="152"/>
        <v/>
      </c>
      <c r="AZ56" s="9" t="s">
        <v>58</v>
      </c>
      <c r="BA56" s="9" t="s">
        <v>58</v>
      </c>
      <c r="BB56" s="9" t="s">
        <v>58</v>
      </c>
      <c r="BC56" s="9" t="s">
        <v>58</v>
      </c>
      <c r="BD56" s="9" t="s">
        <v>58</v>
      </c>
      <c r="BE56" s="9" t="s">
        <v>58</v>
      </c>
      <c r="BF56" s="9">
        <v>2</v>
      </c>
      <c r="BG56" s="9" t="str">
        <f t="shared" ref="BG56:BP56" si="154">IF(AND(BG24="X",BG39="X"),"B",IF(BG24="X","V",IF(BG39="X","H","")))</f>
        <v/>
      </c>
      <c r="BH56" s="9" t="str">
        <f t="shared" si="154"/>
        <v/>
      </c>
      <c r="BI56" s="21" t="str">
        <f t="shared" si="154"/>
        <v>V</v>
      </c>
      <c r="BJ56" s="21" t="str">
        <f t="shared" si="154"/>
        <v>V</v>
      </c>
      <c r="BK56" s="9" t="str">
        <f t="shared" si="154"/>
        <v/>
      </c>
      <c r="BL56" s="9" t="str">
        <f t="shared" si="154"/>
        <v/>
      </c>
      <c r="BM56" s="21" t="str">
        <f t="shared" si="154"/>
        <v>V</v>
      </c>
      <c r="BN56" s="21" t="str">
        <f t="shared" si="154"/>
        <v>V</v>
      </c>
      <c r="BO56" s="9" t="str">
        <f t="shared" si="154"/>
        <v/>
      </c>
      <c r="BP56" s="21" t="str">
        <f t="shared" si="154"/>
        <v>V</v>
      </c>
      <c r="BQ56" s="9" t="s">
        <v>58</v>
      </c>
      <c r="BR56" s="9" t="s">
        <v>58</v>
      </c>
      <c r="BS56" s="9" t="s">
        <v>58</v>
      </c>
      <c r="BT56" s="9" t="s">
        <v>58</v>
      </c>
      <c r="BU56" s="9" t="s">
        <v>58</v>
      </c>
      <c r="BV56" s="9" t="s">
        <v>58</v>
      </c>
      <c r="BW56" s="9">
        <v>2</v>
      </c>
      <c r="BX56" s="9" t="str">
        <f t="shared" ref="BX56:CG56" si="155">IF(AND(BX24="X",BX39="X"),"B",IF(BX24="X","V",IF(BX39="X","H","")))</f>
        <v/>
      </c>
      <c r="BY56" s="9" t="str">
        <f t="shared" si="155"/>
        <v/>
      </c>
      <c r="BZ56" s="21" t="str">
        <f t="shared" si="155"/>
        <v>V</v>
      </c>
      <c r="CA56" s="21" t="str">
        <f t="shared" si="155"/>
        <v>V</v>
      </c>
      <c r="CB56" s="9" t="str">
        <f t="shared" si="155"/>
        <v/>
      </c>
      <c r="CC56" s="9" t="str">
        <f t="shared" si="155"/>
        <v/>
      </c>
      <c r="CD56" s="21" t="str">
        <f t="shared" si="155"/>
        <v>V</v>
      </c>
      <c r="CE56" s="21" t="str">
        <f t="shared" si="155"/>
        <v>V</v>
      </c>
      <c r="CF56" s="9" t="str">
        <f t="shared" si="155"/>
        <v/>
      </c>
      <c r="CG56" s="9" t="str">
        <f t="shared" si="155"/>
        <v/>
      </c>
      <c r="CH56" s="9" t="s">
        <v>58</v>
      </c>
      <c r="CI56" s="9" t="s">
        <v>58</v>
      </c>
      <c r="CJ56" s="9" t="s">
        <v>58</v>
      </c>
      <c r="CK56" s="9" t="s">
        <v>58</v>
      </c>
      <c r="CL56" s="9" t="s">
        <v>58</v>
      </c>
      <c r="CM56" s="9" t="s">
        <v>58</v>
      </c>
    </row>
    <row r="57" spans="1:91" x14ac:dyDescent="0.25">
      <c r="A57" t="s">
        <v>106</v>
      </c>
      <c r="B57" s="9" t="s">
        <v>58</v>
      </c>
      <c r="C57" s="9" t="s">
        <v>58</v>
      </c>
      <c r="D57" s="9" t="s">
        <v>58</v>
      </c>
      <c r="E57" s="9" t="s">
        <v>58</v>
      </c>
      <c r="F57" s="9" t="s">
        <v>58</v>
      </c>
      <c r="G57" s="9" t="s">
        <v>58</v>
      </c>
      <c r="H57" s="9" t="str">
        <f t="shared" si="47"/>
        <v>II</v>
      </c>
      <c r="I57" s="9" t="str">
        <f t="shared" si="48"/>
        <v>BR</v>
      </c>
      <c r="J57" s="9" t="str">
        <f t="shared" si="49"/>
        <v/>
      </c>
      <c r="K57" s="9" t="str">
        <f t="shared" si="50"/>
        <v>BR</v>
      </c>
      <c r="L57" s="9" t="str">
        <f t="shared" si="51"/>
        <v>II</v>
      </c>
      <c r="M57" s="9" t="str">
        <f t="shared" si="52"/>
        <v>BR</v>
      </c>
      <c r="N57" s="9" t="str">
        <f t="shared" si="53"/>
        <v>BR</v>
      </c>
      <c r="O57" s="9" t="str">
        <f t="shared" si="54"/>
        <v/>
      </c>
      <c r="P57" s="9" t="str">
        <f t="shared" si="55"/>
        <v/>
      </c>
      <c r="Q57" s="9" t="str">
        <f t="shared" si="56"/>
        <v>II</v>
      </c>
      <c r="R57" s="9" t="s">
        <v>58</v>
      </c>
      <c r="S57" s="9" t="s">
        <v>58</v>
      </c>
      <c r="T57" s="9" t="s">
        <v>58</v>
      </c>
      <c r="U57" s="9" t="s">
        <v>58</v>
      </c>
      <c r="V57" s="9" t="s">
        <v>58</v>
      </c>
      <c r="W57" s="9" t="s">
        <v>58</v>
      </c>
      <c r="X57" s="9">
        <v>4</v>
      </c>
      <c r="Y57" s="20" t="str">
        <f t="shared" ref="Y57:AH57" si="156">IF(AND(Y25="X",Y40="X"),"B",IF(Y25="X","V",IF(Y40="X","H","")))</f>
        <v>H</v>
      </c>
      <c r="Z57" s="18" t="str">
        <f t="shared" si="156"/>
        <v>B</v>
      </c>
      <c r="AA57" s="18" t="str">
        <f t="shared" si="156"/>
        <v>B</v>
      </c>
      <c r="AB57" s="18" t="str">
        <f t="shared" si="156"/>
        <v>B</v>
      </c>
      <c r="AC57" s="20" t="str">
        <f t="shared" si="156"/>
        <v>H</v>
      </c>
      <c r="AD57" s="20" t="str">
        <f t="shared" si="156"/>
        <v>H</v>
      </c>
      <c r="AE57" s="18" t="str">
        <f t="shared" si="156"/>
        <v>B</v>
      </c>
      <c r="AF57" s="18" t="str">
        <f t="shared" si="156"/>
        <v>B</v>
      </c>
      <c r="AG57" s="9" t="str">
        <f t="shared" si="156"/>
        <v/>
      </c>
      <c r="AH57" s="21" t="str">
        <f t="shared" si="156"/>
        <v>V</v>
      </c>
      <c r="AI57" s="9" t="s">
        <v>58</v>
      </c>
      <c r="AJ57" s="9" t="s">
        <v>58</v>
      </c>
      <c r="AK57" s="9" t="s">
        <v>58</v>
      </c>
      <c r="AL57" s="9" t="s">
        <v>58</v>
      </c>
      <c r="AM57" s="9" t="s">
        <v>58</v>
      </c>
      <c r="AN57" s="9" t="s">
        <v>58</v>
      </c>
      <c r="AO57" s="9">
        <v>4</v>
      </c>
      <c r="AP57" s="9" t="str">
        <f t="shared" si="153"/>
        <v/>
      </c>
      <c r="AQ57" s="9" t="str">
        <f t="shared" si="153"/>
        <v/>
      </c>
      <c r="AR57" s="20" t="str">
        <f t="shared" si="153"/>
        <v>L</v>
      </c>
      <c r="AS57" s="20" t="str">
        <f t="shared" si="153"/>
        <v>L</v>
      </c>
      <c r="AT57" s="21" t="str">
        <f t="shared" si="153"/>
        <v>R</v>
      </c>
      <c r="AU57" s="9" t="str">
        <f t="shared" si="153"/>
        <v/>
      </c>
      <c r="AV57" s="9" t="str">
        <f t="shared" si="153"/>
        <v/>
      </c>
      <c r="AW57" s="9" t="str">
        <f t="shared" si="153"/>
        <v/>
      </c>
      <c r="AX57" s="21" t="str">
        <f t="shared" si="153"/>
        <v>R</v>
      </c>
      <c r="AY57" s="9" t="str">
        <f t="shared" si="153"/>
        <v/>
      </c>
      <c r="AZ57" s="9" t="s">
        <v>58</v>
      </c>
      <c r="BA57" s="9" t="s">
        <v>58</v>
      </c>
      <c r="BB57" s="9" t="s">
        <v>58</v>
      </c>
      <c r="BC57" s="9" t="s">
        <v>58</v>
      </c>
      <c r="BD57" s="9" t="s">
        <v>58</v>
      </c>
      <c r="BE57" s="9" t="s">
        <v>58</v>
      </c>
      <c r="BF57" s="9">
        <v>4</v>
      </c>
      <c r="BG57" s="20" t="str">
        <f t="shared" ref="BG57:BP57" si="157">IF(AND(BG25="X",BG40="X"),"B",IF(BG25="X","V",IF(BG40="X","H","")))</f>
        <v>H</v>
      </c>
      <c r="BH57" s="20" t="str">
        <f t="shared" si="157"/>
        <v>H</v>
      </c>
      <c r="BI57" s="18" t="str">
        <f t="shared" si="157"/>
        <v>B</v>
      </c>
      <c r="BJ57" s="18" t="str">
        <f t="shared" si="157"/>
        <v>B</v>
      </c>
      <c r="BK57" s="20" t="str">
        <f t="shared" si="157"/>
        <v>H</v>
      </c>
      <c r="BL57" s="20" t="str">
        <f t="shared" si="157"/>
        <v>H</v>
      </c>
      <c r="BM57" s="21" t="str">
        <f t="shared" si="157"/>
        <v>V</v>
      </c>
      <c r="BN57" s="21" t="str">
        <f t="shared" si="157"/>
        <v>V</v>
      </c>
      <c r="BO57" s="9" t="str">
        <f t="shared" si="157"/>
        <v/>
      </c>
      <c r="BP57" s="9" t="str">
        <f t="shared" si="157"/>
        <v/>
      </c>
      <c r="BQ57" s="9" t="s">
        <v>58</v>
      </c>
      <c r="BR57" s="9" t="s">
        <v>58</v>
      </c>
      <c r="BS57" s="9" t="s">
        <v>58</v>
      </c>
      <c r="BT57" s="9" t="s">
        <v>58</v>
      </c>
      <c r="BU57" s="9" t="s">
        <v>58</v>
      </c>
      <c r="BV57" s="9" t="s">
        <v>58</v>
      </c>
      <c r="BW57" s="9">
        <v>4</v>
      </c>
      <c r="BX57" s="20" t="str">
        <f t="shared" ref="BX57:CG57" si="158">IF(AND(BX25="X",BX40="X"),"B",IF(BX25="X","V",IF(BX40="X","H","")))</f>
        <v>H</v>
      </c>
      <c r="BY57" s="20" t="str">
        <f t="shared" si="158"/>
        <v>H</v>
      </c>
      <c r="BZ57" s="18" t="str">
        <f t="shared" si="158"/>
        <v>B</v>
      </c>
      <c r="CA57" s="18" t="str">
        <f t="shared" si="158"/>
        <v>B</v>
      </c>
      <c r="CB57" s="9" t="str">
        <f t="shared" si="158"/>
        <v/>
      </c>
      <c r="CC57" s="9" t="str">
        <f t="shared" si="158"/>
        <v/>
      </c>
      <c r="CD57" s="21" t="str">
        <f t="shared" si="158"/>
        <v>V</v>
      </c>
      <c r="CE57" s="21" t="str">
        <f t="shared" si="158"/>
        <v>V</v>
      </c>
      <c r="CF57" s="9" t="str">
        <f t="shared" si="158"/>
        <v/>
      </c>
      <c r="CG57" s="9" t="str">
        <f t="shared" si="158"/>
        <v/>
      </c>
      <c r="CH57" s="9" t="s">
        <v>58</v>
      </c>
      <c r="CI57" s="9" t="s">
        <v>58</v>
      </c>
      <c r="CJ57" s="9" t="s">
        <v>58</v>
      </c>
      <c r="CK57" s="9" t="s">
        <v>58</v>
      </c>
      <c r="CL57" s="9" t="s">
        <v>58</v>
      </c>
      <c r="CM57" s="9" t="s">
        <v>58</v>
      </c>
    </row>
    <row r="58" spans="1:91" x14ac:dyDescent="0.25">
      <c r="A58" t="s">
        <v>107</v>
      </c>
      <c r="B58" s="9" t="s">
        <v>58</v>
      </c>
      <c r="C58" s="9" t="s">
        <v>58</v>
      </c>
      <c r="D58" s="9" t="s">
        <v>58</v>
      </c>
      <c r="E58" s="9" t="s">
        <v>58</v>
      </c>
      <c r="F58" s="9" t="s">
        <v>58</v>
      </c>
      <c r="G58" s="9" t="s">
        <v>58</v>
      </c>
      <c r="H58" s="9" t="str">
        <f t="shared" si="47"/>
        <v>LA</v>
      </c>
      <c r="I58" s="9" t="str">
        <f t="shared" si="48"/>
        <v>BR</v>
      </c>
      <c r="J58" s="9" t="str">
        <f t="shared" si="49"/>
        <v/>
      </c>
      <c r="K58" s="9" t="str">
        <f t="shared" si="50"/>
        <v/>
      </c>
      <c r="L58" s="9" t="str">
        <f t="shared" si="51"/>
        <v/>
      </c>
      <c r="M58" s="9" t="str">
        <f t="shared" si="52"/>
        <v/>
      </c>
      <c r="N58" s="9" t="str">
        <f t="shared" si="53"/>
        <v/>
      </c>
      <c r="O58" s="9" t="str">
        <f t="shared" si="54"/>
        <v/>
      </c>
      <c r="P58" s="9" t="str">
        <f t="shared" si="55"/>
        <v>BR</v>
      </c>
      <c r="Q58" s="9" t="str">
        <f t="shared" si="56"/>
        <v>LA</v>
      </c>
      <c r="R58" s="9" t="s">
        <v>58</v>
      </c>
      <c r="S58" s="9" t="s">
        <v>58</v>
      </c>
      <c r="T58" s="9" t="s">
        <v>58</v>
      </c>
      <c r="U58" s="9" t="s">
        <v>58</v>
      </c>
      <c r="V58" s="9" t="s">
        <v>58</v>
      </c>
      <c r="W58" s="9" t="s">
        <v>58</v>
      </c>
      <c r="X58" s="9">
        <v>6</v>
      </c>
      <c r="Y58" s="21" t="str">
        <f t="shared" ref="Y58:AH58" si="159">IF(AND(Y26="X",Y41="X"),"B",IF(Y26="X","V",IF(Y41="X","H","")))</f>
        <v>V</v>
      </c>
      <c r="Z58" s="21" t="str">
        <f t="shared" si="159"/>
        <v>V</v>
      </c>
      <c r="AA58" s="21" t="str">
        <f t="shared" si="159"/>
        <v>V</v>
      </c>
      <c r="AB58" s="21" t="str">
        <f t="shared" si="159"/>
        <v>V</v>
      </c>
      <c r="AC58" s="9" t="str">
        <f t="shared" si="159"/>
        <v/>
      </c>
      <c r="AD58" s="9" t="str">
        <f t="shared" si="159"/>
        <v/>
      </c>
      <c r="AE58" s="18" t="str">
        <f t="shared" si="159"/>
        <v>B</v>
      </c>
      <c r="AF58" s="18" t="str">
        <f t="shared" si="159"/>
        <v>B</v>
      </c>
      <c r="AG58" s="9" t="str">
        <f t="shared" si="159"/>
        <v/>
      </c>
      <c r="AH58" s="21" t="str">
        <f t="shared" si="159"/>
        <v>V</v>
      </c>
      <c r="AI58" s="9" t="s">
        <v>58</v>
      </c>
      <c r="AJ58" s="9" t="s">
        <v>58</v>
      </c>
      <c r="AK58" s="9" t="s">
        <v>58</v>
      </c>
      <c r="AL58" s="9" t="s">
        <v>58</v>
      </c>
      <c r="AM58" s="9" t="s">
        <v>58</v>
      </c>
      <c r="AN58" s="9" t="s">
        <v>58</v>
      </c>
      <c r="AO58" s="9">
        <v>6</v>
      </c>
      <c r="AP58" s="9" t="str">
        <f t="shared" ref="AP58:AY58" si="160">IF(AND(AP26="X",AP41="X"),"B",IF(AP26="X","R",IF(AP41="X","L","")))</f>
        <v/>
      </c>
      <c r="AQ58" s="9" t="str">
        <f t="shared" si="160"/>
        <v/>
      </c>
      <c r="AR58" s="9" t="str">
        <f t="shared" si="160"/>
        <v/>
      </c>
      <c r="AS58" s="18" t="str">
        <f t="shared" si="160"/>
        <v>B</v>
      </c>
      <c r="AT58" s="9" t="str">
        <f t="shared" si="160"/>
        <v/>
      </c>
      <c r="AU58" s="9" t="str">
        <f t="shared" si="160"/>
        <v/>
      </c>
      <c r="AV58" s="9" t="str">
        <f t="shared" si="160"/>
        <v/>
      </c>
      <c r="AW58" s="21" t="str">
        <f t="shared" si="160"/>
        <v>R</v>
      </c>
      <c r="AX58" s="9" t="str">
        <f t="shared" si="160"/>
        <v/>
      </c>
      <c r="AY58" s="9" t="str">
        <f t="shared" si="160"/>
        <v/>
      </c>
      <c r="AZ58" s="9" t="s">
        <v>58</v>
      </c>
      <c r="BA58" s="9" t="s">
        <v>58</v>
      </c>
      <c r="BB58" s="9" t="s">
        <v>58</v>
      </c>
      <c r="BC58" s="9" t="s">
        <v>58</v>
      </c>
      <c r="BD58" s="9" t="s">
        <v>58</v>
      </c>
      <c r="BE58" s="9" t="s">
        <v>58</v>
      </c>
      <c r="BF58" s="9">
        <v>6</v>
      </c>
      <c r="BG58" s="9" t="str">
        <f t="shared" ref="BG58:BP58" si="161">IF(AND(BG26="X",BG41="X"),"B",IF(BG26="X","V",IF(BG41="X","H","")))</f>
        <v/>
      </c>
      <c r="BH58" s="9" t="str">
        <f t="shared" si="161"/>
        <v/>
      </c>
      <c r="BI58" s="21" t="str">
        <f t="shared" si="161"/>
        <v>V</v>
      </c>
      <c r="BJ58" s="21" t="str">
        <f t="shared" si="161"/>
        <v>V</v>
      </c>
      <c r="BK58" s="9" t="str">
        <f t="shared" si="161"/>
        <v/>
      </c>
      <c r="BL58" s="9" t="str">
        <f t="shared" si="161"/>
        <v/>
      </c>
      <c r="BM58" s="21" t="str">
        <f t="shared" si="161"/>
        <v>V</v>
      </c>
      <c r="BN58" s="21" t="str">
        <f t="shared" si="161"/>
        <v>V</v>
      </c>
      <c r="BO58" s="9" t="str">
        <f t="shared" si="161"/>
        <v/>
      </c>
      <c r="BP58" s="9" t="str">
        <f t="shared" si="161"/>
        <v/>
      </c>
      <c r="BQ58" s="9" t="s">
        <v>58</v>
      </c>
      <c r="BR58" s="9" t="s">
        <v>58</v>
      </c>
      <c r="BS58" s="9" t="s">
        <v>58</v>
      </c>
      <c r="BT58" s="9" t="s">
        <v>58</v>
      </c>
      <c r="BU58" s="9" t="s">
        <v>58</v>
      </c>
      <c r="BV58" s="9" t="s">
        <v>58</v>
      </c>
      <c r="BW58" s="9">
        <v>6</v>
      </c>
      <c r="BX58" s="9" t="str">
        <f t="shared" ref="BX58:CG58" si="162">IF(AND(BX26="X",BX41="X"),"B",IF(BX26="X","V",IF(BX41="X","H","")))</f>
        <v/>
      </c>
      <c r="BY58" s="9" t="str">
        <f t="shared" si="162"/>
        <v/>
      </c>
      <c r="BZ58" s="9" t="str">
        <f t="shared" si="162"/>
        <v/>
      </c>
      <c r="CA58" s="9" t="str">
        <f t="shared" si="162"/>
        <v/>
      </c>
      <c r="CB58" s="9" t="str">
        <f t="shared" si="162"/>
        <v/>
      </c>
      <c r="CC58" s="9" t="str">
        <f t="shared" si="162"/>
        <v/>
      </c>
      <c r="CD58" s="9" t="str">
        <f t="shared" si="162"/>
        <v/>
      </c>
      <c r="CE58" s="9" t="str">
        <f t="shared" si="162"/>
        <v/>
      </c>
      <c r="CF58" s="9" t="str">
        <f t="shared" si="162"/>
        <v/>
      </c>
      <c r="CG58" s="9" t="str">
        <f t="shared" si="162"/>
        <v/>
      </c>
      <c r="CH58" s="9" t="s">
        <v>58</v>
      </c>
      <c r="CI58" s="9" t="s">
        <v>58</v>
      </c>
      <c r="CJ58" s="9" t="s">
        <v>58</v>
      </c>
      <c r="CK58" s="9" t="s">
        <v>58</v>
      </c>
      <c r="CL58" s="9" t="s">
        <v>58</v>
      </c>
      <c r="CM58" s="9" t="s">
        <v>58</v>
      </c>
    </row>
    <row r="59" spans="1:91" x14ac:dyDescent="0.25">
      <c r="A59" t="s">
        <v>108</v>
      </c>
      <c r="B59" s="9" t="s">
        <v>58</v>
      </c>
      <c r="C59" s="9" t="s">
        <v>58</v>
      </c>
      <c r="D59" s="9" t="s">
        <v>58</v>
      </c>
      <c r="E59" s="9" t="s">
        <v>58</v>
      </c>
      <c r="F59" s="9" t="s">
        <v>58</v>
      </c>
      <c r="G59" s="9" t="s">
        <v>58</v>
      </c>
      <c r="H59" s="9" t="str">
        <f t="shared" si="47"/>
        <v>II</v>
      </c>
      <c r="I59" s="9" t="str">
        <f t="shared" si="48"/>
        <v/>
      </c>
      <c r="J59" s="9" t="str">
        <f t="shared" si="49"/>
        <v/>
      </c>
      <c r="K59" s="9" t="str">
        <f t="shared" si="50"/>
        <v>BR</v>
      </c>
      <c r="L59" s="9" t="str">
        <f t="shared" si="51"/>
        <v>BR</v>
      </c>
      <c r="M59" s="9" t="str">
        <f t="shared" si="52"/>
        <v>II</v>
      </c>
      <c r="N59" s="9" t="str">
        <f t="shared" si="53"/>
        <v>BR</v>
      </c>
      <c r="O59" s="9" t="str">
        <f t="shared" si="54"/>
        <v/>
      </c>
      <c r="P59" s="9" t="str">
        <f t="shared" si="55"/>
        <v>BR</v>
      </c>
      <c r="Q59" s="9" t="str">
        <f t="shared" si="56"/>
        <v>II</v>
      </c>
      <c r="R59" s="9" t="s">
        <v>58</v>
      </c>
      <c r="S59" s="9" t="s">
        <v>58</v>
      </c>
      <c r="T59" s="9" t="s">
        <v>58</v>
      </c>
      <c r="U59" s="9" t="s">
        <v>58</v>
      </c>
      <c r="V59" s="9" t="s">
        <v>58</v>
      </c>
      <c r="W59" s="9" t="s">
        <v>58</v>
      </c>
      <c r="X59" s="9">
        <v>8</v>
      </c>
      <c r="Y59" s="20" t="str">
        <f t="shared" ref="Y59:AH59" si="163">IF(AND(Y27="X",Y42="X"),"B",IF(Y27="X","V",IF(Y42="X","H","")))</f>
        <v>H</v>
      </c>
      <c r="Z59" s="18" t="str">
        <f t="shared" si="163"/>
        <v>B</v>
      </c>
      <c r="AA59" s="18" t="str">
        <f t="shared" si="163"/>
        <v>B</v>
      </c>
      <c r="AB59" s="18" t="str">
        <f t="shared" si="163"/>
        <v>B</v>
      </c>
      <c r="AC59" s="18" t="str">
        <f t="shared" si="163"/>
        <v>B</v>
      </c>
      <c r="AD59" s="20" t="str">
        <f t="shared" si="163"/>
        <v>H</v>
      </c>
      <c r="AE59" s="18" t="str">
        <f t="shared" si="163"/>
        <v>B</v>
      </c>
      <c r="AF59" s="18" t="str">
        <f t="shared" si="163"/>
        <v>B</v>
      </c>
      <c r="AG59" s="9" t="str">
        <f t="shared" si="163"/>
        <v/>
      </c>
      <c r="AH59" s="9" t="str">
        <f t="shared" si="163"/>
        <v/>
      </c>
      <c r="AI59" s="9" t="s">
        <v>58</v>
      </c>
      <c r="AJ59" s="9" t="s">
        <v>58</v>
      </c>
      <c r="AK59" s="9" t="s">
        <v>58</v>
      </c>
      <c r="AL59" s="9" t="s">
        <v>58</v>
      </c>
      <c r="AM59" s="9" t="s">
        <v>58</v>
      </c>
      <c r="AN59" s="9" t="s">
        <v>58</v>
      </c>
      <c r="AO59" s="9">
        <v>8</v>
      </c>
      <c r="AP59" s="9" t="str">
        <f t="shared" ref="AP59:AY59" si="164">IF(AND(AP27="X",AP42="X"),"B",IF(AP27="X","R",IF(AP42="X","L","")))</f>
        <v/>
      </c>
      <c r="AQ59" s="9" t="str">
        <f t="shared" si="164"/>
        <v/>
      </c>
      <c r="AR59" s="9" t="str">
        <f t="shared" si="164"/>
        <v/>
      </c>
      <c r="AS59" s="9" t="str">
        <f t="shared" si="164"/>
        <v/>
      </c>
      <c r="AT59" s="9" t="str">
        <f t="shared" si="164"/>
        <v/>
      </c>
      <c r="AU59" s="9" t="str">
        <f t="shared" si="164"/>
        <v/>
      </c>
      <c r="AV59" s="18" t="str">
        <f t="shared" si="164"/>
        <v>B</v>
      </c>
      <c r="AW59" s="9" t="str">
        <f t="shared" si="164"/>
        <v/>
      </c>
      <c r="AX59" s="9" t="str">
        <f t="shared" si="164"/>
        <v/>
      </c>
      <c r="AY59" s="9" t="str">
        <f t="shared" si="164"/>
        <v/>
      </c>
      <c r="AZ59" s="9" t="s">
        <v>58</v>
      </c>
      <c r="BA59" s="9" t="s">
        <v>58</v>
      </c>
      <c r="BB59" s="9" t="s">
        <v>58</v>
      </c>
      <c r="BC59" s="9" t="s">
        <v>58</v>
      </c>
      <c r="BD59" s="9" t="s">
        <v>58</v>
      </c>
      <c r="BE59" s="9" t="s">
        <v>58</v>
      </c>
      <c r="BF59" s="9">
        <v>8</v>
      </c>
      <c r="BG59" s="9" t="str">
        <f t="shared" ref="BG59:BP59" si="165">IF(AND(BG27="X",BG42="X"),"B",IF(BG27="X","V",IF(BG42="X","H","")))</f>
        <v/>
      </c>
      <c r="BH59" s="9" t="str">
        <f t="shared" si="165"/>
        <v/>
      </c>
      <c r="BI59" s="18" t="str">
        <f t="shared" si="165"/>
        <v>B</v>
      </c>
      <c r="BJ59" s="18" t="str">
        <f t="shared" si="165"/>
        <v>B</v>
      </c>
      <c r="BK59" s="21" t="str">
        <f t="shared" si="165"/>
        <v>V</v>
      </c>
      <c r="BL59" s="9" t="str">
        <f t="shared" si="165"/>
        <v/>
      </c>
      <c r="BM59" s="21" t="str">
        <f t="shared" si="165"/>
        <v>V</v>
      </c>
      <c r="BN59" s="21" t="str">
        <f t="shared" si="165"/>
        <v>V</v>
      </c>
      <c r="BO59" s="9" t="str">
        <f t="shared" si="165"/>
        <v/>
      </c>
      <c r="BP59" s="9" t="str">
        <f t="shared" si="165"/>
        <v/>
      </c>
      <c r="BQ59" s="9" t="s">
        <v>58</v>
      </c>
      <c r="BR59" s="9" t="s">
        <v>58</v>
      </c>
      <c r="BS59" s="9" t="s">
        <v>58</v>
      </c>
      <c r="BT59" s="9" t="s">
        <v>58</v>
      </c>
      <c r="BU59" s="9" t="s">
        <v>58</v>
      </c>
      <c r="BV59" s="9" t="s">
        <v>58</v>
      </c>
      <c r="BW59" s="9">
        <v>8</v>
      </c>
      <c r="BX59" s="9" t="str">
        <f t="shared" ref="BX59:CG59" si="166">IF(AND(BX27="X",BX42="X"),"B",IF(BX27="X","V",IF(BX42="X","H","")))</f>
        <v/>
      </c>
      <c r="BY59" s="9" t="str">
        <f t="shared" si="166"/>
        <v/>
      </c>
      <c r="BZ59" s="9" t="str">
        <f t="shared" si="166"/>
        <v/>
      </c>
      <c r="CA59" s="9" t="str">
        <f t="shared" si="166"/>
        <v/>
      </c>
      <c r="CB59" s="9" t="str">
        <f t="shared" si="166"/>
        <v/>
      </c>
      <c r="CC59" s="9" t="str">
        <f t="shared" si="166"/>
        <v/>
      </c>
      <c r="CD59" s="9" t="str">
        <f t="shared" si="166"/>
        <v/>
      </c>
      <c r="CE59" s="9" t="str">
        <f t="shared" si="166"/>
        <v/>
      </c>
      <c r="CF59" s="9" t="str">
        <f t="shared" si="166"/>
        <v/>
      </c>
      <c r="CG59" s="9" t="str">
        <f t="shared" si="166"/>
        <v/>
      </c>
      <c r="CH59" s="9" t="s">
        <v>58</v>
      </c>
      <c r="CI59" s="9" t="s">
        <v>58</v>
      </c>
      <c r="CJ59" s="9" t="s">
        <v>58</v>
      </c>
      <c r="CK59" s="9" t="s">
        <v>58</v>
      </c>
      <c r="CL59" s="9" t="s">
        <v>58</v>
      </c>
      <c r="CM59" s="9" t="s">
        <v>58</v>
      </c>
    </row>
    <row r="60" spans="1:91" x14ac:dyDescent="0.25">
      <c r="A60" t="s">
        <v>109</v>
      </c>
      <c r="B60" s="9" t="s">
        <v>58</v>
      </c>
      <c r="C60" s="9" t="s">
        <v>58</v>
      </c>
      <c r="D60" s="9" t="s">
        <v>58</v>
      </c>
      <c r="E60" s="9" t="s">
        <v>58</v>
      </c>
      <c r="F60" s="9" t="s">
        <v>58</v>
      </c>
      <c r="G60" s="9" t="s">
        <v>58</v>
      </c>
      <c r="H60" s="9" t="str">
        <f t="shared" si="47"/>
        <v/>
      </c>
      <c r="I60" s="9" t="str">
        <f t="shared" si="48"/>
        <v>BR</v>
      </c>
      <c r="J60" s="9" t="str">
        <f t="shared" si="49"/>
        <v/>
      </c>
      <c r="K60" s="9" t="str">
        <f t="shared" si="50"/>
        <v/>
      </c>
      <c r="L60" s="9" t="str">
        <f t="shared" si="51"/>
        <v>II</v>
      </c>
      <c r="M60" s="9" t="str">
        <f t="shared" si="52"/>
        <v>LA</v>
      </c>
      <c r="N60" s="9" t="str">
        <f t="shared" si="53"/>
        <v>II</v>
      </c>
      <c r="O60" s="9" t="str">
        <f t="shared" si="54"/>
        <v/>
      </c>
      <c r="P60" s="9" t="str">
        <f t="shared" si="55"/>
        <v/>
      </c>
      <c r="Q60" s="9" t="str">
        <f t="shared" si="56"/>
        <v/>
      </c>
      <c r="R60" s="9" t="s">
        <v>58</v>
      </c>
      <c r="S60" s="9" t="s">
        <v>58</v>
      </c>
      <c r="T60" s="9" t="s">
        <v>58</v>
      </c>
      <c r="U60" s="9" t="s">
        <v>58</v>
      </c>
      <c r="V60" s="9" t="s">
        <v>58</v>
      </c>
      <c r="W60" s="9" t="s">
        <v>58</v>
      </c>
      <c r="X60" s="9">
        <v>10</v>
      </c>
      <c r="Y60" s="18" t="str">
        <f t="shared" ref="Y60:AH60" si="167">IF(AND(Y28="X",Y43="X"),"B",IF(Y28="X","V",IF(Y43="X","H","")))</f>
        <v>B</v>
      </c>
      <c r="Z60" s="21" t="str">
        <f t="shared" si="167"/>
        <v>V</v>
      </c>
      <c r="AA60" s="21" t="str">
        <f t="shared" si="167"/>
        <v>V</v>
      </c>
      <c r="AB60" s="21" t="str">
        <f t="shared" si="167"/>
        <v>V</v>
      </c>
      <c r="AC60" s="18" t="str">
        <f t="shared" si="167"/>
        <v>B</v>
      </c>
      <c r="AD60" s="20" t="str">
        <f t="shared" si="167"/>
        <v>H</v>
      </c>
      <c r="AE60" s="18" t="str">
        <f t="shared" si="167"/>
        <v>B</v>
      </c>
      <c r="AF60" s="18" t="str">
        <f t="shared" si="167"/>
        <v>B</v>
      </c>
      <c r="AG60" s="21" t="str">
        <f t="shared" si="167"/>
        <v>V</v>
      </c>
      <c r="AH60" s="9" t="str">
        <f t="shared" si="167"/>
        <v/>
      </c>
      <c r="AI60" s="9" t="s">
        <v>58</v>
      </c>
      <c r="AJ60" s="9" t="s">
        <v>58</v>
      </c>
      <c r="AK60" s="9" t="s">
        <v>58</v>
      </c>
      <c r="AL60" s="9" t="s">
        <v>58</v>
      </c>
      <c r="AM60" s="9" t="s">
        <v>58</v>
      </c>
      <c r="AN60" s="9" t="s">
        <v>58</v>
      </c>
      <c r="AO60" s="9">
        <v>10</v>
      </c>
      <c r="AP60" s="9" t="str">
        <f t="shared" ref="AP60:AY60" si="168">IF(AND(AP28="X",AP43="X"),"B",IF(AP28="X","R",IF(AP43="X","L","")))</f>
        <v/>
      </c>
      <c r="AQ60" s="20" t="str">
        <f t="shared" si="168"/>
        <v>L</v>
      </c>
      <c r="AR60" s="9" t="str">
        <f t="shared" si="168"/>
        <v/>
      </c>
      <c r="AS60" s="9" t="str">
        <f t="shared" si="168"/>
        <v/>
      </c>
      <c r="AT60" s="9" t="str">
        <f t="shared" si="168"/>
        <v/>
      </c>
      <c r="AU60" s="9" t="str">
        <f t="shared" si="168"/>
        <v/>
      </c>
      <c r="AV60" s="9" t="str">
        <f t="shared" si="168"/>
        <v/>
      </c>
      <c r="AW60" s="9" t="str">
        <f t="shared" si="168"/>
        <v/>
      </c>
      <c r="AX60" s="9" t="str">
        <f t="shared" si="168"/>
        <v/>
      </c>
      <c r="AY60" s="9" t="str">
        <f t="shared" si="168"/>
        <v/>
      </c>
      <c r="AZ60" s="9" t="s">
        <v>58</v>
      </c>
      <c r="BA60" s="9" t="s">
        <v>58</v>
      </c>
      <c r="BB60" s="9" t="s">
        <v>58</v>
      </c>
      <c r="BC60" s="9" t="s">
        <v>58</v>
      </c>
      <c r="BD60" s="9" t="s">
        <v>58</v>
      </c>
      <c r="BE60" s="9" t="s">
        <v>58</v>
      </c>
      <c r="BF60" s="9">
        <v>10</v>
      </c>
      <c r="BG60" s="9" t="str">
        <f t="shared" ref="BG60:BP60" si="169">IF(AND(BG28="X",BG43="X"),"B",IF(BG28="X","V",IF(BG43="X","H","")))</f>
        <v/>
      </c>
      <c r="BH60" s="9" t="str">
        <f t="shared" si="169"/>
        <v/>
      </c>
      <c r="BI60" s="9" t="str">
        <f t="shared" si="169"/>
        <v/>
      </c>
      <c r="BJ60" s="9" t="str">
        <f t="shared" si="169"/>
        <v/>
      </c>
      <c r="BK60" s="9" t="str">
        <f t="shared" si="169"/>
        <v/>
      </c>
      <c r="BL60" s="9" t="str">
        <f t="shared" si="169"/>
        <v/>
      </c>
      <c r="BM60" s="9" t="str">
        <f t="shared" si="169"/>
        <v/>
      </c>
      <c r="BN60" s="9" t="str">
        <f t="shared" si="169"/>
        <v/>
      </c>
      <c r="BO60" s="9" t="str">
        <f t="shared" si="169"/>
        <v/>
      </c>
      <c r="BP60" s="9" t="str">
        <f t="shared" si="169"/>
        <v/>
      </c>
      <c r="BQ60" s="9" t="s">
        <v>58</v>
      </c>
      <c r="BR60" s="9" t="s">
        <v>58</v>
      </c>
      <c r="BS60" s="9" t="s">
        <v>58</v>
      </c>
      <c r="BT60" s="9" t="s">
        <v>58</v>
      </c>
      <c r="BU60" s="9" t="s">
        <v>58</v>
      </c>
      <c r="BV60" s="9" t="s">
        <v>58</v>
      </c>
      <c r="BW60" s="9">
        <v>10</v>
      </c>
      <c r="BX60" s="9" t="str">
        <f t="shared" ref="BX60:CG60" si="170">IF(AND(BX28="X",BX43="X"),"B",IF(BX28="X","V",IF(BX43="X","H","")))</f>
        <v/>
      </c>
      <c r="BY60" s="9" t="str">
        <f t="shared" si="170"/>
        <v/>
      </c>
      <c r="BZ60" s="9" t="str">
        <f t="shared" si="170"/>
        <v/>
      </c>
      <c r="CA60" s="9" t="str">
        <f t="shared" si="170"/>
        <v/>
      </c>
      <c r="CB60" s="9" t="str">
        <f t="shared" si="170"/>
        <v/>
      </c>
      <c r="CC60" s="9" t="str">
        <f t="shared" si="170"/>
        <v/>
      </c>
      <c r="CD60" s="9" t="str">
        <f t="shared" si="170"/>
        <v/>
      </c>
      <c r="CE60" s="9" t="str">
        <f t="shared" si="170"/>
        <v/>
      </c>
      <c r="CF60" s="9" t="str">
        <f t="shared" si="170"/>
        <v/>
      </c>
      <c r="CG60" s="9" t="str">
        <f t="shared" si="170"/>
        <v/>
      </c>
      <c r="CH60" s="9" t="s">
        <v>58</v>
      </c>
      <c r="CI60" s="9" t="s">
        <v>58</v>
      </c>
      <c r="CJ60" s="9" t="s">
        <v>58</v>
      </c>
      <c r="CK60" s="9" t="s">
        <v>58</v>
      </c>
      <c r="CL60" s="9" t="s">
        <v>58</v>
      </c>
      <c r="CM60" s="9" t="s">
        <v>58</v>
      </c>
    </row>
    <row r="61" spans="1:91" x14ac:dyDescent="0.25">
      <c r="A61" t="s">
        <v>110</v>
      </c>
      <c r="B61" s="9" t="s">
        <v>58</v>
      </c>
      <c r="C61" s="9" t="s">
        <v>58</v>
      </c>
      <c r="D61" s="9" t="s">
        <v>58</v>
      </c>
      <c r="E61" s="9" t="s">
        <v>58</v>
      </c>
      <c r="F61" s="9" t="s">
        <v>58</v>
      </c>
      <c r="G61" s="9" t="s">
        <v>58</v>
      </c>
      <c r="H61" s="9" t="str">
        <f t="shared" si="47"/>
        <v/>
      </c>
      <c r="I61" s="9" t="str">
        <f t="shared" si="48"/>
        <v/>
      </c>
      <c r="J61" s="9" t="str">
        <f t="shared" si="49"/>
        <v/>
      </c>
      <c r="K61" s="9" t="str">
        <f t="shared" si="50"/>
        <v>BR</v>
      </c>
      <c r="L61" s="9" t="str">
        <f t="shared" si="51"/>
        <v>BR</v>
      </c>
      <c r="M61" s="9" t="str">
        <f t="shared" si="52"/>
        <v>II</v>
      </c>
      <c r="N61" s="9" t="str">
        <f t="shared" si="53"/>
        <v>BR</v>
      </c>
      <c r="O61" s="9" t="str">
        <f t="shared" si="54"/>
        <v/>
      </c>
      <c r="P61" s="9" t="str">
        <f t="shared" si="55"/>
        <v>BR</v>
      </c>
      <c r="Q61" s="9" t="str">
        <f t="shared" si="56"/>
        <v/>
      </c>
      <c r="R61" s="9" t="s">
        <v>58</v>
      </c>
      <c r="S61" s="9" t="s">
        <v>58</v>
      </c>
      <c r="T61" s="9" t="s">
        <v>58</v>
      </c>
      <c r="U61" s="9" t="s">
        <v>58</v>
      </c>
      <c r="V61" s="9" t="s">
        <v>58</v>
      </c>
      <c r="W61" s="9" t="s">
        <v>58</v>
      </c>
      <c r="X61" s="9">
        <v>12</v>
      </c>
      <c r="Y61" s="18" t="str">
        <f t="shared" ref="Y61:AH61" si="171">IF(AND(Y29="X",Y44="X"),"B",IF(Y29="X","V",IF(Y44="X","H","")))</f>
        <v>B</v>
      </c>
      <c r="Z61" s="18" t="str">
        <f t="shared" si="171"/>
        <v>B</v>
      </c>
      <c r="AA61" s="21" t="str">
        <f t="shared" si="171"/>
        <v>V</v>
      </c>
      <c r="AB61" s="21" t="str">
        <f t="shared" si="171"/>
        <v>V</v>
      </c>
      <c r="AC61" s="21" t="str">
        <f t="shared" si="171"/>
        <v>V</v>
      </c>
      <c r="AD61" s="9" t="str">
        <f t="shared" si="171"/>
        <v/>
      </c>
      <c r="AE61" s="21" t="str">
        <f t="shared" si="171"/>
        <v>V</v>
      </c>
      <c r="AF61" s="18" t="str">
        <f t="shared" si="171"/>
        <v>B</v>
      </c>
      <c r="AG61" s="9" t="str">
        <f t="shared" si="171"/>
        <v/>
      </c>
      <c r="AH61" s="9" t="str">
        <f t="shared" si="171"/>
        <v/>
      </c>
      <c r="AI61" s="9" t="s">
        <v>58</v>
      </c>
      <c r="AJ61" s="9" t="s">
        <v>58</v>
      </c>
      <c r="AK61" s="9" t="s">
        <v>58</v>
      </c>
      <c r="AL61" s="9" t="s">
        <v>58</v>
      </c>
      <c r="AM61" s="9" t="s">
        <v>58</v>
      </c>
      <c r="AN61" s="9" t="s">
        <v>58</v>
      </c>
      <c r="AO61" s="9">
        <v>12</v>
      </c>
      <c r="AP61" s="9" t="str">
        <f t="shared" ref="AP61:AY61" si="172">IF(AND(AP29="X",AP44="X"),"B",IF(AP29="X","R",IF(AP44="X","L","")))</f>
        <v/>
      </c>
      <c r="AQ61" s="9" t="str">
        <f t="shared" si="172"/>
        <v/>
      </c>
      <c r="AR61" s="9" t="str">
        <f t="shared" si="172"/>
        <v/>
      </c>
      <c r="AS61" s="9" t="str">
        <f t="shared" si="172"/>
        <v/>
      </c>
      <c r="AT61" s="9" t="str">
        <f t="shared" si="172"/>
        <v/>
      </c>
      <c r="AU61" s="9" t="str">
        <f t="shared" si="172"/>
        <v/>
      </c>
      <c r="AV61" s="9" t="str">
        <f t="shared" si="172"/>
        <v/>
      </c>
      <c r="AW61" s="9" t="str">
        <f t="shared" si="172"/>
        <v/>
      </c>
      <c r="AX61" s="9" t="str">
        <f t="shared" si="172"/>
        <v/>
      </c>
      <c r="AY61" s="9" t="str">
        <f t="shared" si="172"/>
        <v/>
      </c>
      <c r="AZ61" s="9" t="s">
        <v>58</v>
      </c>
      <c r="BA61" s="9" t="s">
        <v>58</v>
      </c>
      <c r="BB61" s="9" t="s">
        <v>58</v>
      </c>
      <c r="BC61" s="9" t="s">
        <v>58</v>
      </c>
      <c r="BD61" s="9" t="s">
        <v>58</v>
      </c>
      <c r="BE61" s="9" t="s">
        <v>58</v>
      </c>
      <c r="BF61" s="9">
        <v>12</v>
      </c>
      <c r="BG61" s="9" t="str">
        <f t="shared" ref="BG61:BP61" si="173">IF(AND(BG29="X",BG44="X"),"B",IF(BG29="X","V",IF(BG44="X","H","")))</f>
        <v/>
      </c>
      <c r="BH61" s="9" t="str">
        <f t="shared" si="173"/>
        <v/>
      </c>
      <c r="BI61" s="9" t="str">
        <f t="shared" si="173"/>
        <v/>
      </c>
      <c r="BJ61" s="9" t="str">
        <f t="shared" si="173"/>
        <v/>
      </c>
      <c r="BK61" s="9" t="str">
        <f t="shared" si="173"/>
        <v/>
      </c>
      <c r="BL61" s="9" t="str">
        <f t="shared" si="173"/>
        <v/>
      </c>
      <c r="BM61" s="9" t="str">
        <f t="shared" si="173"/>
        <v/>
      </c>
      <c r="BN61" s="9" t="str">
        <f t="shared" si="173"/>
        <v/>
      </c>
      <c r="BO61" s="9" t="str">
        <f t="shared" si="173"/>
        <v/>
      </c>
      <c r="BP61" s="9" t="str">
        <f t="shared" si="173"/>
        <v/>
      </c>
      <c r="BQ61" s="9" t="s">
        <v>58</v>
      </c>
      <c r="BR61" s="9" t="s">
        <v>58</v>
      </c>
      <c r="BS61" s="9" t="s">
        <v>58</v>
      </c>
      <c r="BT61" s="9" t="s">
        <v>58</v>
      </c>
      <c r="BU61" s="9" t="s">
        <v>58</v>
      </c>
      <c r="BV61" s="9" t="s">
        <v>58</v>
      </c>
      <c r="BW61" s="9">
        <v>12</v>
      </c>
      <c r="BX61" s="9" t="str">
        <f t="shared" ref="BX61:CG61" si="174">IF(AND(BX29="X",BX44="X"),"B",IF(BX29="X","V",IF(BX44="X","H","")))</f>
        <v/>
      </c>
      <c r="BY61" s="9" t="str">
        <f t="shared" si="174"/>
        <v/>
      </c>
      <c r="BZ61" s="9" t="str">
        <f t="shared" si="174"/>
        <v/>
      </c>
      <c r="CA61" s="9" t="str">
        <f t="shared" si="174"/>
        <v/>
      </c>
      <c r="CB61" s="9" t="str">
        <f t="shared" si="174"/>
        <v/>
      </c>
      <c r="CC61" s="9" t="str">
        <f t="shared" si="174"/>
        <v/>
      </c>
      <c r="CD61" s="9" t="str">
        <f t="shared" si="174"/>
        <v/>
      </c>
      <c r="CE61" s="9" t="str">
        <f t="shared" si="174"/>
        <v/>
      </c>
      <c r="CF61" s="9" t="str">
        <f t="shared" si="174"/>
        <v/>
      </c>
      <c r="CG61" s="9" t="str">
        <f t="shared" si="174"/>
        <v/>
      </c>
      <c r="CH61" s="9" t="s">
        <v>58</v>
      </c>
      <c r="CI61" s="9" t="s">
        <v>58</v>
      </c>
      <c r="CJ61" s="9" t="s">
        <v>58</v>
      </c>
      <c r="CK61" s="9" t="s">
        <v>58</v>
      </c>
      <c r="CL61" s="9" t="s">
        <v>58</v>
      </c>
      <c r="CM61" s="9" t="s">
        <v>58</v>
      </c>
    </row>
    <row r="62" spans="1:91" x14ac:dyDescent="0.25">
      <c r="A62" t="s">
        <v>111</v>
      </c>
      <c r="B62" s="9" t="s">
        <v>58</v>
      </c>
      <c r="C62" s="9" t="s">
        <v>58</v>
      </c>
      <c r="D62" s="9" t="s">
        <v>58</v>
      </c>
      <c r="E62" s="9" t="s">
        <v>58</v>
      </c>
      <c r="F62" s="9" t="s">
        <v>58</v>
      </c>
      <c r="G62" s="9" t="s">
        <v>58</v>
      </c>
      <c r="H62" s="9" t="str">
        <f t="shared" si="47"/>
        <v/>
      </c>
      <c r="I62" s="9" t="str">
        <f t="shared" si="48"/>
        <v>BR</v>
      </c>
      <c r="J62" s="9" t="str">
        <f t="shared" si="49"/>
        <v/>
      </c>
      <c r="K62" s="9" t="str">
        <f t="shared" si="50"/>
        <v/>
      </c>
      <c r="L62" s="9" t="str">
        <f t="shared" si="51"/>
        <v/>
      </c>
      <c r="M62" s="9" t="str">
        <f t="shared" si="52"/>
        <v/>
      </c>
      <c r="N62" s="9" t="str">
        <f t="shared" si="53"/>
        <v/>
      </c>
      <c r="O62" s="9" t="str">
        <f t="shared" si="54"/>
        <v/>
      </c>
      <c r="P62" s="9" t="str">
        <f t="shared" si="55"/>
        <v/>
      </c>
      <c r="Q62" s="9" t="str">
        <f t="shared" si="56"/>
        <v>II</v>
      </c>
      <c r="R62" s="9" t="s">
        <v>58</v>
      </c>
      <c r="S62" s="9" t="s">
        <v>58</v>
      </c>
      <c r="T62" s="9" t="s">
        <v>58</v>
      </c>
      <c r="U62" s="9" t="s">
        <v>58</v>
      </c>
      <c r="V62" s="9" t="s">
        <v>58</v>
      </c>
      <c r="W62" s="9" t="s">
        <v>58</v>
      </c>
      <c r="X62" s="9">
        <v>14</v>
      </c>
      <c r="Y62" s="20" t="str">
        <f t="shared" ref="Y62:AH62" si="175">IF(AND(Y30="X",Y45="X"),"B",IF(Y30="X","V",IF(Y45="X","H","")))</f>
        <v>H</v>
      </c>
      <c r="Z62" s="20" t="str">
        <f t="shared" si="175"/>
        <v>H</v>
      </c>
      <c r="AA62" s="20" t="str">
        <f t="shared" si="175"/>
        <v>H</v>
      </c>
      <c r="AB62" s="9" t="str">
        <f t="shared" si="175"/>
        <v/>
      </c>
      <c r="AC62" s="9" t="str">
        <f t="shared" si="175"/>
        <v/>
      </c>
      <c r="AD62" s="9" t="str">
        <f t="shared" si="175"/>
        <v/>
      </c>
      <c r="AE62" s="9" t="str">
        <f t="shared" si="175"/>
        <v/>
      </c>
      <c r="AF62" s="9" t="str">
        <f t="shared" si="175"/>
        <v/>
      </c>
      <c r="AG62" s="9" t="str">
        <f t="shared" si="175"/>
        <v/>
      </c>
      <c r="AH62" s="9" t="str">
        <f t="shared" si="175"/>
        <v/>
      </c>
      <c r="AI62" s="9" t="s">
        <v>58</v>
      </c>
      <c r="AJ62" s="9" t="s">
        <v>58</v>
      </c>
      <c r="AK62" s="9" t="s">
        <v>58</v>
      </c>
      <c r="AL62" s="9" t="s">
        <v>58</v>
      </c>
      <c r="AM62" s="9" t="s">
        <v>58</v>
      </c>
      <c r="AN62" s="9" t="s">
        <v>58</v>
      </c>
      <c r="AO62" s="9">
        <v>14</v>
      </c>
      <c r="AP62" s="9" t="str">
        <f t="shared" ref="AP62:AY62" si="176">IF(AND(AP30="X",AP45="X"),"B",IF(AP30="X","R",IF(AP45="X","L","")))</f>
        <v/>
      </c>
      <c r="AQ62" s="9" t="str">
        <f t="shared" si="176"/>
        <v/>
      </c>
      <c r="AR62" s="9" t="str">
        <f t="shared" si="176"/>
        <v/>
      </c>
      <c r="AS62" s="9" t="str">
        <f t="shared" si="176"/>
        <v/>
      </c>
      <c r="AT62" s="9" t="str">
        <f t="shared" si="176"/>
        <v/>
      </c>
      <c r="AU62" s="9" t="str">
        <f t="shared" si="176"/>
        <v/>
      </c>
      <c r="AV62" s="9" t="str">
        <f t="shared" si="176"/>
        <v/>
      </c>
      <c r="AW62" s="9" t="str">
        <f t="shared" si="176"/>
        <v/>
      </c>
      <c r="AX62" s="9" t="str">
        <f t="shared" si="176"/>
        <v/>
      </c>
      <c r="AY62" s="9" t="str">
        <f t="shared" si="176"/>
        <v/>
      </c>
      <c r="AZ62" s="9" t="s">
        <v>58</v>
      </c>
      <c r="BA62" s="9" t="s">
        <v>58</v>
      </c>
      <c r="BB62" s="9" t="s">
        <v>58</v>
      </c>
      <c r="BC62" s="9" t="s">
        <v>58</v>
      </c>
      <c r="BD62" s="9" t="s">
        <v>58</v>
      </c>
      <c r="BE62" s="9" t="s">
        <v>58</v>
      </c>
      <c r="BF62" s="9">
        <v>14</v>
      </c>
      <c r="BG62" s="20" t="str">
        <f t="shared" ref="BG62:BP62" si="177">IF(AND(BG30="X",BG45="X"),"B",IF(BG30="X","V",IF(BG45="X","H","")))</f>
        <v>H</v>
      </c>
      <c r="BH62" s="9" t="str">
        <f t="shared" si="177"/>
        <v/>
      </c>
      <c r="BI62" s="9" t="str">
        <f t="shared" si="177"/>
        <v/>
      </c>
      <c r="BJ62" s="9" t="str">
        <f t="shared" si="177"/>
        <v/>
      </c>
      <c r="BK62" s="9" t="str">
        <f t="shared" si="177"/>
        <v/>
      </c>
      <c r="BL62" s="9" t="str">
        <f t="shared" si="177"/>
        <v/>
      </c>
      <c r="BM62" s="9" t="str">
        <f t="shared" si="177"/>
        <v/>
      </c>
      <c r="BN62" s="9" t="str">
        <f t="shared" si="177"/>
        <v/>
      </c>
      <c r="BO62" s="9" t="str">
        <f t="shared" si="177"/>
        <v/>
      </c>
      <c r="BP62" s="9" t="str">
        <f t="shared" si="177"/>
        <v/>
      </c>
      <c r="BQ62" s="9" t="s">
        <v>58</v>
      </c>
      <c r="BR62" s="9" t="s">
        <v>58</v>
      </c>
      <c r="BS62" s="9" t="s">
        <v>58</v>
      </c>
      <c r="BT62" s="9" t="s">
        <v>58</v>
      </c>
      <c r="BU62" s="9" t="s">
        <v>58</v>
      </c>
      <c r="BV62" s="9" t="s">
        <v>58</v>
      </c>
      <c r="BW62" s="9">
        <v>14</v>
      </c>
      <c r="BX62" s="9" t="str">
        <f t="shared" ref="BX62:CG62" si="178">IF(AND(BX30="X",BX45="X"),"B",IF(BX30="X","V",IF(BX45="X","H","")))</f>
        <v/>
      </c>
      <c r="BY62" s="9" t="str">
        <f t="shared" si="178"/>
        <v/>
      </c>
      <c r="BZ62" s="9" t="str">
        <f t="shared" si="178"/>
        <v/>
      </c>
      <c r="CA62" s="9" t="str">
        <f t="shared" si="178"/>
        <v/>
      </c>
      <c r="CB62" s="9" t="str">
        <f t="shared" si="178"/>
        <v/>
      </c>
      <c r="CC62" s="9" t="str">
        <f t="shared" si="178"/>
        <v/>
      </c>
      <c r="CD62" s="9" t="str">
        <f t="shared" si="178"/>
        <v/>
      </c>
      <c r="CE62" s="9" t="str">
        <f t="shared" si="178"/>
        <v/>
      </c>
      <c r="CF62" s="9" t="str">
        <f t="shared" si="178"/>
        <v/>
      </c>
      <c r="CG62" s="9" t="str">
        <f t="shared" si="178"/>
        <v/>
      </c>
      <c r="CH62" s="9" t="s">
        <v>58</v>
      </c>
      <c r="CI62" s="9" t="s">
        <v>58</v>
      </c>
      <c r="CJ62" s="9" t="s">
        <v>58</v>
      </c>
      <c r="CK62" s="9" t="s">
        <v>58</v>
      </c>
      <c r="CL62" s="9" t="s">
        <v>58</v>
      </c>
      <c r="CM62" s="9" t="s">
        <v>58</v>
      </c>
    </row>
    <row r="63" spans="1:91" x14ac:dyDescent="0.25">
      <c r="A63" s="11" t="s">
        <v>93</v>
      </c>
      <c r="B63" s="9" t="s">
        <v>58</v>
      </c>
      <c r="C63" s="9" t="s">
        <v>58</v>
      </c>
      <c r="D63" s="9" t="s">
        <v>58</v>
      </c>
      <c r="E63" s="9" t="s">
        <v>58</v>
      </c>
      <c r="F63" s="9" t="s">
        <v>58</v>
      </c>
      <c r="G63" s="9" t="s">
        <v>58</v>
      </c>
      <c r="H63" s="9" t="str">
        <f t="shared" ref="H63:H68" si="179">MID(A63,$H$1,2)</f>
        <v>--</v>
      </c>
      <c r="I63" s="9" t="str">
        <f t="shared" ref="I63:I68" si="180">MID(A63,$I$1,2)</f>
        <v>--</v>
      </c>
      <c r="J63" s="9" t="str">
        <f t="shared" ref="J63:J68" si="181">MID(A63,$J$1,2)</f>
        <v>--</v>
      </c>
      <c r="K63" s="9" t="str">
        <f t="shared" ref="K63:K68" si="182">MID(A63,$K$1,2)</f>
        <v>--</v>
      </c>
      <c r="L63" s="9" t="str">
        <f t="shared" ref="L63:L68" si="183">MID(A63,$L$1,2)</f>
        <v>--</v>
      </c>
      <c r="M63" s="9" t="str">
        <f t="shared" ref="M63:M68" si="184">MID(A63,$M$1,2)</f>
        <v>--</v>
      </c>
      <c r="N63" s="9" t="str">
        <f t="shared" ref="N63:N68" si="185">MID(A63,$N$1,2)</f>
        <v>--</v>
      </c>
      <c r="O63" s="9" t="str">
        <f t="shared" ref="O63:O68" si="186">MID(A63,$O$1,2)</f>
        <v>--</v>
      </c>
      <c r="P63" s="9" t="str">
        <f t="shared" ref="P63:P68" si="187">MID(A63,$P$1,2)</f>
        <v>--</v>
      </c>
      <c r="Q63" s="9" t="str">
        <f t="shared" ref="Q63:Q68" si="188">MID(A63,$Q$1,2)</f>
        <v>--</v>
      </c>
      <c r="R63" s="9" t="s">
        <v>58</v>
      </c>
      <c r="S63" s="9" t="s">
        <v>58</v>
      </c>
      <c r="T63" s="9" t="s">
        <v>58</v>
      </c>
      <c r="U63" s="9" t="s">
        <v>58</v>
      </c>
      <c r="V63" s="9" t="s">
        <v>58</v>
      </c>
      <c r="W63" s="9" t="s">
        <v>58</v>
      </c>
      <c r="X63" s="9">
        <v>16</v>
      </c>
      <c r="Y63" s="20" t="str">
        <f t="shared" ref="Y63:AH63" si="189">IF(AND(Y31="X",Y46="X"),"B",IF(Y31="X","V",IF(Y46="X","H","")))</f>
        <v>H</v>
      </c>
      <c r="Z63" s="20" t="str">
        <f t="shared" si="189"/>
        <v>H</v>
      </c>
      <c r="AA63" s="20" t="str">
        <f t="shared" si="189"/>
        <v>H</v>
      </c>
      <c r="AB63" s="20" t="str">
        <f t="shared" si="189"/>
        <v>H</v>
      </c>
      <c r="AC63" s="20" t="str">
        <f t="shared" si="189"/>
        <v>H</v>
      </c>
      <c r="AD63" s="20" t="str">
        <f t="shared" si="189"/>
        <v>H</v>
      </c>
      <c r="AE63" s="20" t="str">
        <f t="shared" si="189"/>
        <v>H</v>
      </c>
      <c r="AF63" s="9" t="str">
        <f t="shared" si="189"/>
        <v/>
      </c>
      <c r="AG63" s="9" t="str">
        <f t="shared" si="189"/>
        <v/>
      </c>
      <c r="AH63" s="9" t="str">
        <f t="shared" si="189"/>
        <v/>
      </c>
      <c r="AI63" s="9" t="s">
        <v>58</v>
      </c>
      <c r="AJ63" s="9" t="s">
        <v>58</v>
      </c>
      <c r="AK63" s="9" t="s">
        <v>58</v>
      </c>
      <c r="AL63" s="9" t="s">
        <v>58</v>
      </c>
      <c r="AM63" s="9" t="s">
        <v>58</v>
      </c>
      <c r="AN63" s="9" t="s">
        <v>58</v>
      </c>
      <c r="AO63" s="9">
        <v>16</v>
      </c>
      <c r="AP63" s="9" t="str">
        <f t="shared" ref="AP63:AY63" si="190">IF(AND(AP31="X",AP46="X"),"B",IF(AP31="X","R",IF(AP46="X","L","")))</f>
        <v/>
      </c>
      <c r="AQ63" s="9" t="str">
        <f t="shared" si="190"/>
        <v/>
      </c>
      <c r="AR63" s="9" t="str">
        <f t="shared" si="190"/>
        <v/>
      </c>
      <c r="AS63" s="9" t="str">
        <f t="shared" si="190"/>
        <v/>
      </c>
      <c r="AT63" s="9" t="str">
        <f t="shared" si="190"/>
        <v/>
      </c>
      <c r="AU63" s="9" t="str">
        <f t="shared" si="190"/>
        <v/>
      </c>
      <c r="AV63" s="9" t="str">
        <f t="shared" si="190"/>
        <v/>
      </c>
      <c r="AW63" s="9" t="str">
        <f t="shared" si="190"/>
        <v/>
      </c>
      <c r="AX63" s="9" t="str">
        <f t="shared" si="190"/>
        <v/>
      </c>
      <c r="AY63" s="9" t="str">
        <f t="shared" si="190"/>
        <v/>
      </c>
      <c r="AZ63" s="9" t="s">
        <v>58</v>
      </c>
      <c r="BA63" s="9" t="s">
        <v>58</v>
      </c>
      <c r="BB63" s="9" t="s">
        <v>58</v>
      </c>
      <c r="BC63" s="9" t="s">
        <v>58</v>
      </c>
      <c r="BD63" s="9" t="s">
        <v>58</v>
      </c>
      <c r="BE63" s="9" t="s">
        <v>58</v>
      </c>
      <c r="BF63" s="9">
        <v>16</v>
      </c>
      <c r="BG63" s="20" t="str">
        <f t="shared" ref="BG63:BP63" si="191">IF(AND(BG31="X",BG46="X"),"B",IF(BG31="X","V",IF(BG46="X","H","")))</f>
        <v>H</v>
      </c>
      <c r="BH63" s="20" t="str">
        <f t="shared" si="191"/>
        <v>H</v>
      </c>
      <c r="BI63" s="20" t="str">
        <f t="shared" si="191"/>
        <v>H</v>
      </c>
      <c r="BJ63" s="20" t="str">
        <f t="shared" si="191"/>
        <v>H</v>
      </c>
      <c r="BK63" s="20" t="str">
        <f t="shared" si="191"/>
        <v>H</v>
      </c>
      <c r="BL63" s="9" t="str">
        <f t="shared" si="191"/>
        <v/>
      </c>
      <c r="BM63" s="9" t="str">
        <f t="shared" si="191"/>
        <v/>
      </c>
      <c r="BN63" s="9" t="str">
        <f t="shared" si="191"/>
        <v/>
      </c>
      <c r="BO63" s="9" t="str">
        <f t="shared" si="191"/>
        <v/>
      </c>
      <c r="BP63" s="9" t="str">
        <f t="shared" si="191"/>
        <v/>
      </c>
      <c r="BQ63" s="9" t="s">
        <v>58</v>
      </c>
      <c r="BR63" s="9" t="s">
        <v>58</v>
      </c>
      <c r="BS63" s="9" t="s">
        <v>58</v>
      </c>
      <c r="BT63" s="9" t="s">
        <v>58</v>
      </c>
      <c r="BU63" s="9" t="s">
        <v>58</v>
      </c>
      <c r="BV63" s="9" t="s">
        <v>58</v>
      </c>
      <c r="BW63" s="9">
        <v>16</v>
      </c>
      <c r="BX63" s="20" t="str">
        <f t="shared" ref="BX63:CG63" si="192">IF(AND(BX31="X",BX46="X"),"B",IF(BX31="X","V",IF(BX46="X","H","")))</f>
        <v>H</v>
      </c>
      <c r="BY63" s="9" t="str">
        <f t="shared" si="192"/>
        <v/>
      </c>
      <c r="BZ63" s="9" t="str">
        <f t="shared" si="192"/>
        <v/>
      </c>
      <c r="CA63" s="9" t="str">
        <f t="shared" si="192"/>
        <v/>
      </c>
      <c r="CB63" s="9" t="str">
        <f t="shared" si="192"/>
        <v/>
      </c>
      <c r="CC63" s="9" t="str">
        <f t="shared" si="192"/>
        <v/>
      </c>
      <c r="CD63" s="9" t="str">
        <f t="shared" si="192"/>
        <v/>
      </c>
      <c r="CE63" s="9" t="str">
        <f t="shared" si="192"/>
        <v/>
      </c>
      <c r="CF63" s="9" t="str">
        <f t="shared" si="192"/>
        <v/>
      </c>
      <c r="CG63" s="9" t="str">
        <f t="shared" si="192"/>
        <v/>
      </c>
      <c r="CH63" s="9" t="s">
        <v>58</v>
      </c>
      <c r="CI63" s="9" t="s">
        <v>58</v>
      </c>
      <c r="CJ63" s="9" t="s">
        <v>58</v>
      </c>
      <c r="CK63" s="9" t="s">
        <v>58</v>
      </c>
      <c r="CL63" s="9" t="s">
        <v>58</v>
      </c>
      <c r="CM63" s="9" t="s">
        <v>58</v>
      </c>
    </row>
    <row r="64" spans="1:91" x14ac:dyDescent="0.25">
      <c r="A64" s="11" t="s">
        <v>93</v>
      </c>
      <c r="B64" s="9" t="s">
        <v>58</v>
      </c>
      <c r="C64" s="9" t="s">
        <v>58</v>
      </c>
      <c r="D64" s="9" t="s">
        <v>58</v>
      </c>
      <c r="E64" s="9" t="s">
        <v>58</v>
      </c>
      <c r="F64" s="9" t="s">
        <v>58</v>
      </c>
      <c r="G64" s="9" t="s">
        <v>58</v>
      </c>
      <c r="H64" s="9" t="str">
        <f t="shared" si="179"/>
        <v>--</v>
      </c>
      <c r="I64" s="9" t="str">
        <f t="shared" si="180"/>
        <v>--</v>
      </c>
      <c r="J64" s="9" t="str">
        <f t="shared" si="181"/>
        <v>--</v>
      </c>
      <c r="K64" s="9" t="str">
        <f t="shared" si="182"/>
        <v>--</v>
      </c>
      <c r="L64" s="9" t="str">
        <f t="shared" si="183"/>
        <v>--</v>
      </c>
      <c r="M64" s="9" t="str">
        <f t="shared" si="184"/>
        <v>--</v>
      </c>
      <c r="N64" s="9" t="str">
        <f t="shared" si="185"/>
        <v>--</v>
      </c>
      <c r="O64" s="9" t="str">
        <f t="shared" si="186"/>
        <v>--</v>
      </c>
      <c r="P64" s="9" t="str">
        <f t="shared" si="187"/>
        <v>--</v>
      </c>
      <c r="Q64" s="9" t="str">
        <f t="shared" si="188"/>
        <v>--</v>
      </c>
      <c r="R64" s="9" t="s">
        <v>58</v>
      </c>
      <c r="S64" s="9" t="s">
        <v>58</v>
      </c>
      <c r="T64" s="9" t="s">
        <v>58</v>
      </c>
      <c r="U64" s="9" t="s">
        <v>58</v>
      </c>
      <c r="V64" s="9" t="s">
        <v>58</v>
      </c>
      <c r="W64" s="9" t="s">
        <v>58</v>
      </c>
      <c r="X64" s="11" t="s">
        <v>212</v>
      </c>
      <c r="Y64" s="11" t="s">
        <v>212</v>
      </c>
      <c r="Z64" s="11" t="s">
        <v>212</v>
      </c>
      <c r="AA64" s="11" t="s">
        <v>212</v>
      </c>
      <c r="AB64" s="11" t="s">
        <v>212</v>
      </c>
      <c r="AC64" s="11" t="s">
        <v>212</v>
      </c>
      <c r="AD64" s="11" t="s">
        <v>212</v>
      </c>
      <c r="AE64" s="11" t="s">
        <v>212</v>
      </c>
      <c r="AF64" s="11" t="s">
        <v>212</v>
      </c>
      <c r="AG64" s="11" t="s">
        <v>212</v>
      </c>
      <c r="AH64" s="11" t="s">
        <v>212</v>
      </c>
      <c r="AI64" s="9" t="s">
        <v>58</v>
      </c>
      <c r="AJ64" s="9" t="s">
        <v>58</v>
      </c>
      <c r="AK64" s="9" t="s">
        <v>58</v>
      </c>
      <c r="AL64" s="9" t="s">
        <v>58</v>
      </c>
      <c r="AM64" s="9" t="s">
        <v>58</v>
      </c>
      <c r="AN64" s="9" t="s">
        <v>58</v>
      </c>
      <c r="AO64" s="11" t="s">
        <v>212</v>
      </c>
      <c r="AP64" s="11" t="s">
        <v>212</v>
      </c>
      <c r="AQ64" s="11" t="s">
        <v>212</v>
      </c>
      <c r="AR64" s="11" t="s">
        <v>212</v>
      </c>
      <c r="AS64" s="11" t="s">
        <v>212</v>
      </c>
      <c r="AT64" s="11" t="s">
        <v>212</v>
      </c>
      <c r="AU64" s="11" t="s">
        <v>212</v>
      </c>
      <c r="AV64" s="11" t="s">
        <v>212</v>
      </c>
      <c r="AW64" s="11" t="s">
        <v>212</v>
      </c>
      <c r="AX64" s="11" t="s">
        <v>212</v>
      </c>
      <c r="AY64" s="11" t="s">
        <v>212</v>
      </c>
      <c r="AZ64" s="9" t="s">
        <v>58</v>
      </c>
      <c r="BA64" s="9" t="s">
        <v>58</v>
      </c>
      <c r="BB64" s="9" t="s">
        <v>58</v>
      </c>
      <c r="BC64" s="9" t="s">
        <v>58</v>
      </c>
      <c r="BD64" s="9" t="s">
        <v>58</v>
      </c>
      <c r="BE64" s="9" t="s">
        <v>58</v>
      </c>
      <c r="BF64" s="11" t="s">
        <v>212</v>
      </c>
      <c r="BG64" s="11" t="s">
        <v>212</v>
      </c>
      <c r="BH64" s="11" t="s">
        <v>212</v>
      </c>
      <c r="BI64" s="11" t="s">
        <v>212</v>
      </c>
      <c r="BJ64" s="11" t="s">
        <v>212</v>
      </c>
      <c r="BK64" s="11" t="s">
        <v>212</v>
      </c>
      <c r="BL64" s="11" t="s">
        <v>212</v>
      </c>
      <c r="BM64" s="11" t="s">
        <v>212</v>
      </c>
      <c r="BN64" s="11" t="s">
        <v>212</v>
      </c>
      <c r="BO64" s="11" t="s">
        <v>212</v>
      </c>
      <c r="BP64" s="11" t="s">
        <v>212</v>
      </c>
      <c r="BQ64" s="9" t="s">
        <v>58</v>
      </c>
      <c r="BR64" s="9" t="s">
        <v>58</v>
      </c>
      <c r="BS64" s="9" t="s">
        <v>58</v>
      </c>
      <c r="BT64" s="9" t="s">
        <v>58</v>
      </c>
      <c r="BU64" s="9" t="s">
        <v>58</v>
      </c>
      <c r="BV64" s="9" t="s">
        <v>58</v>
      </c>
      <c r="BW64" s="11" t="s">
        <v>212</v>
      </c>
      <c r="BX64" s="11" t="s">
        <v>212</v>
      </c>
      <c r="BY64" s="11" t="s">
        <v>212</v>
      </c>
      <c r="BZ64" s="11" t="s">
        <v>212</v>
      </c>
      <c r="CA64" s="11" t="s">
        <v>212</v>
      </c>
      <c r="CB64" s="11" t="s">
        <v>212</v>
      </c>
      <c r="CC64" s="11" t="s">
        <v>212</v>
      </c>
      <c r="CD64" s="11" t="s">
        <v>212</v>
      </c>
      <c r="CE64" s="11" t="s">
        <v>212</v>
      </c>
      <c r="CF64" s="11" t="s">
        <v>212</v>
      </c>
      <c r="CG64" s="11" t="s">
        <v>212</v>
      </c>
      <c r="CH64" s="9" t="s">
        <v>58</v>
      </c>
      <c r="CI64" s="9" t="s">
        <v>58</v>
      </c>
      <c r="CJ64" s="9" t="s">
        <v>58</v>
      </c>
      <c r="CK64" s="9" t="s">
        <v>58</v>
      </c>
      <c r="CL64" s="9" t="s">
        <v>58</v>
      </c>
      <c r="CM64" s="9" t="s">
        <v>58</v>
      </c>
    </row>
    <row r="65" spans="1:91" x14ac:dyDescent="0.25">
      <c r="A65" s="11" t="s">
        <v>93</v>
      </c>
      <c r="B65" s="9" t="s">
        <v>58</v>
      </c>
      <c r="C65" s="9" t="s">
        <v>58</v>
      </c>
      <c r="D65" s="9" t="s">
        <v>58</v>
      </c>
      <c r="E65" s="9" t="s">
        <v>58</v>
      </c>
      <c r="F65" s="9" t="s">
        <v>58</v>
      </c>
      <c r="G65" s="9" t="s">
        <v>58</v>
      </c>
      <c r="H65" s="9" t="str">
        <f t="shared" si="179"/>
        <v>--</v>
      </c>
      <c r="I65" s="9" t="str">
        <f t="shared" si="180"/>
        <v>--</v>
      </c>
      <c r="J65" s="9" t="str">
        <f t="shared" si="181"/>
        <v>--</v>
      </c>
      <c r="K65" s="9" t="str">
        <f t="shared" si="182"/>
        <v>--</v>
      </c>
      <c r="L65" s="9" t="str">
        <f t="shared" si="183"/>
        <v>--</v>
      </c>
      <c r="M65" s="9" t="str">
        <f t="shared" si="184"/>
        <v>--</v>
      </c>
      <c r="N65" s="9" t="str">
        <f t="shared" si="185"/>
        <v>--</v>
      </c>
      <c r="O65" s="9" t="str">
        <f t="shared" si="186"/>
        <v>--</v>
      </c>
      <c r="P65" s="9" t="str">
        <f t="shared" si="187"/>
        <v>--</v>
      </c>
      <c r="Q65" s="9" t="str">
        <f t="shared" si="188"/>
        <v>--</v>
      </c>
      <c r="R65" s="9" t="s">
        <v>58</v>
      </c>
      <c r="S65" s="9" t="s">
        <v>58</v>
      </c>
      <c r="T65" s="9" t="s">
        <v>58</v>
      </c>
      <c r="U65" s="9" t="s">
        <v>58</v>
      </c>
      <c r="V65" s="9" t="s">
        <v>58</v>
      </c>
      <c r="W65" s="9" t="s">
        <v>58</v>
      </c>
      <c r="X65" s="11" t="s">
        <v>212</v>
      </c>
      <c r="Y65" s="11" t="s">
        <v>212</v>
      </c>
      <c r="Z65" s="11" t="s">
        <v>212</v>
      </c>
      <c r="AA65" s="11" t="s">
        <v>212</v>
      </c>
      <c r="AB65" s="11" t="s">
        <v>212</v>
      </c>
      <c r="AC65" s="11" t="s">
        <v>212</v>
      </c>
      <c r="AD65" s="11" t="s">
        <v>212</v>
      </c>
      <c r="AE65" s="11" t="s">
        <v>212</v>
      </c>
      <c r="AF65" s="11" t="s">
        <v>212</v>
      </c>
      <c r="AG65" s="11" t="s">
        <v>212</v>
      </c>
      <c r="AH65" s="11" t="s">
        <v>212</v>
      </c>
      <c r="AI65" s="9" t="s">
        <v>58</v>
      </c>
      <c r="AJ65" s="9" t="s">
        <v>58</v>
      </c>
      <c r="AK65" s="9" t="s">
        <v>58</v>
      </c>
      <c r="AL65" s="9" t="s">
        <v>58</v>
      </c>
      <c r="AM65" s="9" t="s">
        <v>58</v>
      </c>
      <c r="AN65" s="9" t="s">
        <v>58</v>
      </c>
      <c r="AO65" s="11" t="s">
        <v>212</v>
      </c>
      <c r="AP65" s="11" t="s">
        <v>212</v>
      </c>
      <c r="AQ65" s="11" t="s">
        <v>212</v>
      </c>
      <c r="AR65" s="11" t="s">
        <v>212</v>
      </c>
      <c r="AS65" s="11" t="s">
        <v>212</v>
      </c>
      <c r="AT65" s="11" t="s">
        <v>212</v>
      </c>
      <c r="AU65" s="11" t="s">
        <v>212</v>
      </c>
      <c r="AV65" s="11" t="s">
        <v>212</v>
      </c>
      <c r="AW65" s="11" t="s">
        <v>212</v>
      </c>
      <c r="AX65" s="11" t="s">
        <v>212</v>
      </c>
      <c r="AY65" s="11" t="s">
        <v>212</v>
      </c>
      <c r="AZ65" s="9" t="s">
        <v>58</v>
      </c>
      <c r="BA65" s="9" t="s">
        <v>58</v>
      </c>
      <c r="BB65" s="9" t="s">
        <v>58</v>
      </c>
      <c r="BC65" s="9" t="s">
        <v>58</v>
      </c>
      <c r="BD65" s="9" t="s">
        <v>58</v>
      </c>
      <c r="BE65" s="9" t="s">
        <v>58</v>
      </c>
      <c r="BF65" s="11" t="s">
        <v>212</v>
      </c>
      <c r="BG65" s="11" t="s">
        <v>212</v>
      </c>
      <c r="BH65" s="11" t="s">
        <v>212</v>
      </c>
      <c r="BI65" s="11" t="s">
        <v>212</v>
      </c>
      <c r="BJ65" s="11" t="s">
        <v>212</v>
      </c>
      <c r="BK65" s="11" t="s">
        <v>212</v>
      </c>
      <c r="BL65" s="11" t="s">
        <v>212</v>
      </c>
      <c r="BM65" s="11" t="s">
        <v>212</v>
      </c>
      <c r="BN65" s="11" t="s">
        <v>212</v>
      </c>
      <c r="BO65" s="11" t="s">
        <v>212</v>
      </c>
      <c r="BP65" s="11" t="s">
        <v>212</v>
      </c>
      <c r="BQ65" s="9" t="s">
        <v>58</v>
      </c>
      <c r="BR65" s="9" t="s">
        <v>58</v>
      </c>
      <c r="BS65" s="9" t="s">
        <v>58</v>
      </c>
      <c r="BT65" s="9" t="s">
        <v>58</v>
      </c>
      <c r="BU65" s="9" t="s">
        <v>58</v>
      </c>
      <c r="BV65" s="9" t="s">
        <v>58</v>
      </c>
      <c r="BW65" s="11" t="s">
        <v>212</v>
      </c>
      <c r="BX65" s="11" t="s">
        <v>212</v>
      </c>
      <c r="BY65" s="11" t="s">
        <v>212</v>
      </c>
      <c r="BZ65" s="11" t="s">
        <v>212</v>
      </c>
      <c r="CA65" s="11" t="s">
        <v>212</v>
      </c>
      <c r="CB65" s="11" t="s">
        <v>212</v>
      </c>
      <c r="CC65" s="11" t="s">
        <v>212</v>
      </c>
      <c r="CD65" s="11" t="s">
        <v>212</v>
      </c>
      <c r="CE65" s="11" t="s">
        <v>212</v>
      </c>
      <c r="CF65" s="11" t="s">
        <v>212</v>
      </c>
      <c r="CG65" s="11" t="s">
        <v>212</v>
      </c>
      <c r="CH65" s="9" t="s">
        <v>58</v>
      </c>
      <c r="CI65" s="9" t="s">
        <v>58</v>
      </c>
      <c r="CJ65" s="9" t="s">
        <v>58</v>
      </c>
      <c r="CK65" s="9" t="s">
        <v>58</v>
      </c>
      <c r="CL65" s="9" t="s">
        <v>58</v>
      </c>
      <c r="CM65" s="9" t="s">
        <v>58</v>
      </c>
    </row>
    <row r="66" spans="1:91" x14ac:dyDescent="0.25">
      <c r="A66" s="11" t="s">
        <v>93</v>
      </c>
      <c r="B66" s="9" t="s">
        <v>58</v>
      </c>
      <c r="C66" s="9" t="s">
        <v>58</v>
      </c>
      <c r="D66" s="9" t="s">
        <v>58</v>
      </c>
      <c r="E66" s="9" t="s">
        <v>58</v>
      </c>
      <c r="F66" s="9" t="s">
        <v>58</v>
      </c>
      <c r="G66" s="9" t="s">
        <v>58</v>
      </c>
      <c r="H66" s="9" t="str">
        <f t="shared" si="179"/>
        <v>--</v>
      </c>
      <c r="I66" s="9" t="str">
        <f t="shared" si="180"/>
        <v>--</v>
      </c>
      <c r="J66" s="9" t="str">
        <f t="shared" si="181"/>
        <v>--</v>
      </c>
      <c r="K66" s="9" t="str">
        <f t="shared" si="182"/>
        <v>--</v>
      </c>
      <c r="L66" s="9" t="str">
        <f t="shared" si="183"/>
        <v>--</v>
      </c>
      <c r="M66" s="9" t="str">
        <f t="shared" si="184"/>
        <v>--</v>
      </c>
      <c r="N66" s="9" t="str">
        <f t="shared" si="185"/>
        <v>--</v>
      </c>
      <c r="O66" s="9" t="str">
        <f t="shared" si="186"/>
        <v>--</v>
      </c>
      <c r="P66" s="9" t="str">
        <f t="shared" si="187"/>
        <v>--</v>
      </c>
      <c r="Q66" s="9" t="str">
        <f t="shared" si="188"/>
        <v>--</v>
      </c>
      <c r="R66" s="9" t="s">
        <v>58</v>
      </c>
      <c r="S66" s="9" t="s">
        <v>58</v>
      </c>
      <c r="T66" s="9" t="s">
        <v>58</v>
      </c>
      <c r="U66" s="9" t="s">
        <v>58</v>
      </c>
      <c r="V66" s="9" t="s">
        <v>58</v>
      </c>
      <c r="W66" s="9" t="s">
        <v>58</v>
      </c>
      <c r="X66" s="11" t="s">
        <v>212</v>
      </c>
      <c r="Y66" s="11" t="s">
        <v>212</v>
      </c>
      <c r="Z66" s="11" t="s">
        <v>212</v>
      </c>
      <c r="AA66" s="11" t="s">
        <v>212</v>
      </c>
      <c r="AB66" s="11" t="s">
        <v>212</v>
      </c>
      <c r="AC66" s="11" t="s">
        <v>212</v>
      </c>
      <c r="AD66" s="11" t="s">
        <v>212</v>
      </c>
      <c r="AE66" s="11" t="s">
        <v>212</v>
      </c>
      <c r="AF66" s="11" t="s">
        <v>212</v>
      </c>
      <c r="AG66" s="11" t="s">
        <v>212</v>
      </c>
      <c r="AH66" s="11" t="s">
        <v>212</v>
      </c>
      <c r="AI66" s="9" t="s">
        <v>58</v>
      </c>
      <c r="AJ66" s="9" t="s">
        <v>58</v>
      </c>
      <c r="AK66" s="9" t="s">
        <v>58</v>
      </c>
      <c r="AL66" s="9" t="s">
        <v>58</v>
      </c>
      <c r="AM66" s="9" t="s">
        <v>58</v>
      </c>
      <c r="AN66" s="9" t="s">
        <v>58</v>
      </c>
      <c r="AO66" s="11" t="s">
        <v>212</v>
      </c>
      <c r="AP66" s="11" t="s">
        <v>212</v>
      </c>
      <c r="AQ66" s="11" t="s">
        <v>212</v>
      </c>
      <c r="AR66" s="11" t="s">
        <v>212</v>
      </c>
      <c r="AS66" s="11" t="s">
        <v>212</v>
      </c>
      <c r="AT66" s="11" t="s">
        <v>212</v>
      </c>
      <c r="AU66" s="11" t="s">
        <v>212</v>
      </c>
      <c r="AV66" s="11" t="s">
        <v>212</v>
      </c>
      <c r="AW66" s="11" t="s">
        <v>212</v>
      </c>
      <c r="AX66" s="11" t="s">
        <v>212</v>
      </c>
      <c r="AY66" s="11" t="s">
        <v>212</v>
      </c>
      <c r="AZ66" s="9" t="s">
        <v>58</v>
      </c>
      <c r="BA66" s="9" t="s">
        <v>58</v>
      </c>
      <c r="BB66" s="9" t="s">
        <v>58</v>
      </c>
      <c r="BC66" s="9" t="s">
        <v>58</v>
      </c>
      <c r="BD66" s="9" t="s">
        <v>58</v>
      </c>
      <c r="BE66" s="9" t="s">
        <v>58</v>
      </c>
      <c r="BF66" s="11" t="s">
        <v>212</v>
      </c>
      <c r="BG66" s="11" t="s">
        <v>212</v>
      </c>
      <c r="BH66" s="11" t="s">
        <v>212</v>
      </c>
      <c r="BI66" s="11" t="s">
        <v>212</v>
      </c>
      <c r="BJ66" s="11" t="s">
        <v>212</v>
      </c>
      <c r="BK66" s="11" t="s">
        <v>212</v>
      </c>
      <c r="BL66" s="11" t="s">
        <v>212</v>
      </c>
      <c r="BM66" s="11" t="s">
        <v>212</v>
      </c>
      <c r="BN66" s="11" t="s">
        <v>212</v>
      </c>
      <c r="BO66" s="11" t="s">
        <v>212</v>
      </c>
      <c r="BP66" s="11" t="s">
        <v>212</v>
      </c>
      <c r="BQ66" s="9" t="s">
        <v>58</v>
      </c>
      <c r="BR66" s="9" t="s">
        <v>58</v>
      </c>
      <c r="BS66" s="9" t="s">
        <v>58</v>
      </c>
      <c r="BT66" s="9" t="s">
        <v>58</v>
      </c>
      <c r="BU66" s="9" t="s">
        <v>58</v>
      </c>
      <c r="BV66" s="9" t="s">
        <v>58</v>
      </c>
      <c r="BW66" s="11" t="s">
        <v>212</v>
      </c>
      <c r="BX66" s="11" t="s">
        <v>212</v>
      </c>
      <c r="BY66" s="11" t="s">
        <v>212</v>
      </c>
      <c r="BZ66" s="11" t="s">
        <v>212</v>
      </c>
      <c r="CA66" s="11" t="s">
        <v>212</v>
      </c>
      <c r="CB66" s="11" t="s">
        <v>212</v>
      </c>
      <c r="CC66" s="11" t="s">
        <v>212</v>
      </c>
      <c r="CD66" s="11" t="s">
        <v>212</v>
      </c>
      <c r="CE66" s="11" t="s">
        <v>212</v>
      </c>
      <c r="CF66" s="11" t="s">
        <v>212</v>
      </c>
      <c r="CG66" s="11" t="s">
        <v>212</v>
      </c>
      <c r="CH66" s="9" t="s">
        <v>58</v>
      </c>
      <c r="CI66" s="9" t="s">
        <v>58</v>
      </c>
      <c r="CJ66" s="9" t="s">
        <v>58</v>
      </c>
      <c r="CK66" s="9" t="s">
        <v>58</v>
      </c>
      <c r="CL66" s="9" t="s">
        <v>58</v>
      </c>
      <c r="CM66" s="9" t="s">
        <v>58</v>
      </c>
    </row>
    <row r="67" spans="1:91" x14ac:dyDescent="0.25">
      <c r="A67" s="11" t="s">
        <v>93</v>
      </c>
      <c r="B67" s="9" t="s">
        <v>58</v>
      </c>
      <c r="C67" s="9" t="s">
        <v>58</v>
      </c>
      <c r="D67" s="9" t="s">
        <v>58</v>
      </c>
      <c r="E67" s="9" t="s">
        <v>58</v>
      </c>
      <c r="F67" s="9" t="s">
        <v>58</v>
      </c>
      <c r="G67" s="9" t="s">
        <v>58</v>
      </c>
      <c r="H67" s="9" t="str">
        <f t="shared" si="179"/>
        <v>--</v>
      </c>
      <c r="I67" s="9" t="str">
        <f t="shared" si="180"/>
        <v>--</v>
      </c>
      <c r="J67" s="9" t="str">
        <f t="shared" si="181"/>
        <v>--</v>
      </c>
      <c r="K67" s="9" t="str">
        <f t="shared" si="182"/>
        <v>--</v>
      </c>
      <c r="L67" s="9" t="str">
        <f t="shared" si="183"/>
        <v>--</v>
      </c>
      <c r="M67" s="9" t="str">
        <f t="shared" si="184"/>
        <v>--</v>
      </c>
      <c r="N67" s="9" t="str">
        <f t="shared" si="185"/>
        <v>--</v>
      </c>
      <c r="O67" s="9" t="str">
        <f t="shared" si="186"/>
        <v>--</v>
      </c>
      <c r="P67" s="9" t="str">
        <f t="shared" si="187"/>
        <v>--</v>
      </c>
      <c r="Q67" s="9" t="str">
        <f t="shared" si="188"/>
        <v>--</v>
      </c>
      <c r="R67" s="9" t="s">
        <v>58</v>
      </c>
      <c r="S67" s="9" t="s">
        <v>58</v>
      </c>
      <c r="T67" s="9" t="s">
        <v>58</v>
      </c>
      <c r="U67" s="9" t="s">
        <v>58</v>
      </c>
      <c r="V67" s="9" t="s">
        <v>58</v>
      </c>
      <c r="W67" s="9" t="s">
        <v>58</v>
      </c>
      <c r="X67" s="11" t="s">
        <v>212</v>
      </c>
      <c r="Y67" s="11" t="s">
        <v>212</v>
      </c>
      <c r="Z67" s="11" t="s">
        <v>212</v>
      </c>
      <c r="AA67" s="11" t="s">
        <v>212</v>
      </c>
      <c r="AB67" s="11" t="s">
        <v>212</v>
      </c>
      <c r="AC67" s="11" t="s">
        <v>212</v>
      </c>
      <c r="AD67" s="11" t="s">
        <v>212</v>
      </c>
      <c r="AE67" s="11" t="s">
        <v>212</v>
      </c>
      <c r="AF67" s="11" t="s">
        <v>212</v>
      </c>
      <c r="AG67" s="11" t="s">
        <v>212</v>
      </c>
      <c r="AH67" s="11" t="s">
        <v>212</v>
      </c>
      <c r="AI67" s="9" t="s">
        <v>58</v>
      </c>
      <c r="AJ67" s="9" t="s">
        <v>58</v>
      </c>
      <c r="AK67" s="9" t="s">
        <v>58</v>
      </c>
      <c r="AL67" s="9" t="s">
        <v>58</v>
      </c>
      <c r="AM67" s="9" t="s">
        <v>58</v>
      </c>
      <c r="AN67" s="9" t="s">
        <v>58</v>
      </c>
      <c r="AO67" s="11" t="s">
        <v>212</v>
      </c>
      <c r="AP67" s="11" t="s">
        <v>212</v>
      </c>
      <c r="AQ67" s="11" t="s">
        <v>212</v>
      </c>
      <c r="AR67" s="11" t="s">
        <v>212</v>
      </c>
      <c r="AS67" s="11" t="s">
        <v>212</v>
      </c>
      <c r="AT67" s="11" t="s">
        <v>212</v>
      </c>
      <c r="AU67" s="11" t="s">
        <v>212</v>
      </c>
      <c r="AV67" s="11" t="s">
        <v>212</v>
      </c>
      <c r="AW67" s="11" t="s">
        <v>212</v>
      </c>
      <c r="AX67" s="11" t="s">
        <v>212</v>
      </c>
      <c r="AY67" s="11" t="s">
        <v>212</v>
      </c>
      <c r="AZ67" s="9" t="s">
        <v>58</v>
      </c>
      <c r="BA67" s="9" t="s">
        <v>58</v>
      </c>
      <c r="BB67" s="9" t="s">
        <v>58</v>
      </c>
      <c r="BC67" s="9" t="s">
        <v>58</v>
      </c>
      <c r="BD67" s="9" t="s">
        <v>58</v>
      </c>
      <c r="BE67" s="9" t="s">
        <v>58</v>
      </c>
      <c r="BF67" s="11" t="s">
        <v>212</v>
      </c>
      <c r="BG67" s="11" t="s">
        <v>212</v>
      </c>
      <c r="BH67" s="11" t="s">
        <v>212</v>
      </c>
      <c r="BI67" s="11" t="s">
        <v>212</v>
      </c>
      <c r="BJ67" s="11" t="s">
        <v>212</v>
      </c>
      <c r="BK67" s="11" t="s">
        <v>212</v>
      </c>
      <c r="BL67" s="11" t="s">
        <v>212</v>
      </c>
      <c r="BM67" s="11" t="s">
        <v>212</v>
      </c>
      <c r="BN67" s="11" t="s">
        <v>212</v>
      </c>
      <c r="BO67" s="11" t="s">
        <v>212</v>
      </c>
      <c r="BP67" s="11" t="s">
        <v>212</v>
      </c>
      <c r="BQ67" s="9" t="s">
        <v>58</v>
      </c>
      <c r="BR67" s="9" t="s">
        <v>58</v>
      </c>
      <c r="BS67" s="9" t="s">
        <v>58</v>
      </c>
      <c r="BT67" s="9" t="s">
        <v>58</v>
      </c>
      <c r="BU67" s="9" t="s">
        <v>58</v>
      </c>
      <c r="BV67" s="9" t="s">
        <v>58</v>
      </c>
      <c r="BW67" s="11" t="s">
        <v>212</v>
      </c>
      <c r="BX67" s="11" t="s">
        <v>212</v>
      </c>
      <c r="BY67" s="11" t="s">
        <v>212</v>
      </c>
      <c r="BZ67" s="11" t="s">
        <v>212</v>
      </c>
      <c r="CA67" s="11" t="s">
        <v>212</v>
      </c>
      <c r="CB67" s="11" t="s">
        <v>212</v>
      </c>
      <c r="CC67" s="11" t="s">
        <v>212</v>
      </c>
      <c r="CD67" s="11" t="s">
        <v>212</v>
      </c>
      <c r="CE67" s="11" t="s">
        <v>212</v>
      </c>
      <c r="CF67" s="11" t="s">
        <v>212</v>
      </c>
      <c r="CG67" s="11" t="s">
        <v>212</v>
      </c>
      <c r="CH67" s="9" t="s">
        <v>58</v>
      </c>
      <c r="CI67" s="9" t="s">
        <v>58</v>
      </c>
      <c r="CJ67" s="9" t="s">
        <v>58</v>
      </c>
      <c r="CK67" s="9" t="s">
        <v>58</v>
      </c>
      <c r="CL67" s="9" t="s">
        <v>58</v>
      </c>
      <c r="CM67" s="9" t="s">
        <v>58</v>
      </c>
    </row>
    <row r="68" spans="1:91" x14ac:dyDescent="0.25">
      <c r="A68" s="11" t="s">
        <v>93</v>
      </c>
      <c r="B68" s="9" t="s">
        <v>58</v>
      </c>
      <c r="C68" s="9" t="s">
        <v>58</v>
      </c>
      <c r="D68" s="9" t="s">
        <v>58</v>
      </c>
      <c r="E68" s="9" t="s">
        <v>58</v>
      </c>
      <c r="F68" s="9" t="s">
        <v>58</v>
      </c>
      <c r="G68" s="9" t="s">
        <v>58</v>
      </c>
      <c r="H68" s="9" t="str">
        <f t="shared" si="179"/>
        <v>--</v>
      </c>
      <c r="I68" s="9" t="str">
        <f t="shared" si="180"/>
        <v>--</v>
      </c>
      <c r="J68" s="9" t="str">
        <f t="shared" si="181"/>
        <v>--</v>
      </c>
      <c r="K68" s="9" t="str">
        <f t="shared" si="182"/>
        <v>--</v>
      </c>
      <c r="L68" s="9" t="str">
        <f t="shared" si="183"/>
        <v>--</v>
      </c>
      <c r="M68" s="9" t="str">
        <f t="shared" si="184"/>
        <v>--</v>
      </c>
      <c r="N68" s="9" t="str">
        <f t="shared" si="185"/>
        <v>--</v>
      </c>
      <c r="O68" s="9" t="str">
        <f t="shared" si="186"/>
        <v>--</v>
      </c>
      <c r="P68" s="9" t="str">
        <f t="shared" si="187"/>
        <v>--</v>
      </c>
      <c r="Q68" s="9" t="str">
        <f t="shared" si="188"/>
        <v>--</v>
      </c>
      <c r="R68" s="9" t="s">
        <v>58</v>
      </c>
      <c r="S68" s="9" t="s">
        <v>58</v>
      </c>
      <c r="T68" s="9" t="s">
        <v>58</v>
      </c>
      <c r="U68" s="9" t="s">
        <v>58</v>
      </c>
      <c r="V68" s="9" t="s">
        <v>58</v>
      </c>
      <c r="W68" s="9" t="s">
        <v>58</v>
      </c>
      <c r="X68" s="11" t="s">
        <v>212</v>
      </c>
      <c r="Y68" s="11" t="s">
        <v>212</v>
      </c>
      <c r="Z68" s="11" t="s">
        <v>212</v>
      </c>
      <c r="AA68" s="11" t="s">
        <v>212</v>
      </c>
      <c r="AB68" s="11" t="s">
        <v>212</v>
      </c>
      <c r="AC68" s="11" t="s">
        <v>212</v>
      </c>
      <c r="AD68" s="11" t="s">
        <v>212</v>
      </c>
      <c r="AE68" s="11" t="s">
        <v>212</v>
      </c>
      <c r="AF68" s="11" t="s">
        <v>212</v>
      </c>
      <c r="AG68" s="11" t="s">
        <v>212</v>
      </c>
      <c r="AH68" s="11" t="s">
        <v>212</v>
      </c>
      <c r="AI68" s="9" t="s">
        <v>58</v>
      </c>
      <c r="AJ68" s="9" t="s">
        <v>58</v>
      </c>
      <c r="AK68" s="9" t="s">
        <v>58</v>
      </c>
      <c r="AL68" s="9" t="s">
        <v>58</v>
      </c>
      <c r="AM68" s="9" t="s">
        <v>58</v>
      </c>
      <c r="AN68" s="9" t="s">
        <v>58</v>
      </c>
      <c r="AO68" s="11" t="s">
        <v>212</v>
      </c>
      <c r="AP68" s="11" t="s">
        <v>212</v>
      </c>
      <c r="AQ68" s="11" t="s">
        <v>212</v>
      </c>
      <c r="AR68" s="11" t="s">
        <v>212</v>
      </c>
      <c r="AS68" s="11" t="s">
        <v>212</v>
      </c>
      <c r="AT68" s="11" t="s">
        <v>212</v>
      </c>
      <c r="AU68" s="11" t="s">
        <v>212</v>
      </c>
      <c r="AV68" s="11" t="s">
        <v>212</v>
      </c>
      <c r="AW68" s="11" t="s">
        <v>212</v>
      </c>
      <c r="AX68" s="11" t="s">
        <v>212</v>
      </c>
      <c r="AY68" s="11" t="s">
        <v>212</v>
      </c>
      <c r="AZ68" s="9" t="s">
        <v>58</v>
      </c>
      <c r="BA68" s="9" t="s">
        <v>58</v>
      </c>
      <c r="BB68" s="9" t="s">
        <v>58</v>
      </c>
      <c r="BC68" s="9" t="s">
        <v>58</v>
      </c>
      <c r="BD68" s="9" t="s">
        <v>58</v>
      </c>
      <c r="BE68" s="9" t="s">
        <v>58</v>
      </c>
      <c r="BF68" s="11" t="s">
        <v>212</v>
      </c>
      <c r="BG68" s="11" t="s">
        <v>212</v>
      </c>
      <c r="BH68" s="11" t="s">
        <v>212</v>
      </c>
      <c r="BI68" s="11" t="s">
        <v>212</v>
      </c>
      <c r="BJ68" s="11" t="s">
        <v>212</v>
      </c>
      <c r="BK68" s="11" t="s">
        <v>212</v>
      </c>
      <c r="BL68" s="11" t="s">
        <v>212</v>
      </c>
      <c r="BM68" s="11" t="s">
        <v>212</v>
      </c>
      <c r="BN68" s="11" t="s">
        <v>212</v>
      </c>
      <c r="BO68" s="11" t="s">
        <v>212</v>
      </c>
      <c r="BP68" s="11" t="s">
        <v>212</v>
      </c>
      <c r="BQ68" s="9" t="s">
        <v>58</v>
      </c>
      <c r="BR68" s="9" t="s">
        <v>58</v>
      </c>
      <c r="BS68" s="9" t="s">
        <v>58</v>
      </c>
      <c r="BT68" s="9" t="s">
        <v>58</v>
      </c>
      <c r="BU68" s="9" t="s">
        <v>58</v>
      </c>
      <c r="BV68" s="9" t="s">
        <v>58</v>
      </c>
      <c r="BW68" s="11" t="s">
        <v>212</v>
      </c>
      <c r="BX68" s="11" t="s">
        <v>212</v>
      </c>
      <c r="BY68" s="11" t="s">
        <v>212</v>
      </c>
      <c r="BZ68" s="11" t="s">
        <v>212</v>
      </c>
      <c r="CA68" s="11" t="s">
        <v>212</v>
      </c>
      <c r="CB68" s="11" t="s">
        <v>212</v>
      </c>
      <c r="CC68" s="11" t="s">
        <v>212</v>
      </c>
      <c r="CD68" s="11" t="s">
        <v>212</v>
      </c>
      <c r="CE68" s="11" t="s">
        <v>212</v>
      </c>
      <c r="CF68" s="11" t="s">
        <v>212</v>
      </c>
      <c r="CG68" s="11" t="s">
        <v>212</v>
      </c>
      <c r="CH68" s="9" t="s">
        <v>58</v>
      </c>
      <c r="CI68" s="9" t="s">
        <v>58</v>
      </c>
      <c r="CJ68" s="9" t="s">
        <v>58</v>
      </c>
      <c r="CK68" s="9" t="s">
        <v>58</v>
      </c>
      <c r="CL68" s="9" t="s">
        <v>58</v>
      </c>
      <c r="CM68" s="9" t="s">
        <v>58</v>
      </c>
    </row>
  </sheetData>
  <conditionalFormatting sqref="H8:Q62">
    <cfRule type="cellIs" dxfId="1281" priority="149" operator="equal">
      <formula>"BB"</formula>
    </cfRule>
    <cfRule type="cellIs" dxfId="1280" priority="150" operator="equal">
      <formula>"WT"</formula>
    </cfRule>
    <cfRule type="cellIs" dxfId="1279" priority="151" operator="equal">
      <formula>"LA"</formula>
    </cfRule>
    <cfRule type="cellIs" dxfId="1278" priority="152" operator="equal">
      <formula>"BR"</formula>
    </cfRule>
    <cfRule type="cellIs" dxfId="1277" priority="153" operator="equal">
      <formula>"II"</formula>
    </cfRule>
  </conditionalFormatting>
  <conditionalFormatting sqref="H6:Q6">
    <cfRule type="cellIs" dxfId="1276" priority="119" operator="equal">
      <formula>"BB"</formula>
    </cfRule>
    <cfRule type="cellIs" dxfId="1275" priority="120" operator="equal">
      <formula>"WT"</formula>
    </cfRule>
    <cfRule type="cellIs" dxfId="1274" priority="121" operator="equal">
      <formula>"LA"</formula>
    </cfRule>
    <cfRule type="cellIs" dxfId="1273" priority="122" operator="equal">
      <formula>"BR"</formula>
    </cfRule>
    <cfRule type="cellIs" dxfId="1272" priority="123" operator="equal">
      <formula>"II"</formula>
    </cfRule>
  </conditionalFormatting>
  <conditionalFormatting sqref="H5:Q5">
    <cfRule type="cellIs" dxfId="1271" priority="114" operator="equal">
      <formula>"BB"</formula>
    </cfRule>
    <cfRule type="cellIs" dxfId="1270" priority="115" operator="equal">
      <formula>"WT"</formula>
    </cfRule>
    <cfRule type="cellIs" dxfId="1269" priority="116" operator="equal">
      <formula>"LA"</formula>
    </cfRule>
    <cfRule type="cellIs" dxfId="1268" priority="117" operator="equal">
      <formula>"BR"</formula>
    </cfRule>
    <cfRule type="cellIs" dxfId="1267" priority="118" operator="equal">
      <formula>"II"</formula>
    </cfRule>
  </conditionalFormatting>
  <conditionalFormatting sqref="H4:Q4">
    <cfRule type="cellIs" dxfId="1266" priority="109" operator="equal">
      <formula>"BB"</formula>
    </cfRule>
    <cfRule type="cellIs" dxfId="1265" priority="110" operator="equal">
      <formula>"WT"</formula>
    </cfRule>
    <cfRule type="cellIs" dxfId="1264" priority="111" operator="equal">
      <formula>"LA"</formula>
    </cfRule>
    <cfRule type="cellIs" dxfId="1263" priority="112" operator="equal">
      <formula>"BR"</formula>
    </cfRule>
    <cfRule type="cellIs" dxfId="1262" priority="113" operator="equal">
      <formula>"II"</formula>
    </cfRule>
  </conditionalFormatting>
  <conditionalFormatting sqref="H3:Q3">
    <cfRule type="cellIs" dxfId="1261" priority="104" operator="equal">
      <formula>"BB"</formula>
    </cfRule>
    <cfRule type="cellIs" dxfId="1260" priority="105" operator="equal">
      <formula>"WT"</formula>
    </cfRule>
    <cfRule type="cellIs" dxfId="1259" priority="106" operator="equal">
      <formula>"LA"</formula>
    </cfRule>
    <cfRule type="cellIs" dxfId="1258" priority="107" operator="equal">
      <formula>"BR"</formula>
    </cfRule>
    <cfRule type="cellIs" dxfId="1257" priority="108" operator="equal">
      <formula>"II"</formula>
    </cfRule>
  </conditionalFormatting>
  <conditionalFormatting sqref="H2:Q2">
    <cfRule type="cellIs" dxfId="1256" priority="99" operator="equal">
      <formula>"BB"</formula>
    </cfRule>
    <cfRule type="cellIs" dxfId="1255" priority="100" operator="equal">
      <formula>"WT"</formula>
    </cfRule>
    <cfRule type="cellIs" dxfId="1254" priority="101" operator="equal">
      <formula>"LA"</formula>
    </cfRule>
    <cfRule type="cellIs" dxfId="1253" priority="102" operator="equal">
      <formula>"BR"</formula>
    </cfRule>
    <cfRule type="cellIs" dxfId="1252" priority="103" operator="equal">
      <formula>"II"</formula>
    </cfRule>
  </conditionalFormatting>
  <conditionalFormatting sqref="H68:Q68">
    <cfRule type="cellIs" dxfId="1251" priority="29" operator="equal">
      <formula>"BB"</formula>
    </cfRule>
    <cfRule type="cellIs" dxfId="1250" priority="30" operator="equal">
      <formula>"WT"</formula>
    </cfRule>
    <cfRule type="cellIs" dxfId="1249" priority="31" operator="equal">
      <formula>"LA"</formula>
    </cfRule>
    <cfRule type="cellIs" dxfId="1248" priority="32" operator="equal">
      <formula>"BR"</formula>
    </cfRule>
    <cfRule type="cellIs" dxfId="1247" priority="33" operator="equal">
      <formula>"II"</formula>
    </cfRule>
  </conditionalFormatting>
  <conditionalFormatting sqref="H67:Q67">
    <cfRule type="cellIs" dxfId="1246" priority="24" operator="equal">
      <formula>"BB"</formula>
    </cfRule>
    <cfRule type="cellIs" dxfId="1245" priority="25" operator="equal">
      <formula>"WT"</formula>
    </cfRule>
    <cfRule type="cellIs" dxfId="1244" priority="26" operator="equal">
      <formula>"LA"</formula>
    </cfRule>
    <cfRule type="cellIs" dxfId="1243" priority="27" operator="equal">
      <formula>"BR"</formula>
    </cfRule>
    <cfRule type="cellIs" dxfId="1242" priority="28" operator="equal">
      <formula>"II"</formula>
    </cfRule>
  </conditionalFormatting>
  <conditionalFormatting sqref="H66:Q66">
    <cfRule type="cellIs" dxfId="1241" priority="19" operator="equal">
      <formula>"BB"</formula>
    </cfRule>
    <cfRule type="cellIs" dxfId="1240" priority="20" operator="equal">
      <formula>"WT"</formula>
    </cfRule>
    <cfRule type="cellIs" dxfId="1239" priority="21" operator="equal">
      <formula>"LA"</formula>
    </cfRule>
    <cfRule type="cellIs" dxfId="1238" priority="22" operator="equal">
      <formula>"BR"</formula>
    </cfRule>
    <cfRule type="cellIs" dxfId="1237" priority="23" operator="equal">
      <formula>"II"</formula>
    </cfRule>
  </conditionalFormatting>
  <conditionalFormatting sqref="H65:Q65">
    <cfRule type="cellIs" dxfId="1236" priority="14" operator="equal">
      <formula>"BB"</formula>
    </cfRule>
    <cfRule type="cellIs" dxfId="1235" priority="15" operator="equal">
      <formula>"WT"</formula>
    </cfRule>
    <cfRule type="cellIs" dxfId="1234" priority="16" operator="equal">
      <formula>"LA"</formula>
    </cfRule>
    <cfRule type="cellIs" dxfId="1233" priority="17" operator="equal">
      <formula>"BR"</formula>
    </cfRule>
    <cfRule type="cellIs" dxfId="1232" priority="18" operator="equal">
      <formula>"II"</formula>
    </cfRule>
  </conditionalFormatting>
  <conditionalFormatting sqref="H64:Q64">
    <cfRule type="cellIs" dxfId="1231" priority="9" operator="equal">
      <formula>"BB"</formula>
    </cfRule>
    <cfRule type="cellIs" dxfId="1230" priority="10" operator="equal">
      <formula>"WT"</formula>
    </cfRule>
    <cfRule type="cellIs" dxfId="1229" priority="11" operator="equal">
      <formula>"LA"</formula>
    </cfRule>
    <cfRule type="cellIs" dxfId="1228" priority="12" operator="equal">
      <formula>"BR"</formula>
    </cfRule>
    <cfRule type="cellIs" dxfId="1227" priority="13" operator="equal">
      <formula>"II"</formula>
    </cfRule>
  </conditionalFormatting>
  <conditionalFormatting sqref="H63:Q63">
    <cfRule type="cellIs" dxfId="1226" priority="4" operator="equal">
      <formula>"BB"</formula>
    </cfRule>
    <cfRule type="cellIs" dxfId="1225" priority="5" operator="equal">
      <formula>"WT"</formula>
    </cfRule>
    <cfRule type="cellIs" dxfId="1224" priority="6" operator="equal">
      <formula>"LA"</formula>
    </cfRule>
    <cfRule type="cellIs" dxfId="1223" priority="7" operator="equal">
      <formula>"BR"</formula>
    </cfRule>
    <cfRule type="cellIs" dxfId="1222" priority="8" operator="equal">
      <formula>"II"</formula>
    </cfRule>
  </conditionalFormatting>
  <conditionalFormatting sqref="X54:CG54">
    <cfRule type="cellIs" dxfId="1221" priority="1" operator="equal">
      <formula>"V"</formula>
    </cfRule>
    <cfRule type="cellIs" dxfId="1220" priority="2" operator="equal">
      <formula>"H"</formula>
    </cfRule>
    <cfRule type="cellIs" dxfId="1219" priority="3" operator="equal">
      <formula>"B"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Y21"/>
  <sheetViews>
    <sheetView workbookViewId="0">
      <selection activeCell="B19" sqref="B19"/>
    </sheetView>
  </sheetViews>
  <sheetFormatPr defaultRowHeight="15" x14ac:dyDescent="0.25"/>
  <cols>
    <col min="1" max="1" width="3" style="9" bestFit="1" customWidth="1"/>
    <col min="2" max="2" width="5.42578125" style="9" bestFit="1" customWidth="1"/>
    <col min="3" max="3" width="5.5703125" style="9" bestFit="1" customWidth="1"/>
    <col min="4" max="4" width="5.42578125" style="9" bestFit="1" customWidth="1"/>
    <col min="5" max="6" width="5.28515625" style="9" bestFit="1" customWidth="1"/>
    <col min="7" max="8" width="5.42578125" style="9" bestFit="1" customWidth="1"/>
    <col min="9" max="10" width="5.28515625" style="9" bestFit="1" customWidth="1"/>
    <col min="11" max="11" width="5.42578125" style="9" bestFit="1" customWidth="1"/>
    <col min="12" max="12" width="5.5703125" style="9" bestFit="1" customWidth="1"/>
    <col min="13" max="14" width="5.42578125" style="9" bestFit="1" customWidth="1"/>
    <col min="15" max="15" width="5.5703125" style="9" bestFit="1" customWidth="1"/>
    <col min="16" max="19" width="5.28515625" style="9" bestFit="1" customWidth="1"/>
    <col min="20" max="20" width="5.5703125" style="9" bestFit="1" customWidth="1"/>
    <col min="21" max="21" width="5.42578125" style="9" bestFit="1" customWidth="1"/>
    <col min="22" max="16384" width="9.140625" style="9"/>
  </cols>
  <sheetData>
    <row r="1" spans="1:25" x14ac:dyDescent="0.25">
      <c r="A1" s="9" t="s">
        <v>21</v>
      </c>
      <c r="B1" s="9">
        <v>0</v>
      </c>
      <c r="C1" s="9">
        <v>1</v>
      </c>
      <c r="D1" s="9">
        <v>2</v>
      </c>
      <c r="E1" s="9">
        <v>3</v>
      </c>
      <c r="F1" s="9">
        <v>4</v>
      </c>
      <c r="G1" s="9">
        <v>5</v>
      </c>
      <c r="H1" s="9">
        <v>6</v>
      </c>
      <c r="I1" s="9">
        <v>7</v>
      </c>
      <c r="J1" s="9">
        <v>8</v>
      </c>
      <c r="K1" s="9">
        <v>9</v>
      </c>
      <c r="L1" s="9">
        <v>10</v>
      </c>
      <c r="M1" s="9">
        <v>11</v>
      </c>
      <c r="N1" s="9">
        <v>12</v>
      </c>
      <c r="O1" s="9">
        <v>13</v>
      </c>
      <c r="P1" s="9">
        <v>14</v>
      </c>
      <c r="Q1" s="9">
        <v>15</v>
      </c>
      <c r="R1" s="9">
        <v>16</v>
      </c>
      <c r="S1" s="9">
        <v>17</v>
      </c>
      <c r="T1" s="9">
        <v>18</v>
      </c>
      <c r="U1" s="9">
        <v>19</v>
      </c>
      <c r="Y1" s="15"/>
    </row>
    <row r="2" spans="1:25" x14ac:dyDescent="0.25">
      <c r="A2" s="9">
        <v>0</v>
      </c>
      <c r="B2" s="10" t="str">
        <f>DEC2HEX('Game Dec'!B2,4)</f>
        <v>9800</v>
      </c>
      <c r="C2" s="10" t="str">
        <f>DEC2HEX('Game Dec'!C2,4)</f>
        <v>9801</v>
      </c>
      <c r="D2" s="9" t="str">
        <f>DEC2HEX('Game Dec'!D2,4)</f>
        <v>9802</v>
      </c>
      <c r="E2" s="9" t="str">
        <f>DEC2HEX('Game Dec'!E2,4)</f>
        <v>9803</v>
      </c>
      <c r="F2" s="10" t="str">
        <f>DEC2HEX('Game Dec'!F2,4)</f>
        <v>9804</v>
      </c>
      <c r="G2" s="10" t="str">
        <f>DEC2HEX('Game Dec'!G2,4)</f>
        <v>9805</v>
      </c>
      <c r="H2" s="9" t="str">
        <f>DEC2HEX('Game Dec'!H2,4)</f>
        <v>9806</v>
      </c>
      <c r="I2" s="9" t="str">
        <f>DEC2HEX('Game Dec'!I2,4)</f>
        <v>9807</v>
      </c>
      <c r="J2" s="10" t="str">
        <f>DEC2HEX('Game Dec'!J2,4)</f>
        <v>9808</v>
      </c>
      <c r="K2" s="10" t="str">
        <f>DEC2HEX('Game Dec'!K2,4)</f>
        <v>9809</v>
      </c>
      <c r="L2" s="9" t="str">
        <f>DEC2HEX('Game Dec'!L2,4)</f>
        <v>980A</v>
      </c>
      <c r="M2" s="9" t="str">
        <f>DEC2HEX('Game Dec'!M2,4)</f>
        <v>980B</v>
      </c>
      <c r="N2" s="10" t="str">
        <f>DEC2HEX('Game Dec'!N2,4)</f>
        <v>980C</v>
      </c>
      <c r="O2" s="10" t="str">
        <f>DEC2HEX('Game Dec'!O2,4)</f>
        <v>980D</v>
      </c>
      <c r="P2" s="9" t="str">
        <f>DEC2HEX('Game Dec'!P2,4)</f>
        <v>980E</v>
      </c>
      <c r="Q2" s="9" t="str">
        <f>DEC2HEX('Game Dec'!Q2,4)</f>
        <v>980F</v>
      </c>
      <c r="R2" s="10" t="str">
        <f>DEC2HEX('Game Dec'!R2,4)</f>
        <v>9810</v>
      </c>
      <c r="S2" s="10" t="str">
        <f>DEC2HEX('Game Dec'!S2,4)</f>
        <v>9811</v>
      </c>
      <c r="T2" s="9" t="str">
        <f>DEC2HEX('Game Dec'!T2,4)</f>
        <v>9812</v>
      </c>
      <c r="U2" s="9" t="str">
        <f>DEC2HEX('Game Dec'!U2,4)</f>
        <v>9813</v>
      </c>
      <c r="Y2" s="16"/>
    </row>
    <row r="3" spans="1:25" x14ac:dyDescent="0.25">
      <c r="A3" s="9">
        <v>1</v>
      </c>
      <c r="B3" s="10" t="str">
        <f>DEC2HEX('Game Dec'!B3,4)</f>
        <v>9820</v>
      </c>
      <c r="C3" s="10" t="str">
        <f>DEC2HEX('Game Dec'!C3,4)</f>
        <v>9821</v>
      </c>
      <c r="D3" s="9" t="str">
        <f>DEC2HEX('Game Dec'!D3,4)</f>
        <v>9822</v>
      </c>
      <c r="E3" s="9" t="str">
        <f>DEC2HEX('Game Dec'!E3,4)</f>
        <v>9823</v>
      </c>
      <c r="F3" s="10" t="str">
        <f>DEC2HEX('Game Dec'!F3,4)</f>
        <v>9824</v>
      </c>
      <c r="G3" s="10" t="str">
        <f>DEC2HEX('Game Dec'!G3,4)</f>
        <v>9825</v>
      </c>
      <c r="H3" s="9" t="str">
        <f>DEC2HEX('Game Dec'!H3,4)</f>
        <v>9826</v>
      </c>
      <c r="I3" s="9" t="str">
        <f>DEC2HEX('Game Dec'!I3,4)</f>
        <v>9827</v>
      </c>
      <c r="J3" s="10" t="str">
        <f>DEC2HEX('Game Dec'!J3,4)</f>
        <v>9828</v>
      </c>
      <c r="K3" s="10" t="str">
        <f>DEC2HEX('Game Dec'!K3,4)</f>
        <v>9829</v>
      </c>
      <c r="L3" s="9" t="str">
        <f>DEC2HEX('Game Dec'!L3,4)</f>
        <v>982A</v>
      </c>
      <c r="M3" s="9" t="str">
        <f>DEC2HEX('Game Dec'!M3,4)</f>
        <v>982B</v>
      </c>
      <c r="N3" s="10" t="str">
        <f>DEC2HEX('Game Dec'!N3,4)</f>
        <v>982C</v>
      </c>
      <c r="O3" s="10" t="str">
        <f>DEC2HEX('Game Dec'!O3,4)</f>
        <v>982D</v>
      </c>
      <c r="P3" s="9" t="str">
        <f>DEC2HEX('Game Dec'!P3,4)</f>
        <v>982E</v>
      </c>
      <c r="Q3" s="9" t="str">
        <f>DEC2HEX('Game Dec'!Q3,4)</f>
        <v>982F</v>
      </c>
      <c r="R3" s="10" t="str">
        <f>DEC2HEX('Game Dec'!R3,4)</f>
        <v>9830</v>
      </c>
      <c r="S3" s="10" t="str">
        <f>DEC2HEX('Game Dec'!S3,4)</f>
        <v>9831</v>
      </c>
      <c r="T3" s="9" t="str">
        <f>DEC2HEX('Game Dec'!T3,4)</f>
        <v>9832</v>
      </c>
      <c r="U3" s="9" t="str">
        <f>DEC2HEX('Game Dec'!U3,4)</f>
        <v>9833</v>
      </c>
      <c r="Y3" s="17"/>
    </row>
    <row r="4" spans="1:25" x14ac:dyDescent="0.25">
      <c r="A4" s="9">
        <v>2</v>
      </c>
      <c r="B4" s="9" t="str">
        <f>DEC2HEX('Game Dec'!B4,4)</f>
        <v>9840</v>
      </c>
      <c r="C4" s="9" t="str">
        <f>DEC2HEX('Game Dec'!C4,4)</f>
        <v>9841</v>
      </c>
      <c r="D4" s="10" t="str">
        <f>DEC2HEX('Game Dec'!D4,4)</f>
        <v>9842</v>
      </c>
      <c r="E4" s="10" t="str">
        <f>DEC2HEX('Game Dec'!E4,4)</f>
        <v>9843</v>
      </c>
      <c r="F4" s="9" t="str">
        <f>DEC2HEX('Game Dec'!F4,4)</f>
        <v>9844</v>
      </c>
      <c r="G4" s="9" t="str">
        <f>DEC2HEX('Game Dec'!G4,4)</f>
        <v>9845</v>
      </c>
      <c r="H4" s="10" t="str">
        <f>DEC2HEX('Game Dec'!H4,4)</f>
        <v>9846</v>
      </c>
      <c r="I4" s="10" t="str">
        <f>DEC2HEX('Game Dec'!I4,4)</f>
        <v>9847</v>
      </c>
      <c r="J4" s="9" t="str">
        <f>DEC2HEX('Game Dec'!J4,4)</f>
        <v>9848</v>
      </c>
      <c r="K4" s="9" t="str">
        <f>DEC2HEX('Game Dec'!K4,4)</f>
        <v>9849</v>
      </c>
      <c r="L4" s="10" t="str">
        <f>DEC2HEX('Game Dec'!L4,4)</f>
        <v>984A</v>
      </c>
      <c r="M4" s="10" t="str">
        <f>DEC2HEX('Game Dec'!M4,4)</f>
        <v>984B</v>
      </c>
      <c r="N4" s="9" t="str">
        <f>DEC2HEX('Game Dec'!N4,4)</f>
        <v>984C</v>
      </c>
      <c r="O4" s="9" t="str">
        <f>DEC2HEX('Game Dec'!O4,4)</f>
        <v>984D</v>
      </c>
      <c r="P4" s="10" t="str">
        <f>DEC2HEX('Game Dec'!P4,4)</f>
        <v>984E</v>
      </c>
      <c r="Q4" s="10" t="str">
        <f>DEC2HEX('Game Dec'!Q4,4)</f>
        <v>984F</v>
      </c>
      <c r="R4" s="9" t="str">
        <f>DEC2HEX('Game Dec'!R4,4)</f>
        <v>9850</v>
      </c>
      <c r="S4" s="9" t="str">
        <f>DEC2HEX('Game Dec'!S4,4)</f>
        <v>9851</v>
      </c>
      <c r="T4" s="10" t="str">
        <f>DEC2HEX('Game Dec'!T4,4)</f>
        <v>9852</v>
      </c>
      <c r="U4" s="10" t="str">
        <f>DEC2HEX('Game Dec'!U4,4)</f>
        <v>9853</v>
      </c>
    </row>
    <row r="5" spans="1:25" x14ac:dyDescent="0.25">
      <c r="A5" s="9">
        <v>3</v>
      </c>
      <c r="B5" s="9" t="str">
        <f>DEC2HEX('Game Dec'!B5,4)</f>
        <v>9860</v>
      </c>
      <c r="C5" s="9" t="str">
        <f>DEC2HEX('Game Dec'!C5,4)</f>
        <v>9861</v>
      </c>
      <c r="D5" s="10" t="str">
        <f>DEC2HEX('Game Dec'!D5,4)</f>
        <v>9862</v>
      </c>
      <c r="E5" s="10" t="str">
        <f>DEC2HEX('Game Dec'!E5,4)</f>
        <v>9863</v>
      </c>
      <c r="F5" s="9" t="str">
        <f>DEC2HEX('Game Dec'!F5,4)</f>
        <v>9864</v>
      </c>
      <c r="G5" s="9" t="str">
        <f>DEC2HEX('Game Dec'!G5,4)</f>
        <v>9865</v>
      </c>
      <c r="H5" s="10" t="str">
        <f>DEC2HEX('Game Dec'!H5,4)</f>
        <v>9866</v>
      </c>
      <c r="I5" s="10" t="str">
        <f>DEC2HEX('Game Dec'!I5,4)</f>
        <v>9867</v>
      </c>
      <c r="J5" s="9" t="str">
        <f>DEC2HEX('Game Dec'!J5,4)</f>
        <v>9868</v>
      </c>
      <c r="K5" s="9" t="str">
        <f>DEC2HEX('Game Dec'!K5,4)</f>
        <v>9869</v>
      </c>
      <c r="L5" s="10" t="str">
        <f>DEC2HEX('Game Dec'!L5,4)</f>
        <v>986A</v>
      </c>
      <c r="M5" s="10" t="str">
        <f>DEC2HEX('Game Dec'!M5,4)</f>
        <v>986B</v>
      </c>
      <c r="N5" s="9" t="str">
        <f>DEC2HEX('Game Dec'!N5,4)</f>
        <v>986C</v>
      </c>
      <c r="O5" s="9" t="str">
        <f>DEC2HEX('Game Dec'!O5,4)</f>
        <v>986D</v>
      </c>
      <c r="P5" s="10" t="str">
        <f>DEC2HEX('Game Dec'!P5,4)</f>
        <v>986E</v>
      </c>
      <c r="Q5" s="10" t="str">
        <f>DEC2HEX('Game Dec'!Q5,4)</f>
        <v>986F</v>
      </c>
      <c r="R5" s="9" t="str">
        <f>DEC2HEX('Game Dec'!R5,4)</f>
        <v>9870</v>
      </c>
      <c r="S5" s="9" t="str">
        <f>DEC2HEX('Game Dec'!S5,4)</f>
        <v>9871</v>
      </c>
      <c r="T5" s="10" t="str">
        <f>DEC2HEX('Game Dec'!T5,4)</f>
        <v>9872</v>
      </c>
      <c r="U5" s="10" t="str">
        <f>DEC2HEX('Game Dec'!U5,4)</f>
        <v>9873</v>
      </c>
    </row>
    <row r="6" spans="1:25" x14ac:dyDescent="0.25">
      <c r="A6" s="9">
        <v>4</v>
      </c>
      <c r="B6" s="10" t="str">
        <f>DEC2HEX('Game Dec'!B6,4)</f>
        <v>9880</v>
      </c>
      <c r="C6" s="10" t="str">
        <f>DEC2HEX('Game Dec'!C6,4)</f>
        <v>9881</v>
      </c>
      <c r="D6" s="9" t="str">
        <f>DEC2HEX('Game Dec'!D6,4)</f>
        <v>9882</v>
      </c>
      <c r="E6" s="9" t="str">
        <f>DEC2HEX('Game Dec'!E6,4)</f>
        <v>9883</v>
      </c>
      <c r="F6" s="10" t="str">
        <f>DEC2HEX('Game Dec'!F6,4)</f>
        <v>9884</v>
      </c>
      <c r="G6" s="10" t="str">
        <f>DEC2HEX('Game Dec'!G6,4)</f>
        <v>9885</v>
      </c>
      <c r="H6" s="9" t="str">
        <f>DEC2HEX('Game Dec'!H6,4)</f>
        <v>9886</v>
      </c>
      <c r="I6" s="9" t="str">
        <f>DEC2HEX('Game Dec'!I6,4)</f>
        <v>9887</v>
      </c>
      <c r="J6" s="10" t="str">
        <f>DEC2HEX('Game Dec'!J6,4)</f>
        <v>9888</v>
      </c>
      <c r="K6" s="10" t="str">
        <f>DEC2HEX('Game Dec'!K6,4)</f>
        <v>9889</v>
      </c>
      <c r="L6" s="9" t="str">
        <f>DEC2HEX('Game Dec'!L6,4)</f>
        <v>988A</v>
      </c>
      <c r="M6" s="9" t="str">
        <f>DEC2HEX('Game Dec'!M6,4)</f>
        <v>988B</v>
      </c>
      <c r="N6" s="10" t="str">
        <f>DEC2HEX('Game Dec'!N6,4)</f>
        <v>988C</v>
      </c>
      <c r="O6" s="10" t="str">
        <f>DEC2HEX('Game Dec'!O6,4)</f>
        <v>988D</v>
      </c>
      <c r="P6" s="9" t="str">
        <f>DEC2HEX('Game Dec'!P6,4)</f>
        <v>988E</v>
      </c>
      <c r="Q6" s="9" t="str">
        <f>DEC2HEX('Game Dec'!Q6,4)</f>
        <v>988F</v>
      </c>
      <c r="R6" s="10" t="str">
        <f>DEC2HEX('Game Dec'!R6,4)</f>
        <v>9890</v>
      </c>
      <c r="S6" s="10" t="str">
        <f>DEC2HEX('Game Dec'!S6,4)</f>
        <v>9891</v>
      </c>
      <c r="T6" s="9" t="str">
        <f>DEC2HEX('Game Dec'!T6,4)</f>
        <v>9892</v>
      </c>
      <c r="U6" s="9" t="str">
        <f>DEC2HEX('Game Dec'!U6,4)</f>
        <v>9893</v>
      </c>
    </row>
    <row r="7" spans="1:25" x14ac:dyDescent="0.25">
      <c r="A7" s="9">
        <v>5</v>
      </c>
      <c r="B7" s="10" t="str">
        <f>DEC2HEX('Game Dec'!B7,4)</f>
        <v>98A0</v>
      </c>
      <c r="C7" s="10" t="str">
        <f>DEC2HEX('Game Dec'!C7,4)</f>
        <v>98A1</v>
      </c>
      <c r="D7" s="9" t="str">
        <f>DEC2HEX('Game Dec'!D7,4)</f>
        <v>98A2</v>
      </c>
      <c r="E7" s="9" t="str">
        <f>DEC2HEX('Game Dec'!E7,4)</f>
        <v>98A3</v>
      </c>
      <c r="F7" s="10" t="str">
        <f>DEC2HEX('Game Dec'!F7,4)</f>
        <v>98A4</v>
      </c>
      <c r="G7" s="10" t="str">
        <f>DEC2HEX('Game Dec'!G7,4)</f>
        <v>98A5</v>
      </c>
      <c r="H7" s="9" t="str">
        <f>DEC2HEX('Game Dec'!H7,4)</f>
        <v>98A6</v>
      </c>
      <c r="I7" s="9" t="str">
        <f>DEC2HEX('Game Dec'!I7,4)</f>
        <v>98A7</v>
      </c>
      <c r="J7" s="10" t="str">
        <f>DEC2HEX('Game Dec'!J7,4)</f>
        <v>98A8</v>
      </c>
      <c r="K7" s="10" t="str">
        <f>DEC2HEX('Game Dec'!K7,4)</f>
        <v>98A9</v>
      </c>
      <c r="L7" s="9" t="str">
        <f>DEC2HEX('Game Dec'!L7,4)</f>
        <v>98AA</v>
      </c>
      <c r="M7" s="9" t="str">
        <f>DEC2HEX('Game Dec'!M7,4)</f>
        <v>98AB</v>
      </c>
      <c r="N7" s="10" t="str">
        <f>DEC2HEX('Game Dec'!N7,4)</f>
        <v>98AC</v>
      </c>
      <c r="O7" s="10" t="str">
        <f>DEC2HEX('Game Dec'!O7,4)</f>
        <v>98AD</v>
      </c>
      <c r="P7" s="9" t="str">
        <f>DEC2HEX('Game Dec'!P7,4)</f>
        <v>98AE</v>
      </c>
      <c r="Q7" s="9" t="str">
        <f>DEC2HEX('Game Dec'!Q7,4)</f>
        <v>98AF</v>
      </c>
      <c r="R7" s="10" t="str">
        <f>DEC2HEX('Game Dec'!R7,4)</f>
        <v>98B0</v>
      </c>
      <c r="S7" s="10" t="str">
        <f>DEC2HEX('Game Dec'!S7,4)</f>
        <v>98B1</v>
      </c>
      <c r="T7" s="9" t="str">
        <f>DEC2HEX('Game Dec'!T7,4)</f>
        <v>98B2</v>
      </c>
      <c r="U7" s="9" t="str">
        <f>DEC2HEX('Game Dec'!U7,4)</f>
        <v>98B3</v>
      </c>
    </row>
    <row r="8" spans="1:25" x14ac:dyDescent="0.25">
      <c r="A8" s="9">
        <v>6</v>
      </c>
      <c r="B8" s="9" t="str">
        <f>DEC2HEX('Game Dec'!B8,4)</f>
        <v>98C0</v>
      </c>
      <c r="C8" s="9" t="str">
        <f>DEC2HEX('Game Dec'!C8,4)</f>
        <v>98C1</v>
      </c>
      <c r="D8" s="10" t="str">
        <f>DEC2HEX('Game Dec'!D8,4)</f>
        <v>98C2</v>
      </c>
      <c r="E8" s="10" t="str">
        <f>DEC2HEX('Game Dec'!E8,4)</f>
        <v>98C3</v>
      </c>
      <c r="F8" s="9" t="str">
        <f>DEC2HEX('Game Dec'!F8,4)</f>
        <v>98C4</v>
      </c>
      <c r="G8" s="9" t="str">
        <f>DEC2HEX('Game Dec'!G8,4)</f>
        <v>98C5</v>
      </c>
      <c r="H8" s="10" t="str">
        <f>DEC2HEX('Game Dec'!H8,4)</f>
        <v>98C6</v>
      </c>
      <c r="I8" s="10" t="str">
        <f>DEC2HEX('Game Dec'!I8,4)</f>
        <v>98C7</v>
      </c>
      <c r="J8" s="9" t="str">
        <f>DEC2HEX('Game Dec'!J8,4)</f>
        <v>98C8</v>
      </c>
      <c r="K8" s="9" t="str">
        <f>DEC2HEX('Game Dec'!K8,4)</f>
        <v>98C9</v>
      </c>
      <c r="L8" s="10" t="str">
        <f>DEC2HEX('Game Dec'!L8,4)</f>
        <v>98CA</v>
      </c>
      <c r="M8" s="10" t="str">
        <f>DEC2HEX('Game Dec'!M8,4)</f>
        <v>98CB</v>
      </c>
      <c r="N8" s="9" t="str">
        <f>DEC2HEX('Game Dec'!N8,4)</f>
        <v>98CC</v>
      </c>
      <c r="O8" s="9" t="str">
        <f>DEC2HEX('Game Dec'!O8,4)</f>
        <v>98CD</v>
      </c>
      <c r="P8" s="10" t="str">
        <f>DEC2HEX('Game Dec'!P8,4)</f>
        <v>98CE</v>
      </c>
      <c r="Q8" s="10" t="str">
        <f>DEC2HEX('Game Dec'!Q8,4)</f>
        <v>98CF</v>
      </c>
      <c r="R8" s="9" t="str">
        <f>DEC2HEX('Game Dec'!R8,4)</f>
        <v>98D0</v>
      </c>
      <c r="S8" s="9" t="str">
        <f>DEC2HEX('Game Dec'!S8,4)</f>
        <v>98D1</v>
      </c>
      <c r="T8" s="10" t="str">
        <f>DEC2HEX('Game Dec'!T8,4)</f>
        <v>98D2</v>
      </c>
      <c r="U8" s="10" t="str">
        <f>DEC2HEX('Game Dec'!U8,4)</f>
        <v>98D3</v>
      </c>
    </row>
    <row r="9" spans="1:25" x14ac:dyDescent="0.25">
      <c r="A9" s="9">
        <v>7</v>
      </c>
      <c r="B9" s="9" t="str">
        <f>DEC2HEX('Game Dec'!B9,4)</f>
        <v>98E0</v>
      </c>
      <c r="C9" s="9" t="str">
        <f>DEC2HEX('Game Dec'!C9,4)</f>
        <v>98E1</v>
      </c>
      <c r="D9" s="10" t="str">
        <f>DEC2HEX('Game Dec'!D9,4)</f>
        <v>98E2</v>
      </c>
      <c r="E9" s="10" t="str">
        <f>DEC2HEX('Game Dec'!E9,4)</f>
        <v>98E3</v>
      </c>
      <c r="F9" s="9" t="str">
        <f>DEC2HEX('Game Dec'!F9,4)</f>
        <v>98E4</v>
      </c>
      <c r="G9" s="9" t="str">
        <f>DEC2HEX('Game Dec'!G9,4)</f>
        <v>98E5</v>
      </c>
      <c r="H9" s="10" t="str">
        <f>DEC2HEX('Game Dec'!H9,4)</f>
        <v>98E6</v>
      </c>
      <c r="I9" s="10" t="str">
        <f>DEC2HEX('Game Dec'!I9,4)</f>
        <v>98E7</v>
      </c>
      <c r="J9" s="9" t="str">
        <f>DEC2HEX('Game Dec'!J9,4)</f>
        <v>98E8</v>
      </c>
      <c r="K9" s="9" t="str">
        <f>DEC2HEX('Game Dec'!K9,4)</f>
        <v>98E9</v>
      </c>
      <c r="L9" s="10" t="str">
        <f>DEC2HEX('Game Dec'!L9,4)</f>
        <v>98EA</v>
      </c>
      <c r="M9" s="10" t="str">
        <f>DEC2HEX('Game Dec'!M9,4)</f>
        <v>98EB</v>
      </c>
      <c r="N9" s="9" t="str">
        <f>DEC2HEX('Game Dec'!N9,4)</f>
        <v>98EC</v>
      </c>
      <c r="O9" s="9" t="str">
        <f>DEC2HEX('Game Dec'!O9,4)</f>
        <v>98ED</v>
      </c>
      <c r="P9" s="10" t="str">
        <f>DEC2HEX('Game Dec'!P9,4)</f>
        <v>98EE</v>
      </c>
      <c r="Q9" s="10" t="str">
        <f>DEC2HEX('Game Dec'!Q9,4)</f>
        <v>98EF</v>
      </c>
      <c r="R9" s="9" t="str">
        <f>DEC2HEX('Game Dec'!R9,4)</f>
        <v>98F0</v>
      </c>
      <c r="S9" s="9" t="str">
        <f>DEC2HEX('Game Dec'!S9,4)</f>
        <v>98F1</v>
      </c>
      <c r="T9" s="10" t="str">
        <f>DEC2HEX('Game Dec'!T9,4)</f>
        <v>98F2</v>
      </c>
      <c r="U9" s="10" t="str">
        <f>DEC2HEX('Game Dec'!U9,4)</f>
        <v>98F3</v>
      </c>
    </row>
    <row r="10" spans="1:25" x14ac:dyDescent="0.25">
      <c r="A10" s="9">
        <v>8</v>
      </c>
      <c r="B10" s="10" t="str">
        <f>DEC2HEX('Game Dec'!B10,4)</f>
        <v>9900</v>
      </c>
      <c r="C10" s="10" t="str">
        <f>DEC2HEX('Game Dec'!C10,4)</f>
        <v>9901</v>
      </c>
      <c r="D10" s="9" t="str">
        <f>DEC2HEX('Game Dec'!D10,4)</f>
        <v>9902</v>
      </c>
      <c r="E10" s="9" t="str">
        <f>DEC2HEX('Game Dec'!E10,4)</f>
        <v>9903</v>
      </c>
      <c r="F10" s="10" t="str">
        <f>DEC2HEX('Game Dec'!F10,4)</f>
        <v>9904</v>
      </c>
      <c r="G10" s="10" t="str">
        <f>DEC2HEX('Game Dec'!G10,4)</f>
        <v>9905</v>
      </c>
      <c r="H10" s="9" t="str">
        <f>DEC2HEX('Game Dec'!H10,4)</f>
        <v>9906</v>
      </c>
      <c r="I10" s="9" t="str">
        <f>DEC2HEX('Game Dec'!I10,4)</f>
        <v>9907</v>
      </c>
      <c r="J10" s="10" t="str">
        <f>DEC2HEX('Game Dec'!J10,4)</f>
        <v>9908</v>
      </c>
      <c r="K10" s="10" t="str">
        <f>DEC2HEX('Game Dec'!K10,4)</f>
        <v>9909</v>
      </c>
      <c r="L10" s="9" t="str">
        <f>DEC2HEX('Game Dec'!L10,4)</f>
        <v>990A</v>
      </c>
      <c r="M10" s="9" t="str">
        <f>DEC2HEX('Game Dec'!M10,4)</f>
        <v>990B</v>
      </c>
      <c r="N10" s="10" t="str">
        <f>DEC2HEX('Game Dec'!N10,4)</f>
        <v>990C</v>
      </c>
      <c r="O10" s="10" t="str">
        <f>DEC2HEX('Game Dec'!O10,4)</f>
        <v>990D</v>
      </c>
      <c r="P10" s="9" t="str">
        <f>DEC2HEX('Game Dec'!P10,4)</f>
        <v>990E</v>
      </c>
      <c r="Q10" s="9" t="str">
        <f>DEC2HEX('Game Dec'!Q10,4)</f>
        <v>990F</v>
      </c>
      <c r="R10" s="10" t="str">
        <f>DEC2HEX('Game Dec'!R10,4)</f>
        <v>9910</v>
      </c>
      <c r="S10" s="10" t="str">
        <f>DEC2HEX('Game Dec'!S10,4)</f>
        <v>9911</v>
      </c>
      <c r="T10" s="9" t="str">
        <f>DEC2HEX('Game Dec'!T10,4)</f>
        <v>9912</v>
      </c>
      <c r="U10" s="9" t="str">
        <f>DEC2HEX('Game Dec'!U10,4)</f>
        <v>9913</v>
      </c>
    </row>
    <row r="11" spans="1:25" x14ac:dyDescent="0.25">
      <c r="A11" s="9">
        <v>9</v>
      </c>
      <c r="B11" s="10" t="str">
        <f>DEC2HEX('Game Dec'!B11,4)</f>
        <v>9920</v>
      </c>
      <c r="C11" s="10" t="str">
        <f>DEC2HEX('Game Dec'!C11,4)</f>
        <v>9921</v>
      </c>
      <c r="D11" s="9" t="str">
        <f>DEC2HEX('Game Dec'!D11,4)</f>
        <v>9922</v>
      </c>
      <c r="E11" s="9" t="str">
        <f>DEC2HEX('Game Dec'!E11,4)</f>
        <v>9923</v>
      </c>
      <c r="F11" s="10" t="str">
        <f>DEC2HEX('Game Dec'!F11,4)</f>
        <v>9924</v>
      </c>
      <c r="G11" s="10" t="str">
        <f>DEC2HEX('Game Dec'!G11,4)</f>
        <v>9925</v>
      </c>
      <c r="H11" s="9" t="str">
        <f>DEC2HEX('Game Dec'!H11,4)</f>
        <v>9926</v>
      </c>
      <c r="I11" s="9" t="str">
        <f>DEC2HEX('Game Dec'!I11,4)</f>
        <v>9927</v>
      </c>
      <c r="J11" s="10" t="str">
        <f>DEC2HEX('Game Dec'!J11,4)</f>
        <v>9928</v>
      </c>
      <c r="K11" s="10" t="str">
        <f>DEC2HEX('Game Dec'!K11,4)</f>
        <v>9929</v>
      </c>
      <c r="L11" s="9" t="str">
        <f>DEC2HEX('Game Dec'!L11,4)</f>
        <v>992A</v>
      </c>
      <c r="M11" s="9" t="str">
        <f>DEC2HEX('Game Dec'!M11,4)</f>
        <v>992B</v>
      </c>
      <c r="N11" s="10" t="str">
        <f>DEC2HEX('Game Dec'!N11,4)</f>
        <v>992C</v>
      </c>
      <c r="O11" s="10" t="str">
        <f>DEC2HEX('Game Dec'!O11,4)</f>
        <v>992D</v>
      </c>
      <c r="P11" s="9" t="str">
        <f>DEC2HEX('Game Dec'!P11,4)</f>
        <v>992E</v>
      </c>
      <c r="Q11" s="9" t="str">
        <f>DEC2HEX('Game Dec'!Q11,4)</f>
        <v>992F</v>
      </c>
      <c r="R11" s="10" t="str">
        <f>DEC2HEX('Game Dec'!R11,4)</f>
        <v>9930</v>
      </c>
      <c r="S11" s="10" t="str">
        <f>DEC2HEX('Game Dec'!S11,4)</f>
        <v>9931</v>
      </c>
      <c r="T11" s="9" t="str">
        <f>DEC2HEX('Game Dec'!T11,4)</f>
        <v>9932</v>
      </c>
      <c r="U11" s="9" t="str">
        <f>DEC2HEX('Game Dec'!U11,4)</f>
        <v>9933</v>
      </c>
    </row>
    <row r="12" spans="1:25" x14ac:dyDescent="0.25">
      <c r="A12" s="9">
        <v>10</v>
      </c>
      <c r="B12" s="9" t="str">
        <f>DEC2HEX('Game Dec'!B12,4)</f>
        <v>9940</v>
      </c>
      <c r="C12" s="9" t="str">
        <f>DEC2HEX('Game Dec'!C12,4)</f>
        <v>9941</v>
      </c>
      <c r="D12" s="10" t="str">
        <f>DEC2HEX('Game Dec'!D12,4)</f>
        <v>9942</v>
      </c>
      <c r="E12" s="10" t="str">
        <f>DEC2HEX('Game Dec'!E12,4)</f>
        <v>9943</v>
      </c>
      <c r="F12" s="9" t="str">
        <f>DEC2HEX('Game Dec'!F12,4)</f>
        <v>9944</v>
      </c>
      <c r="G12" s="9" t="str">
        <f>DEC2HEX('Game Dec'!G12,4)</f>
        <v>9945</v>
      </c>
      <c r="H12" s="10" t="str">
        <f>DEC2HEX('Game Dec'!H12,4)</f>
        <v>9946</v>
      </c>
      <c r="I12" s="10" t="str">
        <f>DEC2HEX('Game Dec'!I12,4)</f>
        <v>9947</v>
      </c>
      <c r="J12" s="9" t="str">
        <f>DEC2HEX('Game Dec'!J12,4)</f>
        <v>9948</v>
      </c>
      <c r="K12" s="9" t="str">
        <f>DEC2HEX('Game Dec'!K12,4)</f>
        <v>9949</v>
      </c>
      <c r="L12" s="10" t="str">
        <f>DEC2HEX('Game Dec'!L12,4)</f>
        <v>994A</v>
      </c>
      <c r="M12" s="10" t="str">
        <f>DEC2HEX('Game Dec'!M12,4)</f>
        <v>994B</v>
      </c>
      <c r="N12" s="9" t="str">
        <f>DEC2HEX('Game Dec'!N12,4)</f>
        <v>994C</v>
      </c>
      <c r="O12" s="9" t="str">
        <f>DEC2HEX('Game Dec'!O12,4)</f>
        <v>994D</v>
      </c>
      <c r="P12" s="10" t="str">
        <f>DEC2HEX('Game Dec'!P12,4)</f>
        <v>994E</v>
      </c>
      <c r="Q12" s="10" t="str">
        <f>DEC2HEX('Game Dec'!Q12,4)</f>
        <v>994F</v>
      </c>
      <c r="R12" s="9" t="str">
        <f>DEC2HEX('Game Dec'!R12,4)</f>
        <v>9950</v>
      </c>
      <c r="S12" s="9" t="str">
        <f>DEC2HEX('Game Dec'!S12,4)</f>
        <v>9951</v>
      </c>
      <c r="T12" s="10" t="str">
        <f>DEC2HEX('Game Dec'!T12,4)</f>
        <v>9952</v>
      </c>
      <c r="U12" s="10" t="str">
        <f>DEC2HEX('Game Dec'!U12,4)</f>
        <v>9953</v>
      </c>
    </row>
    <row r="13" spans="1:25" x14ac:dyDescent="0.25">
      <c r="A13" s="9">
        <v>11</v>
      </c>
      <c r="B13" s="9" t="str">
        <f>DEC2HEX('Game Dec'!B13,4)</f>
        <v>9960</v>
      </c>
      <c r="C13" s="9" t="str">
        <f>DEC2HEX('Game Dec'!C13,4)</f>
        <v>9961</v>
      </c>
      <c r="D13" s="10" t="str">
        <f>DEC2HEX('Game Dec'!D13,4)</f>
        <v>9962</v>
      </c>
      <c r="E13" s="10" t="str">
        <f>DEC2HEX('Game Dec'!E13,4)</f>
        <v>9963</v>
      </c>
      <c r="F13" s="9" t="str">
        <f>DEC2HEX('Game Dec'!F13,4)</f>
        <v>9964</v>
      </c>
      <c r="G13" s="9" t="str">
        <f>DEC2HEX('Game Dec'!G13,4)</f>
        <v>9965</v>
      </c>
      <c r="H13" s="10" t="str">
        <f>DEC2HEX('Game Dec'!H13,4)</f>
        <v>9966</v>
      </c>
      <c r="I13" s="10" t="str">
        <f>DEC2HEX('Game Dec'!I13,4)</f>
        <v>9967</v>
      </c>
      <c r="J13" s="9" t="str">
        <f>DEC2HEX('Game Dec'!J13,4)</f>
        <v>9968</v>
      </c>
      <c r="K13" s="9" t="str">
        <f>DEC2HEX('Game Dec'!K13,4)</f>
        <v>9969</v>
      </c>
      <c r="L13" s="10" t="str">
        <f>DEC2HEX('Game Dec'!L13,4)</f>
        <v>996A</v>
      </c>
      <c r="M13" s="10" t="str">
        <f>DEC2HEX('Game Dec'!M13,4)</f>
        <v>996B</v>
      </c>
      <c r="N13" s="9" t="str">
        <f>DEC2HEX('Game Dec'!N13,4)</f>
        <v>996C</v>
      </c>
      <c r="O13" s="9" t="str">
        <f>DEC2HEX('Game Dec'!O13,4)</f>
        <v>996D</v>
      </c>
      <c r="P13" s="10" t="str">
        <f>DEC2HEX('Game Dec'!P13,4)</f>
        <v>996E</v>
      </c>
      <c r="Q13" s="10" t="str">
        <f>DEC2HEX('Game Dec'!Q13,4)</f>
        <v>996F</v>
      </c>
      <c r="R13" s="9" t="str">
        <f>DEC2HEX('Game Dec'!R13,4)</f>
        <v>9970</v>
      </c>
      <c r="S13" s="9" t="str">
        <f>DEC2HEX('Game Dec'!S13,4)</f>
        <v>9971</v>
      </c>
      <c r="T13" s="10" t="str">
        <f>DEC2HEX('Game Dec'!T13,4)</f>
        <v>9972</v>
      </c>
      <c r="U13" s="10" t="str">
        <f>DEC2HEX('Game Dec'!U13,4)</f>
        <v>9973</v>
      </c>
    </row>
    <row r="14" spans="1:25" x14ac:dyDescent="0.25">
      <c r="A14" s="9">
        <v>12</v>
      </c>
      <c r="B14" s="10" t="str">
        <f>DEC2HEX('Game Dec'!B14,4)</f>
        <v>9980</v>
      </c>
      <c r="C14" s="10" t="str">
        <f>DEC2HEX('Game Dec'!C14,4)</f>
        <v>9981</v>
      </c>
      <c r="D14" s="9" t="str">
        <f>DEC2HEX('Game Dec'!D14,4)</f>
        <v>9982</v>
      </c>
      <c r="E14" s="9" t="str">
        <f>DEC2HEX('Game Dec'!E14,4)</f>
        <v>9983</v>
      </c>
      <c r="F14" s="10" t="str">
        <f>DEC2HEX('Game Dec'!F14,4)</f>
        <v>9984</v>
      </c>
      <c r="G14" s="10" t="str">
        <f>DEC2HEX('Game Dec'!G14,4)</f>
        <v>9985</v>
      </c>
      <c r="H14" s="9" t="str">
        <f>DEC2HEX('Game Dec'!H14,4)</f>
        <v>9986</v>
      </c>
      <c r="I14" s="9" t="str">
        <f>DEC2HEX('Game Dec'!I14,4)</f>
        <v>9987</v>
      </c>
      <c r="J14" s="10" t="str">
        <f>DEC2HEX('Game Dec'!J14,4)</f>
        <v>9988</v>
      </c>
      <c r="K14" s="10" t="str">
        <f>DEC2HEX('Game Dec'!K14,4)</f>
        <v>9989</v>
      </c>
      <c r="L14" s="9" t="str">
        <f>DEC2HEX('Game Dec'!L14,4)</f>
        <v>998A</v>
      </c>
      <c r="M14" s="9" t="str">
        <f>DEC2HEX('Game Dec'!M14,4)</f>
        <v>998B</v>
      </c>
      <c r="N14" s="10" t="str">
        <f>DEC2HEX('Game Dec'!N14,4)</f>
        <v>998C</v>
      </c>
      <c r="O14" s="10" t="str">
        <f>DEC2HEX('Game Dec'!O14,4)</f>
        <v>998D</v>
      </c>
      <c r="P14" s="9" t="str">
        <f>DEC2HEX('Game Dec'!P14,4)</f>
        <v>998E</v>
      </c>
      <c r="Q14" s="9" t="str">
        <f>DEC2HEX('Game Dec'!Q14,4)</f>
        <v>998F</v>
      </c>
      <c r="R14" s="10" t="str">
        <f>DEC2HEX('Game Dec'!R14,4)</f>
        <v>9990</v>
      </c>
      <c r="S14" s="10" t="str">
        <f>DEC2HEX('Game Dec'!S14,4)</f>
        <v>9991</v>
      </c>
      <c r="T14" s="9" t="str">
        <f>DEC2HEX('Game Dec'!T14,4)</f>
        <v>9992</v>
      </c>
      <c r="U14" s="9" t="str">
        <f>DEC2HEX('Game Dec'!U14,4)</f>
        <v>9993</v>
      </c>
    </row>
    <row r="15" spans="1:25" x14ac:dyDescent="0.25">
      <c r="A15" s="9">
        <v>13</v>
      </c>
      <c r="B15" s="10" t="str">
        <f>DEC2HEX('Game Dec'!B15,4)</f>
        <v>99A0</v>
      </c>
      <c r="C15" s="10" t="str">
        <f>DEC2HEX('Game Dec'!C15,4)</f>
        <v>99A1</v>
      </c>
      <c r="D15" s="9" t="str">
        <f>DEC2HEX('Game Dec'!D15,4)</f>
        <v>99A2</v>
      </c>
      <c r="E15" s="9" t="str">
        <f>DEC2HEX('Game Dec'!E15,4)</f>
        <v>99A3</v>
      </c>
      <c r="F15" s="10" t="str">
        <f>DEC2HEX('Game Dec'!F15,4)</f>
        <v>99A4</v>
      </c>
      <c r="G15" s="10" t="str">
        <f>DEC2HEX('Game Dec'!G15,4)</f>
        <v>99A5</v>
      </c>
      <c r="H15" s="9" t="str">
        <f>DEC2HEX('Game Dec'!H15,4)</f>
        <v>99A6</v>
      </c>
      <c r="I15" s="9" t="str">
        <f>DEC2HEX('Game Dec'!I15,4)</f>
        <v>99A7</v>
      </c>
      <c r="J15" s="10" t="str">
        <f>DEC2HEX('Game Dec'!J15,4)</f>
        <v>99A8</v>
      </c>
      <c r="K15" s="10" t="str">
        <f>DEC2HEX('Game Dec'!K15,4)</f>
        <v>99A9</v>
      </c>
      <c r="L15" s="9" t="str">
        <f>DEC2HEX('Game Dec'!L15,4)</f>
        <v>99AA</v>
      </c>
      <c r="M15" s="9" t="str">
        <f>DEC2HEX('Game Dec'!M15,4)</f>
        <v>99AB</v>
      </c>
      <c r="N15" s="10" t="str">
        <f>DEC2HEX('Game Dec'!N15,4)</f>
        <v>99AC</v>
      </c>
      <c r="O15" s="10" t="str">
        <f>DEC2HEX('Game Dec'!O15,4)</f>
        <v>99AD</v>
      </c>
      <c r="P15" s="9" t="str">
        <f>DEC2HEX('Game Dec'!P15,4)</f>
        <v>99AE</v>
      </c>
      <c r="Q15" s="9" t="str">
        <f>DEC2HEX('Game Dec'!Q15,4)</f>
        <v>99AF</v>
      </c>
      <c r="R15" s="10" t="str">
        <f>DEC2HEX('Game Dec'!R15,4)</f>
        <v>99B0</v>
      </c>
      <c r="S15" s="10" t="str">
        <f>DEC2HEX('Game Dec'!S15,4)</f>
        <v>99B1</v>
      </c>
      <c r="T15" s="9" t="str">
        <f>DEC2HEX('Game Dec'!T15,4)</f>
        <v>99B2</v>
      </c>
      <c r="U15" s="9" t="str">
        <f>DEC2HEX('Game Dec'!U15,4)</f>
        <v>99B3</v>
      </c>
    </row>
    <row r="16" spans="1:25" x14ac:dyDescent="0.25">
      <c r="A16" s="9">
        <v>14</v>
      </c>
      <c r="B16" s="9" t="str">
        <f>DEC2HEX('Game Dec'!B16,4)</f>
        <v>99C0</v>
      </c>
      <c r="C16" s="9" t="str">
        <f>DEC2HEX('Game Dec'!C16,4)</f>
        <v>99C1</v>
      </c>
      <c r="D16" s="10" t="str">
        <f>DEC2HEX('Game Dec'!D16,4)</f>
        <v>99C2</v>
      </c>
      <c r="E16" s="10" t="str">
        <f>DEC2HEX('Game Dec'!E16,4)</f>
        <v>99C3</v>
      </c>
      <c r="F16" s="9" t="str">
        <f>DEC2HEX('Game Dec'!F16,4)</f>
        <v>99C4</v>
      </c>
      <c r="G16" s="9" t="str">
        <f>DEC2HEX('Game Dec'!G16,4)</f>
        <v>99C5</v>
      </c>
      <c r="H16" s="10" t="str">
        <f>DEC2HEX('Game Dec'!H16,4)</f>
        <v>99C6</v>
      </c>
      <c r="I16" s="10" t="str">
        <f>DEC2HEX('Game Dec'!I16,4)</f>
        <v>99C7</v>
      </c>
      <c r="J16" s="9" t="str">
        <f>DEC2HEX('Game Dec'!J16,4)</f>
        <v>99C8</v>
      </c>
      <c r="K16" s="9" t="str">
        <f>DEC2HEX('Game Dec'!K16,4)</f>
        <v>99C9</v>
      </c>
      <c r="L16" s="10" t="str">
        <f>DEC2HEX('Game Dec'!L16,4)</f>
        <v>99CA</v>
      </c>
      <c r="M16" s="10" t="str">
        <f>DEC2HEX('Game Dec'!M16,4)</f>
        <v>99CB</v>
      </c>
      <c r="N16" s="9" t="str">
        <f>DEC2HEX('Game Dec'!N16,4)</f>
        <v>99CC</v>
      </c>
      <c r="O16" s="9" t="str">
        <f>DEC2HEX('Game Dec'!O16,4)</f>
        <v>99CD</v>
      </c>
      <c r="P16" s="10" t="str">
        <f>DEC2HEX('Game Dec'!P16,4)</f>
        <v>99CE</v>
      </c>
      <c r="Q16" s="10" t="str">
        <f>DEC2HEX('Game Dec'!Q16,4)</f>
        <v>99CF</v>
      </c>
      <c r="R16" s="9" t="str">
        <f>DEC2HEX('Game Dec'!R16,4)</f>
        <v>99D0</v>
      </c>
      <c r="S16" s="9" t="str">
        <f>DEC2HEX('Game Dec'!S16,4)</f>
        <v>99D1</v>
      </c>
      <c r="T16" s="10" t="str">
        <f>DEC2HEX('Game Dec'!T16,4)</f>
        <v>99D2</v>
      </c>
      <c r="U16" s="10" t="str">
        <f>DEC2HEX('Game Dec'!U16,4)</f>
        <v>99D3</v>
      </c>
    </row>
    <row r="17" spans="1:21" x14ac:dyDescent="0.25">
      <c r="A17" s="9">
        <v>15</v>
      </c>
      <c r="B17" s="9" t="str">
        <f>DEC2HEX('Game Dec'!B17,4)</f>
        <v>99E0</v>
      </c>
      <c r="C17" s="9" t="str">
        <f>DEC2HEX('Game Dec'!C17,4)</f>
        <v>99E1</v>
      </c>
      <c r="D17" s="10" t="str">
        <f>DEC2HEX('Game Dec'!D17,4)</f>
        <v>99E2</v>
      </c>
      <c r="E17" s="10" t="str">
        <f>DEC2HEX('Game Dec'!E17,4)</f>
        <v>99E3</v>
      </c>
      <c r="F17" s="9" t="str">
        <f>DEC2HEX('Game Dec'!F17,4)</f>
        <v>99E4</v>
      </c>
      <c r="G17" s="9" t="str">
        <f>DEC2HEX('Game Dec'!G17,4)</f>
        <v>99E5</v>
      </c>
      <c r="H17" s="10" t="str">
        <f>DEC2HEX('Game Dec'!H17,4)</f>
        <v>99E6</v>
      </c>
      <c r="I17" s="10" t="str">
        <f>DEC2HEX('Game Dec'!I17,4)</f>
        <v>99E7</v>
      </c>
      <c r="J17" s="9" t="str">
        <f>DEC2HEX('Game Dec'!J17,4)</f>
        <v>99E8</v>
      </c>
      <c r="K17" s="9" t="str">
        <f>DEC2HEX('Game Dec'!K17,4)</f>
        <v>99E9</v>
      </c>
      <c r="L17" s="10" t="str">
        <f>DEC2HEX('Game Dec'!L17,4)</f>
        <v>99EA</v>
      </c>
      <c r="M17" s="10" t="str">
        <f>DEC2HEX('Game Dec'!M17,4)</f>
        <v>99EB</v>
      </c>
      <c r="N17" s="9" t="str">
        <f>DEC2HEX('Game Dec'!N17,4)</f>
        <v>99EC</v>
      </c>
      <c r="O17" s="9" t="str">
        <f>DEC2HEX('Game Dec'!O17,4)</f>
        <v>99ED</v>
      </c>
      <c r="P17" s="10" t="str">
        <f>DEC2HEX('Game Dec'!P17,4)</f>
        <v>99EE</v>
      </c>
      <c r="Q17" s="10" t="str">
        <f>DEC2HEX('Game Dec'!Q17,4)</f>
        <v>99EF</v>
      </c>
      <c r="R17" s="9" t="str">
        <f>DEC2HEX('Game Dec'!R17,4)</f>
        <v>99F0</v>
      </c>
      <c r="S17" s="9" t="str">
        <f>DEC2HEX('Game Dec'!S17,4)</f>
        <v>99F1</v>
      </c>
      <c r="T17" s="10" t="str">
        <f>DEC2HEX('Game Dec'!T17,4)</f>
        <v>99F2</v>
      </c>
      <c r="U17" s="10" t="str">
        <f>DEC2HEX('Game Dec'!U17,4)</f>
        <v>99F3</v>
      </c>
    </row>
    <row r="18" spans="1:21" x14ac:dyDescent="0.25">
      <c r="A18" s="9">
        <v>16</v>
      </c>
      <c r="B18" s="10" t="str">
        <f>DEC2HEX('Game Dec'!B18,4)</f>
        <v>9A00</v>
      </c>
      <c r="C18" s="10" t="str">
        <f>DEC2HEX('Game Dec'!C18,4)</f>
        <v>9A01</v>
      </c>
      <c r="D18" s="9" t="str">
        <f>DEC2HEX('Game Dec'!D18,4)</f>
        <v>9A02</v>
      </c>
      <c r="E18" s="9" t="str">
        <f>DEC2HEX('Game Dec'!E18,4)</f>
        <v>9A03</v>
      </c>
      <c r="F18" s="10" t="str">
        <f>DEC2HEX('Game Dec'!F18,4)</f>
        <v>9A04</v>
      </c>
      <c r="G18" s="10" t="str">
        <f>DEC2HEX('Game Dec'!G18,4)</f>
        <v>9A05</v>
      </c>
      <c r="H18" s="9" t="str">
        <f>DEC2HEX('Game Dec'!H18,4)</f>
        <v>9A06</v>
      </c>
      <c r="I18" s="9" t="str">
        <f>DEC2HEX('Game Dec'!I18,4)</f>
        <v>9A07</v>
      </c>
      <c r="J18" s="10" t="str">
        <f>DEC2HEX('Game Dec'!J18,4)</f>
        <v>9A08</v>
      </c>
      <c r="K18" s="10" t="str">
        <f>DEC2HEX('Game Dec'!K18,4)</f>
        <v>9A09</v>
      </c>
      <c r="L18" s="9" t="str">
        <f>DEC2HEX('Game Dec'!L18,4)</f>
        <v>9A0A</v>
      </c>
      <c r="M18" s="9" t="str">
        <f>DEC2HEX('Game Dec'!M18,4)</f>
        <v>9A0B</v>
      </c>
      <c r="N18" s="10" t="str">
        <f>DEC2HEX('Game Dec'!N18,4)</f>
        <v>9A0C</v>
      </c>
      <c r="O18" s="10" t="str">
        <f>DEC2HEX('Game Dec'!O18,4)</f>
        <v>9A0D</v>
      </c>
      <c r="P18" s="9" t="str">
        <f>DEC2HEX('Game Dec'!P18,4)</f>
        <v>9A0E</v>
      </c>
      <c r="Q18" s="9" t="str">
        <f>DEC2HEX('Game Dec'!Q18,4)</f>
        <v>9A0F</v>
      </c>
      <c r="R18" s="10" t="str">
        <f>DEC2HEX('Game Dec'!R18,4)</f>
        <v>9A10</v>
      </c>
      <c r="S18" s="10" t="str">
        <f>DEC2HEX('Game Dec'!S18,4)</f>
        <v>9A11</v>
      </c>
      <c r="T18" s="9" t="str">
        <f>DEC2HEX('Game Dec'!T18,4)</f>
        <v>9A12</v>
      </c>
      <c r="U18" s="9" t="str">
        <f>DEC2HEX('Game Dec'!U18,4)</f>
        <v>9A13</v>
      </c>
    </row>
    <row r="19" spans="1:21" x14ac:dyDescent="0.25">
      <c r="A19" s="9">
        <v>17</v>
      </c>
      <c r="B19" s="10" t="str">
        <f>DEC2HEX('Game Dec'!B19,4)</f>
        <v>9A20</v>
      </c>
      <c r="C19" s="10" t="str">
        <f>DEC2HEX('Game Dec'!C19,4)</f>
        <v>9A21</v>
      </c>
      <c r="D19" s="9" t="str">
        <f>DEC2HEX('Game Dec'!D19,4)</f>
        <v>9A22</v>
      </c>
      <c r="E19" s="9" t="str">
        <f>DEC2HEX('Game Dec'!E19,4)</f>
        <v>9A23</v>
      </c>
      <c r="F19" s="10" t="str">
        <f>DEC2HEX('Game Dec'!F19,4)</f>
        <v>9A24</v>
      </c>
      <c r="G19" s="10" t="str">
        <f>DEC2HEX('Game Dec'!G19,4)</f>
        <v>9A25</v>
      </c>
      <c r="H19" s="9" t="str">
        <f>DEC2HEX('Game Dec'!H19,4)</f>
        <v>9A26</v>
      </c>
      <c r="I19" s="9" t="str">
        <f>DEC2HEX('Game Dec'!I19,4)</f>
        <v>9A27</v>
      </c>
      <c r="J19" s="10" t="str">
        <f>DEC2HEX('Game Dec'!J19,4)</f>
        <v>9A28</v>
      </c>
      <c r="K19" s="10" t="str">
        <f>DEC2HEX('Game Dec'!K19,4)</f>
        <v>9A29</v>
      </c>
      <c r="L19" s="9" t="str">
        <f>DEC2HEX('Game Dec'!L19,4)</f>
        <v>9A2A</v>
      </c>
      <c r="M19" s="9" t="str">
        <f>DEC2HEX('Game Dec'!M19,4)</f>
        <v>9A2B</v>
      </c>
      <c r="N19" s="10" t="str">
        <f>DEC2HEX('Game Dec'!N19,4)</f>
        <v>9A2C</v>
      </c>
      <c r="O19" s="10" t="str">
        <f>DEC2HEX('Game Dec'!O19,4)</f>
        <v>9A2D</v>
      </c>
      <c r="P19" s="9" t="str">
        <f>DEC2HEX('Game Dec'!P19,4)</f>
        <v>9A2E</v>
      </c>
      <c r="Q19" s="9" t="str">
        <f>DEC2HEX('Game Dec'!Q19,4)</f>
        <v>9A2F</v>
      </c>
      <c r="R19" s="10" t="str">
        <f>DEC2HEX('Game Dec'!R19,4)</f>
        <v>9A30</v>
      </c>
      <c r="S19" s="10" t="str">
        <f>DEC2HEX('Game Dec'!S19,4)</f>
        <v>9A31</v>
      </c>
      <c r="T19" s="9" t="str">
        <f>DEC2HEX('Game Dec'!T19,4)</f>
        <v>9A32</v>
      </c>
      <c r="U19" s="9" t="str">
        <f>DEC2HEX('Game Dec'!U19,4)</f>
        <v>9A33</v>
      </c>
    </row>
    <row r="20" spans="1:21" s="19" customFormat="1" x14ac:dyDescent="0.25"/>
    <row r="21" spans="1:21" s="19" customFormat="1" x14ac:dyDescent="0.25"/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22"/>
  <sheetViews>
    <sheetView workbookViewId="0"/>
  </sheetViews>
  <sheetFormatPr defaultRowHeight="15" x14ac:dyDescent="0.25"/>
  <cols>
    <col min="1" max="1" width="3" bestFit="1" customWidth="1"/>
    <col min="2" max="21" width="6" bestFit="1" customWidth="1"/>
  </cols>
  <sheetData>
    <row r="1" spans="1:22" x14ac:dyDescent="0.25">
      <c r="A1" t="s">
        <v>21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 s="9">
        <v>9</v>
      </c>
      <c r="L1" s="9">
        <v>10</v>
      </c>
      <c r="M1" s="9">
        <v>11</v>
      </c>
      <c r="N1">
        <v>12</v>
      </c>
      <c r="O1" s="9">
        <v>13</v>
      </c>
      <c r="P1" s="9">
        <v>14</v>
      </c>
      <c r="Q1" s="9">
        <v>15</v>
      </c>
      <c r="R1" s="9">
        <v>16</v>
      </c>
      <c r="S1" s="9">
        <v>17</v>
      </c>
      <c r="T1" s="9">
        <v>18</v>
      </c>
      <c r="U1" s="9">
        <v>19</v>
      </c>
      <c r="V1" s="9"/>
    </row>
    <row r="2" spans="1:22" x14ac:dyDescent="0.25">
      <c r="A2">
        <v>0</v>
      </c>
      <c r="B2">
        <v>38912</v>
      </c>
      <c r="C2" s="9">
        <f>B2+1</f>
        <v>38913</v>
      </c>
      <c r="D2" s="9">
        <f t="shared" ref="D2:U5" si="0">C2+1</f>
        <v>38914</v>
      </c>
      <c r="E2" s="9">
        <f t="shared" si="0"/>
        <v>38915</v>
      </c>
      <c r="F2" s="9">
        <f t="shared" si="0"/>
        <v>38916</v>
      </c>
      <c r="G2" s="9">
        <f t="shared" si="0"/>
        <v>38917</v>
      </c>
      <c r="H2" s="9">
        <f t="shared" si="0"/>
        <v>38918</v>
      </c>
      <c r="I2" s="9">
        <f t="shared" si="0"/>
        <v>38919</v>
      </c>
      <c r="J2" s="9">
        <f t="shared" si="0"/>
        <v>38920</v>
      </c>
      <c r="K2" s="9">
        <f t="shared" si="0"/>
        <v>38921</v>
      </c>
      <c r="L2" s="9">
        <f t="shared" si="0"/>
        <v>38922</v>
      </c>
      <c r="M2" s="9">
        <f t="shared" si="0"/>
        <v>38923</v>
      </c>
      <c r="N2" s="9">
        <f t="shared" si="0"/>
        <v>38924</v>
      </c>
      <c r="O2" s="9">
        <f t="shared" si="0"/>
        <v>38925</v>
      </c>
      <c r="P2" s="9">
        <f t="shared" si="0"/>
        <v>38926</v>
      </c>
      <c r="Q2" s="9">
        <f t="shared" si="0"/>
        <v>38927</v>
      </c>
      <c r="R2" s="9">
        <f t="shared" si="0"/>
        <v>38928</v>
      </c>
      <c r="S2" s="9">
        <f t="shared" si="0"/>
        <v>38929</v>
      </c>
      <c r="T2" s="9">
        <f t="shared" si="0"/>
        <v>38930</v>
      </c>
      <c r="U2" s="9">
        <f t="shared" si="0"/>
        <v>38931</v>
      </c>
      <c r="V2" s="9"/>
    </row>
    <row r="3" spans="1:22" x14ac:dyDescent="0.25">
      <c r="A3">
        <v>1</v>
      </c>
      <c r="B3" s="9">
        <f>B2+32</f>
        <v>38944</v>
      </c>
      <c r="C3" s="9">
        <f t="shared" ref="C3:R5" si="1">B3+1</f>
        <v>38945</v>
      </c>
      <c r="D3" s="9">
        <f t="shared" si="1"/>
        <v>38946</v>
      </c>
      <c r="E3" s="9">
        <f t="shared" si="1"/>
        <v>38947</v>
      </c>
      <c r="F3" s="9">
        <f t="shared" si="1"/>
        <v>38948</v>
      </c>
      <c r="G3" s="9">
        <f t="shared" si="1"/>
        <v>38949</v>
      </c>
      <c r="H3" s="9">
        <f t="shared" si="1"/>
        <v>38950</v>
      </c>
      <c r="I3" s="9">
        <f t="shared" si="1"/>
        <v>38951</v>
      </c>
      <c r="J3" s="9">
        <f t="shared" si="1"/>
        <v>38952</v>
      </c>
      <c r="K3" s="9">
        <f t="shared" si="1"/>
        <v>38953</v>
      </c>
      <c r="L3" s="9">
        <f t="shared" si="1"/>
        <v>38954</v>
      </c>
      <c r="M3" s="9">
        <f t="shared" si="1"/>
        <v>38955</v>
      </c>
      <c r="N3" s="9">
        <f t="shared" si="1"/>
        <v>38956</v>
      </c>
      <c r="O3" s="9">
        <f t="shared" si="1"/>
        <v>38957</v>
      </c>
      <c r="P3" s="9">
        <f t="shared" si="1"/>
        <v>38958</v>
      </c>
      <c r="Q3" s="9">
        <f t="shared" si="1"/>
        <v>38959</v>
      </c>
      <c r="R3" s="9">
        <f t="shared" si="1"/>
        <v>38960</v>
      </c>
      <c r="S3" s="9">
        <f t="shared" si="0"/>
        <v>38961</v>
      </c>
      <c r="T3" s="9">
        <f t="shared" si="0"/>
        <v>38962</v>
      </c>
      <c r="U3" s="9">
        <f t="shared" si="0"/>
        <v>38963</v>
      </c>
    </row>
    <row r="4" spans="1:22" x14ac:dyDescent="0.25">
      <c r="A4">
        <v>2</v>
      </c>
      <c r="B4" s="9">
        <f>B3+32</f>
        <v>38976</v>
      </c>
      <c r="C4" s="9">
        <f t="shared" si="1"/>
        <v>38977</v>
      </c>
      <c r="D4" s="9">
        <f t="shared" si="0"/>
        <v>38978</v>
      </c>
      <c r="E4" s="9">
        <f t="shared" si="0"/>
        <v>38979</v>
      </c>
      <c r="F4" s="9">
        <f t="shared" si="0"/>
        <v>38980</v>
      </c>
      <c r="G4" s="9">
        <f t="shared" si="0"/>
        <v>38981</v>
      </c>
      <c r="H4" s="9">
        <f t="shared" si="0"/>
        <v>38982</v>
      </c>
      <c r="I4" s="9">
        <f t="shared" si="0"/>
        <v>38983</v>
      </c>
      <c r="J4" s="9">
        <f t="shared" si="0"/>
        <v>38984</v>
      </c>
      <c r="K4" s="9">
        <f t="shared" si="0"/>
        <v>38985</v>
      </c>
      <c r="L4" s="9">
        <f t="shared" si="0"/>
        <v>38986</v>
      </c>
      <c r="M4" s="9">
        <f t="shared" si="0"/>
        <v>38987</v>
      </c>
      <c r="N4" s="9">
        <f t="shared" si="0"/>
        <v>38988</v>
      </c>
      <c r="O4" s="9">
        <f t="shared" si="0"/>
        <v>38989</v>
      </c>
      <c r="P4" s="9">
        <f t="shared" si="0"/>
        <v>38990</v>
      </c>
      <c r="Q4" s="9">
        <f t="shared" si="0"/>
        <v>38991</v>
      </c>
      <c r="R4" s="9">
        <f t="shared" si="0"/>
        <v>38992</v>
      </c>
      <c r="S4" s="9">
        <f t="shared" si="0"/>
        <v>38993</v>
      </c>
      <c r="T4" s="9">
        <f t="shared" si="0"/>
        <v>38994</v>
      </c>
      <c r="U4" s="9">
        <f t="shared" si="0"/>
        <v>38995</v>
      </c>
    </row>
    <row r="5" spans="1:22" x14ac:dyDescent="0.25">
      <c r="A5">
        <v>3</v>
      </c>
      <c r="B5" s="9">
        <f t="shared" ref="B5:B21" si="2">B4+32</f>
        <v>39008</v>
      </c>
      <c r="C5" s="9">
        <f t="shared" si="1"/>
        <v>39009</v>
      </c>
      <c r="D5" s="9">
        <f t="shared" si="0"/>
        <v>39010</v>
      </c>
      <c r="E5" s="9">
        <f t="shared" si="0"/>
        <v>39011</v>
      </c>
      <c r="F5" s="9">
        <f t="shared" si="0"/>
        <v>39012</v>
      </c>
      <c r="G5" s="9">
        <f t="shared" si="0"/>
        <v>39013</v>
      </c>
      <c r="H5" s="9">
        <f t="shared" si="0"/>
        <v>39014</v>
      </c>
      <c r="I5" s="9">
        <f t="shared" si="0"/>
        <v>39015</v>
      </c>
      <c r="J5" s="9">
        <f t="shared" si="0"/>
        <v>39016</v>
      </c>
      <c r="K5" s="9">
        <f t="shared" si="0"/>
        <v>39017</v>
      </c>
      <c r="L5" s="9">
        <f t="shared" si="0"/>
        <v>39018</v>
      </c>
      <c r="M5" s="9">
        <f t="shared" si="0"/>
        <v>39019</v>
      </c>
      <c r="N5" s="9">
        <f t="shared" si="0"/>
        <v>39020</v>
      </c>
      <c r="O5" s="9">
        <f t="shared" si="0"/>
        <v>39021</v>
      </c>
      <c r="P5" s="9">
        <f t="shared" si="0"/>
        <v>39022</v>
      </c>
      <c r="Q5" s="9">
        <f t="shared" si="0"/>
        <v>39023</v>
      </c>
      <c r="R5" s="9">
        <f t="shared" si="0"/>
        <v>39024</v>
      </c>
      <c r="S5" s="9">
        <f t="shared" si="0"/>
        <v>39025</v>
      </c>
      <c r="T5" s="9">
        <f t="shared" si="0"/>
        <v>39026</v>
      </c>
      <c r="U5" s="9">
        <f t="shared" si="0"/>
        <v>39027</v>
      </c>
    </row>
    <row r="6" spans="1:22" x14ac:dyDescent="0.25">
      <c r="A6">
        <v>4</v>
      </c>
      <c r="B6" s="9">
        <f t="shared" si="2"/>
        <v>39040</v>
      </c>
      <c r="C6" s="9">
        <f t="shared" ref="C6:U6" si="3">B6+1</f>
        <v>39041</v>
      </c>
      <c r="D6" s="9">
        <f t="shared" si="3"/>
        <v>39042</v>
      </c>
      <c r="E6" s="9">
        <f t="shared" si="3"/>
        <v>39043</v>
      </c>
      <c r="F6" s="9">
        <f t="shared" si="3"/>
        <v>39044</v>
      </c>
      <c r="G6" s="9">
        <f t="shared" si="3"/>
        <v>39045</v>
      </c>
      <c r="H6" s="9">
        <f t="shared" si="3"/>
        <v>39046</v>
      </c>
      <c r="I6" s="9">
        <f t="shared" si="3"/>
        <v>39047</v>
      </c>
      <c r="J6" s="9">
        <f t="shared" si="3"/>
        <v>39048</v>
      </c>
      <c r="K6" s="9">
        <f t="shared" si="3"/>
        <v>39049</v>
      </c>
      <c r="L6" s="9">
        <f t="shared" si="3"/>
        <v>39050</v>
      </c>
      <c r="M6" s="9">
        <f t="shared" si="3"/>
        <v>39051</v>
      </c>
      <c r="N6" s="9">
        <f t="shared" si="3"/>
        <v>39052</v>
      </c>
      <c r="O6" s="9">
        <f t="shared" si="3"/>
        <v>39053</v>
      </c>
      <c r="P6" s="9">
        <f t="shared" si="3"/>
        <v>39054</v>
      </c>
      <c r="Q6" s="9">
        <f t="shared" si="3"/>
        <v>39055</v>
      </c>
      <c r="R6" s="9">
        <f t="shared" si="3"/>
        <v>39056</v>
      </c>
      <c r="S6" s="9">
        <f t="shared" si="3"/>
        <v>39057</v>
      </c>
      <c r="T6" s="9">
        <f t="shared" si="3"/>
        <v>39058</v>
      </c>
      <c r="U6" s="9">
        <f t="shared" si="3"/>
        <v>39059</v>
      </c>
    </row>
    <row r="7" spans="1:22" x14ac:dyDescent="0.25">
      <c r="A7">
        <v>5</v>
      </c>
      <c r="B7" s="9">
        <f t="shared" si="2"/>
        <v>39072</v>
      </c>
      <c r="C7" s="9">
        <f t="shared" ref="C7:U7" si="4">B7+1</f>
        <v>39073</v>
      </c>
      <c r="D7" s="9">
        <f t="shared" si="4"/>
        <v>39074</v>
      </c>
      <c r="E7" s="9">
        <f t="shared" si="4"/>
        <v>39075</v>
      </c>
      <c r="F7" s="9">
        <f t="shared" si="4"/>
        <v>39076</v>
      </c>
      <c r="G7" s="9">
        <f t="shared" si="4"/>
        <v>39077</v>
      </c>
      <c r="H7" s="9">
        <f t="shared" si="4"/>
        <v>39078</v>
      </c>
      <c r="I7" s="9">
        <f t="shared" si="4"/>
        <v>39079</v>
      </c>
      <c r="J7" s="9">
        <f t="shared" si="4"/>
        <v>39080</v>
      </c>
      <c r="K7" s="9">
        <f t="shared" si="4"/>
        <v>39081</v>
      </c>
      <c r="L7" s="9">
        <f t="shared" si="4"/>
        <v>39082</v>
      </c>
      <c r="M7" s="9">
        <f t="shared" si="4"/>
        <v>39083</v>
      </c>
      <c r="N7" s="9">
        <f t="shared" si="4"/>
        <v>39084</v>
      </c>
      <c r="O7" s="9">
        <f t="shared" si="4"/>
        <v>39085</v>
      </c>
      <c r="P7" s="9">
        <f t="shared" si="4"/>
        <v>39086</v>
      </c>
      <c r="Q7" s="9">
        <f t="shared" si="4"/>
        <v>39087</v>
      </c>
      <c r="R7" s="9">
        <f t="shared" si="4"/>
        <v>39088</v>
      </c>
      <c r="S7" s="9">
        <f t="shared" si="4"/>
        <v>39089</v>
      </c>
      <c r="T7" s="9">
        <f t="shared" si="4"/>
        <v>39090</v>
      </c>
      <c r="U7" s="9">
        <f t="shared" si="4"/>
        <v>39091</v>
      </c>
    </row>
    <row r="8" spans="1:22" x14ac:dyDescent="0.25">
      <c r="A8" s="9">
        <v>6</v>
      </c>
      <c r="B8" s="9">
        <f t="shared" si="2"/>
        <v>39104</v>
      </c>
      <c r="C8" s="9">
        <f t="shared" ref="C8:U8" si="5">B8+1</f>
        <v>39105</v>
      </c>
      <c r="D8" s="9">
        <f t="shared" si="5"/>
        <v>39106</v>
      </c>
      <c r="E8" s="9">
        <f t="shared" si="5"/>
        <v>39107</v>
      </c>
      <c r="F8" s="9">
        <f t="shared" si="5"/>
        <v>39108</v>
      </c>
      <c r="G8" s="9">
        <f t="shared" si="5"/>
        <v>39109</v>
      </c>
      <c r="H8" s="9">
        <f t="shared" si="5"/>
        <v>39110</v>
      </c>
      <c r="I8" s="9">
        <f t="shared" si="5"/>
        <v>39111</v>
      </c>
      <c r="J8" s="9">
        <f t="shared" si="5"/>
        <v>39112</v>
      </c>
      <c r="K8" s="9">
        <f t="shared" si="5"/>
        <v>39113</v>
      </c>
      <c r="L8" s="9">
        <f t="shared" si="5"/>
        <v>39114</v>
      </c>
      <c r="M8" s="9">
        <f t="shared" si="5"/>
        <v>39115</v>
      </c>
      <c r="N8" s="9">
        <f t="shared" si="5"/>
        <v>39116</v>
      </c>
      <c r="O8" s="9">
        <f t="shared" si="5"/>
        <v>39117</v>
      </c>
      <c r="P8" s="9">
        <f t="shared" si="5"/>
        <v>39118</v>
      </c>
      <c r="Q8" s="9">
        <f t="shared" si="5"/>
        <v>39119</v>
      </c>
      <c r="R8" s="9">
        <f t="shared" si="5"/>
        <v>39120</v>
      </c>
      <c r="S8" s="9">
        <f t="shared" si="5"/>
        <v>39121</v>
      </c>
      <c r="T8" s="9">
        <f t="shared" si="5"/>
        <v>39122</v>
      </c>
      <c r="U8" s="9">
        <f t="shared" si="5"/>
        <v>39123</v>
      </c>
    </row>
    <row r="9" spans="1:22" x14ac:dyDescent="0.25">
      <c r="A9" s="9">
        <v>7</v>
      </c>
      <c r="B9" s="9">
        <f t="shared" si="2"/>
        <v>39136</v>
      </c>
      <c r="C9" s="9">
        <f t="shared" ref="C9:U9" si="6">B9+1</f>
        <v>39137</v>
      </c>
      <c r="D9" s="9">
        <f t="shared" si="6"/>
        <v>39138</v>
      </c>
      <c r="E9" s="9">
        <f t="shared" si="6"/>
        <v>39139</v>
      </c>
      <c r="F9" s="9">
        <f t="shared" si="6"/>
        <v>39140</v>
      </c>
      <c r="G9" s="9">
        <f t="shared" si="6"/>
        <v>39141</v>
      </c>
      <c r="H9" s="9">
        <f t="shared" si="6"/>
        <v>39142</v>
      </c>
      <c r="I9" s="9">
        <f t="shared" si="6"/>
        <v>39143</v>
      </c>
      <c r="J9" s="9">
        <f t="shared" si="6"/>
        <v>39144</v>
      </c>
      <c r="K9" s="9">
        <f t="shared" si="6"/>
        <v>39145</v>
      </c>
      <c r="L9" s="9">
        <f t="shared" si="6"/>
        <v>39146</v>
      </c>
      <c r="M9" s="9">
        <f t="shared" si="6"/>
        <v>39147</v>
      </c>
      <c r="N9" s="9">
        <f t="shared" si="6"/>
        <v>39148</v>
      </c>
      <c r="O9" s="9">
        <f t="shared" si="6"/>
        <v>39149</v>
      </c>
      <c r="P9" s="9">
        <f t="shared" si="6"/>
        <v>39150</v>
      </c>
      <c r="Q9" s="9">
        <f t="shared" si="6"/>
        <v>39151</v>
      </c>
      <c r="R9" s="9">
        <f t="shared" si="6"/>
        <v>39152</v>
      </c>
      <c r="S9" s="9">
        <f t="shared" si="6"/>
        <v>39153</v>
      </c>
      <c r="T9" s="9">
        <f t="shared" si="6"/>
        <v>39154</v>
      </c>
      <c r="U9" s="9">
        <f t="shared" si="6"/>
        <v>39155</v>
      </c>
    </row>
    <row r="10" spans="1:22" x14ac:dyDescent="0.25">
      <c r="A10" s="9">
        <v>8</v>
      </c>
      <c r="B10" s="9">
        <f t="shared" si="2"/>
        <v>39168</v>
      </c>
      <c r="C10" s="9">
        <f t="shared" ref="C10:U10" si="7">B10+1</f>
        <v>39169</v>
      </c>
      <c r="D10" s="9">
        <f t="shared" si="7"/>
        <v>39170</v>
      </c>
      <c r="E10" s="9">
        <f t="shared" si="7"/>
        <v>39171</v>
      </c>
      <c r="F10" s="9">
        <f t="shared" si="7"/>
        <v>39172</v>
      </c>
      <c r="G10" s="9">
        <f t="shared" si="7"/>
        <v>39173</v>
      </c>
      <c r="H10" s="9">
        <f t="shared" si="7"/>
        <v>39174</v>
      </c>
      <c r="I10" s="9">
        <f t="shared" si="7"/>
        <v>39175</v>
      </c>
      <c r="J10" s="9">
        <f t="shared" si="7"/>
        <v>39176</v>
      </c>
      <c r="K10" s="9">
        <f t="shared" si="7"/>
        <v>39177</v>
      </c>
      <c r="L10" s="9">
        <f t="shared" si="7"/>
        <v>39178</v>
      </c>
      <c r="M10" s="9">
        <f t="shared" si="7"/>
        <v>39179</v>
      </c>
      <c r="N10" s="9">
        <f t="shared" si="7"/>
        <v>39180</v>
      </c>
      <c r="O10" s="9">
        <f t="shared" si="7"/>
        <v>39181</v>
      </c>
      <c r="P10" s="9">
        <f t="shared" si="7"/>
        <v>39182</v>
      </c>
      <c r="Q10" s="9">
        <f t="shared" si="7"/>
        <v>39183</v>
      </c>
      <c r="R10" s="9">
        <f t="shared" si="7"/>
        <v>39184</v>
      </c>
      <c r="S10" s="9">
        <f t="shared" si="7"/>
        <v>39185</v>
      </c>
      <c r="T10" s="9">
        <f t="shared" si="7"/>
        <v>39186</v>
      </c>
      <c r="U10" s="9">
        <f t="shared" si="7"/>
        <v>39187</v>
      </c>
    </row>
    <row r="11" spans="1:22" x14ac:dyDescent="0.25">
      <c r="A11" s="9">
        <v>9</v>
      </c>
      <c r="B11" s="9">
        <f t="shared" si="2"/>
        <v>39200</v>
      </c>
      <c r="C11" s="9">
        <f t="shared" ref="C11:U11" si="8">B11+1</f>
        <v>39201</v>
      </c>
      <c r="D11" s="9">
        <f t="shared" si="8"/>
        <v>39202</v>
      </c>
      <c r="E11" s="9">
        <f t="shared" si="8"/>
        <v>39203</v>
      </c>
      <c r="F11" s="9">
        <f t="shared" si="8"/>
        <v>39204</v>
      </c>
      <c r="G11" s="9">
        <f t="shared" si="8"/>
        <v>39205</v>
      </c>
      <c r="H11" s="9">
        <f t="shared" si="8"/>
        <v>39206</v>
      </c>
      <c r="I11" s="9">
        <f t="shared" si="8"/>
        <v>39207</v>
      </c>
      <c r="J11" s="9">
        <f t="shared" si="8"/>
        <v>39208</v>
      </c>
      <c r="K11" s="9">
        <f t="shared" si="8"/>
        <v>39209</v>
      </c>
      <c r="L11" s="9">
        <f t="shared" si="8"/>
        <v>39210</v>
      </c>
      <c r="M11" s="9">
        <f t="shared" si="8"/>
        <v>39211</v>
      </c>
      <c r="N11" s="9">
        <f t="shared" si="8"/>
        <v>39212</v>
      </c>
      <c r="O11" s="9">
        <f t="shared" si="8"/>
        <v>39213</v>
      </c>
      <c r="P11" s="9">
        <f t="shared" si="8"/>
        <v>39214</v>
      </c>
      <c r="Q11" s="9">
        <f t="shared" si="8"/>
        <v>39215</v>
      </c>
      <c r="R11" s="9">
        <f t="shared" si="8"/>
        <v>39216</v>
      </c>
      <c r="S11" s="9">
        <f t="shared" si="8"/>
        <v>39217</v>
      </c>
      <c r="T11" s="9">
        <f t="shared" si="8"/>
        <v>39218</v>
      </c>
      <c r="U11" s="9">
        <f t="shared" si="8"/>
        <v>39219</v>
      </c>
    </row>
    <row r="12" spans="1:22" x14ac:dyDescent="0.25">
      <c r="A12" s="9">
        <v>10</v>
      </c>
      <c r="B12" s="9">
        <f t="shared" si="2"/>
        <v>39232</v>
      </c>
      <c r="C12" s="9">
        <f t="shared" ref="C12:U12" si="9">B12+1</f>
        <v>39233</v>
      </c>
      <c r="D12" s="9">
        <f t="shared" si="9"/>
        <v>39234</v>
      </c>
      <c r="E12" s="9">
        <f t="shared" si="9"/>
        <v>39235</v>
      </c>
      <c r="F12" s="9">
        <f t="shared" si="9"/>
        <v>39236</v>
      </c>
      <c r="G12" s="9">
        <f t="shared" si="9"/>
        <v>39237</v>
      </c>
      <c r="H12" s="9">
        <f t="shared" si="9"/>
        <v>39238</v>
      </c>
      <c r="I12" s="9">
        <f t="shared" si="9"/>
        <v>39239</v>
      </c>
      <c r="J12" s="9">
        <f t="shared" si="9"/>
        <v>39240</v>
      </c>
      <c r="K12" s="9">
        <f t="shared" si="9"/>
        <v>39241</v>
      </c>
      <c r="L12" s="9">
        <f t="shared" si="9"/>
        <v>39242</v>
      </c>
      <c r="M12" s="9">
        <f t="shared" si="9"/>
        <v>39243</v>
      </c>
      <c r="N12" s="9">
        <f t="shared" si="9"/>
        <v>39244</v>
      </c>
      <c r="O12" s="9">
        <f t="shared" si="9"/>
        <v>39245</v>
      </c>
      <c r="P12" s="9">
        <f t="shared" si="9"/>
        <v>39246</v>
      </c>
      <c r="Q12" s="9">
        <f t="shared" si="9"/>
        <v>39247</v>
      </c>
      <c r="R12" s="9">
        <f t="shared" si="9"/>
        <v>39248</v>
      </c>
      <c r="S12" s="9">
        <f t="shared" si="9"/>
        <v>39249</v>
      </c>
      <c r="T12" s="9">
        <f t="shared" si="9"/>
        <v>39250</v>
      </c>
      <c r="U12" s="9">
        <f t="shared" si="9"/>
        <v>39251</v>
      </c>
    </row>
    <row r="13" spans="1:22" x14ac:dyDescent="0.25">
      <c r="A13" s="9">
        <v>11</v>
      </c>
      <c r="B13" s="9">
        <f t="shared" si="2"/>
        <v>39264</v>
      </c>
      <c r="C13" s="9">
        <f t="shared" ref="C13:U13" si="10">B13+1</f>
        <v>39265</v>
      </c>
      <c r="D13" s="9">
        <f t="shared" si="10"/>
        <v>39266</v>
      </c>
      <c r="E13" s="9">
        <f t="shared" si="10"/>
        <v>39267</v>
      </c>
      <c r="F13" s="9">
        <f t="shared" si="10"/>
        <v>39268</v>
      </c>
      <c r="G13" s="9">
        <f t="shared" si="10"/>
        <v>39269</v>
      </c>
      <c r="H13" s="9">
        <f t="shared" si="10"/>
        <v>39270</v>
      </c>
      <c r="I13" s="9">
        <f t="shared" si="10"/>
        <v>39271</v>
      </c>
      <c r="J13" s="9">
        <f t="shared" si="10"/>
        <v>39272</v>
      </c>
      <c r="K13" s="9">
        <f t="shared" si="10"/>
        <v>39273</v>
      </c>
      <c r="L13" s="9">
        <f t="shared" si="10"/>
        <v>39274</v>
      </c>
      <c r="M13" s="9">
        <f t="shared" si="10"/>
        <v>39275</v>
      </c>
      <c r="N13" s="9">
        <f t="shared" si="10"/>
        <v>39276</v>
      </c>
      <c r="O13" s="9">
        <f t="shared" si="10"/>
        <v>39277</v>
      </c>
      <c r="P13" s="9">
        <f t="shared" si="10"/>
        <v>39278</v>
      </c>
      <c r="Q13" s="9">
        <f t="shared" si="10"/>
        <v>39279</v>
      </c>
      <c r="R13" s="9">
        <f t="shared" si="10"/>
        <v>39280</v>
      </c>
      <c r="S13" s="9">
        <f t="shared" si="10"/>
        <v>39281</v>
      </c>
      <c r="T13" s="9">
        <f t="shared" si="10"/>
        <v>39282</v>
      </c>
      <c r="U13" s="9">
        <f t="shared" si="10"/>
        <v>39283</v>
      </c>
    </row>
    <row r="14" spans="1:22" x14ac:dyDescent="0.25">
      <c r="A14" s="9">
        <v>12</v>
      </c>
      <c r="B14" s="9">
        <f t="shared" si="2"/>
        <v>39296</v>
      </c>
      <c r="C14" s="9">
        <f t="shared" ref="C14:U14" si="11">B14+1</f>
        <v>39297</v>
      </c>
      <c r="D14" s="9">
        <f t="shared" si="11"/>
        <v>39298</v>
      </c>
      <c r="E14" s="9">
        <f t="shared" si="11"/>
        <v>39299</v>
      </c>
      <c r="F14" s="9">
        <f t="shared" si="11"/>
        <v>39300</v>
      </c>
      <c r="G14" s="9">
        <f t="shared" si="11"/>
        <v>39301</v>
      </c>
      <c r="H14" s="9">
        <f t="shared" si="11"/>
        <v>39302</v>
      </c>
      <c r="I14" s="9">
        <f t="shared" si="11"/>
        <v>39303</v>
      </c>
      <c r="J14" s="9">
        <f t="shared" si="11"/>
        <v>39304</v>
      </c>
      <c r="K14" s="9">
        <f t="shared" si="11"/>
        <v>39305</v>
      </c>
      <c r="L14" s="9">
        <f t="shared" si="11"/>
        <v>39306</v>
      </c>
      <c r="M14" s="9">
        <f t="shared" si="11"/>
        <v>39307</v>
      </c>
      <c r="N14" s="9">
        <f t="shared" si="11"/>
        <v>39308</v>
      </c>
      <c r="O14" s="9">
        <f t="shared" si="11"/>
        <v>39309</v>
      </c>
      <c r="P14" s="9">
        <f t="shared" si="11"/>
        <v>39310</v>
      </c>
      <c r="Q14" s="9">
        <f t="shared" si="11"/>
        <v>39311</v>
      </c>
      <c r="R14" s="9">
        <f t="shared" si="11"/>
        <v>39312</v>
      </c>
      <c r="S14" s="9">
        <f t="shared" si="11"/>
        <v>39313</v>
      </c>
      <c r="T14" s="9">
        <f t="shared" si="11"/>
        <v>39314</v>
      </c>
      <c r="U14" s="9">
        <f t="shared" si="11"/>
        <v>39315</v>
      </c>
    </row>
    <row r="15" spans="1:22" x14ac:dyDescent="0.25">
      <c r="A15" s="9">
        <v>13</v>
      </c>
      <c r="B15" s="9">
        <f t="shared" si="2"/>
        <v>39328</v>
      </c>
      <c r="C15" s="9">
        <f t="shared" ref="C15:U15" si="12">B15+1</f>
        <v>39329</v>
      </c>
      <c r="D15" s="9">
        <f t="shared" si="12"/>
        <v>39330</v>
      </c>
      <c r="E15" s="9">
        <f t="shared" si="12"/>
        <v>39331</v>
      </c>
      <c r="F15" s="9">
        <f t="shared" si="12"/>
        <v>39332</v>
      </c>
      <c r="G15" s="9">
        <f t="shared" si="12"/>
        <v>39333</v>
      </c>
      <c r="H15" s="9">
        <f t="shared" si="12"/>
        <v>39334</v>
      </c>
      <c r="I15" s="9">
        <f t="shared" si="12"/>
        <v>39335</v>
      </c>
      <c r="J15" s="9">
        <f t="shared" si="12"/>
        <v>39336</v>
      </c>
      <c r="K15" s="9">
        <f t="shared" si="12"/>
        <v>39337</v>
      </c>
      <c r="L15" s="9">
        <f t="shared" si="12"/>
        <v>39338</v>
      </c>
      <c r="M15" s="9">
        <f t="shared" si="12"/>
        <v>39339</v>
      </c>
      <c r="N15" s="9">
        <f t="shared" si="12"/>
        <v>39340</v>
      </c>
      <c r="O15" s="9">
        <f t="shared" si="12"/>
        <v>39341</v>
      </c>
      <c r="P15" s="9">
        <f t="shared" si="12"/>
        <v>39342</v>
      </c>
      <c r="Q15" s="9">
        <f t="shared" si="12"/>
        <v>39343</v>
      </c>
      <c r="R15" s="9">
        <f t="shared" si="12"/>
        <v>39344</v>
      </c>
      <c r="S15" s="9">
        <f t="shared" si="12"/>
        <v>39345</v>
      </c>
      <c r="T15" s="9">
        <f t="shared" si="12"/>
        <v>39346</v>
      </c>
      <c r="U15" s="9">
        <f t="shared" si="12"/>
        <v>39347</v>
      </c>
    </row>
    <row r="16" spans="1:22" x14ac:dyDescent="0.25">
      <c r="A16" s="9">
        <v>14</v>
      </c>
      <c r="B16" s="9">
        <f t="shared" si="2"/>
        <v>39360</v>
      </c>
      <c r="C16" s="9">
        <f t="shared" ref="C16:U16" si="13">B16+1</f>
        <v>39361</v>
      </c>
      <c r="D16" s="9">
        <f t="shared" si="13"/>
        <v>39362</v>
      </c>
      <c r="E16" s="9">
        <f t="shared" si="13"/>
        <v>39363</v>
      </c>
      <c r="F16" s="9">
        <f t="shared" si="13"/>
        <v>39364</v>
      </c>
      <c r="G16" s="9">
        <f t="shared" si="13"/>
        <v>39365</v>
      </c>
      <c r="H16" s="9">
        <f t="shared" si="13"/>
        <v>39366</v>
      </c>
      <c r="I16" s="9">
        <f t="shared" si="13"/>
        <v>39367</v>
      </c>
      <c r="J16" s="9">
        <f t="shared" si="13"/>
        <v>39368</v>
      </c>
      <c r="K16" s="9">
        <f t="shared" si="13"/>
        <v>39369</v>
      </c>
      <c r="L16" s="9">
        <f t="shared" si="13"/>
        <v>39370</v>
      </c>
      <c r="M16" s="9">
        <f t="shared" si="13"/>
        <v>39371</v>
      </c>
      <c r="N16" s="9">
        <f t="shared" si="13"/>
        <v>39372</v>
      </c>
      <c r="O16" s="9">
        <f t="shared" si="13"/>
        <v>39373</v>
      </c>
      <c r="P16" s="9">
        <f t="shared" si="13"/>
        <v>39374</v>
      </c>
      <c r="Q16" s="9">
        <f t="shared" si="13"/>
        <v>39375</v>
      </c>
      <c r="R16" s="9">
        <f t="shared" si="13"/>
        <v>39376</v>
      </c>
      <c r="S16" s="9">
        <f t="shared" si="13"/>
        <v>39377</v>
      </c>
      <c r="T16" s="9">
        <f t="shared" si="13"/>
        <v>39378</v>
      </c>
      <c r="U16" s="9">
        <f t="shared" si="13"/>
        <v>39379</v>
      </c>
    </row>
    <row r="17" spans="1:21" x14ac:dyDescent="0.25">
      <c r="A17" s="9">
        <v>15</v>
      </c>
      <c r="B17" s="9">
        <f t="shared" si="2"/>
        <v>39392</v>
      </c>
      <c r="C17" s="9">
        <f t="shared" ref="C17:U17" si="14">B17+1</f>
        <v>39393</v>
      </c>
      <c r="D17" s="9">
        <f t="shared" si="14"/>
        <v>39394</v>
      </c>
      <c r="E17" s="9">
        <f t="shared" si="14"/>
        <v>39395</v>
      </c>
      <c r="F17" s="9">
        <f t="shared" si="14"/>
        <v>39396</v>
      </c>
      <c r="G17" s="9">
        <f t="shared" si="14"/>
        <v>39397</v>
      </c>
      <c r="H17" s="9">
        <f t="shared" si="14"/>
        <v>39398</v>
      </c>
      <c r="I17" s="9">
        <f t="shared" si="14"/>
        <v>39399</v>
      </c>
      <c r="J17" s="9">
        <f t="shared" si="14"/>
        <v>39400</v>
      </c>
      <c r="K17" s="9">
        <f t="shared" si="14"/>
        <v>39401</v>
      </c>
      <c r="L17" s="9">
        <f t="shared" si="14"/>
        <v>39402</v>
      </c>
      <c r="M17" s="9">
        <f t="shared" si="14"/>
        <v>39403</v>
      </c>
      <c r="N17" s="9">
        <f t="shared" si="14"/>
        <v>39404</v>
      </c>
      <c r="O17" s="9">
        <f t="shared" si="14"/>
        <v>39405</v>
      </c>
      <c r="P17" s="9">
        <f t="shared" si="14"/>
        <v>39406</v>
      </c>
      <c r="Q17" s="9">
        <f t="shared" si="14"/>
        <v>39407</v>
      </c>
      <c r="R17" s="9">
        <f t="shared" si="14"/>
        <v>39408</v>
      </c>
      <c r="S17" s="9">
        <f t="shared" si="14"/>
        <v>39409</v>
      </c>
      <c r="T17" s="9">
        <f t="shared" si="14"/>
        <v>39410</v>
      </c>
      <c r="U17" s="9">
        <f t="shared" si="14"/>
        <v>39411</v>
      </c>
    </row>
    <row r="18" spans="1:21" x14ac:dyDescent="0.25">
      <c r="A18" s="9">
        <v>16</v>
      </c>
      <c r="B18" s="9">
        <f t="shared" si="2"/>
        <v>39424</v>
      </c>
      <c r="C18" s="9">
        <f t="shared" ref="C18:U18" si="15">B18+1</f>
        <v>39425</v>
      </c>
      <c r="D18" s="9">
        <f t="shared" si="15"/>
        <v>39426</v>
      </c>
      <c r="E18" s="9">
        <f t="shared" si="15"/>
        <v>39427</v>
      </c>
      <c r="F18" s="9">
        <f t="shared" si="15"/>
        <v>39428</v>
      </c>
      <c r="G18" s="9">
        <f t="shared" si="15"/>
        <v>39429</v>
      </c>
      <c r="H18" s="9">
        <f t="shared" si="15"/>
        <v>39430</v>
      </c>
      <c r="I18" s="9">
        <f t="shared" si="15"/>
        <v>39431</v>
      </c>
      <c r="J18" s="9">
        <f t="shared" si="15"/>
        <v>39432</v>
      </c>
      <c r="K18" s="9">
        <f t="shared" si="15"/>
        <v>39433</v>
      </c>
      <c r="L18" s="9">
        <f t="shared" si="15"/>
        <v>39434</v>
      </c>
      <c r="M18" s="9">
        <f t="shared" si="15"/>
        <v>39435</v>
      </c>
      <c r="N18" s="9">
        <f t="shared" si="15"/>
        <v>39436</v>
      </c>
      <c r="O18" s="9">
        <f t="shared" si="15"/>
        <v>39437</v>
      </c>
      <c r="P18" s="9">
        <f t="shared" si="15"/>
        <v>39438</v>
      </c>
      <c r="Q18" s="9">
        <f t="shared" si="15"/>
        <v>39439</v>
      </c>
      <c r="R18" s="9">
        <f t="shared" si="15"/>
        <v>39440</v>
      </c>
      <c r="S18" s="9">
        <f t="shared" si="15"/>
        <v>39441</v>
      </c>
      <c r="T18" s="9">
        <f t="shared" si="15"/>
        <v>39442</v>
      </c>
      <c r="U18" s="9">
        <f t="shared" si="15"/>
        <v>39443</v>
      </c>
    </row>
    <row r="19" spans="1:21" x14ac:dyDescent="0.25">
      <c r="A19" s="9">
        <v>17</v>
      </c>
      <c r="B19" s="9">
        <f t="shared" si="2"/>
        <v>39456</v>
      </c>
      <c r="C19" s="9">
        <f t="shared" ref="C19:U19" si="16">B19+1</f>
        <v>39457</v>
      </c>
      <c r="D19" s="9">
        <f t="shared" si="16"/>
        <v>39458</v>
      </c>
      <c r="E19" s="9">
        <f t="shared" si="16"/>
        <v>39459</v>
      </c>
      <c r="F19" s="9">
        <f t="shared" si="16"/>
        <v>39460</v>
      </c>
      <c r="G19" s="9">
        <f t="shared" si="16"/>
        <v>39461</v>
      </c>
      <c r="H19" s="9">
        <f t="shared" si="16"/>
        <v>39462</v>
      </c>
      <c r="I19" s="9">
        <f t="shared" si="16"/>
        <v>39463</v>
      </c>
      <c r="J19" s="9">
        <f t="shared" si="16"/>
        <v>39464</v>
      </c>
      <c r="K19" s="9">
        <f t="shared" si="16"/>
        <v>39465</v>
      </c>
      <c r="L19" s="9">
        <f t="shared" si="16"/>
        <v>39466</v>
      </c>
      <c r="M19" s="9">
        <f t="shared" si="16"/>
        <v>39467</v>
      </c>
      <c r="N19" s="9">
        <f t="shared" si="16"/>
        <v>39468</v>
      </c>
      <c r="O19" s="9">
        <f t="shared" si="16"/>
        <v>39469</v>
      </c>
      <c r="P19" s="9">
        <f t="shared" si="16"/>
        <v>39470</v>
      </c>
      <c r="Q19" s="9">
        <f t="shared" si="16"/>
        <v>39471</v>
      </c>
      <c r="R19" s="9">
        <f t="shared" si="16"/>
        <v>39472</v>
      </c>
      <c r="S19" s="9">
        <f t="shared" si="16"/>
        <v>39473</v>
      </c>
      <c r="T19" s="9">
        <f t="shared" si="16"/>
        <v>39474</v>
      </c>
      <c r="U19" s="9">
        <f t="shared" si="16"/>
        <v>39475</v>
      </c>
    </row>
    <row r="20" spans="1:21" x14ac:dyDescent="0.25">
      <c r="A20" s="9">
        <v>18</v>
      </c>
      <c r="B20" s="9">
        <f t="shared" si="2"/>
        <v>39488</v>
      </c>
      <c r="C20" s="9">
        <f t="shared" ref="C20:U20" si="17">B20+1</f>
        <v>39489</v>
      </c>
      <c r="D20" s="9">
        <f t="shared" si="17"/>
        <v>39490</v>
      </c>
      <c r="E20" s="9">
        <f t="shared" si="17"/>
        <v>39491</v>
      </c>
      <c r="F20" s="9">
        <f t="shared" si="17"/>
        <v>39492</v>
      </c>
      <c r="G20" s="9">
        <f t="shared" si="17"/>
        <v>39493</v>
      </c>
      <c r="H20" s="9">
        <f t="shared" si="17"/>
        <v>39494</v>
      </c>
      <c r="I20" s="9">
        <f t="shared" si="17"/>
        <v>39495</v>
      </c>
      <c r="J20" s="9">
        <f t="shared" si="17"/>
        <v>39496</v>
      </c>
      <c r="K20" s="9">
        <f t="shared" si="17"/>
        <v>39497</v>
      </c>
      <c r="L20" s="9">
        <f t="shared" si="17"/>
        <v>39498</v>
      </c>
      <c r="M20" s="9">
        <f t="shared" si="17"/>
        <v>39499</v>
      </c>
      <c r="N20" s="9">
        <f t="shared" si="17"/>
        <v>39500</v>
      </c>
      <c r="O20" s="9">
        <f t="shared" si="17"/>
        <v>39501</v>
      </c>
      <c r="P20" s="9">
        <f t="shared" si="17"/>
        <v>39502</v>
      </c>
      <c r="Q20" s="9">
        <f t="shared" si="17"/>
        <v>39503</v>
      </c>
      <c r="R20" s="9">
        <f t="shared" si="17"/>
        <v>39504</v>
      </c>
      <c r="S20" s="9">
        <f t="shared" si="17"/>
        <v>39505</v>
      </c>
      <c r="T20" s="9">
        <f t="shared" si="17"/>
        <v>39506</v>
      </c>
      <c r="U20" s="9">
        <f t="shared" si="17"/>
        <v>39507</v>
      </c>
    </row>
    <row r="21" spans="1:21" x14ac:dyDescent="0.25">
      <c r="A21" s="9">
        <v>19</v>
      </c>
      <c r="B21" s="9">
        <f t="shared" si="2"/>
        <v>39520</v>
      </c>
      <c r="C21" s="9">
        <f t="shared" ref="C21:U21" si="18">B21+1</f>
        <v>39521</v>
      </c>
      <c r="D21" s="9">
        <f t="shared" si="18"/>
        <v>39522</v>
      </c>
      <c r="E21" s="9">
        <f t="shared" si="18"/>
        <v>39523</v>
      </c>
      <c r="F21" s="9">
        <f t="shared" si="18"/>
        <v>39524</v>
      </c>
      <c r="G21" s="9">
        <f t="shared" si="18"/>
        <v>39525</v>
      </c>
      <c r="H21" s="9">
        <f t="shared" si="18"/>
        <v>39526</v>
      </c>
      <c r="I21" s="9">
        <f t="shared" si="18"/>
        <v>39527</v>
      </c>
      <c r="J21" s="9">
        <f t="shared" si="18"/>
        <v>39528</v>
      </c>
      <c r="K21" s="9">
        <f t="shared" si="18"/>
        <v>39529</v>
      </c>
      <c r="L21" s="9">
        <f t="shared" si="18"/>
        <v>39530</v>
      </c>
      <c r="M21" s="9">
        <f t="shared" si="18"/>
        <v>39531</v>
      </c>
      <c r="N21" s="9">
        <f t="shared" si="18"/>
        <v>39532</v>
      </c>
      <c r="O21" s="9">
        <f t="shared" si="18"/>
        <v>39533</v>
      </c>
      <c r="P21" s="9">
        <f t="shared" si="18"/>
        <v>39534</v>
      </c>
      <c r="Q21" s="9">
        <f t="shared" si="18"/>
        <v>39535</v>
      </c>
      <c r="R21" s="9">
        <f t="shared" si="18"/>
        <v>39536</v>
      </c>
      <c r="S21" s="9">
        <f t="shared" si="18"/>
        <v>39537</v>
      </c>
      <c r="T21" s="9">
        <f t="shared" si="18"/>
        <v>39538</v>
      </c>
      <c r="U21" s="9">
        <f t="shared" si="18"/>
        <v>39539</v>
      </c>
    </row>
    <row r="22" spans="1:21" x14ac:dyDescent="0.25">
      <c r="A22" s="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>
      <selection activeCell="Y1" sqref="A1:XFD1048576"/>
    </sheetView>
  </sheetViews>
  <sheetFormatPr defaultRowHeight="15" x14ac:dyDescent="0.25"/>
  <cols>
    <col min="1" max="21" width="3.28515625" style="13" customWidth="1"/>
    <col min="22" max="22" width="15.42578125" style="13" customWidth="1"/>
    <col min="23" max="23" width="2" style="13" customWidth="1"/>
    <col min="24" max="24" width="9.140625" style="13"/>
    <col min="25" max="25" width="9.5703125" style="13" customWidth="1"/>
    <col min="26" max="16384" width="9.140625" style="13"/>
  </cols>
  <sheetData>
    <row r="1" spans="1:26" ht="15" customHeight="1" x14ac:dyDescent="0.25">
      <c r="A1" s="12" t="s">
        <v>21</v>
      </c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 t="s">
        <v>57</v>
      </c>
      <c r="W1" s="13" t="s">
        <v>58</v>
      </c>
      <c r="X1" s="13" t="s">
        <v>68</v>
      </c>
      <c r="Y1" s="15" t="str">
        <f>"N:d0xH"&amp;'Game Hex'!Y1&amp;"=130_C:0xH"&amp;'Game Hex'!Y1&amp;"=128_"</f>
        <v>N:d0xH=130_C:0xH=128_</v>
      </c>
    </row>
    <row r="2" spans="1:26" ht="15" customHeight="1" x14ac:dyDescent="0.25">
      <c r="A2" s="13">
        <v>0</v>
      </c>
      <c r="B2" s="14"/>
      <c r="C2" s="14"/>
      <c r="D2" s="15" t="str">
        <f>"N:d0xH"&amp;'Game Hex'!D2&amp;"=130_C:0xH"&amp;'Game Hex'!D2&amp;"=128_"</f>
        <v>N:d0xH9802=130_C:0xH9802=128_</v>
      </c>
      <c r="E2" s="14"/>
      <c r="F2" s="15" t="str">
        <f>"N:d0xH"&amp;'Game Hex'!F2&amp;"=130_C:0xH"&amp;'Game Hex'!F2&amp;"=128_"</f>
        <v>N:d0xH9804=130_C:0xH9804=128_</v>
      </c>
      <c r="G2" s="14"/>
      <c r="H2" s="15" t="str">
        <f>"N:d0xH"&amp;'Game Hex'!H2&amp;"=130_C:0xH"&amp;'Game Hex'!H2&amp;"=128_"</f>
        <v>N:d0xH9806=130_C:0xH9806=128_</v>
      </c>
      <c r="I2" s="14"/>
      <c r="J2" s="15" t="str">
        <f>"N:d0xH"&amp;'Game Hex'!J2&amp;"=130_C:0xH"&amp;'Game Hex'!J2&amp;"=128_"</f>
        <v>N:d0xH9808=130_C:0xH9808=128_</v>
      </c>
      <c r="K2" s="14"/>
      <c r="L2" s="15" t="str">
        <f>"N:d0xH"&amp;'Game Hex'!L2&amp;"=130_C:0xH"&amp;'Game Hex'!L2&amp;"=128_"</f>
        <v>N:d0xH980A=130_C:0xH980A=128_</v>
      </c>
      <c r="M2" s="14"/>
      <c r="N2" s="15" t="str">
        <f>"N:d0xH"&amp;'Game Hex'!N2&amp;"=130_C:0xH"&amp;'Game Hex'!N2&amp;"=128_"</f>
        <v>N:d0xH980C=130_C:0xH980C=128_</v>
      </c>
      <c r="O2" s="14"/>
      <c r="P2" s="15" t="str">
        <f>"N:d0xH"&amp;'Game Hex'!P2&amp;"=130_C:0xH"&amp;'Game Hex'!P2&amp;"=128_"</f>
        <v>N:d0xH980E=130_C:0xH980E=128_</v>
      </c>
      <c r="Q2" s="14"/>
      <c r="R2" s="15" t="str">
        <f>"N:d0xH"&amp;'Game Hex'!R2&amp;"=130_C:0xH"&amp;'Game Hex'!R2&amp;"=128_"</f>
        <v>N:d0xH9810=130_C:0xH9810=128_</v>
      </c>
      <c r="S2" s="14"/>
      <c r="T2" s="15" t="str">
        <f>"N:d0xH"&amp;'Game Hex'!T2&amp;"=130_C:0xH"&amp;'Game Hex'!T2&amp;"=128_"</f>
        <v>N:d0xH9812=130_C:0xH9812=128_</v>
      </c>
      <c r="U2" s="14"/>
      <c r="V2" s="13" t="str">
        <f>CONCATENATE(B2,C2,D2,E2,F2,G2,H2,I2,J2,K2,L2,M2,N2,O2,P2,Q2,R2,S2,T2,U2)</f>
        <v>N:d0xH9802=130_C:0xH9802=128_N:d0xH9804=130_C:0xH9804=128_N:d0xH9806=130_C:0xH9806=128_N:d0xH9808=130_C:0xH9808=128_N:d0xH980A=130_C:0xH980A=128_N:d0xH980C=130_C:0xH980C=128_N:d0xH980E=130_C:0xH980E=128_N:d0xH9810=130_C:0xH9810=128_N:d0xH9812=130_C:0xH9812=128_</v>
      </c>
      <c r="W2" s="13" t="s">
        <v>58</v>
      </c>
    </row>
    <row r="3" spans="1:26" ht="15" customHeight="1" x14ac:dyDescent="0.25">
      <c r="A3" s="13">
        <v>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3" t="str">
        <f t="shared" ref="V3:V21" si="0">CONCATENATE(B3,C3,D3,E3,F3,G3,H3,I3,J3,K3,L3,M3,N3,O3,P3,Q3,R3,S3,T3,U3)</f>
        <v/>
      </c>
      <c r="W3" s="13" t="s">
        <v>58</v>
      </c>
    </row>
    <row r="4" spans="1:26" ht="15" customHeight="1" x14ac:dyDescent="0.25">
      <c r="A4" s="13">
        <v>2</v>
      </c>
      <c r="B4" s="15" t="str">
        <f>"N:d0xH"&amp;'Game Hex'!B4&amp;"=130_C:0xH"&amp;'Game Hex'!B4&amp;"=128_"</f>
        <v>N:d0xH9840=130_C:0xH9840=128_</v>
      </c>
      <c r="C4" s="14"/>
      <c r="D4" s="15" t="str">
        <f>"N:d0xH"&amp;'Game Hex'!D4&amp;"=130_C:0xH"&amp;'Game Hex'!D4&amp;"=128_"</f>
        <v>N:d0xH9842=130_C:0xH9842=128_</v>
      </c>
      <c r="E4" s="14"/>
      <c r="F4" s="15" t="str">
        <f>"N:d0xH"&amp;'Game Hex'!F4&amp;"=130_C:0xH"&amp;'Game Hex'!F4&amp;"=128_"</f>
        <v>N:d0xH9844=130_C:0xH9844=128_</v>
      </c>
      <c r="G4" s="14"/>
      <c r="H4" s="15" t="str">
        <f>"N:d0xH"&amp;'Game Hex'!H4&amp;"=130_C:0xH"&amp;'Game Hex'!H4&amp;"=128_"</f>
        <v>N:d0xH9846=130_C:0xH9846=128_</v>
      </c>
      <c r="I4" s="14"/>
      <c r="J4" s="15" t="str">
        <f>"N:d0xH"&amp;'Game Hex'!J4&amp;"=130_C:0xH"&amp;'Game Hex'!J4&amp;"=128_"</f>
        <v>N:d0xH9848=130_C:0xH9848=128_</v>
      </c>
      <c r="K4" s="14"/>
      <c r="L4" s="15" t="str">
        <f>"N:d0xH"&amp;'Game Hex'!L4&amp;"=130_C:0xH"&amp;'Game Hex'!L4&amp;"=128_"</f>
        <v>N:d0xH984A=130_C:0xH984A=128_</v>
      </c>
      <c r="M4" s="14"/>
      <c r="N4" s="15" t="str">
        <f>"N:d0xH"&amp;'Game Hex'!N4&amp;"=130_C:0xH"&amp;'Game Hex'!N4&amp;"=128_"</f>
        <v>N:d0xH984C=130_C:0xH984C=128_</v>
      </c>
      <c r="O4" s="14"/>
      <c r="P4" s="15" t="str">
        <f>"N:d0xH"&amp;'Game Hex'!P4&amp;"=130_C:0xH"&amp;'Game Hex'!P4&amp;"=128_"</f>
        <v>N:d0xH984E=130_C:0xH984E=128_</v>
      </c>
      <c r="Q4" s="14"/>
      <c r="R4" s="15" t="str">
        <f>"N:d0xH"&amp;'Game Hex'!R4&amp;"=130_C:0xH"&amp;'Game Hex'!R4&amp;"=128_"</f>
        <v>N:d0xH9850=130_C:0xH9850=128_</v>
      </c>
      <c r="S4" s="14"/>
      <c r="T4" s="15" t="str">
        <f>"N:d0xH"&amp;'Game Hex'!T4&amp;"=130_C:0xH"&amp;'Game Hex'!T4&amp;"=128_"</f>
        <v>N:d0xH9852=130_C:0xH9852=128_</v>
      </c>
      <c r="U4" s="14"/>
      <c r="V4" s="13" t="str">
        <f t="shared" si="0"/>
        <v>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</v>
      </c>
      <c r="W4" s="13" t="s">
        <v>58</v>
      </c>
      <c r="X4" s="13" t="s">
        <v>279</v>
      </c>
      <c r="Y4" s="13" t="s">
        <v>282</v>
      </c>
    </row>
    <row r="5" spans="1:26" ht="15" customHeight="1" x14ac:dyDescent="0.25">
      <c r="A5" s="13"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3" t="str">
        <f t="shared" si="0"/>
        <v/>
      </c>
      <c r="W5" s="13" t="s">
        <v>58</v>
      </c>
      <c r="X5" s="13" t="s">
        <v>72</v>
      </c>
      <c r="Y5" s="13" t="s">
        <v>73</v>
      </c>
    </row>
    <row r="6" spans="1:26" ht="15" customHeight="1" x14ac:dyDescent="0.25">
      <c r="A6" s="13">
        <v>4</v>
      </c>
      <c r="B6" s="15" t="str">
        <f>"N:d0xH"&amp;'Game Hex'!B6&amp;"=130_C:0xH"&amp;'Game Hex'!B6&amp;"=128_"</f>
        <v>N:d0xH9880=130_C:0xH9880=128_</v>
      </c>
      <c r="C6" s="14"/>
      <c r="D6" s="15" t="str">
        <f>"N:d0xH"&amp;'Game Hex'!D6&amp;"=130_C:0xH"&amp;'Game Hex'!D6&amp;"=128_"</f>
        <v>N:d0xH9882=130_C:0xH9882=128_</v>
      </c>
      <c r="E6" s="14"/>
      <c r="F6" s="15" t="str">
        <f>"N:d0xH"&amp;'Game Hex'!F6&amp;"=130_C:0xH"&amp;'Game Hex'!F6&amp;"=128_"</f>
        <v>N:d0xH9884=130_C:0xH9884=128_</v>
      </c>
      <c r="G6" s="14"/>
      <c r="H6" s="15" t="str">
        <f>"N:d0xH"&amp;'Game Hex'!H6&amp;"=130_C:0xH"&amp;'Game Hex'!H6&amp;"=128_"</f>
        <v>N:d0xH9886=130_C:0xH9886=128_</v>
      </c>
      <c r="I6" s="14"/>
      <c r="J6" s="15" t="str">
        <f>"N:d0xH"&amp;'Game Hex'!J6&amp;"=130_C:0xH"&amp;'Game Hex'!J6&amp;"=128_"</f>
        <v>N:d0xH9888=130_C:0xH9888=128_</v>
      </c>
      <c r="K6" s="14"/>
      <c r="L6" s="15" t="str">
        <f>"N:d0xH"&amp;'Game Hex'!L6&amp;"=130_C:0xH"&amp;'Game Hex'!L6&amp;"=128_"</f>
        <v>N:d0xH988A=130_C:0xH988A=128_</v>
      </c>
      <c r="M6" s="14"/>
      <c r="N6" s="15" t="str">
        <f>"N:d0xH"&amp;'Game Hex'!N6&amp;"=130_C:0xH"&amp;'Game Hex'!N6&amp;"=128_"</f>
        <v>N:d0xH988C=130_C:0xH988C=128_</v>
      </c>
      <c r="O6" s="14"/>
      <c r="P6" s="15" t="str">
        <f>"N:d0xH"&amp;'Game Hex'!P6&amp;"=130_C:0xH"&amp;'Game Hex'!P6&amp;"=128_"</f>
        <v>N:d0xH988E=130_C:0xH988E=128_</v>
      </c>
      <c r="Q6" s="14"/>
      <c r="R6" s="15" t="str">
        <f>"N:d0xH"&amp;'Game Hex'!R6&amp;"=130_C:0xH"&amp;'Game Hex'!R6&amp;"=128_"</f>
        <v>N:d0xH9890=130_C:0xH9890=128_</v>
      </c>
      <c r="S6" s="14"/>
      <c r="T6" s="15" t="str">
        <f>"N:d0xH"&amp;'Game Hex'!T6&amp;"=130_C:0xH"&amp;'Game Hex'!T6&amp;"=128_"</f>
        <v>N:d0xH9892=130_C:0xH9892=128_</v>
      </c>
      <c r="U6" s="14"/>
      <c r="V6" s="13" t="str">
        <f t="shared" si="0"/>
        <v>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</v>
      </c>
      <c r="W6" s="13" t="s">
        <v>58</v>
      </c>
    </row>
    <row r="7" spans="1:26" ht="15" customHeight="1" x14ac:dyDescent="0.25">
      <c r="A7" s="13">
        <v>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3" t="str">
        <f t="shared" si="0"/>
        <v/>
      </c>
      <c r="W7" s="13" t="s">
        <v>58</v>
      </c>
    </row>
    <row r="8" spans="1:26" ht="15" customHeight="1" x14ac:dyDescent="0.25">
      <c r="A8" s="13">
        <v>6</v>
      </c>
      <c r="B8" s="15" t="str">
        <f>"N:d0xH"&amp;'Game Hex'!B8&amp;"=130_C:0xH"&amp;'Game Hex'!B8&amp;"=128_"</f>
        <v>N:d0xH98C0=130_C:0xH98C0=128_</v>
      </c>
      <c r="C8" s="14"/>
      <c r="D8" s="15" t="str">
        <f>"N:d0xH"&amp;'Game Hex'!D8&amp;"=130_C:0xH"&amp;'Game Hex'!D8&amp;"=128_"</f>
        <v>N:d0xH98C2=130_C:0xH98C2=128_</v>
      </c>
      <c r="E8" s="14"/>
      <c r="F8" s="15" t="str">
        <f>"N:d0xH"&amp;'Game Hex'!F8&amp;"=130_C:0xH"&amp;'Game Hex'!F8&amp;"=128_"</f>
        <v>N:d0xH98C4=130_C:0xH98C4=128_</v>
      </c>
      <c r="G8" s="14"/>
      <c r="H8" s="15" t="str">
        <f>"N:d0xH"&amp;'Game Hex'!H8&amp;"=130_C:0xH"&amp;'Game Hex'!H8&amp;"=128_"</f>
        <v>N:d0xH98C6=130_C:0xH98C6=128_</v>
      </c>
      <c r="I8" s="14"/>
      <c r="J8" s="15" t="str">
        <f>"N:d0xH"&amp;'Game Hex'!J8&amp;"=130_C:0xH"&amp;'Game Hex'!J8&amp;"=128_"</f>
        <v>N:d0xH98C8=130_C:0xH98C8=128_</v>
      </c>
      <c r="K8" s="14"/>
      <c r="L8" s="14"/>
      <c r="M8" s="14"/>
      <c r="N8" s="15" t="str">
        <f>"N:d0xH"&amp;'Game Hex'!N8&amp;"=130_C:0xH"&amp;'Game Hex'!N8&amp;"=128_"</f>
        <v>N:d0xH98CC=130_C:0xH98CC=128_</v>
      </c>
      <c r="O8" s="14"/>
      <c r="P8" s="15" t="str">
        <f>"N:d0xH"&amp;'Game Hex'!P8&amp;"=130_C:0xH"&amp;'Game Hex'!P8&amp;"=128_"</f>
        <v>N:d0xH98CE=130_C:0xH98CE=128_</v>
      </c>
      <c r="Q8" s="14"/>
      <c r="R8" s="15" t="str">
        <f>"N:d0xH"&amp;'Game Hex'!R8&amp;"=130_C:0xH"&amp;'Game Hex'!R8&amp;"=128_"</f>
        <v>N:d0xH98D0=130_C:0xH98D0=128_</v>
      </c>
      <c r="S8" s="14"/>
      <c r="T8" s="15" t="str">
        <f>"N:d0xH"&amp;'Game Hex'!T8&amp;"=130_C:0xH"&amp;'Game Hex'!T8&amp;"=128_"</f>
        <v>N:d0xH98D2=130_C:0xH98D2=128_</v>
      </c>
      <c r="U8" s="14"/>
      <c r="V8" s="13" t="str">
        <f t="shared" si="0"/>
        <v>N:d0xH98C0=130_C:0xH98C0=128_N:d0xH98C2=130_C:0xH98C2=128_N:d0xH98C4=130_C:0xH98C4=128_N:d0xH98C6=130_C:0xH98C6=128_N:d0xH98C8=130_C:0xH98C8=128_N:d0xH98CC=130_C:0xH98CC=128_N:d0xH98CE=130_C:0xH98CE=128_N:d0xH98D0=130_C:0xH98D0=128_N:d0xH98D2=130_C:0xH98D2=128_</v>
      </c>
      <c r="W8" s="13" t="s">
        <v>58</v>
      </c>
    </row>
    <row r="9" spans="1:26" ht="15" customHeight="1" x14ac:dyDescent="0.25">
      <c r="A9" s="13">
        <v>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3" t="str">
        <f t="shared" si="0"/>
        <v/>
      </c>
      <c r="W9" s="13" t="s">
        <v>58</v>
      </c>
      <c r="X9" s="13" t="s">
        <v>67</v>
      </c>
      <c r="Y9" s="13">
        <v>25</v>
      </c>
      <c r="Z9" s="13" t="str">
        <f>"M:0=1."&amp;Y9&amp;"."</f>
        <v>M:0=1.25.</v>
      </c>
    </row>
    <row r="10" spans="1:26" ht="15" customHeight="1" x14ac:dyDescent="0.25">
      <c r="A10" s="13">
        <v>8</v>
      </c>
      <c r="B10" s="15" t="str">
        <f>"N:d0xH"&amp;'Game Hex'!B10&amp;"=130_C:0xH"&amp;'Game Hex'!B10&amp;"=128_"</f>
        <v>N:d0xH9900=130_C:0xH9900=128_</v>
      </c>
      <c r="C10" s="14"/>
      <c r="D10" s="15" t="str">
        <f>"N:d0xH"&amp;'Game Hex'!D10&amp;"=130_C:0xH"&amp;'Game Hex'!D10&amp;"=128_"</f>
        <v>N:d0xH9902=130_C:0xH9902=128_</v>
      </c>
      <c r="E10" s="14"/>
      <c r="F10" s="15" t="str">
        <f>"N:d0xH"&amp;'Game Hex'!F10&amp;"=130_C:0xH"&amp;'Game Hex'!F10&amp;"=128_"</f>
        <v>N:d0xH9904=130_C:0xH9904=128_</v>
      </c>
      <c r="G10" s="14"/>
      <c r="H10" s="15" t="str">
        <f>"N:d0xH"&amp;'Game Hex'!H10&amp;"=130_C:0xH"&amp;'Game Hex'!H10&amp;"=128_"</f>
        <v>N:d0xH9906=130_C:0xH9906=128_</v>
      </c>
      <c r="I10" s="14"/>
      <c r="J10" s="15" t="str">
        <f>"N:d0xH"&amp;'Game Hex'!J10&amp;"=130_C:0xH"&amp;'Game Hex'!J10&amp;"=128_"</f>
        <v>N:d0xH9908=130_C:0xH9908=128_</v>
      </c>
      <c r="K10" s="14"/>
      <c r="L10" s="15" t="str">
        <f>"N:d0xH"&amp;'Game Hex'!L10&amp;"=130_C:0xH"&amp;'Game Hex'!L10&amp;"=128_"</f>
        <v>N:d0xH990A=130_C:0xH990A=128_</v>
      </c>
      <c r="M10" s="14"/>
      <c r="N10" s="15" t="str">
        <f>"N:d0xH"&amp;'Game Hex'!N10&amp;"=130_C:0xH"&amp;'Game Hex'!N10&amp;"=128_"</f>
        <v>N:d0xH990C=130_C:0xH990C=128_</v>
      </c>
      <c r="O10" s="14"/>
      <c r="P10" s="15" t="str">
        <f>"N:d0xH"&amp;'Game Hex'!P10&amp;"=130_C:0xH"&amp;'Game Hex'!P10&amp;"=128_"</f>
        <v>N:d0xH990E=130_C:0xH990E=128_</v>
      </c>
      <c r="Q10" s="14"/>
      <c r="R10" s="15" t="str">
        <f>"N:d0xH"&amp;'Game Hex'!R10&amp;"=130_C:0xH"&amp;'Game Hex'!R10&amp;"=128_"</f>
        <v>N:d0xH9910=130_C:0xH9910=128_</v>
      </c>
      <c r="S10" s="14"/>
      <c r="T10" s="15" t="str">
        <f>"N:d0xH"&amp;'Game Hex'!T10&amp;"=130_C:0xH"&amp;'Game Hex'!T10&amp;"=128_"</f>
        <v>N:d0xH9912=130_C:0xH9912=128_</v>
      </c>
      <c r="U10" s="14"/>
      <c r="V10" s="13" t="str">
        <f t="shared" si="0"/>
        <v>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</v>
      </c>
      <c r="W10" s="13" t="s">
        <v>58</v>
      </c>
      <c r="X10" s="13" t="s">
        <v>67</v>
      </c>
      <c r="Y10" s="13">
        <v>50</v>
      </c>
      <c r="Z10" s="13" t="str">
        <f t="shared" ref="Z10:Z11" si="1">"M:0=1."&amp;Y10&amp;"."</f>
        <v>M:0=1.50.</v>
      </c>
    </row>
    <row r="11" spans="1:26" ht="15" customHeight="1" x14ac:dyDescent="0.25">
      <c r="A11" s="13">
        <v>9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3" t="str">
        <f t="shared" si="0"/>
        <v/>
      </c>
      <c r="W11" s="13" t="s">
        <v>58</v>
      </c>
      <c r="X11" s="13" t="s">
        <v>67</v>
      </c>
      <c r="Y11" s="13">
        <v>100</v>
      </c>
      <c r="Z11" s="13" t="str">
        <f t="shared" si="1"/>
        <v>M:0=1.100.</v>
      </c>
    </row>
    <row r="12" spans="1:26" ht="15" customHeight="1" x14ac:dyDescent="0.25">
      <c r="A12" s="13">
        <v>10</v>
      </c>
      <c r="B12" s="15" t="str">
        <f>"N:d0xH"&amp;'Game Hex'!B12&amp;"=130_C:0xH"&amp;'Game Hex'!B12&amp;"=128_"</f>
        <v>N:d0xH9940=130_C:0xH9940=128_</v>
      </c>
      <c r="C12" s="14"/>
      <c r="D12" s="15" t="str">
        <f>"N:d0xH"&amp;'Game Hex'!D12&amp;"=130_C:0xH"&amp;'Game Hex'!D12&amp;"=128_"</f>
        <v>N:d0xH9942=130_C:0xH9942=128_</v>
      </c>
      <c r="E12" s="14"/>
      <c r="F12" s="15" t="str">
        <f>"N:d0xH"&amp;'Game Hex'!F12&amp;"=130_C:0xH"&amp;'Game Hex'!F12&amp;"=128_"</f>
        <v>N:d0xH9944=130_C:0xH9944=128_</v>
      </c>
      <c r="G12" s="14"/>
      <c r="H12" s="15" t="str">
        <f>"N:d0xH"&amp;'Game Hex'!H12&amp;"=130_C:0xH"&amp;'Game Hex'!H12&amp;"=128_"</f>
        <v>N:d0xH9946=130_C:0xH9946=128_</v>
      </c>
      <c r="I12" s="14"/>
      <c r="J12" s="15" t="str">
        <f>"N:d0xH"&amp;'Game Hex'!J12&amp;"=130_C:0xH"&amp;'Game Hex'!J12&amp;"=128_"</f>
        <v>N:d0xH9948=130_C:0xH9948=128_</v>
      </c>
      <c r="K12" s="14"/>
      <c r="L12" s="15" t="str">
        <f>"N:d0xH"&amp;'Game Hex'!L12&amp;"=130_C:0xH"&amp;'Game Hex'!L12&amp;"=128_"</f>
        <v>N:d0xH994A=130_C:0xH994A=128_</v>
      </c>
      <c r="M12" s="14"/>
      <c r="N12" s="15" t="str">
        <f>"N:d0xH"&amp;'Game Hex'!N12&amp;"=130_C:0xH"&amp;'Game Hex'!N12&amp;"=128_"</f>
        <v>N:d0xH994C=130_C:0xH994C=128_</v>
      </c>
      <c r="O12" s="14"/>
      <c r="P12" s="15" t="str">
        <f>"N:d0xH"&amp;'Game Hex'!P12&amp;"=130_C:0xH"&amp;'Game Hex'!P12&amp;"=128_"</f>
        <v>N:d0xH994E=130_C:0xH994E=128_</v>
      </c>
      <c r="Q12" s="14"/>
      <c r="R12" s="15" t="str">
        <f>"N:d0xH"&amp;'Game Hex'!R12&amp;"=130_C:0xH"&amp;'Game Hex'!R12&amp;"=128_"</f>
        <v>N:d0xH9950=130_C:0xH9950=128_</v>
      </c>
      <c r="S12" s="14"/>
      <c r="T12" s="15" t="str">
        <f>"N:d0xH"&amp;'Game Hex'!T12&amp;"=130_C:0xH"&amp;'Game Hex'!T12&amp;"=128_"</f>
        <v>N:d0xH9952=130_C:0xH9952=128_</v>
      </c>
      <c r="U12" s="14"/>
      <c r="V12" s="13" t="str">
        <f t="shared" si="0"/>
        <v>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</v>
      </c>
      <c r="W12" s="13" t="s">
        <v>58</v>
      </c>
    </row>
    <row r="13" spans="1:26" ht="15" customHeight="1" x14ac:dyDescent="0.25">
      <c r="A13" s="13"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3" t="str">
        <f t="shared" si="0"/>
        <v/>
      </c>
      <c r="W13" s="13" t="s">
        <v>58</v>
      </c>
    </row>
    <row r="14" spans="1:26" ht="15" customHeight="1" x14ac:dyDescent="0.25">
      <c r="A14" s="13">
        <v>12</v>
      </c>
      <c r="B14" s="15" t="str">
        <f>"N:d0xH"&amp;'Game Hex'!B14&amp;"=130_C:0xH"&amp;'Game Hex'!B14&amp;"=128_"</f>
        <v>N:d0xH9980=130_C:0xH9980=128_</v>
      </c>
      <c r="C14" s="14"/>
      <c r="D14" s="15" t="str">
        <f>"N:d0xH"&amp;'Game Hex'!D14&amp;"=130_C:0xH"&amp;'Game Hex'!D14&amp;"=128_"</f>
        <v>N:d0xH9982=130_C:0xH9982=128_</v>
      </c>
      <c r="E14" s="14"/>
      <c r="F14" s="15" t="str">
        <f>"N:d0xH"&amp;'Game Hex'!F14&amp;"=130_C:0xH"&amp;'Game Hex'!F14&amp;"=128_"</f>
        <v>N:d0xH9984=130_C:0xH9984=128_</v>
      </c>
      <c r="G14" s="14"/>
      <c r="H14" s="15" t="str">
        <f>"N:d0xH"&amp;'Game Hex'!H14&amp;"=130_C:0xH"&amp;'Game Hex'!H14&amp;"=128_"</f>
        <v>N:d0xH9986=130_C:0xH9986=128_</v>
      </c>
      <c r="I14" s="14"/>
      <c r="J14" s="15" t="str">
        <f>"N:d0xH"&amp;'Game Hex'!J14&amp;"=130_C:0xH"&amp;'Game Hex'!J14&amp;"=128_"</f>
        <v>N:d0xH9988=130_C:0xH9988=128_</v>
      </c>
      <c r="K14" s="14"/>
      <c r="L14" s="15" t="str">
        <f>"N:d0xH"&amp;'Game Hex'!L14&amp;"=130_C:0xH"&amp;'Game Hex'!L14&amp;"=128_"</f>
        <v>N:d0xH998A=130_C:0xH998A=128_</v>
      </c>
      <c r="M14" s="14"/>
      <c r="N14" s="15" t="str">
        <f>"N:d0xH"&amp;'Game Hex'!N14&amp;"=130_C:0xH"&amp;'Game Hex'!N14&amp;"=128_"</f>
        <v>N:d0xH998C=130_C:0xH998C=128_</v>
      </c>
      <c r="O14" s="14"/>
      <c r="P14" s="15" t="str">
        <f>"N:d0xH"&amp;'Game Hex'!P14&amp;"=130_C:0xH"&amp;'Game Hex'!P14&amp;"=128_"</f>
        <v>N:d0xH998E=130_C:0xH998E=128_</v>
      </c>
      <c r="Q14" s="14"/>
      <c r="R14" s="15" t="str">
        <f>"N:d0xH"&amp;'Game Hex'!R14&amp;"=130_C:0xH"&amp;'Game Hex'!R14&amp;"=128_"</f>
        <v>N:d0xH9990=130_C:0xH9990=128_</v>
      </c>
      <c r="S14" s="14"/>
      <c r="T14" s="15" t="str">
        <f>"N:d0xH"&amp;'Game Hex'!T14&amp;"=130_C:0xH"&amp;'Game Hex'!T14&amp;"=128_"</f>
        <v>N:d0xH9992=130_C:0xH9992=128_</v>
      </c>
      <c r="U14" s="14"/>
      <c r="V14" s="13" t="str">
        <f t="shared" si="0"/>
        <v>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</v>
      </c>
      <c r="W14" s="13" t="s">
        <v>58</v>
      </c>
    </row>
    <row r="15" spans="1:26" ht="15" customHeight="1" x14ac:dyDescent="0.25">
      <c r="A15" s="13">
        <v>13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3" t="str">
        <f t="shared" si="0"/>
        <v/>
      </c>
      <c r="W15" s="13" t="s">
        <v>58</v>
      </c>
    </row>
    <row r="16" spans="1:26" ht="15" customHeight="1" x14ac:dyDescent="0.25">
      <c r="A16" s="13">
        <v>14</v>
      </c>
      <c r="B16" s="15" t="str">
        <f>"N:d0xH"&amp;'Game Hex'!B16&amp;"=130_C:0xH"&amp;'Game Hex'!B16&amp;"=128_"</f>
        <v>N:d0xH99C0=130_C:0xH99C0=128_</v>
      </c>
      <c r="C16" s="14"/>
      <c r="D16" s="15" t="str">
        <f>"N:d0xH"&amp;'Game Hex'!D16&amp;"=130_C:0xH"&amp;'Game Hex'!D16&amp;"=128_"</f>
        <v>N:d0xH99C2=130_C:0xH99C2=128_</v>
      </c>
      <c r="E16" s="14"/>
      <c r="F16" s="15" t="str">
        <f>"N:d0xH"&amp;'Game Hex'!F16&amp;"=130_C:0xH"&amp;'Game Hex'!F16&amp;"=128_"</f>
        <v>N:d0xH99C4=130_C:0xH99C4=128_</v>
      </c>
      <c r="G16" s="14"/>
      <c r="H16" s="15" t="str">
        <f>"N:d0xH"&amp;'Game Hex'!H16&amp;"=130_C:0xH"&amp;'Game Hex'!H16&amp;"=128_"</f>
        <v>N:d0xH99C6=130_C:0xH99C6=128_</v>
      </c>
      <c r="I16" s="14"/>
      <c r="J16" s="15" t="str">
        <f>"N:d0xH"&amp;'Game Hex'!J16&amp;"=130_C:0xH"&amp;'Game Hex'!J16&amp;"=128_"</f>
        <v>N:d0xH99C8=130_C:0xH99C8=128_</v>
      </c>
      <c r="K16" s="14"/>
      <c r="L16" s="15" t="str">
        <f>"N:d0xH"&amp;'Game Hex'!L16&amp;"=130_C:0xH"&amp;'Game Hex'!L16&amp;"=128_"</f>
        <v>N:d0xH99CA=130_C:0xH99CA=128_</v>
      </c>
      <c r="M16" s="14"/>
      <c r="N16" s="15" t="str">
        <f>"N:d0xH"&amp;'Game Hex'!N16&amp;"=130_C:0xH"&amp;'Game Hex'!N16&amp;"=128_"</f>
        <v>N:d0xH99CC=130_C:0xH99CC=128_</v>
      </c>
      <c r="O16" s="14"/>
      <c r="P16" s="15" t="str">
        <f>"N:d0xH"&amp;'Game Hex'!P16&amp;"=130_C:0xH"&amp;'Game Hex'!P16&amp;"=128_"</f>
        <v>N:d0xH99CE=130_C:0xH99CE=128_</v>
      </c>
      <c r="Q16" s="14"/>
      <c r="R16" s="15" t="str">
        <f>"N:d0xH"&amp;'Game Hex'!R16&amp;"=130_C:0xH"&amp;'Game Hex'!R16&amp;"=128_"</f>
        <v>N:d0xH99D0=130_C:0xH99D0=128_</v>
      </c>
      <c r="S16" s="14"/>
      <c r="T16" s="15" t="str">
        <f>"N:d0xH"&amp;'Game Hex'!T16&amp;"=130_C:0xH"&amp;'Game Hex'!T16&amp;"=128_"</f>
        <v>N:d0xH99D2=130_C:0xH99D2=128_</v>
      </c>
      <c r="U16" s="14"/>
      <c r="V16" s="13" t="str">
        <f t="shared" si="0"/>
        <v>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</v>
      </c>
      <c r="W16" s="13" t="s">
        <v>58</v>
      </c>
    </row>
    <row r="17" spans="1:23" ht="15" customHeight="1" x14ac:dyDescent="0.25">
      <c r="A17" s="13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3" t="str">
        <f t="shared" si="0"/>
        <v/>
      </c>
      <c r="W17" s="13" t="s">
        <v>58</v>
      </c>
    </row>
    <row r="18" spans="1:23" ht="15" customHeight="1" x14ac:dyDescent="0.25">
      <c r="A18" s="13">
        <v>16</v>
      </c>
      <c r="B18" s="15" t="str">
        <f>"N:d0xH"&amp;'Game Hex'!B18&amp;"=130_C:0xH"&amp;'Game Hex'!B18&amp;"=128_"</f>
        <v>N:d0xH9A00=130_C:0xH9A00=128_</v>
      </c>
      <c r="C18" s="14"/>
      <c r="D18" s="15" t="str">
        <f>"N:d0xH"&amp;'Game Hex'!D18&amp;"=130_C:0xH"&amp;'Game Hex'!D18&amp;"=128_"</f>
        <v>N:d0xH9A02=130_C:0xH9A02=128_</v>
      </c>
      <c r="E18" s="14"/>
      <c r="F18" s="15" t="str">
        <f>"N:d0xH"&amp;'Game Hex'!F18&amp;"=130_C:0xH"&amp;'Game Hex'!F18&amp;"=128_"</f>
        <v>N:d0xH9A04=130_C:0xH9A04=128_</v>
      </c>
      <c r="G18" s="14"/>
      <c r="H18" s="15" t="str">
        <f>"N:d0xH"&amp;'Game Hex'!H18&amp;"=130_C:0xH"&amp;'Game Hex'!H18&amp;"=128_"</f>
        <v>N:d0xH9A06=130_C:0xH9A06=128_</v>
      </c>
      <c r="I18" s="14"/>
      <c r="J18" s="15" t="str">
        <f>"N:d0xH"&amp;'Game Hex'!J18&amp;"=130_C:0xH"&amp;'Game Hex'!J18&amp;"=128_"</f>
        <v>N:d0xH9A08=130_C:0xH9A08=128_</v>
      </c>
      <c r="K18" s="14"/>
      <c r="L18" s="15" t="str">
        <f>"N:d0xH"&amp;'Game Hex'!L18&amp;"=130_C:0xH"&amp;'Game Hex'!L18&amp;"=128_"</f>
        <v>N:d0xH9A0A=130_C:0xH9A0A=128_</v>
      </c>
      <c r="M18" s="14"/>
      <c r="N18" s="15" t="str">
        <f>"N:d0xH"&amp;'Game Hex'!N18&amp;"=130_C:0xH"&amp;'Game Hex'!N18&amp;"=128_"</f>
        <v>N:d0xH9A0C=130_C:0xH9A0C=128_</v>
      </c>
      <c r="O18" s="14"/>
      <c r="P18" s="15" t="str">
        <f>"N:d0xH"&amp;'Game Hex'!P18&amp;"=130_C:0xH"&amp;'Game Hex'!P18&amp;"=128_"</f>
        <v>N:d0xH9A0E=130_C:0xH9A0E=128_</v>
      </c>
      <c r="Q18" s="14"/>
      <c r="R18" s="15" t="str">
        <f>"N:d0xH"&amp;'Game Hex'!R18&amp;"=130_C:0xH"&amp;'Game Hex'!R18&amp;"=128_"</f>
        <v>N:d0xH9A10=130_C:0xH9A10=128_</v>
      </c>
      <c r="S18" s="14"/>
      <c r="T18" s="14"/>
      <c r="U18" s="14"/>
      <c r="V18" s="13" t="str">
        <f t="shared" si="0"/>
        <v>N:d0xH9A00=130_C:0xH9A00=128_N:d0xH9A02=130_C:0xH9A02=128_N:d0xH9A04=130_C:0xH9A04=128_N:d0xH9A06=130_C:0xH9A06=128_N:d0xH9A08=130_C:0xH9A08=128_N:d0xH9A0A=130_C:0xH9A0A=128_N:d0xH9A0C=130_C:0xH9A0C=128_N:d0xH9A0E=130_C:0xH9A0E=128_N:d0xH9A10=130_C:0xH9A10=128_</v>
      </c>
      <c r="W18" s="13" t="s">
        <v>58</v>
      </c>
    </row>
    <row r="19" spans="1:23" ht="15" customHeight="1" x14ac:dyDescent="0.25">
      <c r="A19" s="13"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3" t="str">
        <f t="shared" si="0"/>
        <v/>
      </c>
      <c r="W19" s="13" t="s">
        <v>58</v>
      </c>
    </row>
    <row r="20" spans="1:23" ht="15" customHeight="1" x14ac:dyDescent="0.25">
      <c r="V20" s="13" t="str">
        <f t="shared" si="0"/>
        <v/>
      </c>
      <c r="W20" s="13" t="s">
        <v>58</v>
      </c>
    </row>
    <row r="21" spans="1:23" ht="15" customHeight="1" x14ac:dyDescent="0.25">
      <c r="V21" s="13" t="str">
        <f t="shared" si="0"/>
        <v/>
      </c>
      <c r="W21" s="13" t="s">
        <v>58</v>
      </c>
    </row>
    <row r="22" spans="1:23" x14ac:dyDescent="0.25">
      <c r="P22" s="13" t="s">
        <v>59</v>
      </c>
      <c r="V22" s="13" t="str">
        <f>CONCATENATE(V2,V3,V4,V5,V6,V7,V8,V9,V10,V11,V12,V13,V14,V15,V16,V17,V18,V19,V20,V21)</f>
        <v>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</v>
      </c>
      <c r="W22" s="13" t="s">
        <v>58</v>
      </c>
    </row>
    <row r="23" spans="1:23" x14ac:dyDescent="0.25">
      <c r="P23" s="13" t="s">
        <v>69</v>
      </c>
      <c r="V23" s="13" t="str">
        <f>$Y$4&amp;$Y$5&amp;$V$22&amp;$Z$9</f>
        <v>N:0xNda19=0_P:0xMdaca=0_N:0xNda19=0_P:0xHdacc=0_R:0xNda19=1_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M:0=1.25.</v>
      </c>
      <c r="W23" s="13" t="s">
        <v>58</v>
      </c>
    </row>
    <row r="24" spans="1:23" x14ac:dyDescent="0.25">
      <c r="P24" s="13" t="s">
        <v>70</v>
      </c>
      <c r="V24" s="13" t="str">
        <f>$Y$4&amp;$Y$5&amp;$V$22&amp;$Z$10</f>
        <v>N:0xNda19=0_P:0xMdaca=0_N:0xNda19=0_P:0xHdacc=0_R:0xNda19=1_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M:0=1.50.</v>
      </c>
      <c r="W24" s="13" t="s">
        <v>58</v>
      </c>
    </row>
    <row r="25" spans="1:23" x14ac:dyDescent="0.25">
      <c r="P25" s="13" t="s">
        <v>71</v>
      </c>
      <c r="V25" s="13" t="str">
        <f>$Y$4&amp;$Y$5&amp;$V$22&amp;$Z$11</f>
        <v>N:0xNda19=0_P:0xMdaca=0_N:0xNda19=0_P:0xHdacc=0_R:0xNda19=1_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M:0=1.100.</v>
      </c>
      <c r="W25" s="13" t="s">
        <v>58</v>
      </c>
    </row>
  </sheetData>
  <sheetProtection sheet="1" objects="1" scenarios="1"/>
  <conditionalFormatting sqref="U2 U4 U6 U8 U10 U12 U14 U16 U18">
    <cfRule type="cellIs" dxfId="1218" priority="24" operator="equal">
      <formula>0</formula>
    </cfRule>
  </conditionalFormatting>
  <conditionalFormatting sqref="C2 C4 C6 C8 C10 C12 C14 C16 C18">
    <cfRule type="cellIs" dxfId="1217" priority="23" operator="equal">
      <formula>0</formula>
    </cfRule>
  </conditionalFormatting>
  <conditionalFormatting sqref="E2 E4 E6 E8 E10 E12 E14 E16 E18">
    <cfRule type="cellIs" dxfId="1216" priority="22" operator="equal">
      <formula>0</formula>
    </cfRule>
  </conditionalFormatting>
  <conditionalFormatting sqref="G2 G4 G6 G8 G10 G12 G14 G16 G18">
    <cfRule type="cellIs" dxfId="1215" priority="21" operator="equal">
      <formula>0</formula>
    </cfRule>
  </conditionalFormatting>
  <conditionalFormatting sqref="I2 I4 I6 I8 I10 I12 I14 I16 I18">
    <cfRule type="cellIs" dxfId="1214" priority="20" operator="equal">
      <formula>0</formula>
    </cfRule>
  </conditionalFormatting>
  <conditionalFormatting sqref="K2 K4 K6 K8 K10 K12 K14 K16 K18">
    <cfRule type="cellIs" dxfId="1213" priority="19" operator="equal">
      <formula>0</formula>
    </cfRule>
  </conditionalFormatting>
  <conditionalFormatting sqref="M2 M4 M6 M8 M10 M12 M14 M16 M18">
    <cfRule type="cellIs" dxfId="1212" priority="18" operator="equal">
      <formula>0</formula>
    </cfRule>
  </conditionalFormatting>
  <conditionalFormatting sqref="O2 O4 O6 O8 O10 O12 O14 O16 O18">
    <cfRule type="cellIs" dxfId="1211" priority="17" operator="equal">
      <formula>0</formula>
    </cfRule>
  </conditionalFormatting>
  <conditionalFormatting sqref="S2 S4 S6 S8 S10 S12 S14 S16 S18">
    <cfRule type="cellIs" dxfId="1210" priority="16" operator="equal">
      <formula>0</formula>
    </cfRule>
  </conditionalFormatting>
  <conditionalFormatting sqref="Q2 Q4 Q6 Q8 Q10 Q12 Q14 Q16 Q18">
    <cfRule type="cellIs" dxfId="1209" priority="15" operator="equal">
      <formula>0</formula>
    </cfRule>
  </conditionalFormatting>
  <conditionalFormatting sqref="B3:U3">
    <cfRule type="cellIs" dxfId="1208" priority="14" operator="equal">
      <formula>0</formula>
    </cfRule>
  </conditionalFormatting>
  <conditionalFormatting sqref="B5:U5">
    <cfRule type="cellIs" dxfId="1207" priority="13" operator="equal">
      <formula>0</formula>
    </cfRule>
  </conditionalFormatting>
  <conditionalFormatting sqref="B7:U7">
    <cfRule type="cellIs" dxfId="1206" priority="12" operator="equal">
      <formula>0</formula>
    </cfRule>
  </conditionalFormatting>
  <conditionalFormatting sqref="B9:U9">
    <cfRule type="cellIs" dxfId="1205" priority="11" operator="equal">
      <formula>0</formula>
    </cfRule>
  </conditionalFormatting>
  <conditionalFormatting sqref="B11:U11">
    <cfRule type="cellIs" dxfId="1204" priority="10" operator="equal">
      <formula>0</formula>
    </cfRule>
  </conditionalFormatting>
  <conditionalFormatting sqref="B13:U13">
    <cfRule type="cellIs" dxfId="1203" priority="9" operator="equal">
      <formula>0</formula>
    </cfRule>
  </conditionalFormatting>
  <conditionalFormatting sqref="B15:U15">
    <cfRule type="cellIs" dxfId="1202" priority="8" operator="equal">
      <formula>0</formula>
    </cfRule>
  </conditionalFormatting>
  <conditionalFormatting sqref="B17:U17">
    <cfRule type="cellIs" dxfId="1201" priority="7" operator="equal">
      <formula>0</formula>
    </cfRule>
  </conditionalFormatting>
  <conditionalFormatting sqref="B19:U19">
    <cfRule type="cellIs" dxfId="1200" priority="6" operator="equal">
      <formula>0</formula>
    </cfRule>
  </conditionalFormatting>
  <conditionalFormatting sqref="B2">
    <cfRule type="cellIs" dxfId="1199" priority="4" operator="equal">
      <formula>0</formula>
    </cfRule>
  </conditionalFormatting>
  <conditionalFormatting sqref="L8">
    <cfRule type="cellIs" dxfId="1198" priority="2" operator="equal">
      <formula>0</formula>
    </cfRule>
  </conditionalFormatting>
  <conditionalFormatting sqref="T18">
    <cfRule type="cellIs" dxfId="1197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Y6" sqref="Y6"/>
    </sheetView>
  </sheetViews>
  <sheetFormatPr defaultRowHeight="15" x14ac:dyDescent="0.25"/>
  <cols>
    <col min="1" max="21" width="3.28515625" style="13" customWidth="1"/>
    <col min="22" max="22" width="15.42578125" style="13" customWidth="1"/>
    <col min="23" max="23" width="2" style="13" customWidth="1"/>
    <col min="24" max="24" width="9.140625" style="13"/>
    <col min="25" max="25" width="9.5703125" style="13" customWidth="1"/>
    <col min="26" max="16384" width="9.140625" style="13"/>
  </cols>
  <sheetData>
    <row r="1" spans="1:25" ht="15" customHeight="1" x14ac:dyDescent="0.25">
      <c r="A1" s="12" t="s">
        <v>21</v>
      </c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 t="s">
        <v>57</v>
      </c>
      <c r="W1" s="13" t="s">
        <v>58</v>
      </c>
      <c r="X1" s="13" t="s">
        <v>140</v>
      </c>
      <c r="Y1" s="15" t="str">
        <f>"0xH"&amp;'Game Hex'!Y1&amp;"=128_0xH"&amp;'Game Hex'!AA1&amp;"=128_0xH"&amp;'Game Hex'!AC1&amp;"=128S0xH"&amp;'Game Hex'!Y1&amp;"=128_0xH"&amp;'Game Hex'!Y3&amp;"=128_0xH"&amp;'Game Hex'!Y5&amp;"=128S"</f>
        <v>0xH=128_0xH=128_0xH=128S0xH=128_0xH=128_0xH=128S</v>
      </c>
    </row>
    <row r="2" spans="1:25" ht="15" customHeight="1" x14ac:dyDescent="0.25">
      <c r="A2" s="13">
        <v>0</v>
      </c>
      <c r="B2" s="14"/>
      <c r="C2" s="14"/>
      <c r="D2" s="15" t="str">
        <f>"0xH"&amp;'Game Hex'!D2&amp;"=128_0xH"&amp;'Game Hex'!F2&amp;"=128_0xH"&amp;'Game Hex'!H2&amp;"=128S0xH"&amp;'Game Hex'!D2&amp;"=128_0xH"&amp;'Game Hex'!D4&amp;"=128_0xH"&amp;'Game Hex'!D6&amp;"=128S"</f>
        <v>0xH9802=128_0xH9804=128_0xH9806=128S0xH9802=128_0xH9842=128_0xH9882=128S</v>
      </c>
      <c r="E2" s="14"/>
      <c r="F2" s="15" t="str">
        <f>"0xH"&amp;'Game Hex'!F2&amp;"=128_0xH"&amp;'Game Hex'!H2&amp;"=128_0xH"&amp;'Game Hex'!J2&amp;"=128S0xH"&amp;'Game Hex'!F2&amp;"=128_0xH"&amp;'Game Hex'!F4&amp;"=128_0xH"&amp;'Game Hex'!F6&amp;"=128S"</f>
        <v>0xH9804=128_0xH9806=128_0xH9808=128S0xH9804=128_0xH9844=128_0xH9884=128S</v>
      </c>
      <c r="G2" s="14"/>
      <c r="H2" s="15" t="str">
        <f>"0xH"&amp;'Game Hex'!H2&amp;"=128_0xH"&amp;'Game Hex'!J2&amp;"=128_0xH"&amp;'Game Hex'!L2&amp;"=128S0xH"&amp;'Game Hex'!H2&amp;"=128_0xH"&amp;'Game Hex'!H4&amp;"=128_0xH"&amp;'Game Hex'!H6&amp;"=128S"</f>
        <v>0xH9806=128_0xH9808=128_0xH980A=128S0xH9806=128_0xH9846=128_0xH9886=128S</v>
      </c>
      <c r="I2" s="14"/>
      <c r="J2" s="16" t="str">
        <f>"0xH"&amp;'Game Hex'!J2&amp;"=128_0xH"&amp;'Game Hex'!L2&amp;"=128_0xH"&amp;'Game Hex'!N2&amp;"=128S"</f>
        <v>0xH9808=128_0xH980A=128_0xH980C=128S</v>
      </c>
      <c r="K2" s="14"/>
      <c r="L2" s="15" t="str">
        <f>"0xH"&amp;'Game Hex'!L2&amp;"=128_0xH"&amp;'Game Hex'!N2&amp;"=128_0xH"&amp;'Game Hex'!P2&amp;"=128S0xH"&amp;'Game Hex'!L2&amp;"=128_0xH"&amp;'Game Hex'!L4&amp;"=128_0xH"&amp;'Game Hex'!L6&amp;"=128S"</f>
        <v>0xH980A=128_0xH980C=128_0xH980E=128S0xH980A=128_0xH984A=128_0xH988A=128S</v>
      </c>
      <c r="M2" s="14"/>
      <c r="N2" s="15" t="str">
        <f>"0xH"&amp;'Game Hex'!N2&amp;"=128_0xH"&amp;'Game Hex'!P2&amp;"=128_0xH"&amp;'Game Hex'!R2&amp;"=128S0xH"&amp;'Game Hex'!N2&amp;"=128_0xH"&amp;'Game Hex'!N4&amp;"=128_0xH"&amp;'Game Hex'!N6&amp;"=128S"</f>
        <v>0xH980C=128_0xH980E=128_0xH9810=128S0xH980C=128_0xH984C=128_0xH988C=128S</v>
      </c>
      <c r="O2" s="14"/>
      <c r="P2" s="15" t="str">
        <f>"0xH"&amp;'Game Hex'!P2&amp;"=128_0xH"&amp;'Game Hex'!R2&amp;"=128_0xH"&amp;'Game Hex'!T2&amp;"=128S0xH"&amp;'Game Hex'!P2&amp;"=128_0xH"&amp;'Game Hex'!P4&amp;"=128_0xH"&amp;'Game Hex'!P6&amp;"=128S"</f>
        <v>0xH980E=128_0xH9810=128_0xH9812=128S0xH980E=128_0xH984E=128_0xH988E=128S</v>
      </c>
      <c r="Q2" s="14"/>
      <c r="R2" s="17" t="str">
        <f>"0xH"&amp;'Game Hex'!R2&amp;"=128_0xH"&amp;'Game Hex'!R4&amp;"=128_0xH"&amp;'Game Hex'!R6&amp;"=128S"</f>
        <v>0xH9810=128_0xH9850=128_0xH9890=128S</v>
      </c>
      <c r="S2" s="14"/>
      <c r="T2" s="17" t="str">
        <f>"0xH"&amp;'Game Hex'!T2&amp;"=128_0xH"&amp;'Game Hex'!T4&amp;"=128_0xH"&amp;'Game Hex'!T6&amp;"=128S"</f>
        <v>0xH9812=128_0xH9852=128_0xH9892=128S</v>
      </c>
      <c r="U2" s="14"/>
      <c r="V2" s="13" t="str">
        <f>CONCATENATE(B2,C2,D2,E2,F2,G2,H2,I2,J2,K2,L2,M2,N2,O2,P2,Q2,R2,S2,T2,U2)</f>
        <v>0xH9802=128_0xH9804=128_0xH9806=128S0xH9802=128_0xH9842=128_0xH9882=128S0xH9804=128_0xH9806=128_0xH9808=128S0xH9804=128_0xH9844=128_0xH9884=128S0xH9806=128_0xH9808=128_0xH980A=128S0xH9806=128_0xH9846=128_0xH9886=128S0xH9808=128_0xH980A=128_0xH980C=128S0xH980A=128_0xH980C=128_0xH980E=128S0xH980A=128_0xH984A=128_0xH988A=128S0xH980C=128_0xH980E=128_0xH9810=128S0xH980C=128_0xH984C=128_0xH988C=128S0xH980E=128_0xH9810=128_0xH9812=128S0xH980E=128_0xH984E=128_0xH988E=128S0xH9810=128_0xH9850=128_0xH9890=128S0xH9812=128_0xH9852=128_0xH9892=128S</v>
      </c>
      <c r="W2" s="13" t="s">
        <v>58</v>
      </c>
      <c r="X2" s="13" t="s">
        <v>141</v>
      </c>
      <c r="Y2" s="16" t="str">
        <f>"0xH"&amp;'Game Hex'!Y2&amp;"=128_0xH"&amp;'Game Hex'!AA2&amp;"=128_0xH"&amp;'Game Hex'!AC2&amp;"=128S"</f>
        <v>0xH=128_0xH=128_0xH=128S</v>
      </c>
    </row>
    <row r="3" spans="1:25" ht="15" customHeight="1" x14ac:dyDescent="0.25">
      <c r="A3" s="13">
        <v>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3" t="str">
        <f t="shared" ref="V3:V21" si="0">CONCATENATE(B3,C3,D3,E3,F3,G3,H3,I3,J3,K3,L3,M3,N3,O3,P3,Q3,R3,S3,T3,U3)</f>
        <v/>
      </c>
      <c r="W3" s="13" t="s">
        <v>58</v>
      </c>
      <c r="X3" s="13" t="s">
        <v>142</v>
      </c>
      <c r="Y3" s="17" t="str">
        <f>"0xH"&amp;'Game Hex'!Y3&amp;"=128_0xH"&amp;'Game Hex'!Y5&amp;"=128_0xH"&amp;'Game Hex'!Y7&amp;"=128S"</f>
        <v>0xH=128_0xH=128_0xH=128S</v>
      </c>
    </row>
    <row r="4" spans="1:25" ht="15" customHeight="1" x14ac:dyDescent="0.25">
      <c r="A4" s="13">
        <v>2</v>
      </c>
      <c r="B4" s="14"/>
      <c r="C4" s="14"/>
      <c r="D4" s="17" t="str">
        <f>"0xH"&amp;'Game Hex'!D4&amp;"=128_0xH"&amp;'Game Hex'!D6&amp;"=128_0xH"&amp;'Game Hex'!D8&amp;"=128S"</f>
        <v>0xH9842=128_0xH9882=128_0xH98C2=128S</v>
      </c>
      <c r="E4" s="14"/>
      <c r="F4" s="17" t="str">
        <f>"0xH"&amp;'Game Hex'!F4&amp;"=128_0xH"&amp;'Game Hex'!F6&amp;"=128_0xH"&amp;'Game Hex'!F8&amp;"=128S"</f>
        <v>0xH9844=128_0xH9884=128_0xH98C4=128S</v>
      </c>
      <c r="G4" s="14"/>
      <c r="H4" s="17" t="str">
        <f>"0xH"&amp;'Game Hex'!H4&amp;"=128_0xH"&amp;'Game Hex'!H6&amp;"=128_0xH"&amp;'Game Hex'!H8&amp;"=128S"</f>
        <v>0xH9846=128_0xH9886=128_0xH98C6=128S</v>
      </c>
      <c r="I4" s="14"/>
      <c r="J4" s="17" t="str">
        <f>"0xH"&amp;'Game Hex'!J4&amp;"=128_0xH"&amp;'Game Hex'!J6&amp;"=128_0xH"&amp;'Game Hex'!J8&amp;"=128S"</f>
        <v>0xH9848=128_0xH9888=128_0xH98C8=128S</v>
      </c>
      <c r="K4" s="14"/>
      <c r="L4" s="14"/>
      <c r="M4" s="14"/>
      <c r="N4" s="15" t="str">
        <f>"0xH"&amp;'Game Hex'!N4&amp;"=128_0xH"&amp;'Game Hex'!P4&amp;"=128_0xH"&amp;'Game Hex'!R4&amp;"=128S0xH"&amp;'Game Hex'!N4&amp;"=128_0xH"&amp;'Game Hex'!N6&amp;"=128_0xH"&amp;'Game Hex'!N8&amp;"=128S"</f>
        <v>0xH984C=128_0xH984E=128_0xH9850=128S0xH984C=128_0xH988C=128_0xH98CC=128S</v>
      </c>
      <c r="O4" s="14"/>
      <c r="P4" s="15" t="str">
        <f>"0xH"&amp;'Game Hex'!P4&amp;"=128_0xH"&amp;'Game Hex'!R4&amp;"=128_0xH"&amp;'Game Hex'!T4&amp;"=128S0xH"&amp;'Game Hex'!P4&amp;"=128_0xH"&amp;'Game Hex'!P6&amp;"=128_0xH"&amp;'Game Hex'!P8&amp;"=128S"</f>
        <v>0xH984E=128_0xH9850=128_0xH9852=128S0xH984E=128_0xH988E=128_0xH98CE=128S</v>
      </c>
      <c r="Q4" s="14"/>
      <c r="R4" s="14"/>
      <c r="S4" s="14"/>
      <c r="T4" s="17" t="str">
        <f>"0xH"&amp;'Game Hex'!T4&amp;"=128_0xH"&amp;'Game Hex'!T6&amp;"=128_0xH"&amp;'Game Hex'!T8&amp;"=128S"</f>
        <v>0xH9852=128_0xH9892=128_0xH98D2=128S</v>
      </c>
      <c r="U4" s="14"/>
      <c r="V4" s="13" t="str">
        <f t="shared" si="0"/>
        <v>0xH9842=128_0xH9882=128_0xH98C2=128S0xH9844=128_0xH9884=128_0xH98C4=128S0xH9846=128_0xH9886=128_0xH98C6=128S0xH9848=128_0xH9888=128_0xH98C8=128S0xH984C=128_0xH984E=128_0xH9850=128S0xH984C=128_0xH988C=128_0xH98CC=128S0xH984E=128_0xH9850=128_0xH9852=128S0xH984E=128_0xH988E=128_0xH98CE=128S0xH9852=128_0xH9892=128_0xH98D2=128S</v>
      </c>
      <c r="W4" s="13" t="s">
        <v>58</v>
      </c>
    </row>
    <row r="5" spans="1:25" ht="15" customHeight="1" x14ac:dyDescent="0.25">
      <c r="A5" s="13"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3" t="str">
        <f t="shared" si="0"/>
        <v/>
      </c>
      <c r="W5" s="13" t="s">
        <v>58</v>
      </c>
    </row>
    <row r="6" spans="1:25" ht="15" customHeight="1" x14ac:dyDescent="0.25">
      <c r="A6" s="13">
        <v>4</v>
      </c>
      <c r="B6" s="16" t="str">
        <f>"0xH"&amp;'Game Hex'!B6&amp;"=128_0xH"&amp;'Game Hex'!D6&amp;"=128_0xH"&amp;'Game Hex'!F6&amp;"=128S"</f>
        <v>0xH9880=128_0xH9882=128_0xH9884=128S</v>
      </c>
      <c r="C6" s="14"/>
      <c r="D6" s="15" t="str">
        <f>"0xH"&amp;'Game Hex'!D6&amp;"=128_0xH"&amp;'Game Hex'!F6&amp;"=128_0xH"&amp;'Game Hex'!H6&amp;"=128S0xH"&amp;'Game Hex'!D6&amp;"=128_0xH"&amp;'Game Hex'!D8&amp;"=128_0xH"&amp;'Game Hex'!D10&amp;"=128S"</f>
        <v>0xH9882=128_0xH9884=128_0xH9886=128S0xH9882=128_0xH98C2=128_0xH9902=128S</v>
      </c>
      <c r="E6" s="14"/>
      <c r="F6" s="15" t="str">
        <f>"0xH"&amp;'Game Hex'!F6&amp;"=128_0xH"&amp;'Game Hex'!H6&amp;"=128_0xH"&amp;'Game Hex'!J6&amp;"=128S0xH"&amp;'Game Hex'!F6&amp;"=128_0xH"&amp;'Game Hex'!F8&amp;"=128_0xH"&amp;'Game Hex'!F10&amp;"=128S"</f>
        <v>0xH9884=128_0xH9886=128_0xH9888=128S0xH9884=128_0xH98C4=128_0xH9904=128S</v>
      </c>
      <c r="G6" s="14"/>
      <c r="H6" s="15" t="str">
        <f>"0xH"&amp;'Game Hex'!H6&amp;"=128_0xH"&amp;'Game Hex'!J6&amp;"=128_0xH"&amp;'Game Hex'!L6&amp;"=128S0xH"&amp;'Game Hex'!H6&amp;"=128_0xH"&amp;'Game Hex'!H8&amp;"=128_0xH"&amp;'Game Hex'!H10&amp;"=128S"</f>
        <v>0xH9886=128_0xH9888=128_0xH988A=128S0xH9886=128_0xH98C6=128_0xH9906=128S</v>
      </c>
      <c r="I6" s="14"/>
      <c r="J6" s="16" t="str">
        <f>"0xH"&amp;'Game Hex'!J6&amp;"=128_0xH"&amp;'Game Hex'!L6&amp;"=128_0xH"&amp;'Game Hex'!N6&amp;"=128S"</f>
        <v>0xH9888=128_0xH988A=128_0xH988C=128S</v>
      </c>
      <c r="K6" s="14"/>
      <c r="L6" s="16" t="str">
        <f>"0xH"&amp;'Game Hex'!L6&amp;"=128_0xH"&amp;'Game Hex'!N6&amp;"=128_0xH"&amp;'Game Hex'!P6&amp;"=128S"</f>
        <v>0xH988A=128_0xH988C=128_0xH988E=128S</v>
      </c>
      <c r="M6" s="14"/>
      <c r="N6" s="15" t="str">
        <f>"0xH"&amp;'Game Hex'!N6&amp;"=128_0xH"&amp;'Game Hex'!P6&amp;"=128_0xH"&amp;'Game Hex'!R6&amp;"=128S0xH"&amp;'Game Hex'!N6&amp;"=128_0xH"&amp;'Game Hex'!N8&amp;"=128_0xH"&amp;'Game Hex'!N10&amp;"=128S"</f>
        <v>0xH988C=128_0xH988E=128_0xH9890=128S0xH988C=128_0xH98CC=128_0xH990C=128S</v>
      </c>
      <c r="O6" s="14"/>
      <c r="P6" s="15" t="str">
        <f>"0xH"&amp;'Game Hex'!P6&amp;"=128_0xH"&amp;'Game Hex'!R6&amp;"=128_0xH"&amp;'Game Hex'!T6&amp;"=128S0xH"&amp;'Game Hex'!P6&amp;"=128_0xH"&amp;'Game Hex'!P8&amp;"=128_0xH"&amp;'Game Hex'!P10&amp;"=128S"</f>
        <v>0xH988E=128_0xH9890=128_0xH9892=128S0xH988E=128_0xH98CE=128_0xH990E=128S</v>
      </c>
      <c r="Q6" s="14"/>
      <c r="R6" s="14"/>
      <c r="S6" s="14"/>
      <c r="T6" s="17" t="str">
        <f>"0xH"&amp;'Game Hex'!T6&amp;"=128_0xH"&amp;'Game Hex'!T8&amp;"=128_0xH"&amp;'Game Hex'!T10&amp;"=128S"</f>
        <v>0xH9892=128_0xH98D2=128_0xH9912=128S</v>
      </c>
      <c r="U6" s="14"/>
      <c r="V6" s="13" t="str">
        <f t="shared" si="0"/>
        <v>0xH9880=128_0xH9882=128_0xH9884=128S0xH9882=128_0xH9884=128_0xH9886=128S0xH9882=128_0xH98C2=128_0xH9902=128S0xH9884=128_0xH9886=128_0xH9888=128S0xH9884=128_0xH98C4=128_0xH9904=128S0xH9886=128_0xH9888=128_0xH988A=128S0xH9886=128_0xH98C6=128_0xH9906=128S0xH9888=128_0xH988A=128_0xH988C=128S0xH988A=128_0xH988C=128_0xH988E=128S0xH988C=128_0xH988E=128_0xH9890=128S0xH988C=128_0xH98CC=128_0xH990C=128S0xH988E=128_0xH9890=128_0xH9892=128S0xH988E=128_0xH98CE=128_0xH990E=128S0xH9892=128_0xH98D2=128_0xH9912=128S</v>
      </c>
      <c r="W6" s="13" t="s">
        <v>58</v>
      </c>
      <c r="X6" s="13" t="s">
        <v>279</v>
      </c>
      <c r="Y6" s="13" t="s">
        <v>280</v>
      </c>
    </row>
    <row r="7" spans="1:25" ht="15" customHeight="1" x14ac:dyDescent="0.25">
      <c r="A7" s="13">
        <v>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3" t="str">
        <f t="shared" si="0"/>
        <v/>
      </c>
      <c r="W7" s="13" t="s">
        <v>58</v>
      </c>
    </row>
    <row r="8" spans="1:25" ht="15" customHeight="1" x14ac:dyDescent="0.25">
      <c r="A8" s="13">
        <v>6</v>
      </c>
      <c r="B8" s="17" t="str">
        <f>"0xH"&amp;'Game Hex'!B8&amp;"=128_0xH"&amp;'Game Hex'!B10&amp;"=128_0xH"&amp;'Game Hex'!B12&amp;"=128S"</f>
        <v>0xH98C0=128_0xH9900=128_0xH9940=128S</v>
      </c>
      <c r="C8" s="14"/>
      <c r="D8" s="17" t="str">
        <f>"0xH"&amp;'Game Hex'!D8&amp;"=128_0xH"&amp;'Game Hex'!D10&amp;"=128_0xH"&amp;'Game Hex'!D12&amp;"=128S"</f>
        <v>0xH98C2=128_0xH9902=128_0xH9942=128S</v>
      </c>
      <c r="E8" s="14"/>
      <c r="F8" s="17" t="str">
        <f>"0xH"&amp;'Game Hex'!F8&amp;"=128_0xH"&amp;'Game Hex'!F10&amp;"=128_0xH"&amp;'Game Hex'!F12&amp;"=128S"</f>
        <v>0xH98C4=128_0xH9904=128_0xH9944=128S</v>
      </c>
      <c r="G8" s="14"/>
      <c r="H8" s="17" t="str">
        <f>"0xH"&amp;'Game Hex'!H8&amp;"=128_0xH"&amp;'Game Hex'!H10&amp;"=128_0xH"&amp;'Game Hex'!H12&amp;"=128S"</f>
        <v>0xH98C6=128_0xH9906=128_0xH9946=128S</v>
      </c>
      <c r="I8" s="14"/>
      <c r="J8" s="14"/>
      <c r="K8" s="14"/>
      <c r="L8" s="14"/>
      <c r="M8" s="14"/>
      <c r="N8" s="15" t="str">
        <f>"0xH"&amp;'Game Hex'!N8&amp;"=128_0xH"&amp;'Game Hex'!P8&amp;"=128_0xH"&amp;'Game Hex'!R8&amp;"=128S0xH"&amp;'Game Hex'!N8&amp;"=128_0xH"&amp;'Game Hex'!N10&amp;"=128_0xH"&amp;'Game Hex'!N12&amp;"=128S"</f>
        <v>0xH98CC=128_0xH98CE=128_0xH98D0=128S0xH98CC=128_0xH990C=128_0xH994C=128S</v>
      </c>
      <c r="O8" s="14"/>
      <c r="P8" s="15" t="str">
        <f>"0xH"&amp;'Game Hex'!P8&amp;"=128_0xH"&amp;'Game Hex'!R8&amp;"=128_0xH"&amp;'Game Hex'!T8&amp;"=128S0xH"&amp;'Game Hex'!P8&amp;"=128_0xH"&amp;'Game Hex'!P10&amp;"=128_0xH"&amp;'Game Hex'!P12&amp;"=128S"</f>
        <v>0xH98CE=128_0xH98D0=128_0xH98D2=128S0xH98CE=128_0xH990E=128_0xH994E=128S</v>
      </c>
      <c r="Q8" s="14"/>
      <c r="R8" s="14"/>
      <c r="S8" s="14"/>
      <c r="T8" s="17" t="str">
        <f>"0xH"&amp;'Game Hex'!T8&amp;"=128_0xH"&amp;'Game Hex'!T10&amp;"=128_0xH"&amp;'Game Hex'!T12&amp;"=128S"</f>
        <v>0xH98D2=128_0xH9912=128_0xH9952=128S</v>
      </c>
      <c r="U8" s="14"/>
      <c r="V8" s="13" t="str">
        <f t="shared" si="0"/>
        <v>0xH98C0=128_0xH9900=128_0xH9940=128S0xH98C2=128_0xH9902=128_0xH9942=128S0xH98C4=128_0xH9904=128_0xH9944=128S0xH98C6=128_0xH9906=128_0xH9946=128S0xH98CC=128_0xH98CE=128_0xH98D0=128S0xH98CC=128_0xH990C=128_0xH994C=128S0xH98CE=128_0xH98D0=128_0xH98D2=128S0xH98CE=128_0xH990E=128_0xH994E=128S0xH98D2=128_0xH9912=128_0xH9952=128S</v>
      </c>
      <c r="W8" s="13" t="s">
        <v>58</v>
      </c>
    </row>
    <row r="9" spans="1:25" ht="15" customHeight="1" x14ac:dyDescent="0.25">
      <c r="A9" s="13">
        <v>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3" t="str">
        <f t="shared" si="0"/>
        <v/>
      </c>
      <c r="W9" s="13" t="s">
        <v>58</v>
      </c>
    </row>
    <row r="10" spans="1:25" ht="15" customHeight="1" x14ac:dyDescent="0.25">
      <c r="A10" s="13">
        <v>8</v>
      </c>
      <c r="B10" s="16" t="str">
        <f>"0xH"&amp;'Game Hex'!B10&amp;"=128_0xH"&amp;'Game Hex'!D10&amp;"=128_0xH"&amp;'Game Hex'!F10&amp;"=128S"</f>
        <v>0xH9900=128_0xH9902=128_0xH9904=128S</v>
      </c>
      <c r="C10" s="14"/>
      <c r="D10" s="15" t="str">
        <f>"0xH"&amp;'Game Hex'!D10&amp;"=128_0xH"&amp;'Game Hex'!F10&amp;"=128_0xH"&amp;'Game Hex'!H10&amp;"=128S0xH"&amp;'Game Hex'!D10&amp;"=128_0xH"&amp;'Game Hex'!D12&amp;"=128_0xH"&amp;'Game Hex'!D14&amp;"=128S"</f>
        <v>0xH9902=128_0xH9904=128_0xH9906=128S0xH9902=128_0xH9942=128_0xH9982=128S</v>
      </c>
      <c r="E10" s="14"/>
      <c r="F10" s="15" t="str">
        <f>"0xH"&amp;'Game Hex'!F10&amp;"=128_0xH"&amp;'Game Hex'!H10&amp;"=128_0xH"&amp;'Game Hex'!J10&amp;"=128S0xH"&amp;'Game Hex'!F10&amp;"=128_0xH"&amp;'Game Hex'!F12&amp;"=128_0xH"&amp;'Game Hex'!F14&amp;"=128S"</f>
        <v>0xH9904=128_0xH9906=128_0xH9908=128S0xH9904=128_0xH9944=128_0xH9984=128S</v>
      </c>
      <c r="G10" s="14"/>
      <c r="H10" s="15" t="str">
        <f>"0xH"&amp;'Game Hex'!H10&amp;"=128_0xH"&amp;'Game Hex'!J10&amp;"=128_0xH"&amp;'Game Hex'!L10&amp;"=128S0xH"&amp;'Game Hex'!H10&amp;"=128_0xH"&amp;'Game Hex'!H12&amp;"=128_0xH"&amp;'Game Hex'!H14&amp;"=128S"</f>
        <v>0xH9906=128_0xH9908=128_0xH990A=128S0xH9906=128_0xH9946=128_0xH9986=128S</v>
      </c>
      <c r="I10" s="14"/>
      <c r="J10" s="15" t="str">
        <f>"0xH"&amp;'Game Hex'!J10&amp;"=128_0xH"&amp;'Game Hex'!L10&amp;"=128_0xH"&amp;'Game Hex'!N10&amp;"=128S0xH"&amp;'Game Hex'!J10&amp;"=128_0xH"&amp;'Game Hex'!J12&amp;"=128_0xH"&amp;'Game Hex'!J14&amp;"=128S"</f>
        <v>0xH9908=128_0xH990A=128_0xH990C=128S0xH9908=128_0xH9948=128_0xH9988=128S</v>
      </c>
      <c r="K10" s="14"/>
      <c r="L10" s="16" t="str">
        <f>"0xH"&amp;'Game Hex'!L10&amp;"=128_0xH"&amp;'Game Hex'!N10&amp;"=128_0xH"&amp;'Game Hex'!P10&amp;"=128S"</f>
        <v>0xH990A=128_0xH990C=128_0xH990E=128S</v>
      </c>
      <c r="M10" s="14"/>
      <c r="N10" s="15" t="str">
        <f>"0xH"&amp;'Game Hex'!N10&amp;"=128_0xH"&amp;'Game Hex'!P10&amp;"=128_0xH"&amp;'Game Hex'!R10&amp;"=128S0xH"&amp;'Game Hex'!N10&amp;"=128_0xH"&amp;'Game Hex'!N12&amp;"=128_0xH"&amp;'Game Hex'!N14&amp;"=128S"</f>
        <v>0xH990C=128_0xH990E=128_0xH9910=128S0xH990C=128_0xH994C=128_0xH998C=128S</v>
      </c>
      <c r="O10" s="14"/>
      <c r="P10" s="15" t="str">
        <f>"0xH"&amp;'Game Hex'!P10&amp;"=128_0xH"&amp;'Game Hex'!R10&amp;"=128_0xH"&amp;'Game Hex'!T10&amp;"=128S0xH"&amp;'Game Hex'!P10&amp;"=128_0xH"&amp;'Game Hex'!P12&amp;"=128_0xH"&amp;'Game Hex'!P14&amp;"=128S"</f>
        <v>0xH990E=128_0xH9910=128_0xH9912=128S0xH990E=128_0xH994E=128_0xH998E=128S</v>
      </c>
      <c r="Q10" s="14"/>
      <c r="R10" s="14"/>
      <c r="S10" s="14"/>
      <c r="T10" s="14"/>
      <c r="U10" s="14"/>
      <c r="V10" s="13" t="str">
        <f t="shared" si="0"/>
        <v>0xH9900=128_0xH9902=128_0xH9904=128S0xH9902=128_0xH9904=128_0xH9906=128S0xH9902=128_0xH9942=128_0xH9982=128S0xH9904=128_0xH9906=128_0xH9908=128S0xH9904=128_0xH9944=128_0xH9984=128S0xH9906=128_0xH9908=128_0xH990A=128S0xH9906=128_0xH9946=128_0xH9986=128S0xH9908=128_0xH990A=128_0xH990C=128S0xH9908=128_0xH9948=128_0xH9988=128S0xH990A=128_0xH990C=128_0xH990E=128S0xH990C=128_0xH990E=128_0xH9910=128S0xH990C=128_0xH994C=128_0xH998C=128S0xH990E=128_0xH9910=128_0xH9912=128S0xH990E=128_0xH994E=128_0xH998E=128S</v>
      </c>
      <c r="W10" s="13" t="s">
        <v>58</v>
      </c>
    </row>
    <row r="11" spans="1:25" ht="15" customHeight="1" x14ac:dyDescent="0.25">
      <c r="A11" s="13">
        <v>9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3" t="str">
        <f t="shared" si="0"/>
        <v/>
      </c>
      <c r="W11" s="13" t="s">
        <v>58</v>
      </c>
    </row>
    <row r="12" spans="1:25" ht="15" customHeight="1" x14ac:dyDescent="0.25">
      <c r="A12" s="13">
        <v>10</v>
      </c>
      <c r="B12" s="15" t="str">
        <f>"0xH"&amp;'Game Hex'!B12&amp;"=128_0xH"&amp;'Game Hex'!D12&amp;"=128_0xH"&amp;'Game Hex'!F12&amp;"=128S0xH"&amp;'Game Hex'!B12&amp;"=128_0xH"&amp;'Game Hex'!B14&amp;"=128_0xH"&amp;'Game Hex'!B16&amp;"=128S"</f>
        <v>0xH9940=128_0xH9942=128_0xH9944=128S0xH9940=128_0xH9980=128_0xH99C0=128S</v>
      </c>
      <c r="C12" s="14"/>
      <c r="D12" s="17" t="str">
        <f>"0xH"&amp;'Game Hex'!D12&amp;"=128_0xH"&amp;'Game Hex'!D14&amp;"=128_0xH"&amp;'Game Hex'!D16&amp;"=128S"</f>
        <v>0xH9942=128_0xH9982=128_0xH99C2=128S</v>
      </c>
      <c r="E12" s="14"/>
      <c r="F12" s="17" t="str">
        <f>"0xH"&amp;'Game Hex'!F12&amp;"=128_0xH"&amp;'Game Hex'!F14&amp;"=128_0xH"&amp;'Game Hex'!F16&amp;"=128S"</f>
        <v>0xH9944=128_0xH9984=128_0xH99C4=128S</v>
      </c>
      <c r="G12" s="14"/>
      <c r="H12" s="17" t="str">
        <f>"0xH"&amp;'Game Hex'!H12&amp;"=128_0xH"&amp;'Game Hex'!H14&amp;"=128_0xH"&amp;'Game Hex'!H16&amp;"=128S"</f>
        <v>0xH9946=128_0xH9986=128_0xH99C6=128S</v>
      </c>
      <c r="I12" s="14"/>
      <c r="J12" s="15" t="str">
        <f>"0xH"&amp;'Game Hex'!J12&amp;"=128_0xH"&amp;'Game Hex'!L12&amp;"=128_0xH"&amp;'Game Hex'!N12&amp;"=128S0xH"&amp;'Game Hex'!J12&amp;"=128_0xH"&amp;'Game Hex'!J14&amp;"=128_0xH"&amp;'Game Hex'!J16&amp;"=128S"</f>
        <v>0xH9948=128_0xH994A=128_0xH994C=128S0xH9948=128_0xH9988=128_0xH99C8=128S</v>
      </c>
      <c r="K12" s="14"/>
      <c r="L12" s="16" t="str">
        <f>"0xH"&amp;'Game Hex'!L12&amp;"=128_0xH"&amp;'Game Hex'!N12&amp;"=128_0xH"&amp;'Game Hex'!P12&amp;"=128S"</f>
        <v>0xH994A=128_0xH994C=128_0xH994E=128S</v>
      </c>
      <c r="M12" s="14"/>
      <c r="N12" s="15" t="str">
        <f>"0xH"&amp;'Game Hex'!N12&amp;"=128_0xH"&amp;'Game Hex'!P12&amp;"=128_0xH"&amp;'Game Hex'!R12&amp;"=128S0xH"&amp;'Game Hex'!N12&amp;"=128_0xH"&amp;'Game Hex'!N14&amp;"=128_0xH"&amp;'Game Hex'!N16&amp;"=128S"</f>
        <v>0xH994C=128_0xH994E=128_0xH9950=128S0xH994C=128_0xH998C=128_0xH99CC=128S</v>
      </c>
      <c r="O12" s="14"/>
      <c r="P12" s="15" t="str">
        <f>"0xH"&amp;'Game Hex'!P12&amp;"=128_0xH"&amp;'Game Hex'!R12&amp;"=128_0xH"&amp;'Game Hex'!T12&amp;"=128S0xH"&amp;'Game Hex'!P12&amp;"=128_0xH"&amp;'Game Hex'!P14&amp;"=128_0xH"&amp;'Game Hex'!P16&amp;"=128S"</f>
        <v>0xH994E=128_0xH9950=128_0xH9952=128S0xH994E=128_0xH998E=128_0xH99CE=128S</v>
      </c>
      <c r="Q12" s="14"/>
      <c r="R12" s="17" t="str">
        <f>"0xH"&amp;'Game Hex'!R12&amp;"=128_0xH"&amp;'Game Hex'!R14&amp;"=128_0xH"&amp;'Game Hex'!R16&amp;"=128S"</f>
        <v>0xH9950=128_0xH9990=128_0xH99D0=128S</v>
      </c>
      <c r="S12" s="14"/>
      <c r="T12" s="14"/>
      <c r="U12" s="14"/>
      <c r="V12" s="13" t="str">
        <f t="shared" si="0"/>
        <v>0xH9940=128_0xH9942=128_0xH9944=128S0xH9940=128_0xH9980=128_0xH99C0=128S0xH9942=128_0xH9982=128_0xH99C2=128S0xH9944=128_0xH9984=128_0xH99C4=128S0xH9946=128_0xH9986=128_0xH99C6=128S0xH9948=128_0xH994A=128_0xH994C=128S0xH9948=128_0xH9988=128_0xH99C8=128S0xH994A=128_0xH994C=128_0xH994E=128S0xH994C=128_0xH994E=128_0xH9950=128S0xH994C=128_0xH998C=128_0xH99CC=128S0xH994E=128_0xH9950=128_0xH9952=128S0xH994E=128_0xH998E=128_0xH99CE=128S0xH9950=128_0xH9990=128_0xH99D0=128S</v>
      </c>
      <c r="W12" s="13" t="s">
        <v>58</v>
      </c>
    </row>
    <row r="13" spans="1:25" ht="15" customHeight="1" x14ac:dyDescent="0.25">
      <c r="A13" s="13"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3" t="str">
        <f t="shared" si="0"/>
        <v/>
      </c>
      <c r="W13" s="13" t="s">
        <v>58</v>
      </c>
    </row>
    <row r="14" spans="1:25" ht="15" customHeight="1" x14ac:dyDescent="0.25">
      <c r="A14" s="13">
        <v>12</v>
      </c>
      <c r="B14" s="15" t="str">
        <f>"0xH"&amp;'Game Hex'!B14&amp;"=128_0xH"&amp;'Game Hex'!D14&amp;"=128_0xH"&amp;'Game Hex'!F14&amp;"=128S0xH"&amp;'Game Hex'!B14&amp;"=128_0xH"&amp;'Game Hex'!B16&amp;"=128_0xH"&amp;'Game Hex'!B18&amp;"=128S"</f>
        <v>0xH9980=128_0xH9982=128_0xH9984=128S0xH9980=128_0xH99C0=128_0xH9A00=128S</v>
      </c>
      <c r="C14" s="14"/>
      <c r="D14" s="15" t="str">
        <f>"0xH"&amp;'Game Hex'!D14&amp;"=128_0xH"&amp;'Game Hex'!F14&amp;"=128_0xH"&amp;'Game Hex'!H14&amp;"=128S0xH"&amp;'Game Hex'!D14&amp;"=128_0xH"&amp;'Game Hex'!D16&amp;"=128_0xH"&amp;'Game Hex'!D18&amp;"=128S"</f>
        <v>0xH9982=128_0xH9984=128_0xH9986=128S0xH9982=128_0xH99C2=128_0xH9A02=128S</v>
      </c>
      <c r="E14" s="14"/>
      <c r="F14" s="17" t="str">
        <f>"0xH"&amp;'Game Hex'!F14&amp;"=128_0xH"&amp;'Game Hex'!F16&amp;"=128_0xH"&amp;'Game Hex'!F18&amp;"=128S"</f>
        <v>0xH9984=128_0xH99C4=128_0xH9A04=128S</v>
      </c>
      <c r="G14" s="14"/>
      <c r="H14" s="17" t="str">
        <f>"0xH"&amp;'Game Hex'!H14&amp;"=128_0xH"&amp;'Game Hex'!H16&amp;"=128_0xH"&amp;'Game Hex'!H18&amp;"=128S"</f>
        <v>0xH9986=128_0xH99C6=128_0xH9A06=128S</v>
      </c>
      <c r="I14" s="14"/>
      <c r="J14" s="17" t="str">
        <f>"0xH"&amp;'Game Hex'!J14&amp;"=128_0xH"&amp;'Game Hex'!J16&amp;"=128_0xH"&amp;'Game Hex'!J18&amp;"=128S"</f>
        <v>0xH9988=128_0xH99C8=128_0xH9A08=128S</v>
      </c>
      <c r="K14" s="14"/>
      <c r="L14" s="14"/>
      <c r="M14" s="14"/>
      <c r="N14" s="17" t="str">
        <f>"0xH"&amp;'Game Hex'!N14&amp;"=128_0xH"&amp;'Game Hex'!N16&amp;"=128_0xH"&amp;'Game Hex'!N18&amp;"=128S"</f>
        <v>0xH998C=128_0xH99CC=128_0xH9A0C=128S</v>
      </c>
      <c r="O14" s="14"/>
      <c r="P14" s="15" t="str">
        <f>"0xH"&amp;'Game Hex'!P14&amp;"=128_0xH"&amp;'Game Hex'!R14&amp;"=128_0xH"&amp;'Game Hex'!T14&amp;"=128S0xH"&amp;'Game Hex'!P14&amp;"=128_0xH"&amp;'Game Hex'!P16&amp;"=128_0xH"&amp;'Game Hex'!P18&amp;"=128S"</f>
        <v>0xH998E=128_0xH9990=128_0xH9992=128S0xH998E=128_0xH99CE=128_0xH9A0E=128S</v>
      </c>
      <c r="Q14" s="14"/>
      <c r="R14" s="14"/>
      <c r="S14" s="14"/>
      <c r="T14" s="14"/>
      <c r="U14" s="14"/>
      <c r="V14" s="13" t="str">
        <f t="shared" si="0"/>
        <v>0xH9980=128_0xH9982=128_0xH9984=128S0xH9980=128_0xH99C0=128_0xH9A00=128S0xH9982=128_0xH9984=128_0xH9986=128S0xH9982=128_0xH99C2=128_0xH9A02=128S0xH9984=128_0xH99C4=128_0xH9A04=128S0xH9986=128_0xH99C6=128_0xH9A06=128S0xH9988=128_0xH99C8=128_0xH9A08=128S0xH998C=128_0xH99CC=128_0xH9A0C=128S0xH998E=128_0xH9990=128_0xH9992=128S0xH998E=128_0xH99CE=128_0xH9A0E=128S</v>
      </c>
      <c r="W14" s="13" t="s">
        <v>58</v>
      </c>
    </row>
    <row r="15" spans="1:25" ht="15" customHeight="1" x14ac:dyDescent="0.25">
      <c r="A15" s="13">
        <v>13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3" t="str">
        <f t="shared" si="0"/>
        <v/>
      </c>
      <c r="W15" s="13" t="s">
        <v>58</v>
      </c>
    </row>
    <row r="16" spans="1:25" ht="15" customHeight="1" x14ac:dyDescent="0.25">
      <c r="A16" s="13">
        <v>14</v>
      </c>
      <c r="B16" s="16" t="str">
        <f>"0xH"&amp;'Game Hex'!B16&amp;"=128_0xH"&amp;'Game Hex'!D16&amp;"=128_0xH"&amp;'Game Hex'!F16&amp;"=128S"</f>
        <v>0xH99C0=128_0xH99C2=128_0xH99C4=128S</v>
      </c>
      <c r="C16" s="14"/>
      <c r="D16" s="16" t="str">
        <f>"0xH"&amp;'Game Hex'!D16&amp;"=128_0xH"&amp;'Game Hex'!F16&amp;"=128_0xH"&amp;'Game Hex'!H16&amp;"=128S"</f>
        <v>0xH99C2=128_0xH99C4=128_0xH99C6=128S</v>
      </c>
      <c r="E16" s="14"/>
      <c r="F16" s="16" t="str">
        <f>"0xH"&amp;'Game Hex'!F16&amp;"=128_0xH"&amp;'Game Hex'!H16&amp;"=128_0xH"&amp;'Game Hex'!J16&amp;"=128S"</f>
        <v>0xH99C4=128_0xH99C6=128_0xH99C8=128S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3" t="str">
        <f t="shared" si="0"/>
        <v>0xH99C0=128_0xH99C2=128_0xH99C4=128S0xH99C2=128_0xH99C4=128_0xH99C6=128S0xH99C4=128_0xH99C6=128_0xH99C8=128S</v>
      </c>
      <c r="W16" s="13" t="s">
        <v>58</v>
      </c>
    </row>
    <row r="17" spans="1:23" ht="15" customHeight="1" x14ac:dyDescent="0.25">
      <c r="A17" s="13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3" t="str">
        <f t="shared" si="0"/>
        <v/>
      </c>
      <c r="W17" s="13" t="s">
        <v>58</v>
      </c>
    </row>
    <row r="18" spans="1:23" ht="15" customHeight="1" x14ac:dyDescent="0.25">
      <c r="A18" s="13">
        <v>16</v>
      </c>
      <c r="B18" s="16" t="str">
        <f>"0xH"&amp;'Game Hex'!B18&amp;"=128_0xH"&amp;'Game Hex'!D18&amp;"=128_0xH"&amp;'Game Hex'!F18&amp;"=128S"</f>
        <v>0xH9A00=128_0xH9A02=128_0xH9A04=128S</v>
      </c>
      <c r="C18" s="14"/>
      <c r="D18" s="16" t="str">
        <f>"0xH"&amp;'Game Hex'!D18&amp;"=128_0xH"&amp;'Game Hex'!F18&amp;"=128_0xH"&amp;'Game Hex'!H18&amp;"=128S"</f>
        <v>0xH9A02=128_0xH9A04=128_0xH9A06=128S</v>
      </c>
      <c r="E18" s="14"/>
      <c r="F18" s="16" t="str">
        <f>"0xH"&amp;'Game Hex'!F18&amp;"=128_0xH"&amp;'Game Hex'!H18&amp;"=128_0xH"&amp;'Game Hex'!J18&amp;"=128S"</f>
        <v>0xH9A04=128_0xH9A06=128_0xH9A08=128S</v>
      </c>
      <c r="G18" s="14"/>
      <c r="H18" s="16" t="str">
        <f>"0xH"&amp;'Game Hex'!H18&amp;"=128_0xH"&amp;'Game Hex'!J18&amp;"=128_0xH"&amp;'Game Hex'!L18&amp;"=128S"</f>
        <v>0xH9A06=128_0xH9A08=128_0xH9A0A=128S</v>
      </c>
      <c r="I18" s="14"/>
      <c r="J18" s="16" t="str">
        <f>"0xH"&amp;'Game Hex'!J18&amp;"=128_0xH"&amp;'Game Hex'!L18&amp;"=128_0xH"&amp;'Game Hex'!N18&amp;"=128S"</f>
        <v>0xH9A08=128_0xH9A0A=128_0xH9A0C=128S</v>
      </c>
      <c r="K18" s="14"/>
      <c r="L18" s="16" t="str">
        <f>"0xH"&amp;'Game Hex'!L18&amp;"=128_0xH"&amp;'Game Hex'!N18&amp;"=128_0xH"&amp;'Game Hex'!P18&amp;"=128S"</f>
        <v>0xH9A0A=128_0xH9A0C=128_0xH9A0E=128S</v>
      </c>
      <c r="M18" s="14"/>
      <c r="N18" s="16" t="str">
        <f>"0xH"&amp;'Game Hex'!N18&amp;"=128_0xH"&amp;'Game Hex'!P18&amp;"=128_0xH"&amp;'Game Hex'!R18&amp;"=128S"</f>
        <v>0xH9A0C=128_0xH9A0E=128_0xH9A10=128S</v>
      </c>
      <c r="O18" s="14"/>
      <c r="P18" s="14"/>
      <c r="Q18" s="14"/>
      <c r="R18" s="14"/>
      <c r="S18" s="14"/>
      <c r="T18" s="14"/>
      <c r="U18" s="14"/>
      <c r="V18" s="13" t="str">
        <f t="shared" si="0"/>
        <v>0xH9A00=128_0xH9A02=128_0xH9A04=128S0xH9A02=128_0xH9A04=128_0xH9A06=128S0xH9A04=128_0xH9A06=128_0xH9A08=128S0xH9A06=128_0xH9A08=128_0xH9A0A=128S0xH9A08=128_0xH9A0A=128_0xH9A0C=128S0xH9A0A=128_0xH9A0C=128_0xH9A0E=128S0xH9A0C=128_0xH9A0E=128_0xH9A10=128S</v>
      </c>
      <c r="W18" s="13" t="s">
        <v>58</v>
      </c>
    </row>
    <row r="19" spans="1:23" ht="15" customHeight="1" x14ac:dyDescent="0.25">
      <c r="A19" s="13"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3" t="str">
        <f t="shared" si="0"/>
        <v/>
      </c>
      <c r="W19" s="13" t="s">
        <v>58</v>
      </c>
    </row>
    <row r="20" spans="1:23" ht="15" customHeight="1" x14ac:dyDescent="0.25">
      <c r="V20" s="13" t="str">
        <f t="shared" si="0"/>
        <v/>
      </c>
      <c r="W20" s="13" t="s">
        <v>58</v>
      </c>
    </row>
    <row r="21" spans="1:23" ht="15" customHeight="1" x14ac:dyDescent="0.25">
      <c r="V21" s="13" t="str">
        <f t="shared" si="0"/>
        <v/>
      </c>
      <c r="W21" s="13" t="s">
        <v>58</v>
      </c>
    </row>
    <row r="22" spans="1:23" x14ac:dyDescent="0.25">
      <c r="P22" s="13" t="s">
        <v>59</v>
      </c>
      <c r="V22" s="13" t="str">
        <f>CONCATENATE(V2,V3,V4,V5,V6,V7,V8,V9,V10,V11,V12,V13,V14,V15,V16,V17,V18,V19,V20,V21)</f>
        <v>0xH9802=128_0xH9804=128_0xH9806=128S0xH9802=128_0xH9842=128_0xH9882=128S0xH9804=128_0xH9806=128_0xH9808=128S0xH9804=128_0xH9844=128_0xH9884=128S0xH9806=128_0xH9808=128_0xH980A=128S0xH9806=128_0xH9846=128_0xH9886=128S0xH9808=128_0xH980A=128_0xH980C=128S0xH980A=128_0xH980C=128_0xH980E=128S0xH980A=128_0xH984A=128_0xH988A=128S0xH980C=128_0xH980E=128_0xH9810=128S0xH980C=128_0xH984C=128_0xH988C=128S0xH980E=128_0xH9810=128_0xH9812=128S0xH980E=128_0xH984E=128_0xH988E=128S0xH9810=128_0xH9850=128_0xH9890=128S0xH9812=128_0xH9852=128_0xH9892=128S0xH9842=128_0xH9882=128_0xH98C2=128S0xH9844=128_0xH9884=128_0xH98C4=128S0xH9846=128_0xH9886=128_0xH98C6=128S0xH9848=128_0xH9888=128_0xH98C8=128S0xH984C=128_0xH984E=128_0xH9850=128S0xH984C=128_0xH988C=128_0xH98CC=128S0xH984E=128_0xH9850=128_0xH9852=128S0xH984E=128_0xH988E=128_0xH98CE=128S0xH9852=128_0xH9892=128_0xH98D2=128S0xH9880=128_0xH9882=128_0xH9884=128S0xH9882=128_0xH9884=128_0xH9886=128S0xH9882=128_0xH98C2=128_0xH9902=128S0xH9884=128_0xH9886=128_0xH9888=128S0xH9884=128_0xH98C4=128_0xH9904=128S0xH9886=128_0xH9888=128_0xH988A=128S0xH9886=128_0xH98C6=128_0xH9906=128S0xH9888=128_0xH988A=128_0xH988C=128S0xH988A=128_0xH988C=128_0xH988E=128S0xH988C=128_0xH988E=128_0xH9890=128S0xH988C=128_0xH98CC=128_0xH990C=128S0xH988E=128_0xH9890=128_0xH9892=128S0xH988E=128_0xH98CE=128_0xH990E=128S0xH9892=128_0xH98D2=128_0xH9912=128S0xH98C0=128_0xH9900=128_0xH9940=128S0xH98C2=128_0xH9902=128_0xH9942=128S0xH98C4=128_0xH9904=128_0xH9944=128S0xH98C6=128_0xH9906=128_0xH9946=128S0xH98CC=128_0xH98CE=128_0xH98D0=128S0xH98CC=128_0xH990C=128_0xH994C=128S0xH98CE=128_0xH98D0=128_0xH98D2=128S0xH98CE=128_0xH990E=128_0xH994E=128S0xH98D2=128_0xH9912=128_0xH9952=128S0xH9900=128_0xH9902=128_0xH9904=128S0xH9902=128_0xH9904=128_0xH9906=128S0xH9902=128_0xH9942=128_0xH9982=128S0xH9904=128_0xH9906=128_0xH9908=128S0xH9904=128_0xH9944=128_0xH9984=128S0xH9906=128_0xH9908=128_0xH990A=128S0xH9906=128_0xH9946=128_0xH9986=128S0xH9908=128_0xH990A=128_0xH990C=128S0xH9908=128_0xH9948=128_0xH9988=128S0xH990A=128_0xH990C=128_0xH990E=128S0xH990C=128_0xH990E=128_0xH9910=128S0xH990C=128_0xH994C=128_0xH998C=128S0xH990E=128_0xH9910=128_0xH9912=128S0xH990E=128_0xH994E=128_0xH998E=128S0xH9940=128_0xH9942=128_0xH9944=128S0xH9940=128_0xH9980=128_0xH99C0=128S0xH9942=128_0xH9982=128_0xH99C2=128S0xH9944=128_0xH9984=128_0xH99C4=128S0xH9946=128_0xH9986=128_0xH99C6=128S0xH9948=128_0xH994A=128_0xH994C=128S0xH9948=128_0xH9988=128_0xH99C8=128S0xH994A=128_0xH994C=128_0xH994E=128S0xH994C=128_0xH994E=128_0xH9950=128S0xH994C=128_0xH998C=128_0xH99CC=128S0xH994E=128_0xH9950=128_0xH9952=128S0xH994E=128_0xH998E=128_0xH99CE=128S0xH9950=128_0xH9990=128_0xH99D0=128S0xH9980=128_0xH9982=128_0xH9984=128S0xH9980=128_0xH99C0=128_0xH9A00=128S0xH9982=128_0xH9984=128_0xH9986=128S0xH9982=128_0xH99C2=128_0xH9A02=128S0xH9984=128_0xH99C4=128_0xH9A04=128S0xH9986=128_0xH99C6=128_0xH9A06=128S0xH9988=128_0xH99C8=128_0xH9A08=128S0xH998C=128_0xH99CC=128_0xH9A0C=128S0xH998E=128_0xH9990=128_0xH9992=128S0xH998E=128_0xH99CE=128_0xH9A0E=128S0xH99C0=128_0xH99C2=128_0xH99C4=128S0xH99C2=128_0xH99C4=128_0xH99C6=128S0xH99C4=128_0xH99C6=128_0xH99C8=128S0xH9A00=128_0xH9A02=128_0xH9A04=128S0xH9A02=128_0xH9A04=128_0xH9A06=128S0xH9A04=128_0xH9A06=128_0xH9A08=128S0xH9A06=128_0xH9A08=128_0xH9A0A=128S0xH9A08=128_0xH9A0A=128_0xH9A0C=128S0xH9A0A=128_0xH9A0C=128_0xH9A0E=128S0xH9A0C=128_0xH9A0E=128_0xH9A10=128S</v>
      </c>
      <c r="W22" s="13" t="s">
        <v>58</v>
      </c>
    </row>
    <row r="23" spans="1:23" x14ac:dyDescent="0.25">
      <c r="P23" s="13" t="s">
        <v>272</v>
      </c>
      <c r="V23" s="13" t="str">
        <f>$Y$6&amp;$V$22</f>
        <v>N:0xNda19=0_P:0xMdaca=0_P:0xHdacc=0S0xH9802=128_0xH9804=128_0xH9806=128S0xH9802=128_0xH9842=128_0xH9882=128S0xH9804=128_0xH9806=128_0xH9808=128S0xH9804=128_0xH9844=128_0xH9884=128S0xH9806=128_0xH9808=128_0xH980A=128S0xH9806=128_0xH9846=128_0xH9886=128S0xH9808=128_0xH980A=128_0xH980C=128S0xH980A=128_0xH980C=128_0xH980E=128S0xH980A=128_0xH984A=128_0xH988A=128S0xH980C=128_0xH980E=128_0xH9810=128S0xH980C=128_0xH984C=128_0xH988C=128S0xH980E=128_0xH9810=128_0xH9812=128S0xH980E=128_0xH984E=128_0xH988E=128S0xH9810=128_0xH9850=128_0xH9890=128S0xH9812=128_0xH9852=128_0xH9892=128S0xH9842=128_0xH9882=128_0xH98C2=128S0xH9844=128_0xH9884=128_0xH98C4=128S0xH9846=128_0xH9886=128_0xH98C6=128S0xH9848=128_0xH9888=128_0xH98C8=128S0xH984C=128_0xH984E=128_0xH9850=128S0xH984C=128_0xH988C=128_0xH98CC=128S0xH984E=128_0xH9850=128_0xH9852=128S0xH984E=128_0xH988E=128_0xH98CE=128S0xH9852=128_0xH9892=128_0xH98D2=128S0xH9880=128_0xH9882=128_0xH9884=128S0xH9882=128_0xH9884=128_0xH9886=128S0xH9882=128_0xH98C2=128_0xH9902=128S0xH9884=128_0xH9886=128_0xH9888=128S0xH9884=128_0xH98C4=128_0xH9904=128S0xH9886=128_0xH9888=128_0xH988A=128S0xH9886=128_0xH98C6=128_0xH9906=128S0xH9888=128_0xH988A=128_0xH988C=128S0xH988A=128_0xH988C=128_0xH988E=128S0xH988C=128_0xH988E=128_0xH9890=128S0xH988C=128_0xH98CC=128_0xH990C=128S0xH988E=128_0xH9890=128_0xH9892=128S0xH988E=128_0xH98CE=128_0xH990E=128S0xH9892=128_0xH98D2=128_0xH9912=128S0xH98C0=128_0xH9900=128_0xH9940=128S0xH98C2=128_0xH9902=128_0xH9942=128S0xH98C4=128_0xH9904=128_0xH9944=128S0xH98C6=128_0xH9906=128_0xH9946=128S0xH98CC=128_0xH98CE=128_0xH98D0=128S0xH98CC=128_0xH990C=128_0xH994C=128S0xH98CE=128_0xH98D0=128_0xH98D2=128S0xH98CE=128_0xH990E=128_0xH994E=128S0xH98D2=128_0xH9912=128_0xH9952=128S0xH9900=128_0xH9902=128_0xH9904=128S0xH9902=128_0xH9904=128_0xH9906=128S0xH9902=128_0xH9942=128_0xH9982=128S0xH9904=128_0xH9906=128_0xH9908=128S0xH9904=128_0xH9944=128_0xH9984=128S0xH9906=128_0xH9908=128_0xH990A=128S0xH9906=128_0xH9946=128_0xH9986=128S0xH9908=128_0xH990A=128_0xH990C=128S0xH9908=128_0xH9948=128_0xH9988=128S0xH990A=128_0xH990C=128_0xH990E=128S0xH990C=128_0xH990E=128_0xH9910=128S0xH990C=128_0xH994C=128_0xH998C=128S0xH990E=128_0xH9910=128_0xH9912=128S0xH990E=128_0xH994E=128_0xH998E=128S0xH9940=128_0xH9942=128_0xH9944=128S0xH9940=128_0xH9980=128_0xH99C0=128S0xH9942=128_0xH9982=128_0xH99C2=128S0xH9944=128_0xH9984=128_0xH99C4=128S0xH9946=128_0xH9986=128_0xH99C6=128S0xH9948=128_0xH994A=128_0xH994C=128S0xH9948=128_0xH9988=128_0xH99C8=128S0xH994A=128_0xH994C=128_0xH994E=128S0xH994C=128_0xH994E=128_0xH9950=128S0xH994C=128_0xH998C=128_0xH99CC=128S0xH994E=128_0xH9950=128_0xH9952=128S0xH994E=128_0xH998E=128_0xH99CE=128S0xH9950=128_0xH9990=128_0xH99D0=128S0xH9980=128_0xH9982=128_0xH9984=128S0xH9980=128_0xH99C0=128_0xH9A00=128S0xH9982=128_0xH9984=128_0xH9986=128S0xH9982=128_0xH99C2=128_0xH9A02=128S0xH9984=128_0xH99C4=128_0xH9A04=128S0xH9986=128_0xH99C6=128_0xH9A06=128S0xH9988=128_0xH99C8=128_0xH9A08=128S0xH998C=128_0xH99CC=128_0xH9A0C=128S0xH998E=128_0xH9990=128_0xH9992=128S0xH998E=128_0xH99CE=128_0xH9A0E=128S0xH99C0=128_0xH99C2=128_0xH99C4=128S0xH99C2=128_0xH99C4=128_0xH99C6=128S0xH99C4=128_0xH99C6=128_0xH99C8=128S0xH9A00=128_0xH9A02=128_0xH9A04=128S0xH9A02=128_0xH9A04=128_0xH9A06=128S0xH9A04=128_0xH9A06=128_0xH9A08=128S0xH9A06=128_0xH9A08=128_0xH9A0A=128S0xH9A08=128_0xH9A0A=128_0xH9A0C=128S0xH9A0A=128_0xH9A0C=128_0xH9A0E=128S0xH9A0C=128_0xH9A0E=128_0xH9A10=128S</v>
      </c>
      <c r="W23" s="13" t="s">
        <v>58</v>
      </c>
    </row>
    <row r="24" spans="1:23" x14ac:dyDescent="0.25">
      <c r="P24" s="13" t="s">
        <v>144</v>
      </c>
      <c r="V24" s="13" t="str">
        <f>LEFT(V23,LEN(V23)-1)</f>
        <v>N:0xNda19=0_P:0xMdaca=0_P:0xHdacc=0S0xH9802=128_0xH9804=128_0xH9806=128S0xH9802=128_0xH9842=128_0xH9882=128S0xH9804=128_0xH9806=128_0xH9808=128S0xH9804=128_0xH9844=128_0xH9884=128S0xH9806=128_0xH9808=128_0xH980A=128S0xH9806=128_0xH9846=128_0xH9886=128S0xH9808=128_0xH980A=128_0xH980C=128S0xH980A=128_0xH980C=128_0xH980E=128S0xH980A=128_0xH984A=128_0xH988A=128S0xH980C=128_0xH980E=128_0xH9810=128S0xH980C=128_0xH984C=128_0xH988C=128S0xH980E=128_0xH9810=128_0xH9812=128S0xH980E=128_0xH984E=128_0xH988E=128S0xH9810=128_0xH9850=128_0xH9890=128S0xH9812=128_0xH9852=128_0xH9892=128S0xH9842=128_0xH9882=128_0xH98C2=128S0xH9844=128_0xH9884=128_0xH98C4=128S0xH9846=128_0xH9886=128_0xH98C6=128S0xH9848=128_0xH9888=128_0xH98C8=128S0xH984C=128_0xH984E=128_0xH9850=128S0xH984C=128_0xH988C=128_0xH98CC=128S0xH984E=128_0xH9850=128_0xH9852=128S0xH984E=128_0xH988E=128_0xH98CE=128S0xH9852=128_0xH9892=128_0xH98D2=128S0xH9880=128_0xH9882=128_0xH9884=128S0xH9882=128_0xH9884=128_0xH9886=128S0xH9882=128_0xH98C2=128_0xH9902=128S0xH9884=128_0xH9886=128_0xH9888=128S0xH9884=128_0xH98C4=128_0xH9904=128S0xH9886=128_0xH9888=128_0xH988A=128S0xH9886=128_0xH98C6=128_0xH9906=128S0xH9888=128_0xH988A=128_0xH988C=128S0xH988A=128_0xH988C=128_0xH988E=128S0xH988C=128_0xH988E=128_0xH9890=128S0xH988C=128_0xH98CC=128_0xH990C=128S0xH988E=128_0xH9890=128_0xH9892=128S0xH988E=128_0xH98CE=128_0xH990E=128S0xH9892=128_0xH98D2=128_0xH9912=128S0xH98C0=128_0xH9900=128_0xH9940=128S0xH98C2=128_0xH9902=128_0xH9942=128S0xH98C4=128_0xH9904=128_0xH9944=128S0xH98C6=128_0xH9906=128_0xH9946=128S0xH98CC=128_0xH98CE=128_0xH98D0=128S0xH98CC=128_0xH990C=128_0xH994C=128S0xH98CE=128_0xH98D0=128_0xH98D2=128S0xH98CE=128_0xH990E=128_0xH994E=128S0xH98D2=128_0xH9912=128_0xH9952=128S0xH9900=128_0xH9902=128_0xH9904=128S0xH9902=128_0xH9904=128_0xH9906=128S0xH9902=128_0xH9942=128_0xH9982=128S0xH9904=128_0xH9906=128_0xH9908=128S0xH9904=128_0xH9944=128_0xH9984=128S0xH9906=128_0xH9908=128_0xH990A=128S0xH9906=128_0xH9946=128_0xH9986=128S0xH9908=128_0xH990A=128_0xH990C=128S0xH9908=128_0xH9948=128_0xH9988=128S0xH990A=128_0xH990C=128_0xH990E=128S0xH990C=128_0xH990E=128_0xH9910=128S0xH990C=128_0xH994C=128_0xH998C=128S0xH990E=128_0xH9910=128_0xH9912=128S0xH990E=128_0xH994E=128_0xH998E=128S0xH9940=128_0xH9942=128_0xH9944=128S0xH9940=128_0xH9980=128_0xH99C0=128S0xH9942=128_0xH9982=128_0xH99C2=128S0xH9944=128_0xH9984=128_0xH99C4=128S0xH9946=128_0xH9986=128_0xH99C6=128S0xH9948=128_0xH994A=128_0xH994C=128S0xH9948=128_0xH9988=128_0xH99C8=128S0xH994A=128_0xH994C=128_0xH994E=128S0xH994C=128_0xH994E=128_0xH9950=128S0xH994C=128_0xH998C=128_0xH99CC=128S0xH994E=128_0xH9950=128_0xH9952=128S0xH994E=128_0xH998E=128_0xH99CE=128S0xH9950=128_0xH9990=128_0xH99D0=128S0xH9980=128_0xH9982=128_0xH9984=128S0xH9980=128_0xH99C0=128_0xH9A00=128S0xH9982=128_0xH9984=128_0xH9986=128S0xH9982=128_0xH99C2=128_0xH9A02=128S0xH9984=128_0xH99C4=128_0xH9A04=128S0xH9986=128_0xH99C6=128_0xH9A06=128S0xH9988=128_0xH99C8=128_0xH9A08=128S0xH998C=128_0xH99CC=128_0xH9A0C=128S0xH998E=128_0xH9990=128_0xH9992=128S0xH998E=128_0xH99CE=128_0xH9A0E=128S0xH99C0=128_0xH99C2=128_0xH99C4=128S0xH99C2=128_0xH99C4=128_0xH99C6=128S0xH99C4=128_0xH99C6=128_0xH99C8=128S0xH9A00=128_0xH9A02=128_0xH9A04=128S0xH9A02=128_0xH9A04=128_0xH9A06=128S0xH9A04=128_0xH9A06=128_0xH9A08=128S0xH9A06=128_0xH9A08=128_0xH9A0A=128S0xH9A08=128_0xH9A0A=128_0xH9A0C=128S0xH9A0A=128_0xH9A0C=128_0xH9A0E=128S0xH9A0C=128_0xH9A0E=128_0xH9A10=128</v>
      </c>
      <c r="W24" s="13" t="s">
        <v>58</v>
      </c>
    </row>
  </sheetData>
  <sheetProtection sheet="1" objects="1" scenarios="1"/>
  <conditionalFormatting sqref="U2 U4 U6 U8 U10 U12 U14 U16 U18">
    <cfRule type="cellIs" dxfId="1196" priority="165" operator="equal">
      <formula>0</formula>
    </cfRule>
  </conditionalFormatting>
  <conditionalFormatting sqref="C2 C4">
    <cfRule type="cellIs" dxfId="1195" priority="164" operator="equal">
      <formula>0</formula>
    </cfRule>
  </conditionalFormatting>
  <conditionalFormatting sqref="E2 E4">
    <cfRule type="cellIs" dxfId="1194" priority="163" operator="equal">
      <formula>0</formula>
    </cfRule>
  </conditionalFormatting>
  <conditionalFormatting sqref="G2 G4">
    <cfRule type="cellIs" dxfId="1193" priority="162" operator="equal">
      <formula>0</formula>
    </cfRule>
  </conditionalFormatting>
  <conditionalFormatting sqref="I2 I4">
    <cfRule type="cellIs" dxfId="1192" priority="161" operator="equal">
      <formula>0</formula>
    </cfRule>
  </conditionalFormatting>
  <conditionalFormatting sqref="K2 K4">
    <cfRule type="cellIs" dxfId="1191" priority="160" operator="equal">
      <formula>0</formula>
    </cfRule>
  </conditionalFormatting>
  <conditionalFormatting sqref="M2 M4">
    <cfRule type="cellIs" dxfId="1190" priority="159" operator="equal">
      <formula>0</formula>
    </cfRule>
  </conditionalFormatting>
  <conditionalFormatting sqref="O2">
    <cfRule type="cellIs" dxfId="1189" priority="158" operator="equal">
      <formula>0</formula>
    </cfRule>
  </conditionalFormatting>
  <conditionalFormatting sqref="S2 S4">
    <cfRule type="cellIs" dxfId="1188" priority="157" operator="equal">
      <formula>0</formula>
    </cfRule>
  </conditionalFormatting>
  <conditionalFormatting sqref="Q2 Q4">
    <cfRule type="cellIs" dxfId="1187" priority="156" operator="equal">
      <formula>0</formula>
    </cfRule>
  </conditionalFormatting>
  <conditionalFormatting sqref="B3:U3">
    <cfRule type="cellIs" dxfId="1186" priority="155" operator="equal">
      <formula>0</formula>
    </cfRule>
  </conditionalFormatting>
  <conditionalFormatting sqref="B5:U5">
    <cfRule type="cellIs" dxfId="1185" priority="154" operator="equal">
      <formula>0</formula>
    </cfRule>
  </conditionalFormatting>
  <conditionalFormatting sqref="B7:U7">
    <cfRule type="cellIs" dxfId="1184" priority="153" operator="equal">
      <formula>0</formula>
    </cfRule>
  </conditionalFormatting>
  <conditionalFormatting sqref="B9:U9">
    <cfRule type="cellIs" dxfId="1183" priority="152" operator="equal">
      <formula>0</formula>
    </cfRule>
  </conditionalFormatting>
  <conditionalFormatting sqref="B11:I11 K11 M11:U11">
    <cfRule type="cellIs" dxfId="1182" priority="151" operator="equal">
      <formula>0</formula>
    </cfRule>
  </conditionalFormatting>
  <conditionalFormatting sqref="B13:U13">
    <cfRule type="cellIs" dxfId="1181" priority="150" operator="equal">
      <formula>0</formula>
    </cfRule>
  </conditionalFormatting>
  <conditionalFormatting sqref="B15:U15">
    <cfRule type="cellIs" dxfId="1180" priority="149" operator="equal">
      <formula>0</formula>
    </cfRule>
  </conditionalFormatting>
  <conditionalFormatting sqref="B17:U17">
    <cfRule type="cellIs" dxfId="1179" priority="148" operator="equal">
      <formula>0</formula>
    </cfRule>
  </conditionalFormatting>
  <conditionalFormatting sqref="B19:U19">
    <cfRule type="cellIs" dxfId="1178" priority="147" operator="equal">
      <formula>0</formula>
    </cfRule>
  </conditionalFormatting>
  <conditionalFormatting sqref="B2">
    <cfRule type="cellIs" dxfId="1177" priority="142" operator="equal">
      <formula>0</formula>
    </cfRule>
  </conditionalFormatting>
  <conditionalFormatting sqref="C6">
    <cfRule type="cellIs" dxfId="1176" priority="141" operator="equal">
      <formula>0</formula>
    </cfRule>
  </conditionalFormatting>
  <conditionalFormatting sqref="I6">
    <cfRule type="cellIs" dxfId="1175" priority="138" operator="equal">
      <formula>0</formula>
    </cfRule>
  </conditionalFormatting>
  <conditionalFormatting sqref="K6">
    <cfRule type="cellIs" dxfId="1174" priority="137" operator="equal">
      <formula>0</formula>
    </cfRule>
  </conditionalFormatting>
  <conditionalFormatting sqref="M6">
    <cfRule type="cellIs" dxfId="1173" priority="136" operator="equal">
      <formula>0</formula>
    </cfRule>
  </conditionalFormatting>
  <conditionalFormatting sqref="S6">
    <cfRule type="cellIs" dxfId="1172" priority="134" operator="equal">
      <formula>0</formula>
    </cfRule>
  </conditionalFormatting>
  <conditionalFormatting sqref="Q6">
    <cfRule type="cellIs" dxfId="1171" priority="133" operator="equal">
      <formula>0</formula>
    </cfRule>
  </conditionalFormatting>
  <conditionalFormatting sqref="C8">
    <cfRule type="cellIs" dxfId="1170" priority="132" operator="equal">
      <formula>0</formula>
    </cfRule>
  </conditionalFormatting>
  <conditionalFormatting sqref="I8">
    <cfRule type="cellIs" dxfId="1169" priority="129" operator="equal">
      <formula>0</formula>
    </cfRule>
  </conditionalFormatting>
  <conditionalFormatting sqref="K8">
    <cfRule type="cellIs" dxfId="1168" priority="128" operator="equal">
      <formula>0</formula>
    </cfRule>
  </conditionalFormatting>
  <conditionalFormatting sqref="M8">
    <cfRule type="cellIs" dxfId="1167" priority="127" operator="equal">
      <formula>0</formula>
    </cfRule>
  </conditionalFormatting>
  <conditionalFormatting sqref="S8">
    <cfRule type="cellIs" dxfId="1166" priority="125" operator="equal">
      <formula>0</formula>
    </cfRule>
  </conditionalFormatting>
  <conditionalFormatting sqref="Q8">
    <cfRule type="cellIs" dxfId="1165" priority="124" operator="equal">
      <formula>0</formula>
    </cfRule>
  </conditionalFormatting>
  <conditionalFormatting sqref="L8">
    <cfRule type="cellIs" dxfId="1164" priority="123" operator="equal">
      <formula>0</formula>
    </cfRule>
  </conditionalFormatting>
  <conditionalFormatting sqref="I10">
    <cfRule type="cellIs" dxfId="1163" priority="119" operator="equal">
      <formula>0</formula>
    </cfRule>
  </conditionalFormatting>
  <conditionalFormatting sqref="K10">
    <cfRule type="cellIs" dxfId="1162" priority="118" operator="equal">
      <formula>0</formula>
    </cfRule>
  </conditionalFormatting>
  <conditionalFormatting sqref="M10">
    <cfRule type="cellIs" dxfId="1161" priority="117" operator="equal">
      <formula>0</formula>
    </cfRule>
  </conditionalFormatting>
  <conditionalFormatting sqref="S10">
    <cfRule type="cellIs" dxfId="1160" priority="115" operator="equal">
      <formula>0</formula>
    </cfRule>
  </conditionalFormatting>
  <conditionalFormatting sqref="Q10">
    <cfRule type="cellIs" dxfId="1159" priority="114" operator="equal">
      <formula>0</formula>
    </cfRule>
  </conditionalFormatting>
  <conditionalFormatting sqref="C12">
    <cfRule type="cellIs" dxfId="1158" priority="113" operator="equal">
      <formula>0</formula>
    </cfRule>
  </conditionalFormatting>
  <conditionalFormatting sqref="I12">
    <cfRule type="cellIs" dxfId="1157" priority="110" operator="equal">
      <formula>0</formula>
    </cfRule>
  </conditionalFormatting>
  <conditionalFormatting sqref="K12">
    <cfRule type="cellIs" dxfId="1156" priority="109" operator="equal">
      <formula>0</formula>
    </cfRule>
  </conditionalFormatting>
  <conditionalFormatting sqref="M12">
    <cfRule type="cellIs" dxfId="1155" priority="108" operator="equal">
      <formula>0</formula>
    </cfRule>
  </conditionalFormatting>
  <conditionalFormatting sqref="O12">
    <cfRule type="cellIs" dxfId="1154" priority="107" operator="equal">
      <formula>0</formula>
    </cfRule>
  </conditionalFormatting>
  <conditionalFormatting sqref="S12">
    <cfRule type="cellIs" dxfId="1153" priority="106" operator="equal">
      <formula>0</formula>
    </cfRule>
  </conditionalFormatting>
  <conditionalFormatting sqref="Q12">
    <cfRule type="cellIs" dxfId="1152" priority="105" operator="equal">
      <formula>0</formula>
    </cfRule>
  </conditionalFormatting>
  <conditionalFormatting sqref="E14">
    <cfRule type="cellIs" dxfId="1151" priority="103" operator="equal">
      <formula>0</formula>
    </cfRule>
  </conditionalFormatting>
  <conditionalFormatting sqref="K14">
    <cfRule type="cellIs" dxfId="1150" priority="100" operator="equal">
      <formula>0</formula>
    </cfRule>
  </conditionalFormatting>
  <conditionalFormatting sqref="M14">
    <cfRule type="cellIs" dxfId="1149" priority="99" operator="equal">
      <formula>0</formula>
    </cfRule>
  </conditionalFormatting>
  <conditionalFormatting sqref="O14">
    <cfRule type="cellIs" dxfId="1148" priority="98" operator="equal">
      <formula>0</formula>
    </cfRule>
  </conditionalFormatting>
  <conditionalFormatting sqref="S14">
    <cfRule type="cellIs" dxfId="1147" priority="97" operator="equal">
      <formula>0</formula>
    </cfRule>
  </conditionalFormatting>
  <conditionalFormatting sqref="Q14">
    <cfRule type="cellIs" dxfId="1146" priority="96" operator="equal">
      <formula>0</formula>
    </cfRule>
  </conditionalFormatting>
  <conditionalFormatting sqref="C16">
    <cfRule type="cellIs" dxfId="1145" priority="95" operator="equal">
      <formula>0</formula>
    </cfRule>
  </conditionalFormatting>
  <conditionalFormatting sqref="E16">
    <cfRule type="cellIs" dxfId="1144" priority="94" operator="equal">
      <formula>0</formula>
    </cfRule>
  </conditionalFormatting>
  <conditionalFormatting sqref="G16">
    <cfRule type="cellIs" dxfId="1143" priority="93" operator="equal">
      <formula>0</formula>
    </cfRule>
  </conditionalFormatting>
  <conditionalFormatting sqref="I16">
    <cfRule type="cellIs" dxfId="1142" priority="92" operator="equal">
      <formula>0</formula>
    </cfRule>
  </conditionalFormatting>
  <conditionalFormatting sqref="K16">
    <cfRule type="cellIs" dxfId="1141" priority="91" operator="equal">
      <formula>0</formula>
    </cfRule>
  </conditionalFormatting>
  <conditionalFormatting sqref="M16">
    <cfRule type="cellIs" dxfId="1140" priority="90" operator="equal">
      <formula>0</formula>
    </cfRule>
  </conditionalFormatting>
  <conditionalFormatting sqref="O16">
    <cfRule type="cellIs" dxfId="1139" priority="89" operator="equal">
      <formula>0</formula>
    </cfRule>
  </conditionalFormatting>
  <conditionalFormatting sqref="Q16">
    <cfRule type="cellIs" dxfId="1138" priority="87" operator="equal">
      <formula>0</formula>
    </cfRule>
  </conditionalFormatting>
  <conditionalFormatting sqref="C18">
    <cfRule type="cellIs" dxfId="1137" priority="86" operator="equal">
      <formula>0</formula>
    </cfRule>
  </conditionalFormatting>
  <conditionalFormatting sqref="E18">
    <cfRule type="cellIs" dxfId="1136" priority="85" operator="equal">
      <formula>0</formula>
    </cfRule>
  </conditionalFormatting>
  <conditionalFormatting sqref="G18">
    <cfRule type="cellIs" dxfId="1135" priority="84" operator="equal">
      <formula>0</formula>
    </cfRule>
  </conditionalFormatting>
  <conditionalFormatting sqref="I18">
    <cfRule type="cellIs" dxfId="1134" priority="83" operator="equal">
      <formula>0</formula>
    </cfRule>
  </conditionalFormatting>
  <conditionalFormatting sqref="B3:K3 C18 E18 G18 I18 K18 B17:K17 C16 E16 G16:K16 B5:K5 B4:C4 E4 G4 I4 K4 B7:K7 C6 K6 I6 B9:K9 C8 I8:K8 B11:I11 I10 B13:K13 C12 I12 B15:K15 E14 K14 K10:K12">
    <cfRule type="cellIs" dxfId="1133" priority="82" operator="equal">
      <formula>0</formula>
    </cfRule>
  </conditionalFormatting>
  <conditionalFormatting sqref="M18">
    <cfRule type="cellIs" dxfId="1132" priority="81" operator="equal">
      <formula>0</formula>
    </cfRule>
  </conditionalFormatting>
  <conditionalFormatting sqref="O18">
    <cfRule type="cellIs" dxfId="1131" priority="80" operator="equal">
      <formula>0</formula>
    </cfRule>
  </conditionalFormatting>
  <conditionalFormatting sqref="S18">
    <cfRule type="cellIs" dxfId="1130" priority="79" operator="equal">
      <formula>0</formula>
    </cfRule>
  </conditionalFormatting>
  <conditionalFormatting sqref="B3:U3 I2 K2 M2 O2 Q2 S2 U2 U4 U6 U8 S10:U10 Q4:S4 Q6:S6 Q8:S8 Q10 Q12 S12:U12 O14:U14 C18 E18 G18 I15:U17 I19:U19 I18 K18 M18 O18:U18 B17:K17 C16 E16 G16:K16 B5:U5 B4:C4 E4 G4 I4 K4:M4 B7:U7 C6 K6 M6 I6 B9:U9 C8 I8:M8 B11:I11 I10 B13:U13 C12 I12 B15:K15 E14 K14:M14 K10:K12 M11:U11 M10 M12:O12">
    <cfRule type="cellIs" dxfId="1129" priority="78" operator="equal">
      <formula>0</formula>
    </cfRule>
  </conditionalFormatting>
  <conditionalFormatting sqref="T19">
    <cfRule type="cellIs" dxfId="1128" priority="67" operator="equal">
      <formula>0</formula>
    </cfRule>
  </conditionalFormatting>
  <conditionalFormatting sqref="R18:T18">
    <cfRule type="cellIs" dxfId="1127" priority="66" operator="equal">
      <formula>0</formula>
    </cfRule>
  </conditionalFormatting>
  <conditionalFormatting sqref="R19">
    <cfRule type="cellIs" dxfId="1126" priority="64" operator="equal">
      <formula>0</formula>
    </cfRule>
  </conditionalFormatting>
  <conditionalFormatting sqref="S19">
    <cfRule type="cellIs" dxfId="1125" priority="63" operator="equal">
      <formula>0</formula>
    </cfRule>
  </conditionalFormatting>
  <conditionalFormatting sqref="S16">
    <cfRule type="cellIs" dxfId="1124" priority="62" operator="equal">
      <formula>0</formula>
    </cfRule>
  </conditionalFormatting>
  <conditionalFormatting sqref="R16:T16">
    <cfRule type="cellIs" dxfId="1123" priority="61" operator="equal">
      <formula>0</formula>
    </cfRule>
  </conditionalFormatting>
  <conditionalFormatting sqref="B17:P17">
    <cfRule type="cellIs" dxfId="1122" priority="60" operator="equal">
      <formula>0</formula>
    </cfRule>
  </conditionalFormatting>
  <conditionalFormatting sqref="C16">
    <cfRule type="cellIs" dxfId="1121" priority="59" operator="equal">
      <formula>0</formula>
    </cfRule>
  </conditionalFormatting>
  <conditionalFormatting sqref="E16">
    <cfRule type="cellIs" dxfId="1120" priority="58" operator="equal">
      <formula>0</formula>
    </cfRule>
  </conditionalFormatting>
  <conditionalFormatting sqref="G16">
    <cfRule type="cellIs" dxfId="1119" priority="57" operator="equal">
      <formula>0</formula>
    </cfRule>
  </conditionalFormatting>
  <conditionalFormatting sqref="I16">
    <cfRule type="cellIs" dxfId="1118" priority="56" operator="equal">
      <formula>0</formula>
    </cfRule>
  </conditionalFormatting>
  <conditionalFormatting sqref="K16">
    <cfRule type="cellIs" dxfId="1117" priority="55" operator="equal">
      <formula>0</formula>
    </cfRule>
  </conditionalFormatting>
  <conditionalFormatting sqref="M16">
    <cfRule type="cellIs" dxfId="1116" priority="54" operator="equal">
      <formula>0</formula>
    </cfRule>
  </conditionalFormatting>
  <conditionalFormatting sqref="O16">
    <cfRule type="cellIs" dxfId="1115" priority="53" operator="equal">
      <formula>0</formula>
    </cfRule>
  </conditionalFormatting>
  <conditionalFormatting sqref="C18">
    <cfRule type="cellIs" dxfId="1114" priority="52" operator="equal">
      <formula>0</formula>
    </cfRule>
  </conditionalFormatting>
  <conditionalFormatting sqref="E18">
    <cfRule type="cellIs" dxfId="1113" priority="51" operator="equal">
      <formula>0</formula>
    </cfRule>
  </conditionalFormatting>
  <conditionalFormatting sqref="G18">
    <cfRule type="cellIs" dxfId="1112" priority="50" operator="equal">
      <formula>0</formula>
    </cfRule>
  </conditionalFormatting>
  <conditionalFormatting sqref="I18">
    <cfRule type="cellIs" dxfId="1111" priority="49" operator="equal">
      <formula>0</formula>
    </cfRule>
  </conditionalFormatting>
  <conditionalFormatting sqref="B3:K3 C18 E18 G18 I18 K18 B17:K17 C16 E16 G16:K16 B5:K5 B4:C4 E4 G4 I4 K4 B7:K7 C6 K6 I6 B9:K9 C8 I8:K8 B11:I11 I10 B13:K13 C12 I12 B15:K15 E14 K14 K10:K12">
    <cfRule type="cellIs" dxfId="1110" priority="48" operator="equal">
      <formula>0</formula>
    </cfRule>
  </conditionalFormatting>
  <conditionalFormatting sqref="M18">
    <cfRule type="cellIs" dxfId="1109" priority="47" operator="equal">
      <formula>0</formula>
    </cfRule>
  </conditionalFormatting>
  <conditionalFormatting sqref="O18">
    <cfRule type="cellIs" dxfId="1108" priority="46" operator="equal">
      <formula>0</formula>
    </cfRule>
  </conditionalFormatting>
  <conditionalFormatting sqref="O4">
    <cfRule type="cellIs" dxfId="1107" priority="44" operator="equal">
      <formula>0</formula>
    </cfRule>
  </conditionalFormatting>
  <conditionalFormatting sqref="O4">
    <cfRule type="cellIs" dxfId="1106" priority="43" operator="equal">
      <formula>0</formula>
    </cfRule>
  </conditionalFormatting>
  <conditionalFormatting sqref="O6">
    <cfRule type="cellIs" dxfId="1105" priority="42" operator="equal">
      <formula>0</formula>
    </cfRule>
  </conditionalFormatting>
  <conditionalFormatting sqref="O6">
    <cfRule type="cellIs" dxfId="1104" priority="41" operator="equal">
      <formula>0</formula>
    </cfRule>
  </conditionalFormatting>
  <conditionalFormatting sqref="O8">
    <cfRule type="cellIs" dxfId="1103" priority="40" operator="equal">
      <formula>0</formula>
    </cfRule>
  </conditionalFormatting>
  <conditionalFormatting sqref="O8">
    <cfRule type="cellIs" dxfId="1102" priority="39" operator="equal">
      <formula>0</formula>
    </cfRule>
  </conditionalFormatting>
  <conditionalFormatting sqref="O10">
    <cfRule type="cellIs" dxfId="1101" priority="38" operator="equal">
      <formula>0</formula>
    </cfRule>
  </conditionalFormatting>
  <conditionalFormatting sqref="O10">
    <cfRule type="cellIs" dxfId="1100" priority="37" operator="equal">
      <formula>0</formula>
    </cfRule>
  </conditionalFormatting>
  <conditionalFormatting sqref="R10">
    <cfRule type="cellIs" dxfId="1099" priority="36" operator="equal">
      <formula>0</formula>
    </cfRule>
  </conditionalFormatting>
  <conditionalFormatting sqref="N13:P13">
    <cfRule type="cellIs" dxfId="1098" priority="35" operator="equal">
      <formula>0</formula>
    </cfRule>
  </conditionalFormatting>
  <conditionalFormatting sqref="O14">
    <cfRule type="cellIs" dxfId="1097" priority="34" operator="equal">
      <formula>0</formula>
    </cfRule>
  </conditionalFormatting>
  <conditionalFormatting sqref="O12">
    <cfRule type="cellIs" dxfId="1096" priority="33" operator="equal">
      <formula>0</formula>
    </cfRule>
  </conditionalFormatting>
  <conditionalFormatting sqref="O12">
    <cfRule type="cellIs" dxfId="1095" priority="32" operator="equal">
      <formula>0</formula>
    </cfRule>
  </conditionalFormatting>
  <conditionalFormatting sqref="E6">
    <cfRule type="cellIs" dxfId="1094" priority="31" operator="equal">
      <formula>0</formula>
    </cfRule>
  </conditionalFormatting>
  <conditionalFormatting sqref="G6">
    <cfRule type="cellIs" dxfId="1093" priority="30" operator="equal">
      <formula>0</formula>
    </cfRule>
  </conditionalFormatting>
  <conditionalFormatting sqref="E8">
    <cfRule type="cellIs" dxfId="1092" priority="29" operator="equal">
      <formula>0</formula>
    </cfRule>
  </conditionalFormatting>
  <conditionalFormatting sqref="G8">
    <cfRule type="cellIs" dxfId="1091" priority="28" operator="equal">
      <formula>0</formula>
    </cfRule>
  </conditionalFormatting>
  <conditionalFormatting sqref="E8 G8">
    <cfRule type="cellIs" dxfId="1090" priority="27" operator="equal">
      <formula>0</formula>
    </cfRule>
  </conditionalFormatting>
  <conditionalFormatting sqref="E8 G8">
    <cfRule type="cellIs" dxfId="1089" priority="26" operator="equal">
      <formula>0</formula>
    </cfRule>
  </conditionalFormatting>
  <conditionalFormatting sqref="E8 G8">
    <cfRule type="cellIs" dxfId="1088" priority="25" operator="equal">
      <formula>0</formula>
    </cfRule>
  </conditionalFormatting>
  <conditionalFormatting sqref="C10">
    <cfRule type="cellIs" dxfId="1087" priority="24" operator="equal">
      <formula>0</formula>
    </cfRule>
  </conditionalFormatting>
  <conditionalFormatting sqref="C10">
    <cfRule type="cellIs" dxfId="1086" priority="23" operator="equal">
      <formula>0</formula>
    </cfRule>
  </conditionalFormatting>
  <conditionalFormatting sqref="C10">
    <cfRule type="cellIs" dxfId="1085" priority="22" operator="equal">
      <formula>0</formula>
    </cfRule>
  </conditionalFormatting>
  <conditionalFormatting sqref="C10">
    <cfRule type="cellIs" dxfId="1084" priority="21" operator="equal">
      <formula>0</formula>
    </cfRule>
  </conditionalFormatting>
  <conditionalFormatting sqref="E10">
    <cfRule type="cellIs" dxfId="1083" priority="20" operator="equal">
      <formula>0</formula>
    </cfRule>
  </conditionalFormatting>
  <conditionalFormatting sqref="G10">
    <cfRule type="cellIs" dxfId="1082" priority="19" operator="equal">
      <formula>0</formula>
    </cfRule>
  </conditionalFormatting>
  <conditionalFormatting sqref="E12">
    <cfRule type="cellIs" dxfId="1081" priority="18" operator="equal">
      <formula>0</formula>
    </cfRule>
  </conditionalFormatting>
  <conditionalFormatting sqref="G12">
    <cfRule type="cellIs" dxfId="1080" priority="17" operator="equal">
      <formula>0</formula>
    </cfRule>
  </conditionalFormatting>
  <conditionalFormatting sqref="E12 G12">
    <cfRule type="cellIs" dxfId="1079" priority="16" operator="equal">
      <formula>0</formula>
    </cfRule>
  </conditionalFormatting>
  <conditionalFormatting sqref="E12 G12">
    <cfRule type="cellIs" dxfId="1078" priority="15" operator="equal">
      <formula>0</formula>
    </cfRule>
  </conditionalFormatting>
  <conditionalFormatting sqref="E12 G12">
    <cfRule type="cellIs" dxfId="1077" priority="14" operator="equal">
      <formula>0</formula>
    </cfRule>
  </conditionalFormatting>
  <conditionalFormatting sqref="G14">
    <cfRule type="cellIs" dxfId="1076" priority="13" operator="equal">
      <formula>0</formula>
    </cfRule>
  </conditionalFormatting>
  <conditionalFormatting sqref="I14">
    <cfRule type="cellIs" dxfId="1075" priority="12" operator="equal">
      <formula>0</formula>
    </cfRule>
  </conditionalFormatting>
  <conditionalFormatting sqref="G14 I14">
    <cfRule type="cellIs" dxfId="1074" priority="11" operator="equal">
      <formula>0</formula>
    </cfRule>
  </conditionalFormatting>
  <conditionalFormatting sqref="G14 I14">
    <cfRule type="cellIs" dxfId="1073" priority="10" operator="equal">
      <formula>0</formula>
    </cfRule>
  </conditionalFormatting>
  <conditionalFormatting sqref="G14 I14">
    <cfRule type="cellIs" dxfId="1072" priority="9" operator="equal">
      <formula>0</formula>
    </cfRule>
  </conditionalFormatting>
  <conditionalFormatting sqref="C14">
    <cfRule type="cellIs" dxfId="1071" priority="8" operator="equal">
      <formula>0</formula>
    </cfRule>
  </conditionalFormatting>
  <conditionalFormatting sqref="J11">
    <cfRule type="cellIs" dxfId="1070" priority="7" operator="equal">
      <formula>0</formula>
    </cfRule>
  </conditionalFormatting>
  <conditionalFormatting sqref="J11:J12">
    <cfRule type="cellIs" dxfId="1069" priority="6" operator="equal">
      <formula>0</formula>
    </cfRule>
  </conditionalFormatting>
  <conditionalFormatting sqref="L11">
    <cfRule type="cellIs" dxfId="1068" priority="5" operator="equal">
      <formula>0</formula>
    </cfRule>
  </conditionalFormatting>
  <conditionalFormatting sqref="L11">
    <cfRule type="cellIs" dxfId="1067" priority="4" operator="equal">
      <formula>0</formula>
    </cfRule>
  </conditionalFormatting>
  <conditionalFormatting sqref="L11">
    <cfRule type="cellIs" dxfId="1066" priority="3" operator="equal">
      <formula>0</formula>
    </cfRule>
  </conditionalFormatting>
  <conditionalFormatting sqref="L11">
    <cfRule type="cellIs" dxfId="1065" priority="2" operator="equal">
      <formula>0</formula>
    </cfRule>
  </conditionalFormatting>
  <conditionalFormatting sqref="L11">
    <cfRule type="cellIs" dxfId="1064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94"/>
  <sheetViews>
    <sheetView topLeftCell="A67" workbookViewId="0">
      <selection activeCell="A82" sqref="A82"/>
    </sheetView>
  </sheetViews>
  <sheetFormatPr defaultRowHeight="15" x14ac:dyDescent="0.25"/>
  <cols>
    <col min="1" max="1" width="129.42578125" customWidth="1"/>
  </cols>
  <sheetData>
    <row r="1" spans="1:1" x14ac:dyDescent="0.25">
      <c r="A1" t="s">
        <v>65</v>
      </c>
    </row>
    <row r="2" spans="1:1" x14ac:dyDescent="0.25">
      <c r="A2" t="s">
        <v>18</v>
      </c>
    </row>
    <row r="3" spans="1:1" s="9" customFormat="1" x14ac:dyDescent="0.25">
      <c r="A3" s="9" t="str">
        <f ca="1">"[b]"&amp;INDIRECT("Achievements!D"&amp;(ROW()-1))&amp;" ("&amp;INDIRECT("Achievements!F"&amp;(ROW()-1))&amp;")[/b] - "&amp;INDIRECT("Achievements!G"&amp;(ROW()-1))</f>
        <v>[b]Dig in (3)[/b] - Beat the 'New Game' mode main streets (stages 1-3)</v>
      </c>
    </row>
    <row r="4" spans="1:1" s="9" customFormat="1" x14ac:dyDescent="0.25">
      <c r="A4" s="9" t="str">
        <f t="shared" ref="A4:A67" ca="1" si="0">"[b]"&amp;INDIRECT("Achievements!D"&amp;(ROW()-1))&amp;" ("&amp;INDIRECT("Achievements!F"&amp;(ROW()-1))&amp;")[/b] - "&amp;INDIRECT("Achievements!G"&amp;(ROW()-1))</f>
        <v>[b]Hori Hori (5)[/b] - Beat the 'New Game' mode courtyard (stages 4-6)</v>
      </c>
    </row>
    <row r="5" spans="1:1" s="9" customFormat="1" x14ac:dyDescent="0.25">
      <c r="A5" s="9" t="str">
        <f t="shared" ca="1" si="0"/>
        <v>[b]Dig Deep (10)[/b] - Beat the 'New Game' mode docks (stages 7-9)</v>
      </c>
    </row>
    <row r="6" spans="1:1" s="9" customFormat="1" x14ac:dyDescent="0.25">
      <c r="A6" s="9" t="str">
        <f t="shared" ca="1" si="0"/>
        <v>[b]Can You Dig It? (25)[/b] - Beat the 'New Game' mode market (stages 10-12)</v>
      </c>
    </row>
    <row r="7" spans="1:1" s="9" customFormat="1" x14ac:dyDescent="0.25">
      <c r="A7" s="9" t="str">
        <f t="shared" ca="1" si="0"/>
        <v>[b]Buried Alive (2)[/b] - Bury 5 aliens in the 'New Game' mode</v>
      </c>
    </row>
    <row r="8" spans="1:1" s="9" customFormat="1" x14ac:dyDescent="0.25">
      <c r="A8" s="9" t="str">
        <f t="shared" ca="1" si="0"/>
        <v>[b]Bury the Hatchet (3)[/b] - Bury 15 aliens in the 'New Game' mode</v>
      </c>
    </row>
    <row r="9" spans="1:1" s="9" customFormat="1" x14ac:dyDescent="0.25">
      <c r="A9" s="9" t="str">
        <f t="shared" ca="1" si="0"/>
        <v>[b]Pushing up Daisies (5)[/b] - Bury 30 aliens in the 'New Game' mode</v>
      </c>
    </row>
    <row r="10" spans="1:1" s="9" customFormat="1" x14ac:dyDescent="0.25">
      <c r="A10" s="9" t="str">
        <f t="shared" ca="1" si="0"/>
        <v>[b]Give Them a Dirt Nap (3)[/b] - Bury 5 super aliens in the 'New Game' mode</v>
      </c>
    </row>
    <row r="11" spans="1:1" s="9" customFormat="1" x14ac:dyDescent="0.25">
      <c r="A11" s="9" t="str">
        <f t="shared" ca="1" si="0"/>
        <v>[b]Worm Food (5)[/b] - Bury 15 super aliens in the 'New Game' mode</v>
      </c>
    </row>
    <row r="12" spans="1:1" s="9" customFormat="1" x14ac:dyDescent="0.25">
      <c r="A12" s="9" t="str">
        <f t="shared" ca="1" si="0"/>
        <v>[b]Know Where All the Aliens Are Buried (10)[/b] - Bury 30 super aliens in the 'New Game' mode</v>
      </c>
    </row>
    <row r="13" spans="1:1" s="9" customFormat="1" x14ac:dyDescent="0.25">
      <c r="A13" s="9" t="str">
        <f t="shared" ca="1" si="0"/>
        <v>[b]New Game Rookie (3)[/b] - Get 20,000 points in the 'New Game' mode</v>
      </c>
    </row>
    <row r="14" spans="1:1" s="9" customFormat="1" x14ac:dyDescent="0.25">
      <c r="A14" s="9" t="str">
        <f t="shared" ca="1" si="0"/>
        <v>[b]New Game Pro (5)[/b] - Get 50,000 points in the 'New Game' mode</v>
      </c>
    </row>
    <row r="15" spans="1:1" s="9" customFormat="1" x14ac:dyDescent="0.25">
      <c r="A15" s="9" t="str">
        <f t="shared" ca="1" si="0"/>
        <v>[b]New Game Champion (10)[/b] - Get 80,000 points in the 'New Game' mode</v>
      </c>
    </row>
    <row r="16" spans="1:1" s="9" customFormat="1" x14ac:dyDescent="0.25">
      <c r="A16" s="9" t="str">
        <f t="shared" ca="1" si="0"/>
        <v>[b]No Escape (3)[/b] - Don't let an alien escape from a hole for an entire stage in the 'New Game' mode</v>
      </c>
    </row>
    <row r="17" spans="1:1" s="9" customFormat="1" x14ac:dyDescent="0.25">
      <c r="A17" s="9" t="str">
        <f t="shared" ca="1" si="0"/>
        <v>[b]Comes in Threes (1)[/b] - Dig 3 holes in a row (horizontally or vertically) in the 'New Game' mode</v>
      </c>
    </row>
    <row r="18" spans="1:1" s="9" customFormat="1" x14ac:dyDescent="0.25">
      <c r="A18" s="9" t="str">
        <f t="shared" ca="1" si="0"/>
        <v>[b]Give Me Five (2)[/b] - Dig 5 holes in a row (horizontally or vertically) in the 'New Game' mode</v>
      </c>
    </row>
    <row r="19" spans="1:1" s="9" customFormat="1" x14ac:dyDescent="0.25">
      <c r="A19" s="9" t="str">
        <f t="shared" ca="1" si="0"/>
        <v>[b]Square off (3)[/b] - Dig 4 holes in a square in the 'New Game' mode</v>
      </c>
    </row>
    <row r="20" spans="1:1" s="9" customFormat="1" x14ac:dyDescent="0.25">
      <c r="A20" s="9" t="str">
        <f t="shared" ca="1" si="0"/>
        <v>[b]Diagon Alley  (4)[/b] - Dig 4 holes diagonally (slanted right or left) in the 'New Game' mode</v>
      </c>
    </row>
    <row r="21" spans="1:1" s="9" customFormat="1" x14ac:dyDescent="0.25">
      <c r="A21" s="9" t="str">
        <f t="shared" ca="1" si="0"/>
        <v>[b]Don't Cross Me (5)[/b] - Dig 5 holes in a cross in the 'New Game' mode</v>
      </c>
    </row>
    <row r="22" spans="1:1" s="9" customFormat="1" x14ac:dyDescent="0.25">
      <c r="A22" s="9" t="str">
        <f ca="1">"[b]"&amp;INDIRECT("Achievements!D"&amp;(ROW()-1))&amp;" ("&amp;INDIRECT("Achievements!F"&amp;(ROW()-1))&amp;")[/b] - "&amp;INDIRECT("Achievements!G"&amp;(ROW()-1))</f>
        <v>[b]Seven Holes for Seven Aliens (5)[/b] - Dig 7 holes in a row (horizontally or vertically) in the 'New Game' mode</v>
      </c>
    </row>
    <row r="23" spans="1:1" s="9" customFormat="1" x14ac:dyDescent="0.25">
      <c r="A23" s="9" t="str">
        <f t="shared" ca="1" si="0"/>
        <v>[b]Getting Dirty (1)[/b] - Dig 25 holes in the 'New Game' mode</v>
      </c>
    </row>
    <row r="24" spans="1:1" s="9" customFormat="1" x14ac:dyDescent="0.25">
      <c r="A24" s="9" t="str">
        <f t="shared" ca="1" si="0"/>
        <v>[b]Entrenched (3)[/b] - Dig 50 holes in the 'New Game' mode</v>
      </c>
    </row>
    <row r="25" spans="1:1" s="9" customFormat="1" x14ac:dyDescent="0.25">
      <c r="A25" s="9" t="str">
        <f t="shared" ca="1" si="0"/>
        <v>[b]Holier Than Thou (5)[/b] - Dig 100 holes in the 'New Game' mode</v>
      </c>
    </row>
    <row r="26" spans="1:1" s="9" customFormat="1" x14ac:dyDescent="0.25">
      <c r="A26" s="9" t="str">
        <f t="shared" ca="1" si="0"/>
        <v>[b]Light a Fire Under Kebiishi (2)[/b] - Stand over a lantern while it's on in the 'New Game' mode</v>
      </c>
    </row>
    <row r="27" spans="1:1" s="9" customFormat="1" x14ac:dyDescent="0.25">
      <c r="A27" s="9" t="str">
        <f t="shared" ca="1" si="0"/>
        <v>[b]Kyo Ferry (2)[/b] - Travel over the river in a boat in the 'New Game' mode</v>
      </c>
    </row>
    <row r="28" spans="1:1" s="9" customFormat="1" x14ac:dyDescent="0.25">
      <c r="A28" s="9" t="str">
        <f t="shared" ca="1" si="0"/>
        <v>[b]Steel Thy Shovel (5)[/b] - Beat the 'New Game' mode main streets (stages 1-3) without dying</v>
      </c>
    </row>
    <row r="29" spans="1:1" s="9" customFormat="1" x14ac:dyDescent="0.25">
      <c r="A29" s="9" t="str">
        <f t="shared" ca="1" si="0"/>
        <v>[b]Strike the Earth (5)[/b] - Beat the 'New Game' mode courtyard (stages 4-6) without dying</v>
      </c>
    </row>
    <row r="30" spans="1:1" s="9" customFormat="1" x14ac:dyDescent="0.25">
      <c r="A30" s="9" t="str">
        <f t="shared" ca="1" si="0"/>
        <v>[b]For Shovelry (10)[/b] - Beat the 'New Game' mode docks (stages 7-9) without dying</v>
      </c>
    </row>
    <row r="31" spans="1:1" s="9" customFormat="1" x14ac:dyDescent="0.25">
      <c r="A31" s="9" t="str">
        <f t="shared" ca="1" si="0"/>
        <v>[b]Retronaut (25)[/b] - Beat the 'New Game' mode market (stages 10-12) without dying</v>
      </c>
    </row>
    <row r="32" spans="1:1" s="9" customFormat="1" x14ac:dyDescent="0.25">
      <c r="A32" s="9" t="str">
        <f t="shared" ca="1" si="0"/>
        <v>[b]Keep Digging (3)[/b] - Beat the 'Old Game' mode area 1 (stages 1-4)</v>
      </c>
    </row>
    <row r="33" spans="1:1" s="9" customFormat="1" x14ac:dyDescent="0.25">
      <c r="A33" s="9" t="str">
        <f t="shared" ca="1" si="0"/>
        <v>[b]I Dig Therefore I Am (5)[/b] - Beat the 'Old Game' mode area 2 (stages 5-8)</v>
      </c>
    </row>
    <row r="34" spans="1:1" s="9" customFormat="1" x14ac:dyDescent="0.25">
      <c r="A34" s="9" t="str">
        <f t="shared" ca="1" si="0"/>
        <v>[b]Dig This! (5)[/b] - Beat the 'Old Game' mode area 3 (stages 9-12)</v>
      </c>
    </row>
    <row r="35" spans="1:1" s="9" customFormat="1" x14ac:dyDescent="0.25">
      <c r="A35" s="9" t="str">
        <f t="shared" ca="1" si="0"/>
        <v>[b]Dig Your Heels In (10)[/b] - Beat the 'Old Game' mode area 4 (stages 13-16)</v>
      </c>
    </row>
    <row r="36" spans="1:1" s="9" customFormat="1" x14ac:dyDescent="0.25">
      <c r="A36" s="9" t="str">
        <f t="shared" ca="1" si="0"/>
        <v>[b]Don't Stop Digging Until You Hit Pay Dirt (25)[/b] - Beat the 'Old Game' mode area 5 (stages 17-20)</v>
      </c>
    </row>
    <row r="37" spans="1:1" s="9" customFormat="1" x14ac:dyDescent="0.25">
      <c r="A37" s="9" t="str">
        <f t="shared" ca="1" si="0"/>
        <v>[b]Shallow Grave (3)[/b] - Bury 5 aliens in the 'Old Game' mode</v>
      </c>
    </row>
    <row r="38" spans="1:1" s="9" customFormat="1" x14ac:dyDescent="0.25">
      <c r="A38" s="9" t="str">
        <f t="shared" ca="1" si="0"/>
        <v>[b]Laid to Rest (5)[/b] - Bury 15 aliens in the 'Old Game' mode</v>
      </c>
    </row>
    <row r="39" spans="1:1" s="9" customFormat="1" x14ac:dyDescent="0.25">
      <c r="A39" s="9" t="str">
        <f t="shared" ca="1" si="0"/>
        <v>[b]Six Feet Under (10)[/b] - Bury 30 aliens in the 'Old Game' mode</v>
      </c>
    </row>
    <row r="40" spans="1:1" s="9" customFormat="1" x14ac:dyDescent="0.25">
      <c r="A40" s="9" t="str">
        <f t="shared" ca="1" si="0"/>
        <v>[b]It's Aliens All the Way Down (25)[/b] - Bury 50 aliens in the 'Old Game' mode</v>
      </c>
    </row>
    <row r="41" spans="1:1" s="9" customFormat="1" x14ac:dyDescent="0.25">
      <c r="A41" s="9" t="str">
        <f t="shared" ca="1" si="0"/>
        <v>[b]Old Game Rookie (3)[/b] - Get 10,000 points in the 'Old Game' mode</v>
      </c>
    </row>
    <row r="42" spans="1:1" s="9" customFormat="1" x14ac:dyDescent="0.25">
      <c r="A42" s="9" t="str">
        <f t="shared" ca="1" si="0"/>
        <v>[b]Old Game Pro (5)[/b] - Get 20,000 points in the 'Old Game' mode</v>
      </c>
    </row>
    <row r="43" spans="1:1" s="9" customFormat="1" x14ac:dyDescent="0.25">
      <c r="A43" s="9" t="str">
        <f t="shared" ca="1" si="0"/>
        <v>[b]Old Game Champion (10)[/b] - Get 30,000 points in the 'Old Game' mode</v>
      </c>
    </row>
    <row r="44" spans="1:1" s="9" customFormat="1" x14ac:dyDescent="0.25">
      <c r="A44" s="9" t="str">
        <f t="shared" ca="1" si="0"/>
        <v>[b]Stay in There! (3)[/b] - Don't let an alien escape from a hole for an entire stage in the 'Old Game' mode</v>
      </c>
    </row>
    <row r="45" spans="1:1" s="9" customFormat="1" x14ac:dyDescent="0.25">
      <c r="A45" s="9" t="str">
        <f t="shared" ca="1" si="0"/>
        <v>[b]They're Closing in on Us... (2)[/b] - See an alien invasion in the 'Old Game' mode</v>
      </c>
    </row>
    <row r="46" spans="1:1" s="9" customFormat="1" x14ac:dyDescent="0.25">
      <c r="A46" s="9" t="str">
        <f t="shared" ca="1" si="0"/>
        <v>[b]Independence Day (25)[/b] - Survive an alien invasion in the 'Old Game' mode</v>
      </c>
    </row>
    <row r="47" spans="1:1" s="9" customFormat="1" x14ac:dyDescent="0.25">
      <c r="A47" s="9" t="str">
        <f t="shared" ca="1" si="0"/>
        <v>[b]Threes a Crowd (1)[/b] - Dig 3 holes in a row (horizontally or vertically) in the 'Old Game' mode</v>
      </c>
    </row>
    <row r="48" spans="1:1" s="9" customFormat="1" x14ac:dyDescent="0.25">
      <c r="A48" s="9" t="str">
        <f t="shared" ca="1" si="0"/>
        <v>[b]Five by Five (3)[/b] - Dig 5 holes in a row (horizontally or vertically) in the 'Old Game' mode</v>
      </c>
    </row>
    <row r="49" spans="1:1" s="9" customFormat="1" x14ac:dyDescent="0.25">
      <c r="A49" s="9" t="str">
        <f t="shared" ca="1" si="0"/>
        <v>[b]Cross-purposes (5)[/b] - Dig 5 holes in a cross in the 'Old Game' mode</v>
      </c>
    </row>
    <row r="50" spans="1:1" s="9" customFormat="1" x14ac:dyDescent="0.25">
      <c r="A50" s="9" t="str">
        <f t="shared" ca="1" si="0"/>
        <v>[b]All in a Row (10)[/b] - Dig 7 holes in a row (horizontally or vertically) in the 'Old Game' mode</v>
      </c>
    </row>
    <row r="51" spans="1:1" s="9" customFormat="1" x14ac:dyDescent="0.25">
      <c r="A51" s="9" t="str">
        <f t="shared" ca="1" si="0"/>
        <v>[b]A Hole Lot of Fun (3)[/b] - Dig 25 holes in the 'Old Game' mode</v>
      </c>
    </row>
    <row r="52" spans="1:1" s="9" customFormat="1" x14ac:dyDescent="0.25">
      <c r="A52" s="9" t="str">
        <f t="shared" ca="1" si="0"/>
        <v>[b]Holed up (4)[/b] - Dig 50 holes in the 'Old Game' mode</v>
      </c>
    </row>
    <row r="53" spans="1:1" s="9" customFormat="1" x14ac:dyDescent="0.25">
      <c r="A53" s="9" t="str">
        <f t="shared" ca="1" si="0"/>
        <v>[b]All Dug Out (5)[/b] - Dig 100 holes in the 'Old Game' mode</v>
      </c>
    </row>
    <row r="54" spans="1:1" s="9" customFormat="1" x14ac:dyDescent="0.25">
      <c r="A54" s="9" t="str">
        <f t="shared" ca="1" si="0"/>
        <v>[b]It's Shoveling Time (5)[/b] - Beat 1 'Old Game' mode stage in a row without dying</v>
      </c>
    </row>
    <row r="55" spans="1:1" s="9" customFormat="1" x14ac:dyDescent="0.25">
      <c r="A55" s="9" t="str">
        <f t="shared" ca="1" si="0"/>
        <v>[b]Justice in Spades (10)[/b] - Beat 3 'Old Game' mode stages in a row without dying</v>
      </c>
    </row>
    <row r="56" spans="1:1" s="9" customFormat="1" x14ac:dyDescent="0.25">
      <c r="A56" s="9" t="str">
        <f t="shared" ca="1" si="0"/>
        <v>[b]Holy Warrior (25)[/b] - Beat 5 'Old Game' mode stages in a row without dying</v>
      </c>
    </row>
    <row r="57" spans="1:1" s="9" customFormat="1" x14ac:dyDescent="0.25">
      <c r="A57" s="9" t="str">
        <f t="shared" ca="1" si="0"/>
        <v xml:space="preserve">[b] ()[/b] - </v>
      </c>
    </row>
    <row r="58" spans="1:1" x14ac:dyDescent="0.25">
      <c r="A58" s="9" t="str">
        <f t="shared" ca="1" si="0"/>
        <v xml:space="preserve">[b] ()[/b] - </v>
      </c>
    </row>
    <row r="59" spans="1:1" x14ac:dyDescent="0.25">
      <c r="A59" s="9" t="str">
        <f t="shared" ca="1" si="0"/>
        <v xml:space="preserve">[b] ()[/b] - </v>
      </c>
    </row>
    <row r="60" spans="1:1" x14ac:dyDescent="0.25">
      <c r="A60" s="9" t="str">
        <f t="shared" ca="1" si="0"/>
        <v xml:space="preserve">[b] ()[/b] - </v>
      </c>
    </row>
    <row r="61" spans="1:1" x14ac:dyDescent="0.25">
      <c r="A61" s="9" t="str">
        <f t="shared" ca="1" si="0"/>
        <v xml:space="preserve">[b] ()[/b] - </v>
      </c>
    </row>
    <row r="62" spans="1:1" x14ac:dyDescent="0.25">
      <c r="A62" s="9" t="str">
        <f t="shared" ca="1" si="0"/>
        <v xml:space="preserve">[b] ()[/b] - </v>
      </c>
    </row>
    <row r="63" spans="1:1" x14ac:dyDescent="0.25">
      <c r="A63" s="9" t="str">
        <f t="shared" ca="1" si="0"/>
        <v xml:space="preserve">[b] ()[/b] - </v>
      </c>
    </row>
    <row r="64" spans="1:1" x14ac:dyDescent="0.25">
      <c r="A64" s="9" t="str">
        <f t="shared" ca="1" si="0"/>
        <v xml:space="preserve">[b] ()[/b] - </v>
      </c>
    </row>
    <row r="65" spans="1:1" x14ac:dyDescent="0.25">
      <c r="A65" s="9" t="str">
        <f t="shared" ca="1" si="0"/>
        <v xml:space="preserve">[b] ()[/b] - </v>
      </c>
    </row>
    <row r="66" spans="1:1" x14ac:dyDescent="0.25">
      <c r="A66" s="9" t="str">
        <f t="shared" ca="1" si="0"/>
        <v xml:space="preserve">[b] ()[/b] - </v>
      </c>
    </row>
    <row r="67" spans="1:1" x14ac:dyDescent="0.25">
      <c r="A67" s="9" t="str">
        <f t="shared" ca="1" si="0"/>
        <v xml:space="preserve">[b] ()[/b] - </v>
      </c>
    </row>
    <row r="68" spans="1:1" x14ac:dyDescent="0.25">
      <c r="A68" s="9" t="str">
        <f t="shared" ref="A68:A72" ca="1" si="1">"[b]"&amp;INDIRECT("Achievements!D"&amp;(ROW()-1))&amp;" ("&amp;INDIRECT("Achievements!F"&amp;(ROW()-1))&amp;")[/b] - "&amp;INDIRECT("Achievements!G"&amp;(ROW()-1))</f>
        <v xml:space="preserve">[b] ()[/b] - </v>
      </c>
    </row>
    <row r="69" spans="1:1" x14ac:dyDescent="0.25">
      <c r="A69" s="9" t="str">
        <f t="shared" ca="1" si="1"/>
        <v xml:space="preserve">[b] ()[/b] - </v>
      </c>
    </row>
    <row r="70" spans="1:1" x14ac:dyDescent="0.25">
      <c r="A70" s="9" t="str">
        <f t="shared" ca="1" si="1"/>
        <v xml:space="preserve">[b] ()[/b] - </v>
      </c>
    </row>
    <row r="71" spans="1:1" x14ac:dyDescent="0.25">
      <c r="A71" s="9" t="str">
        <f t="shared" ca="1" si="1"/>
        <v xml:space="preserve">[b] ()[/b] - </v>
      </c>
    </row>
    <row r="72" spans="1:1" x14ac:dyDescent="0.25">
      <c r="A72" s="9" t="str">
        <f t="shared" ca="1" si="1"/>
        <v xml:space="preserve">[b] ()[/b] - </v>
      </c>
    </row>
    <row r="73" spans="1:1" x14ac:dyDescent="0.25">
      <c r="A73" s="9" t="str">
        <f t="shared" ref="A73:A75" ca="1" si="2">"[b]"&amp;INDIRECT("Achievements!E"&amp;(ROW()-1))&amp;" ("&amp;INDIRECT("Achievements!G"&amp;(ROW()-1))&amp;")[/b] - "&amp;INDIRECT("Achievements!H"&amp;(ROW()-1))</f>
        <v xml:space="preserve">[b] ()[/b] - </v>
      </c>
    </row>
    <row r="74" spans="1:1" x14ac:dyDescent="0.25">
      <c r="A74" s="9" t="str">
        <f t="shared" ca="1" si="2"/>
        <v xml:space="preserve">[b] ()[/b] - </v>
      </c>
    </row>
    <row r="75" spans="1:1" s="9" customFormat="1" x14ac:dyDescent="0.25">
      <c r="A75" s="9" t="str">
        <f t="shared" ca="1" si="2"/>
        <v xml:space="preserve">[b] ()[/b] - </v>
      </c>
    </row>
    <row r="76" spans="1:1" ht="14.25" customHeight="1" x14ac:dyDescent="0.25">
      <c r="A76" t="str">
        <f>"Total Set ("&amp;COUNTA(Achievements!A:A)-1 &amp;" Achievements - "&amp;SUM(Achievements!F:F)&amp;" Points)"</f>
        <v>Total Set (54 Achievements - 380 Points)</v>
      </c>
    </row>
    <row r="78" spans="1:1" x14ac:dyDescent="0.25">
      <c r="A78" s="9" t="str">
        <f ca="1">"Title: "&amp;INDIRECT("Leaderboards!A"&amp;(ROW()-76))&amp;CHAR(13)&amp;"Description: "&amp;INDIRECT("Leaderboards!B"&amp;(ROW()-76))&amp;CHAR(13)&amp;"Type: "&amp;INDIRECT("Leaderboards!F"&amp;(ROW()-76))&amp;CHAR(13)&amp;"Lower Is Better: "&amp;INDIRECT("Leaderboards!G"&amp;(ROW()-76))&amp;CHAR(13)&amp;"Start: "&amp;INDIRECT("Leaderboards!C"&amp;(ROW()-76))&amp;CHAR(13)&amp;"Cancel: "&amp;INDIRECT("Leaderboards!D"&amp;(ROW()-76))&amp;CHAR(13)&amp;"Submit: "&amp;INDIRECT("Leaderboards!E"&amp;(ROW()-76))&amp;CHAR(13)&amp;"Value: "&amp;INDIRECT("Leaderboards!H"&amp;(ROW()-76))&amp;CHAR(13)&amp;CHAR(13)</f>
        <v>Title: New Game Main Streets Time_x000D_Description: The time it takes to complete the New Game mode Main Streets (stages 1-3)_x000D_Type: Time (Frames) _x000D_Lower Is Better: TRUE_x000D_Start: 0xNda19=0_0xMdaca=1_0xHdacd=0_d0xHdacb=4_0xHdacb=5_x000D_Cancel: 0xNda19=0_0xMdaca=1_d0xHdacb=12_0xHdacb=9_x000D_Submit: 0xNda19=0_0xMdaca=1_0xHdacd=2_d0xHdacb=5_0xHdacb=6_x000D_Value: M:0xHda1f=0_x000D__x000D_</v>
      </c>
    </row>
    <row r="79" spans="1:1" x14ac:dyDescent="0.25">
      <c r="A79" s="9" t="str">
        <f t="shared" ref="A79:A90" ca="1" si="3">"Title: "&amp;INDIRECT("Leaderboards!A"&amp;(ROW()-76))&amp;CHAR(13)&amp;"Description: "&amp;INDIRECT("Leaderboards!B"&amp;(ROW()-76))&amp;CHAR(13)&amp;"Type: "&amp;INDIRECT("Leaderboards!F"&amp;(ROW()-76))&amp;CHAR(13)&amp;"Lower Is Better: "&amp;INDIRECT("Leaderboards!G"&amp;(ROW()-76))&amp;CHAR(13)&amp;"Start: "&amp;INDIRECT("Leaderboards!C"&amp;(ROW()-76))&amp;CHAR(13)&amp;"Cancel: "&amp;INDIRECT("Leaderboards!D"&amp;(ROW()-76))&amp;CHAR(13)&amp;"Submit: "&amp;INDIRECT("Leaderboards!E"&amp;(ROW()-76))&amp;CHAR(13)&amp;"Value: "&amp;INDIRECT("Leaderboards!H"&amp;(ROW()-76))&amp;CHAR(13)&amp;CHAR(13)</f>
        <v>Title: New Game Courtyard Time_x000D_Description: The time it takes to complete the New Game mode Courtyard (stages 4-6)_x000D_Type: Time (Frames) _x000D_Lower Is Better: TRUE_x000D_Start: 0xNda19=0_0xMdaca=1_0xHdacd=3_d0xHdacb=4_0xHdacb=5_x000D_Cancel: 0xNda19=0_0xMdaca=1_d0xHdacb=12_0xHdacb=9_x000D_Submit: 0xNda19=0_0xMdaca=1_0xHdacd=5_d0xHdacb=5_0xHdacb=6_x000D_Value: M:0xHda1f=0_x000D__x000D_</v>
      </c>
    </row>
    <row r="80" spans="1:1" x14ac:dyDescent="0.25">
      <c r="A80" s="9" t="str">
        <f t="shared" ca="1" si="3"/>
        <v>Title: New Game Docks Time_x000D_Description: The time it takes to complete the New Game mode Docks (stages 7-9)_x000D_Type: Time (Frames) _x000D_Lower Is Better: TRUE_x000D_Start: 0xNda19=0_0xMdaca=1_0xHdacd=6_d0xHdacb=4_0xHdacb=5_x000D_Cancel: 0xNda19=0_0xMdaca=1_d0xHdacb=12_0xHdacb=9_x000D_Submit: 0xNda19=0_0xMdaca=1_0xHdacd=8_d0xHdacb=5_0xHdacb=6_x000D_Value: M:0xHda1f=0_x000D__x000D_</v>
      </c>
    </row>
    <row r="81" spans="1:1" x14ac:dyDescent="0.25">
      <c r="A81" s="9" t="str">
        <f t="shared" ca="1" si="3"/>
        <v>Title: New Game Market Time_x000D_Description: The time it takes to complete the New Game mode Market (stages 10-12)_x000D_Type: Time (Frames) _x000D_Lower Is Better: TRUE_x000D_Start: 0xNda19=0_0xMdaca=1_0xHdacd=9_d0xHdacb=4_0xHdacb=5_x000D_Cancel: 0xNda19=0_0xMdaca=1_d0xHdacb=12_0xHdacb=9_x000D_Submit: 0xNda19=0_0xMdaca=1_0xHdacd=11_d0xHdacb=5_0xHdacb=6_x000D_Value: M:0xHda1f=0_x000D__x000D_</v>
      </c>
    </row>
    <row r="82" spans="1:1" x14ac:dyDescent="0.25">
      <c r="A82" s="9" t="str">
        <f t="shared" ca="1" si="3"/>
        <v>Title: New Game Overall Time_x000D_Description: The time it takes to complete all New Game mode stages (stages 1-12)_x000D_Type: Time (Frames) _x000D_Lower Is Better: TRUE_x000D_Start: 0xNda19=0_0xMdaca=1_0xHdacd=0_d0xHdacb=4_0xHdacb=5_x000D_Cancel: 0xNda19=0_0xMdaca=1_d0xHdacb=12_0xHdacb=9_x000D_Submit: 0xNda19=0_0xMdaca=1_0xHdacd=11_d0xHdacb=5_0xHdacb=6_x000D_Value: M:0xHda1f=0_x000D__x000D_</v>
      </c>
    </row>
    <row r="83" spans="1:1" x14ac:dyDescent="0.25">
      <c r="A83" s="9" t="str">
        <f t="shared" ca="1" si="3"/>
        <v>Title: New Game Overall High Score_x000D_Description: The New Game mode score from the first stage until the player dies_x000D_Type: Score_x000D_Lower Is Better: FALSE_x000D_Start: 0xNda19=0_0xMdaca=1_0xHdacd=0_d0xHdacb=4_0xHdacb=5_x000D_Cancel: 1=0_x000D_Submit: 0xNda19=0_0xMdaca=1S0xHdacd=11_d0xHdacb=5_0xHdacb=6Sd0xHdacb=12_0xHdacb=9_x000D_Value: 0xLdaef*100000_0xLdaf0*10000_0xLdaf1*1000_0xLdaf2*100_0xLdaf3*10_0xLdaf4_x000D__x000D_</v>
      </c>
    </row>
    <row r="84" spans="1:1" x14ac:dyDescent="0.25">
      <c r="A84" s="9" t="str">
        <f t="shared" ca="1" si="3"/>
        <v>Title: Old Game Area 1 Time_x000D_Description: The time it takes to complete the Old Game mode Area 1 (stages 1-4)_x000D_Type: Time (Frames) _x000D_Lower Is Better: TRUE_x000D_Start: 0xNda19=0_0xMdaca=0_0xHda24=1_d0xHcaff=19_0xHcaff=8_x000D_Cancel: 0xNda19=0_0xMdaca=0_d0xHcaff=17_0xHcaff=0_x000D_Submit: 0xNda19=0_0xMdaca=0_0xHda24=5_d0xHcaff=8_0xHcaff=19_x000D_Value: M:0xHda1f=0_x000D__x000D_</v>
      </c>
    </row>
    <row r="85" spans="1:1" x14ac:dyDescent="0.25">
      <c r="A85" s="9" t="str">
        <f t="shared" ca="1" si="3"/>
        <v>Title: Old Game Area 2 Time_x000D_Description: The time it takes to complete the Old Game mode Area 2 (Stages 5-8)_x000D_Type: Time (Frames) _x000D_Lower Is Better: TRUE_x000D_Start: 0xNda19=0_0xMdaca=0_0xHda24=5_d0xHcaff=19_0xHcaff=8_x000D_Cancel: 0xNda19=0_0xMdaca=0_d0xHcaff=17_0xHcaff=0_x000D_Submit: 0xNda19=0_0xMdaca=0_0xHda24=9_d0xHcaff=8_0xHcaff=19_x000D_Value: M:0xHda1f=0_x000D__x000D_</v>
      </c>
    </row>
    <row r="86" spans="1:1" x14ac:dyDescent="0.25">
      <c r="A86" s="9" t="str">
        <f t="shared" ca="1" si="3"/>
        <v>Title: Old Game Area 3 Time_x000D_Description: The time it takes to complete the Old Game mode Area 3 (Stages 9-12)_x000D_Type: Time (Frames) _x000D_Lower Is Better: TRUE_x000D_Start: 0xNda19=0_0xMdaca=0_0xHda24=9_d0xHcaff=19_0xHcaff=8_x000D_Cancel: 0xNda19=0_0xMdaca=0_d0xHcaff=17_0xHcaff=0_x000D_Submit: 0xNda19=0_0xMdaca=0_0xHda24=19_d0xHcaff=8_0xHcaff=19_x000D_Value: M:0xHda1f=0_x000D__x000D_</v>
      </c>
    </row>
    <row r="87" spans="1:1" x14ac:dyDescent="0.25">
      <c r="A87" s="9" t="str">
        <f t="shared" ca="1" si="3"/>
        <v>Title: Old Game Area 4 Time_x000D_Description: The time it takes to complete the Old Game mode Area 4 (Stages 13-16)_x000D_Type: Time (Frames) _x000D_Lower Is Better: TRUE_x000D_Start: 0xNda19=0_0xMdaca=0_0xHda24=19_d0xHcaff=19_0xHcaff=8_x000D_Cancel: 0xNda19=0_0xMdaca=0_d0xHcaff=17_0xHcaff=0_x000D_Submit: 0xNda19=0_0xMdaca=0_0xHda24=23_d0xHcaff=8_0xHcaff=19_x000D_Value: M:0xHda1f=0_x000D__x000D_</v>
      </c>
    </row>
    <row r="88" spans="1:1" x14ac:dyDescent="0.25">
      <c r="A88" s="9" t="str">
        <f t="shared" ca="1" si="3"/>
        <v>Title: Old Game Area 5 Time_x000D_Description: The time it takes to complete the Old Game mode Area 5 (Stages 17-20)_x000D_Type: Time (Frames) _x000D_Lower Is Better: TRUE_x000D_Start: 0xNda19=0_0xMdaca=0_0xHda24=23_d0xHcaff=19_0xHcaff=8_x000D_Cancel: 0xNda19=0_0xMdaca=0_d0xHcaff=17_0xHcaff=0_x000D_Submit: 0xNda19=0_0xMdaca=0_0xHda24=34_d0xHcaff=8_0xHcaff=19_x000D_Value: M:0xHda1f=0_x000D__x000D_</v>
      </c>
    </row>
    <row r="89" spans="1:1" x14ac:dyDescent="0.25">
      <c r="A89" s="9" t="str">
        <f t="shared" ca="1" si="3"/>
        <v>Title: Old Game Overall Highest Stage_x000D_Description: The Old Game mode highest stage number reached from the first stage until the player dies_x000D_Type: Score_x000D_Lower Is Better: FALSE_x000D_Start: 0xNda19=0_0xMdaca=0_0xHda24=1_d0xHcaff=19_0xHcaff=8_x000D_Cancel: 1=0_x000D_Submit: 0xNda19=0_0xMdaca=0_d0xHcaff=17_0xHcaff=0_x000D_Value: 0xUfa24*10_0xLfa24_x000D__x000D_</v>
      </c>
    </row>
    <row r="90" spans="1:1" x14ac:dyDescent="0.25">
      <c r="A90" s="9" t="str">
        <f t="shared" ca="1" si="3"/>
        <v>Title: Old Game Overall Highest Score_x000D_Description: The Old Game mode highest score from the first stage until the player dies_x000D_Type: Score_x000D_Lower Is Better: FALSE_x000D_Start: 0xNda19=0_0xMdaca=0_0xHda24=1_d0xHcaff=19_0xHcaff=8_x000D_Cancel: 1=0_x000D_Submit: 0xNda19=0_0xMdaca=0_d0xHcaff=17_0xHcaff=0_x000D_Value: 0xUfa3a*100000_0xLfa3a*10000_0xUfa3b*1000_0xLfa3b*100_0xUfa3c*10_0xLfa3c_x000D__x000D_</v>
      </c>
    </row>
    <row r="91" spans="1:1" x14ac:dyDescent="0.25">
      <c r="A91" s="9" t="str">
        <f t="shared" ref="A91:A94" ca="1" si="4">"[b]"&amp;INDIRECT("Leaderboards!A"&amp;(ROW()-76))&amp;"[/b] - "&amp;INDIRECT("Leaderboards!B"&amp;(ROW()-76))</f>
        <v xml:space="preserve">[b][/b] - </v>
      </c>
    </row>
    <row r="92" spans="1:1" x14ac:dyDescent="0.25">
      <c r="A92" s="9" t="str">
        <f ca="1">"[b]"&amp;INDIRECT("Leaderboards!A"&amp;(ROW()-76))&amp;"[/b] - "&amp;INDIRECT("Leaderboards!B"&amp;(ROW()-76))</f>
        <v xml:space="preserve">[b][/b] - </v>
      </c>
    </row>
    <row r="93" spans="1:1" x14ac:dyDescent="0.25">
      <c r="A93" s="9" t="str">
        <f t="shared" ca="1" si="4"/>
        <v xml:space="preserve">[b][/b] - </v>
      </c>
    </row>
    <row r="94" spans="1:1" x14ac:dyDescent="0.25">
      <c r="A94" s="9" t="str">
        <f t="shared" ca="1" si="4"/>
        <v xml:space="preserve">[b][/b] - 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V24" sqref="V24"/>
    </sheetView>
  </sheetViews>
  <sheetFormatPr defaultRowHeight="15" x14ac:dyDescent="0.25"/>
  <cols>
    <col min="1" max="21" width="3.28515625" style="13" customWidth="1"/>
    <col min="22" max="22" width="15.42578125" style="13" customWidth="1"/>
    <col min="23" max="23" width="2" style="13" customWidth="1"/>
    <col min="24" max="24" width="9.140625" style="13"/>
    <col min="25" max="25" width="9.5703125" style="13" customWidth="1"/>
    <col min="26" max="16384" width="9.140625" style="13"/>
  </cols>
  <sheetData>
    <row r="1" spans="1:25" ht="15" customHeight="1" x14ac:dyDescent="0.25">
      <c r="A1" s="12" t="s">
        <v>21</v>
      </c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 t="s">
        <v>57</v>
      </c>
      <c r="W1" s="13" t="s">
        <v>58</v>
      </c>
      <c r="X1" s="13" t="s">
        <v>140</v>
      </c>
      <c r="Y1" s="15" t="str">
        <f>"0xH"&amp;'Game Hex'!Y1&amp;"=128_0xH"&amp;'Game Hex'!AA3&amp;"=128_0xH"&amp;'Game Hex'!AC5&amp;"=128_0xH"&amp;'Game Hex'!AE7&amp;"=128S0xH"&amp;'Game Hex'!Y1&amp;"=128_0xH"&amp;'Game Hex'!W3&amp;"=128_0xH"&amp;'Game Hex'!U5&amp;"=128_0xH"&amp;'Game Hex'!S7&amp;"=128S"</f>
        <v>0xH=128_0xH=128_0xH=128_0xH=128S0xH=128_0xH=128_0xH9873=128_0xH98B1=128S</v>
      </c>
    </row>
    <row r="2" spans="1:25" ht="15" customHeight="1" x14ac:dyDescent="0.25">
      <c r="A2" s="13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7" t="str">
        <f>"0xH"&amp;'Game Hex'!N2&amp;"=128_0xH"&amp;'Game Hex'!L4&amp;"=128_0xH"&amp;'Game Hex'!J6&amp;"=128_0xH"&amp;'Game Hex'!H8&amp;"=128S"</f>
        <v>0xH980C=128_0xH984A=128_0xH9888=128_0xH98C6=128S</v>
      </c>
      <c r="O2" s="14"/>
      <c r="P2" s="14"/>
      <c r="Q2" s="14"/>
      <c r="R2" s="14"/>
      <c r="S2" s="14"/>
      <c r="T2" s="14"/>
      <c r="U2" s="14"/>
      <c r="V2" s="13" t="str">
        <f>CONCATENATE(B2,C2,D2,E2,F2,G2,H2,I2,J2,K2,L2,M2,N2,O2,P2,Q2,R2,S2,T2,U2)</f>
        <v>0xH980C=128_0xH984A=128_0xH9888=128_0xH98C6=128S</v>
      </c>
      <c r="W2" s="13" t="s">
        <v>58</v>
      </c>
      <c r="X2" s="13" t="s">
        <v>228</v>
      </c>
      <c r="Y2" s="16" t="str">
        <f>"0xH"&amp;'Game Hex'!Y2&amp;"=128_0xH"&amp;'Game Hex'!AA4&amp;"=128_0xH"&amp;'Game Hex'!AC6&amp;"=128_0xH"&amp;'Game Hex'!AE8&amp;"=128S"</f>
        <v>0xH=128_0xH=128_0xH=128_0xH=128S</v>
      </c>
    </row>
    <row r="3" spans="1:25" ht="15" customHeight="1" x14ac:dyDescent="0.25">
      <c r="A3" s="13">
        <v>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3" t="str">
        <f t="shared" ref="V3:V21" si="0">CONCATENATE(B3,C3,D3,E3,F3,G3,H3,I3,J3,K3,L3,M3,N3,O3,P3,Q3,R3,S3,T3,U3)</f>
        <v/>
      </c>
      <c r="W3" s="13" t="s">
        <v>58</v>
      </c>
      <c r="X3" s="13" t="s">
        <v>227</v>
      </c>
      <c r="Y3" s="17" t="str">
        <f>"0xH"&amp;'Game Hex'!Y3&amp;"=128_0xH"&amp;'Game Hex'!W5&amp;"=128_0xH"&amp;'Game Hex'!U7&amp;"=128_0xH"&amp;'Game Hex'!S9&amp;"=128S"</f>
        <v>0xH=128_0xH=128_0xH98B3=128_0xH98F1=128S</v>
      </c>
    </row>
    <row r="4" spans="1:25" ht="15" customHeight="1" x14ac:dyDescent="0.25">
      <c r="A4" s="13">
        <v>2</v>
      </c>
      <c r="B4" s="16" t="str">
        <f>"0xH"&amp;'Game Hex'!B4&amp;"=128_0xH"&amp;'Game Hex'!D6&amp;"=128_0xH"&amp;'Game Hex'!F8&amp;"=128_0xH"&amp;'Game Hex'!H10&amp;"=128S"</f>
        <v>0xH9840=128_0xH9882=128_0xH98C4=128_0xH9906=128S</v>
      </c>
      <c r="C4" s="14"/>
      <c r="D4" s="14"/>
      <c r="E4" s="14"/>
      <c r="F4" s="14"/>
      <c r="G4" s="14"/>
      <c r="H4" s="14"/>
      <c r="I4" s="14"/>
      <c r="J4" s="14"/>
      <c r="K4" s="14"/>
      <c r="L4" s="15" t="str">
        <f>"0xH"&amp;'Game Hex'!L4&amp;"=128_0xH"&amp;'Game Hex'!N6&amp;"=128_0xH"&amp;'Game Hex'!P8&amp;"=128_0xH"&amp;'Game Hex'!R10&amp;"=128S0xH"&amp;'Game Hex'!L4&amp;"=128_0xH"&amp;'Game Hex'!J6&amp;"=128_0xH"&amp;'Game Hex'!H8&amp;"=128_0xH"&amp;'Game Hex'!F10&amp;"=128S"</f>
        <v>0xH984A=128_0xH988C=128_0xH98CE=128_0xH9910=128S0xH984A=128_0xH9888=128_0xH98C6=128_0xH9904=128S</v>
      </c>
      <c r="M4" s="14"/>
      <c r="N4" s="16" t="str">
        <f>"0xH"&amp;'Game Hex'!N4&amp;"=128_0xH"&amp;'Game Hex'!P6&amp;"=128_0xH"&amp;'Game Hex'!R8&amp;"=128_0xH"&amp;'Game Hex'!T10&amp;"=128S"</f>
        <v>0xH984C=128_0xH988E=128_0xH98D0=128_0xH9912=128S</v>
      </c>
      <c r="O4" s="14"/>
      <c r="P4" s="14"/>
      <c r="Q4" s="14"/>
      <c r="R4" s="14"/>
      <c r="S4" s="14"/>
      <c r="T4" s="14"/>
      <c r="U4" s="14"/>
      <c r="V4" s="13" t="str">
        <f t="shared" si="0"/>
        <v>0xH9840=128_0xH9882=128_0xH98C4=128_0xH9906=128S0xH984A=128_0xH988C=128_0xH98CE=128_0xH9910=128S0xH984A=128_0xH9888=128_0xH98C6=128_0xH9904=128S0xH984C=128_0xH988E=128_0xH98D0=128_0xH9912=128S</v>
      </c>
      <c r="W4" s="13" t="s">
        <v>58</v>
      </c>
    </row>
    <row r="5" spans="1:25" ht="15" customHeight="1" x14ac:dyDescent="0.25">
      <c r="A5" s="13"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3" t="str">
        <f t="shared" si="0"/>
        <v/>
      </c>
      <c r="W5" s="13" t="s">
        <v>58</v>
      </c>
    </row>
    <row r="6" spans="1:25" ht="15" customHeight="1" x14ac:dyDescent="0.25">
      <c r="A6" s="13">
        <v>4</v>
      </c>
      <c r="B6" s="14"/>
      <c r="C6" s="14"/>
      <c r="D6" s="14"/>
      <c r="E6" s="14"/>
      <c r="F6" s="16" t="str">
        <f>"0xH"&amp;'Game Hex'!F6&amp;"=128_0xH"&amp;'Game Hex'!H8&amp;"=128_0xH"&amp;'Game Hex'!J10&amp;"=128_0xH"&amp;'Game Hex'!L12&amp;"=128S"</f>
        <v>0xH9884=128_0xH98C6=128_0xH9908=128_0xH994A=128S</v>
      </c>
      <c r="G6" s="14"/>
      <c r="H6" s="16" t="str">
        <f>"0xH"&amp;'Game Hex'!H6&amp;"=128_0xH"&amp;'Game Hex'!J8&amp;"=128_0xH"&amp;'Game Hex'!L10&amp;"=128_0xH"&amp;'Game Hex'!N12&amp;"=128S"</f>
        <v>0xH9886=128_0xH98C8=128_0xH990A=128_0xH994C=128S</v>
      </c>
      <c r="I6" s="14"/>
      <c r="J6" s="17" t="str">
        <f>"0xH"&amp;'Game Hex'!J6&amp;"=128_0xH"&amp;'Game Hex'!H8&amp;"=128_0xH"&amp;'Game Hex'!F10&amp;"=128_0xH"&amp;'Game Hex'!D12&amp;"=128S"</f>
        <v>0xH9888=128_0xH98C6=128_0xH9904=128_0xH9942=128S</v>
      </c>
      <c r="K6" s="14"/>
      <c r="L6" s="14"/>
      <c r="M6" s="14"/>
      <c r="N6" s="14"/>
      <c r="O6" s="14"/>
      <c r="P6" s="14"/>
      <c r="Q6" s="14"/>
      <c r="R6" s="17" t="str">
        <f>"0xH"&amp;'Game Hex'!R6&amp;"=128_0xH"&amp;'Game Hex'!P8&amp;"=128_0xH"&amp;'Game Hex'!N10&amp;"=128_0xH"&amp;'Game Hex'!L12&amp;"=128S"</f>
        <v>0xH9890=128_0xH98CE=128_0xH990C=128_0xH994A=128S</v>
      </c>
      <c r="S6" s="14"/>
      <c r="T6" s="14"/>
      <c r="U6" s="14"/>
      <c r="V6" s="13" t="str">
        <f t="shared" si="0"/>
        <v>0xH9884=128_0xH98C6=128_0xH9908=128_0xH994A=128S0xH9886=128_0xH98C8=128_0xH990A=128_0xH994C=128S0xH9888=128_0xH98C6=128_0xH9904=128_0xH9942=128S0xH9890=128_0xH98CE=128_0xH990C=128_0xH994A=128S</v>
      </c>
      <c r="W6" s="13" t="s">
        <v>58</v>
      </c>
      <c r="X6" s="13" t="s">
        <v>279</v>
      </c>
      <c r="Y6" s="13" t="s">
        <v>280</v>
      </c>
    </row>
    <row r="7" spans="1:25" ht="15" customHeight="1" x14ac:dyDescent="0.25">
      <c r="A7" s="13">
        <v>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3" t="str">
        <f t="shared" si="0"/>
        <v/>
      </c>
      <c r="W7" s="13" t="s">
        <v>58</v>
      </c>
    </row>
    <row r="8" spans="1:25" ht="15" customHeight="1" x14ac:dyDescent="0.25">
      <c r="A8" s="13">
        <v>6</v>
      </c>
      <c r="B8" s="14"/>
      <c r="C8" s="14"/>
      <c r="D8" s="14"/>
      <c r="E8" s="14"/>
      <c r="F8" s="14"/>
      <c r="G8" s="14"/>
      <c r="H8" s="15" t="str">
        <f>"0xH"&amp;'Game Hex'!H8&amp;"=128_0xH"&amp;'Game Hex'!J10&amp;"=128_0xH"&amp;'Game Hex'!L12&amp;"=128_0xH"&amp;'Game Hex'!N14&amp;"=128S0xH"&amp;'Game Hex'!H8&amp;"=128_0xH"&amp;'Game Hex'!F10&amp;"=128_0xH"&amp;'Game Hex'!D12&amp;"=128_0xH"&amp;'Game Hex'!B14&amp;"=128S"</f>
        <v>0xH98C6=128_0xH9908=128_0xH994A=128_0xH998C=128S0xH98C6=128_0xH9904=128_0xH9942=128_0xH9980=128S</v>
      </c>
      <c r="I8" s="14"/>
      <c r="J8" s="14"/>
      <c r="K8" s="14"/>
      <c r="L8" s="14"/>
      <c r="M8" s="14"/>
      <c r="N8" s="14"/>
      <c r="O8" s="14"/>
      <c r="P8" s="17" t="str">
        <f>"0xH"&amp;'Game Hex'!P8&amp;"=128_0xH"&amp;'Game Hex'!N10&amp;"=128_0xH"&amp;'Game Hex'!L12&amp;"=128_0xH"&amp;'Game Hex'!J14&amp;"=128S"</f>
        <v>0xH98CE=128_0xH990C=128_0xH994A=128_0xH9988=128S</v>
      </c>
      <c r="Q8" s="14"/>
      <c r="R8" s="14"/>
      <c r="S8" s="14"/>
      <c r="T8" s="14"/>
      <c r="U8" s="14"/>
      <c r="V8" s="13" t="str">
        <f t="shared" si="0"/>
        <v>0xH98C6=128_0xH9908=128_0xH994A=128_0xH998C=128S0xH98C6=128_0xH9904=128_0xH9942=128_0xH9980=128S0xH98CE=128_0xH990C=128_0xH994A=128_0xH9988=128S</v>
      </c>
      <c r="W8" s="13" t="s">
        <v>58</v>
      </c>
    </row>
    <row r="9" spans="1:25" ht="15" customHeight="1" x14ac:dyDescent="0.25">
      <c r="A9" s="13">
        <v>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3" t="str">
        <f t="shared" si="0"/>
        <v/>
      </c>
      <c r="W9" s="13" t="s">
        <v>58</v>
      </c>
    </row>
    <row r="10" spans="1:25" ht="15" customHeight="1" x14ac:dyDescent="0.25">
      <c r="A10" s="13">
        <v>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 t="str">
        <f>"0xH"&amp;'Game Hex'!N10&amp;"=128_0xH"&amp;'Game Hex'!P12&amp;"=128_0xH"&amp;'Game Hex'!R14&amp;"=128_0xH"&amp;'Game Hex'!T16&amp;"=128S0xH"&amp;'Game Hex'!N10&amp;"=128_0xH"&amp;'Game Hex'!L12&amp;"=128_0xH"&amp;'Game Hex'!J14&amp;"=128_0xH"&amp;'Game Hex'!H16&amp;"=128S"</f>
        <v>0xH990C=128_0xH994E=128_0xH9990=128_0xH99D2=128S0xH990C=128_0xH994A=128_0xH9988=128_0xH99C6=128S</v>
      </c>
      <c r="O10" s="14"/>
      <c r="P10" s="14"/>
      <c r="Q10" s="14"/>
      <c r="R10" s="14"/>
      <c r="S10" s="14"/>
      <c r="T10" s="14"/>
      <c r="U10" s="14"/>
      <c r="V10" s="13" t="str">
        <f t="shared" si="0"/>
        <v>0xH990C=128_0xH994E=128_0xH9990=128_0xH99D2=128S0xH990C=128_0xH994A=128_0xH9988=128_0xH99C6=128S</v>
      </c>
      <c r="W10" s="13" t="s">
        <v>58</v>
      </c>
    </row>
    <row r="11" spans="1:25" ht="15" customHeight="1" x14ac:dyDescent="0.25">
      <c r="A11" s="13">
        <v>9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3" t="str">
        <f t="shared" si="0"/>
        <v/>
      </c>
      <c r="W11" s="13" t="s">
        <v>58</v>
      </c>
    </row>
    <row r="12" spans="1:25" ht="15" customHeight="1" x14ac:dyDescent="0.25">
      <c r="A12" s="13">
        <v>10</v>
      </c>
      <c r="B12" s="14"/>
      <c r="C12" s="14"/>
      <c r="D12" s="16" t="str">
        <f>"0xH"&amp;'Game Hex'!D12&amp;"=128_0xH"&amp;'Game Hex'!F14&amp;"=128_0xH"&amp;'Game Hex'!H16&amp;"=128_0xH"&amp;'Game Hex'!J18&amp;"=128S"</f>
        <v>0xH9942=128_0xH9984=128_0xH99C6=128_0xH9A08=128S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3" t="str">
        <f t="shared" si="0"/>
        <v>0xH9942=128_0xH9984=128_0xH99C6=128_0xH9A08=128S</v>
      </c>
      <c r="W12" s="13" t="s">
        <v>58</v>
      </c>
    </row>
    <row r="13" spans="1:25" ht="15" customHeight="1" x14ac:dyDescent="0.25">
      <c r="A13" s="13"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3" t="str">
        <f t="shared" si="0"/>
        <v/>
      </c>
      <c r="W13" s="13" t="s">
        <v>58</v>
      </c>
    </row>
    <row r="14" spans="1:25" ht="15" customHeight="1" x14ac:dyDescent="0.25">
      <c r="A14" s="13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3" t="str">
        <f t="shared" si="0"/>
        <v/>
      </c>
      <c r="W14" s="13" t="s">
        <v>58</v>
      </c>
    </row>
    <row r="15" spans="1:25" ht="15" customHeight="1" x14ac:dyDescent="0.25">
      <c r="A15" s="13">
        <v>13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3" t="str">
        <f t="shared" si="0"/>
        <v/>
      </c>
      <c r="W15" s="13" t="s">
        <v>58</v>
      </c>
    </row>
    <row r="16" spans="1:25" ht="15" customHeight="1" x14ac:dyDescent="0.25">
      <c r="A16" s="13">
        <v>14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3" t="str">
        <f t="shared" si="0"/>
        <v/>
      </c>
      <c r="W16" s="13" t="s">
        <v>58</v>
      </c>
    </row>
    <row r="17" spans="1:23" ht="15" customHeight="1" x14ac:dyDescent="0.25">
      <c r="A17" s="13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3" t="str">
        <f t="shared" si="0"/>
        <v/>
      </c>
      <c r="W17" s="13" t="s">
        <v>58</v>
      </c>
    </row>
    <row r="18" spans="1:23" ht="15" customHeight="1" x14ac:dyDescent="0.25">
      <c r="A18" s="13">
        <v>16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3" t="str">
        <f t="shared" si="0"/>
        <v/>
      </c>
      <c r="W18" s="13" t="s">
        <v>58</v>
      </c>
    </row>
    <row r="19" spans="1:23" ht="15" customHeight="1" x14ac:dyDescent="0.25">
      <c r="A19" s="13"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3" t="str">
        <f t="shared" si="0"/>
        <v/>
      </c>
      <c r="W19" s="13" t="s">
        <v>58</v>
      </c>
    </row>
    <row r="20" spans="1:23" ht="15" customHeight="1" x14ac:dyDescent="0.25">
      <c r="V20" s="13" t="str">
        <f t="shared" si="0"/>
        <v/>
      </c>
      <c r="W20" s="13" t="s">
        <v>58</v>
      </c>
    </row>
    <row r="21" spans="1:23" ht="15" customHeight="1" x14ac:dyDescent="0.25">
      <c r="V21" s="13" t="str">
        <f t="shared" si="0"/>
        <v/>
      </c>
      <c r="W21" s="13" t="s">
        <v>58</v>
      </c>
    </row>
    <row r="22" spans="1:23" x14ac:dyDescent="0.25">
      <c r="P22" s="13" t="s">
        <v>59</v>
      </c>
      <c r="V22" s="13" t="str">
        <f>CONCATENATE(V2,V3,V4,V5,V6,V7,V8,V9,V10,V11,V12,V13,V14,V15,V16,V17,V18,V19,V20,V21)</f>
        <v>0xH980C=128_0xH984A=128_0xH9888=128_0xH98C6=128S0xH9840=128_0xH9882=128_0xH98C4=128_0xH9906=128S0xH984A=128_0xH988C=128_0xH98CE=128_0xH9910=128S0xH984A=128_0xH9888=128_0xH98C6=128_0xH9904=128S0xH984C=128_0xH988E=128_0xH98D0=128_0xH9912=128S0xH9884=128_0xH98C6=128_0xH9908=128_0xH994A=128S0xH9886=128_0xH98C8=128_0xH990A=128_0xH994C=128S0xH9888=128_0xH98C6=128_0xH9904=128_0xH9942=128S0xH9890=128_0xH98CE=128_0xH990C=128_0xH994A=128S0xH98C6=128_0xH9908=128_0xH994A=128_0xH998C=128S0xH98C6=128_0xH9904=128_0xH9942=128_0xH9980=128S0xH98CE=128_0xH990C=128_0xH994A=128_0xH9988=128S0xH990C=128_0xH994E=128_0xH9990=128_0xH99D2=128S0xH990C=128_0xH994A=128_0xH9988=128_0xH99C6=128S0xH9942=128_0xH9984=128_0xH99C6=128_0xH9A08=128S</v>
      </c>
      <c r="W22" s="13" t="s">
        <v>58</v>
      </c>
    </row>
    <row r="23" spans="1:23" x14ac:dyDescent="0.25">
      <c r="P23" s="13" t="s">
        <v>272</v>
      </c>
      <c r="V23" s="13" t="str">
        <f>$Y$6&amp;$V$22</f>
        <v>N:0xNda19=0_P:0xMdaca=0_P:0xHdacc=0S0xH980C=128_0xH984A=128_0xH9888=128_0xH98C6=128S0xH9840=128_0xH9882=128_0xH98C4=128_0xH9906=128S0xH984A=128_0xH988C=128_0xH98CE=128_0xH9910=128S0xH984A=128_0xH9888=128_0xH98C6=128_0xH9904=128S0xH984C=128_0xH988E=128_0xH98D0=128_0xH9912=128S0xH9884=128_0xH98C6=128_0xH9908=128_0xH994A=128S0xH9886=128_0xH98C8=128_0xH990A=128_0xH994C=128S0xH9888=128_0xH98C6=128_0xH9904=128_0xH9942=128S0xH9890=128_0xH98CE=128_0xH990C=128_0xH994A=128S0xH98C6=128_0xH9908=128_0xH994A=128_0xH998C=128S0xH98C6=128_0xH9904=128_0xH9942=128_0xH9980=128S0xH98CE=128_0xH990C=128_0xH994A=128_0xH9988=128S0xH990C=128_0xH994E=128_0xH9990=128_0xH99D2=128S0xH990C=128_0xH994A=128_0xH9988=128_0xH99C6=128S0xH9942=128_0xH9984=128_0xH99C6=128_0xH9A08=128S</v>
      </c>
      <c r="W23" s="13" t="s">
        <v>58</v>
      </c>
    </row>
    <row r="24" spans="1:23" x14ac:dyDescent="0.25">
      <c r="P24" s="13" t="s">
        <v>144</v>
      </c>
      <c r="V24" s="13" t="str">
        <f>LEFT(V23,LEN(V23)-1)</f>
        <v>N:0xNda19=0_P:0xMdaca=0_P:0xHdacc=0S0xH980C=128_0xH984A=128_0xH9888=128_0xH98C6=128S0xH9840=128_0xH9882=128_0xH98C4=128_0xH9906=128S0xH984A=128_0xH988C=128_0xH98CE=128_0xH9910=128S0xH984A=128_0xH9888=128_0xH98C6=128_0xH9904=128S0xH984C=128_0xH988E=128_0xH98D0=128_0xH9912=128S0xH9884=128_0xH98C6=128_0xH9908=128_0xH994A=128S0xH9886=128_0xH98C8=128_0xH990A=128_0xH994C=128S0xH9888=128_0xH98C6=128_0xH9904=128_0xH9942=128S0xH9890=128_0xH98CE=128_0xH990C=128_0xH994A=128S0xH98C6=128_0xH9908=128_0xH994A=128_0xH998C=128S0xH98C6=128_0xH9904=128_0xH9942=128_0xH9980=128S0xH98CE=128_0xH990C=128_0xH994A=128_0xH9988=128S0xH990C=128_0xH994E=128_0xH9990=128_0xH99D2=128S0xH990C=128_0xH994A=128_0xH9988=128_0xH99C6=128S0xH9942=128_0xH9984=128_0xH99C6=128_0xH9A08=128</v>
      </c>
      <c r="W24" s="13" t="s">
        <v>58</v>
      </c>
    </row>
  </sheetData>
  <sheetProtection sheet="1" objects="1" scenarios="1"/>
  <conditionalFormatting sqref="U2 U4 U6 U8 U10 U12 U14 U16 U18">
    <cfRule type="cellIs" dxfId="1063" priority="151" operator="equal">
      <formula>0</formula>
    </cfRule>
  </conditionalFormatting>
  <conditionalFormatting sqref="C2">
    <cfRule type="cellIs" dxfId="1062" priority="150" operator="equal">
      <formula>0</formula>
    </cfRule>
  </conditionalFormatting>
  <conditionalFormatting sqref="E2">
    <cfRule type="cellIs" dxfId="1061" priority="149" operator="equal">
      <formula>0</formula>
    </cfRule>
  </conditionalFormatting>
  <conditionalFormatting sqref="G2">
    <cfRule type="cellIs" dxfId="1060" priority="148" operator="equal">
      <formula>0</formula>
    </cfRule>
  </conditionalFormatting>
  <conditionalFormatting sqref="I2">
    <cfRule type="cellIs" dxfId="1059" priority="147" operator="equal">
      <formula>0</formula>
    </cfRule>
  </conditionalFormatting>
  <conditionalFormatting sqref="K2">
    <cfRule type="cellIs" dxfId="1058" priority="146" operator="equal">
      <formula>0</formula>
    </cfRule>
  </conditionalFormatting>
  <conditionalFormatting sqref="M2">
    <cfRule type="cellIs" dxfId="1057" priority="145" operator="equal">
      <formula>0</formula>
    </cfRule>
  </conditionalFormatting>
  <conditionalFormatting sqref="B3:M3 Q3:U3">
    <cfRule type="cellIs" dxfId="1056" priority="144" operator="equal">
      <formula>0</formula>
    </cfRule>
  </conditionalFormatting>
  <conditionalFormatting sqref="B5:M5 Q5:U5">
    <cfRule type="cellIs" dxfId="1055" priority="143" operator="equal">
      <formula>0</formula>
    </cfRule>
  </conditionalFormatting>
  <conditionalFormatting sqref="B7:M7 Q7:U7">
    <cfRule type="cellIs" dxfId="1054" priority="142" operator="equal">
      <formula>0</formula>
    </cfRule>
  </conditionalFormatting>
  <conditionalFormatting sqref="B9:M9 Q9:U9">
    <cfRule type="cellIs" dxfId="1053" priority="141" operator="equal">
      <formula>0</formula>
    </cfRule>
  </conditionalFormatting>
  <conditionalFormatting sqref="B11:K11 Q11:U11 M11">
    <cfRule type="cellIs" dxfId="1052" priority="140" operator="equal">
      <formula>0</formula>
    </cfRule>
  </conditionalFormatting>
  <conditionalFormatting sqref="B13:M13 Q13:U13">
    <cfRule type="cellIs" dxfId="1051" priority="139" operator="equal">
      <formula>0</formula>
    </cfRule>
  </conditionalFormatting>
  <conditionalFormatting sqref="M15 Q15 U15">
    <cfRule type="cellIs" dxfId="1050" priority="138" operator="equal">
      <formula>0</formula>
    </cfRule>
  </conditionalFormatting>
  <conditionalFormatting sqref="C17 K17:U17 I17 G17 E17">
    <cfRule type="cellIs" dxfId="1049" priority="137" operator="equal">
      <formula>0</formula>
    </cfRule>
  </conditionalFormatting>
  <conditionalFormatting sqref="B3:U3 B13:U19 B12:C12 E12:U12 B5:U5 C4:K4 B7:U7 B6:E6 G6 I6 B9:U9 B8:G8 I8:O8 M4 B2:M2 O2:U2 K6:Q6 S6:U6 Q8:U8 B11:U11 B10:M10 O10:U10 O4:U4">
    <cfRule type="cellIs" dxfId="1048" priority="136" operator="equal">
      <formula>0</formula>
    </cfRule>
  </conditionalFormatting>
  <conditionalFormatting sqref="B2">
    <cfRule type="cellIs" dxfId="1047" priority="135" operator="equal">
      <formula>0</formula>
    </cfRule>
  </conditionalFormatting>
  <conditionalFormatting sqref="K6">
    <cfRule type="cellIs" dxfId="1046" priority="134" operator="equal">
      <formula>0</formula>
    </cfRule>
  </conditionalFormatting>
  <conditionalFormatting sqref="M6">
    <cfRule type="cellIs" dxfId="1045" priority="133" operator="equal">
      <formula>0</formula>
    </cfRule>
  </conditionalFormatting>
  <conditionalFormatting sqref="C8">
    <cfRule type="cellIs" dxfId="1044" priority="132" operator="equal">
      <formula>0</formula>
    </cfRule>
  </conditionalFormatting>
  <conditionalFormatting sqref="E8">
    <cfRule type="cellIs" dxfId="1043" priority="131" operator="equal">
      <formula>0</formula>
    </cfRule>
  </conditionalFormatting>
  <conditionalFormatting sqref="G8">
    <cfRule type="cellIs" dxfId="1042" priority="130" operator="equal">
      <formula>0</formula>
    </cfRule>
  </conditionalFormatting>
  <conditionalFormatting sqref="I8">
    <cfRule type="cellIs" dxfId="1041" priority="129" operator="equal">
      <formula>0</formula>
    </cfRule>
  </conditionalFormatting>
  <conditionalFormatting sqref="K8">
    <cfRule type="cellIs" dxfId="1040" priority="128" operator="equal">
      <formula>0</formula>
    </cfRule>
  </conditionalFormatting>
  <conditionalFormatting sqref="M8">
    <cfRule type="cellIs" dxfId="1039" priority="127" operator="equal">
      <formula>0</formula>
    </cfRule>
  </conditionalFormatting>
  <conditionalFormatting sqref="L8">
    <cfRule type="cellIs" dxfId="1038" priority="126" operator="equal">
      <formula>0</formula>
    </cfRule>
  </conditionalFormatting>
  <conditionalFormatting sqref="K10">
    <cfRule type="cellIs" dxfId="1037" priority="125" operator="equal">
      <formula>0</formula>
    </cfRule>
  </conditionalFormatting>
  <conditionalFormatting sqref="M10">
    <cfRule type="cellIs" dxfId="1036" priority="124" operator="equal">
      <formula>0</formula>
    </cfRule>
  </conditionalFormatting>
  <conditionalFormatting sqref="M12">
    <cfRule type="cellIs" dxfId="1035" priority="123" operator="equal">
      <formula>0</formula>
    </cfRule>
  </conditionalFormatting>
  <conditionalFormatting sqref="M14">
    <cfRule type="cellIs" dxfId="1034" priority="122" operator="equal">
      <formula>0</formula>
    </cfRule>
  </conditionalFormatting>
  <conditionalFormatting sqref="Q14">
    <cfRule type="cellIs" dxfId="1033" priority="121" operator="equal">
      <formula>0</formula>
    </cfRule>
  </conditionalFormatting>
  <conditionalFormatting sqref="M16">
    <cfRule type="cellIs" dxfId="1032" priority="120" operator="equal">
      <formula>0</formula>
    </cfRule>
  </conditionalFormatting>
  <conditionalFormatting sqref="Q16">
    <cfRule type="cellIs" dxfId="1031" priority="119" operator="equal">
      <formula>0</formula>
    </cfRule>
  </conditionalFormatting>
  <conditionalFormatting sqref="C18">
    <cfRule type="cellIs" dxfId="1030" priority="118" operator="equal">
      <formula>0</formula>
    </cfRule>
  </conditionalFormatting>
  <conditionalFormatting sqref="E18">
    <cfRule type="cellIs" dxfId="1029" priority="117" operator="equal">
      <formula>0</formula>
    </cfRule>
  </conditionalFormatting>
  <conditionalFormatting sqref="G18">
    <cfRule type="cellIs" dxfId="1028" priority="116" operator="equal">
      <formula>0</formula>
    </cfRule>
  </conditionalFormatting>
  <conditionalFormatting sqref="I18">
    <cfRule type="cellIs" dxfId="1027" priority="115" operator="equal">
      <formula>0</formula>
    </cfRule>
  </conditionalFormatting>
  <conditionalFormatting sqref="K18">
    <cfRule type="cellIs" dxfId="1026" priority="114" operator="equal">
      <formula>0</formula>
    </cfRule>
  </conditionalFormatting>
  <conditionalFormatting sqref="M18">
    <cfRule type="cellIs" dxfId="1025" priority="113" operator="equal">
      <formula>0</formula>
    </cfRule>
  </conditionalFormatting>
  <conditionalFormatting sqref="S18">
    <cfRule type="cellIs" dxfId="1024" priority="112" operator="equal">
      <formula>0</formula>
    </cfRule>
  </conditionalFormatting>
  <conditionalFormatting sqref="Q18">
    <cfRule type="cellIs" dxfId="1023" priority="111" operator="equal">
      <formula>0</formula>
    </cfRule>
  </conditionalFormatting>
  <conditionalFormatting sqref="T19">
    <cfRule type="cellIs" dxfId="1022" priority="110" operator="equal">
      <formula>0</formula>
    </cfRule>
  </conditionalFormatting>
  <conditionalFormatting sqref="R18:T18">
    <cfRule type="cellIs" dxfId="1021" priority="109" operator="equal">
      <formula>0</formula>
    </cfRule>
  </conditionalFormatting>
  <conditionalFormatting sqref="R19">
    <cfRule type="cellIs" dxfId="1020" priority="108" operator="equal">
      <formula>0</formula>
    </cfRule>
  </conditionalFormatting>
  <conditionalFormatting sqref="S19">
    <cfRule type="cellIs" dxfId="1019" priority="107" operator="equal">
      <formula>0</formula>
    </cfRule>
  </conditionalFormatting>
  <conditionalFormatting sqref="N3:O3">
    <cfRule type="cellIs" dxfId="1018" priority="106" operator="equal">
      <formula>0</formula>
    </cfRule>
  </conditionalFormatting>
  <conditionalFormatting sqref="N5:O5">
    <cfRule type="cellIs" dxfId="1017" priority="105" operator="equal">
      <formula>0</formula>
    </cfRule>
  </conditionalFormatting>
  <conditionalFormatting sqref="N7:O7">
    <cfRule type="cellIs" dxfId="1016" priority="104" operator="equal">
      <formula>0</formula>
    </cfRule>
  </conditionalFormatting>
  <conditionalFormatting sqref="N9:O9">
    <cfRule type="cellIs" dxfId="1015" priority="103" operator="equal">
      <formula>0</formula>
    </cfRule>
  </conditionalFormatting>
  <conditionalFormatting sqref="N11:P11">
    <cfRule type="cellIs" dxfId="1014" priority="102" operator="equal">
      <formula>0</formula>
    </cfRule>
  </conditionalFormatting>
  <conditionalFormatting sqref="N13:P13">
    <cfRule type="cellIs" dxfId="1013" priority="101" operator="equal">
      <formula>0</formula>
    </cfRule>
  </conditionalFormatting>
  <conditionalFormatting sqref="N15:P15">
    <cfRule type="cellIs" dxfId="1012" priority="100" operator="equal">
      <formula>0</formula>
    </cfRule>
  </conditionalFormatting>
  <conditionalFormatting sqref="O14">
    <cfRule type="cellIs" dxfId="1011" priority="99" operator="equal">
      <formula>0</formula>
    </cfRule>
  </conditionalFormatting>
  <conditionalFormatting sqref="O16">
    <cfRule type="cellIs" dxfId="1010" priority="98" operator="equal">
      <formula>0</formula>
    </cfRule>
  </conditionalFormatting>
  <conditionalFormatting sqref="P16">
    <cfRule type="cellIs" dxfId="1009" priority="97" operator="equal">
      <formula>0</formula>
    </cfRule>
  </conditionalFormatting>
  <conditionalFormatting sqref="P15">
    <cfRule type="cellIs" dxfId="1008" priority="96" operator="equal">
      <formula>0</formula>
    </cfRule>
  </conditionalFormatting>
  <conditionalFormatting sqref="N14:P14">
    <cfRule type="cellIs" dxfId="1007" priority="95" operator="equal">
      <formula>0</formula>
    </cfRule>
  </conditionalFormatting>
  <conditionalFormatting sqref="N16:P16">
    <cfRule type="cellIs" dxfId="1006" priority="94" operator="equal">
      <formula>0</formula>
    </cfRule>
  </conditionalFormatting>
  <conditionalFormatting sqref="N15">
    <cfRule type="cellIs" dxfId="1005" priority="93" operator="equal">
      <formula>0</formula>
    </cfRule>
  </conditionalFormatting>
  <conditionalFormatting sqref="O15">
    <cfRule type="cellIs" dxfId="1004" priority="92" operator="equal">
      <formula>0</formula>
    </cfRule>
  </conditionalFormatting>
  <conditionalFormatting sqref="R15:T15">
    <cfRule type="cellIs" dxfId="1003" priority="91" operator="equal">
      <formula>0</formula>
    </cfRule>
  </conditionalFormatting>
  <conditionalFormatting sqref="S14">
    <cfRule type="cellIs" dxfId="1002" priority="90" operator="equal">
      <formula>0</formula>
    </cfRule>
  </conditionalFormatting>
  <conditionalFormatting sqref="S16">
    <cfRule type="cellIs" dxfId="1001" priority="89" operator="equal">
      <formula>0</formula>
    </cfRule>
  </conditionalFormatting>
  <conditionalFormatting sqref="T16">
    <cfRule type="cellIs" dxfId="1000" priority="88" operator="equal">
      <formula>0</formula>
    </cfRule>
  </conditionalFormatting>
  <conditionalFormatting sqref="T15">
    <cfRule type="cellIs" dxfId="999" priority="87" operator="equal">
      <formula>0</formula>
    </cfRule>
  </conditionalFormatting>
  <conditionalFormatting sqref="R14:T14">
    <cfRule type="cellIs" dxfId="998" priority="86" operator="equal">
      <formula>0</formula>
    </cfRule>
  </conditionalFormatting>
  <conditionalFormatting sqref="R16:T16">
    <cfRule type="cellIs" dxfId="997" priority="85" operator="equal">
      <formula>0</formula>
    </cfRule>
  </conditionalFormatting>
  <conditionalFormatting sqref="R15">
    <cfRule type="cellIs" dxfId="996" priority="84" operator="equal">
      <formula>0</formula>
    </cfRule>
  </conditionalFormatting>
  <conditionalFormatting sqref="S15">
    <cfRule type="cellIs" dxfId="995" priority="83" operator="equal">
      <formula>0</formula>
    </cfRule>
  </conditionalFormatting>
  <conditionalFormatting sqref="N19:P19">
    <cfRule type="cellIs" dxfId="994" priority="82" operator="equal">
      <formula>0</formula>
    </cfRule>
  </conditionalFormatting>
  <conditionalFormatting sqref="O18">
    <cfRule type="cellIs" dxfId="993" priority="81" operator="equal">
      <formula>0</formula>
    </cfRule>
  </conditionalFormatting>
  <conditionalFormatting sqref="P19">
    <cfRule type="cellIs" dxfId="992" priority="80" operator="equal">
      <formula>0</formula>
    </cfRule>
  </conditionalFormatting>
  <conditionalFormatting sqref="N18:P18">
    <cfRule type="cellIs" dxfId="991" priority="79" operator="equal">
      <formula>0</formula>
    </cfRule>
  </conditionalFormatting>
  <conditionalFormatting sqref="N19">
    <cfRule type="cellIs" dxfId="990" priority="78" operator="equal">
      <formula>0</formula>
    </cfRule>
  </conditionalFormatting>
  <conditionalFormatting sqref="O19">
    <cfRule type="cellIs" dxfId="989" priority="77" operator="equal">
      <formula>0</formula>
    </cfRule>
  </conditionalFormatting>
  <conditionalFormatting sqref="C15 K15:L15 I15 G15 E15">
    <cfRule type="cellIs" dxfId="988" priority="76" operator="equal">
      <formula>0</formula>
    </cfRule>
  </conditionalFormatting>
  <conditionalFormatting sqref="C14">
    <cfRule type="cellIs" dxfId="987" priority="75" operator="equal">
      <formula>0</formula>
    </cfRule>
  </conditionalFormatting>
  <conditionalFormatting sqref="E14">
    <cfRule type="cellIs" dxfId="986" priority="74" operator="equal">
      <formula>0</formula>
    </cfRule>
  </conditionalFormatting>
  <conditionalFormatting sqref="G14">
    <cfRule type="cellIs" dxfId="985" priority="73" operator="equal">
      <formula>0</formula>
    </cfRule>
  </conditionalFormatting>
  <conditionalFormatting sqref="I14">
    <cfRule type="cellIs" dxfId="984" priority="72" operator="equal">
      <formula>0</formula>
    </cfRule>
  </conditionalFormatting>
  <conditionalFormatting sqref="K14">
    <cfRule type="cellIs" dxfId="983" priority="71" operator="equal">
      <formula>0</formula>
    </cfRule>
  </conditionalFormatting>
  <conditionalFormatting sqref="C16">
    <cfRule type="cellIs" dxfId="982" priority="70" operator="equal">
      <formula>0</formula>
    </cfRule>
  </conditionalFormatting>
  <conditionalFormatting sqref="E16">
    <cfRule type="cellIs" dxfId="981" priority="69" operator="equal">
      <formula>0</formula>
    </cfRule>
  </conditionalFormatting>
  <conditionalFormatting sqref="G16">
    <cfRule type="cellIs" dxfId="980" priority="68" operator="equal">
      <formula>0</formula>
    </cfRule>
  </conditionalFormatting>
  <conditionalFormatting sqref="I16">
    <cfRule type="cellIs" dxfId="979" priority="67" operator="equal">
      <formula>0</formula>
    </cfRule>
  </conditionalFormatting>
  <conditionalFormatting sqref="K16">
    <cfRule type="cellIs" dxfId="978" priority="66" operator="equal">
      <formula>0</formula>
    </cfRule>
  </conditionalFormatting>
  <conditionalFormatting sqref="J17">
    <cfRule type="cellIs" dxfId="977" priority="65" operator="equal">
      <formula>0</formula>
    </cfRule>
  </conditionalFormatting>
  <conditionalFormatting sqref="J19">
    <cfRule type="cellIs" dxfId="976" priority="64" operator="equal">
      <formula>0</formula>
    </cfRule>
  </conditionalFormatting>
  <conditionalFormatting sqref="J15">
    <cfRule type="cellIs" dxfId="975" priority="63" operator="equal">
      <formula>0</formula>
    </cfRule>
  </conditionalFormatting>
  <conditionalFormatting sqref="H17">
    <cfRule type="cellIs" dxfId="974" priority="62" operator="equal">
      <formula>0</formula>
    </cfRule>
  </conditionalFormatting>
  <conditionalFormatting sqref="H19">
    <cfRule type="cellIs" dxfId="973" priority="61" operator="equal">
      <formula>0</formula>
    </cfRule>
  </conditionalFormatting>
  <conditionalFormatting sqref="H15">
    <cfRule type="cellIs" dxfId="972" priority="60" operator="equal">
      <formula>0</formula>
    </cfRule>
  </conditionalFormatting>
  <conditionalFormatting sqref="F17">
    <cfRule type="cellIs" dxfId="971" priority="59" operator="equal">
      <formula>0</formula>
    </cfRule>
  </conditionalFormatting>
  <conditionalFormatting sqref="F19">
    <cfRule type="cellIs" dxfId="970" priority="58" operator="equal">
      <formula>0</formula>
    </cfRule>
  </conditionalFormatting>
  <conditionalFormatting sqref="F15">
    <cfRule type="cellIs" dxfId="969" priority="57" operator="equal">
      <formula>0</formula>
    </cfRule>
  </conditionalFormatting>
  <conditionalFormatting sqref="D17">
    <cfRule type="cellIs" dxfId="968" priority="56" operator="equal">
      <formula>0</formula>
    </cfRule>
  </conditionalFormatting>
  <conditionalFormatting sqref="D19">
    <cfRule type="cellIs" dxfId="967" priority="55" operator="equal">
      <formula>0</formula>
    </cfRule>
  </conditionalFormatting>
  <conditionalFormatting sqref="D15">
    <cfRule type="cellIs" dxfId="966" priority="54" operator="equal">
      <formula>0</formula>
    </cfRule>
  </conditionalFormatting>
  <conditionalFormatting sqref="B17">
    <cfRule type="cellIs" dxfId="965" priority="53" operator="equal">
      <formula>0</formula>
    </cfRule>
  </conditionalFormatting>
  <conditionalFormatting sqref="B19">
    <cfRule type="cellIs" dxfId="964" priority="52" operator="equal">
      <formula>0</formula>
    </cfRule>
  </conditionalFormatting>
  <conditionalFormatting sqref="B15">
    <cfRule type="cellIs" dxfId="963" priority="51" operator="equal">
      <formula>0</formula>
    </cfRule>
  </conditionalFormatting>
  <conditionalFormatting sqref="O2">
    <cfRule type="cellIs" dxfId="962" priority="50" operator="equal">
      <formula>0</formula>
    </cfRule>
  </conditionalFormatting>
  <conditionalFormatting sqref="Q2">
    <cfRule type="cellIs" dxfId="961" priority="49" operator="equal">
      <formula>0</formula>
    </cfRule>
  </conditionalFormatting>
  <conditionalFormatting sqref="S2">
    <cfRule type="cellIs" dxfId="960" priority="48" operator="equal">
      <formula>0</formula>
    </cfRule>
  </conditionalFormatting>
  <conditionalFormatting sqref="S4">
    <cfRule type="cellIs" dxfId="959" priority="47" operator="equal">
      <formula>0</formula>
    </cfRule>
  </conditionalFormatting>
  <conditionalFormatting sqref="O6">
    <cfRule type="cellIs" dxfId="958" priority="46" operator="equal">
      <formula>0</formula>
    </cfRule>
  </conditionalFormatting>
  <conditionalFormatting sqref="Q6">
    <cfRule type="cellIs" dxfId="957" priority="45" operator="equal">
      <formula>0</formula>
    </cfRule>
  </conditionalFormatting>
  <conditionalFormatting sqref="S6">
    <cfRule type="cellIs" dxfId="956" priority="44" operator="equal">
      <formula>0</formula>
    </cfRule>
  </conditionalFormatting>
  <conditionalFormatting sqref="O8">
    <cfRule type="cellIs" dxfId="955" priority="43" operator="equal">
      <formula>0</formula>
    </cfRule>
  </conditionalFormatting>
  <conditionalFormatting sqref="Q8">
    <cfRule type="cellIs" dxfId="954" priority="42" operator="equal">
      <formula>0</formula>
    </cfRule>
  </conditionalFormatting>
  <conditionalFormatting sqref="S8">
    <cfRule type="cellIs" dxfId="953" priority="41" operator="equal">
      <formula>0</formula>
    </cfRule>
  </conditionalFormatting>
  <conditionalFormatting sqref="O10">
    <cfRule type="cellIs" dxfId="952" priority="40" operator="equal">
      <formula>0</formula>
    </cfRule>
  </conditionalFormatting>
  <conditionalFormatting sqref="Q10">
    <cfRule type="cellIs" dxfId="951" priority="39" operator="equal">
      <formula>0</formula>
    </cfRule>
  </conditionalFormatting>
  <conditionalFormatting sqref="S10">
    <cfRule type="cellIs" dxfId="950" priority="38" operator="equal">
      <formula>0</formula>
    </cfRule>
  </conditionalFormatting>
  <conditionalFormatting sqref="I10">
    <cfRule type="cellIs" dxfId="949" priority="33" operator="equal">
      <formula>0</formula>
    </cfRule>
  </conditionalFormatting>
  <conditionalFormatting sqref="C10">
    <cfRule type="cellIs" dxfId="948" priority="32" operator="equal">
      <formula>0</formula>
    </cfRule>
  </conditionalFormatting>
  <conditionalFormatting sqref="E10">
    <cfRule type="cellIs" dxfId="947" priority="31" operator="equal">
      <formula>0</formula>
    </cfRule>
  </conditionalFormatting>
  <conditionalFormatting sqref="I6">
    <cfRule type="cellIs" dxfId="946" priority="37" operator="equal">
      <formula>0</formula>
    </cfRule>
  </conditionalFormatting>
  <conditionalFormatting sqref="C6">
    <cfRule type="cellIs" dxfId="945" priority="36" operator="equal">
      <formula>0</formula>
    </cfRule>
  </conditionalFormatting>
  <conditionalFormatting sqref="E6">
    <cfRule type="cellIs" dxfId="944" priority="35" operator="equal">
      <formula>0</formula>
    </cfRule>
  </conditionalFormatting>
  <conditionalFormatting sqref="G6">
    <cfRule type="cellIs" dxfId="943" priority="34" operator="equal">
      <formula>0</formula>
    </cfRule>
  </conditionalFormatting>
  <conditionalFormatting sqref="G10">
    <cfRule type="cellIs" dxfId="942" priority="30" operator="equal">
      <formula>0</formula>
    </cfRule>
  </conditionalFormatting>
  <conditionalFormatting sqref="R12:T12">
    <cfRule type="cellIs" dxfId="941" priority="18" operator="equal">
      <formula>0</formula>
    </cfRule>
  </conditionalFormatting>
  <conditionalFormatting sqref="T12">
    <cfRule type="cellIs" dxfId="940" priority="17" operator="equal">
      <formula>0</formula>
    </cfRule>
  </conditionalFormatting>
  <conditionalFormatting sqref="R12">
    <cfRule type="cellIs" dxfId="939" priority="16" operator="equal">
      <formula>0</formula>
    </cfRule>
  </conditionalFormatting>
  <conditionalFormatting sqref="S12">
    <cfRule type="cellIs" dxfId="938" priority="15" operator="equal">
      <formula>0</formula>
    </cfRule>
  </conditionalFormatting>
  <conditionalFormatting sqref="L11">
    <cfRule type="cellIs" dxfId="937" priority="29" operator="equal">
      <formula>0</formula>
    </cfRule>
  </conditionalFormatting>
  <conditionalFormatting sqref="C12">
    <cfRule type="cellIs" dxfId="936" priority="28" operator="equal">
      <formula>0</formula>
    </cfRule>
  </conditionalFormatting>
  <conditionalFormatting sqref="E12">
    <cfRule type="cellIs" dxfId="935" priority="27" operator="equal">
      <formula>0</formula>
    </cfRule>
  </conditionalFormatting>
  <conditionalFormatting sqref="G12">
    <cfRule type="cellIs" dxfId="934" priority="26" operator="equal">
      <formula>0</formula>
    </cfRule>
  </conditionalFormatting>
  <conditionalFormatting sqref="I12">
    <cfRule type="cellIs" dxfId="933" priority="25" operator="equal">
      <formula>0</formula>
    </cfRule>
  </conditionalFormatting>
  <conditionalFormatting sqref="K12">
    <cfRule type="cellIs" dxfId="932" priority="24" operator="equal">
      <formula>0</formula>
    </cfRule>
  </conditionalFormatting>
  <conditionalFormatting sqref="Q12">
    <cfRule type="cellIs" dxfId="931" priority="23" operator="equal">
      <formula>0</formula>
    </cfRule>
  </conditionalFormatting>
  <conditionalFormatting sqref="N12:P12">
    <cfRule type="cellIs" dxfId="930" priority="22" operator="equal">
      <formula>0</formula>
    </cfRule>
  </conditionalFormatting>
  <conditionalFormatting sqref="P12">
    <cfRule type="cellIs" dxfId="929" priority="21" operator="equal">
      <formula>0</formula>
    </cfRule>
  </conditionalFormatting>
  <conditionalFormatting sqref="N12">
    <cfRule type="cellIs" dxfId="928" priority="20" operator="equal">
      <formula>0</formula>
    </cfRule>
  </conditionalFormatting>
  <conditionalFormatting sqref="O12">
    <cfRule type="cellIs" dxfId="927" priority="19" operator="equal">
      <formula>0</formula>
    </cfRule>
  </conditionalFormatting>
  <conditionalFormatting sqref="C4:E4 G4 I4:K4 O4 Q4:R4 M4">
    <cfRule type="cellIs" dxfId="926" priority="14" operator="equal">
      <formula>0</formula>
    </cfRule>
  </conditionalFormatting>
  <conditionalFormatting sqref="K4">
    <cfRule type="cellIs" dxfId="925" priority="13" operator="equal">
      <formula>0</formula>
    </cfRule>
  </conditionalFormatting>
  <conditionalFormatting sqref="M4">
    <cfRule type="cellIs" dxfId="924" priority="12" operator="equal">
      <formula>0</formula>
    </cfRule>
  </conditionalFormatting>
  <conditionalFormatting sqref="O4">
    <cfRule type="cellIs" dxfId="923" priority="11" operator="equal">
      <formula>0</formula>
    </cfRule>
  </conditionalFormatting>
  <conditionalFormatting sqref="Q4">
    <cfRule type="cellIs" dxfId="922" priority="10" operator="equal">
      <formula>0</formula>
    </cfRule>
  </conditionalFormatting>
  <conditionalFormatting sqref="I4">
    <cfRule type="cellIs" dxfId="921" priority="9" operator="equal">
      <formula>0</formula>
    </cfRule>
  </conditionalFormatting>
  <conditionalFormatting sqref="C4">
    <cfRule type="cellIs" dxfId="920" priority="8" operator="equal">
      <formula>0</formula>
    </cfRule>
  </conditionalFormatting>
  <conditionalFormatting sqref="E4">
    <cfRule type="cellIs" dxfId="919" priority="7" operator="equal">
      <formula>0</formula>
    </cfRule>
  </conditionalFormatting>
  <conditionalFormatting sqref="G4">
    <cfRule type="cellIs" dxfId="918" priority="6" operator="equal">
      <formula>0</formula>
    </cfRule>
  </conditionalFormatting>
  <conditionalFormatting sqref="P3 P5 P7 P9">
    <cfRule type="cellIs" dxfId="917" priority="5" operator="equal">
      <formula>0</formula>
    </cfRule>
  </conditionalFormatting>
  <conditionalFormatting sqref="P3">
    <cfRule type="cellIs" dxfId="916" priority="4" operator="equal">
      <formula>0</formula>
    </cfRule>
  </conditionalFormatting>
  <conditionalFormatting sqref="P5">
    <cfRule type="cellIs" dxfId="915" priority="3" operator="equal">
      <formula>0</formula>
    </cfRule>
  </conditionalFormatting>
  <conditionalFormatting sqref="P7">
    <cfRule type="cellIs" dxfId="914" priority="2" operator="equal">
      <formula>0</formula>
    </cfRule>
  </conditionalFormatting>
  <conditionalFormatting sqref="P9">
    <cfRule type="cellIs" dxfId="913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V23" sqref="A1:Y24"/>
    </sheetView>
  </sheetViews>
  <sheetFormatPr defaultRowHeight="15" x14ac:dyDescent="0.25"/>
  <cols>
    <col min="1" max="21" width="3.28515625" style="13" customWidth="1"/>
    <col min="22" max="22" width="15.42578125" style="13" customWidth="1"/>
    <col min="23" max="23" width="2" style="13" customWidth="1"/>
    <col min="24" max="24" width="9.140625" style="13"/>
    <col min="25" max="25" width="9.5703125" style="13" customWidth="1"/>
    <col min="26" max="16384" width="9.140625" style="13"/>
  </cols>
  <sheetData>
    <row r="1" spans="1:25" ht="15" customHeight="1" x14ac:dyDescent="0.25">
      <c r="A1" s="12" t="s">
        <v>21</v>
      </c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 t="s">
        <v>57</v>
      </c>
      <c r="W1" s="13" t="s">
        <v>58</v>
      </c>
      <c r="X1" s="13" t="s">
        <v>140</v>
      </c>
      <c r="Y1" s="15" t="str">
        <f>"0xH"&amp;'Game Hex'!Y1&amp;"=128_0xH"&amp;'Game Hex'!AA1&amp;"=128_0xH"&amp;'Game Hex'!AC1&amp;"=128_0xH"&amp;'Game Hex'!AE1&amp;"=128_0xH"&amp;'Game Hex'!AG1&amp;"=128S0xH"&amp;'Game Hex'!Y1&amp;"=128_0xH"&amp;'Game Hex'!Y3&amp;"=128_0xH"&amp;'Game Hex'!Y5&amp;"=128_0xH"&amp;'Game Hex'!Y7&amp;"=128_0xH"&amp;'Game Hex'!Y9&amp;"=128S"</f>
        <v>0xH=128_0xH=128_0xH=128_0xH=128_0xH=128S0xH=128_0xH=128_0xH=128_0xH=128_0xH=128S</v>
      </c>
    </row>
    <row r="2" spans="1:25" ht="15" customHeight="1" x14ac:dyDescent="0.25">
      <c r="A2" s="13">
        <v>0</v>
      </c>
      <c r="B2" s="14"/>
      <c r="C2" s="14"/>
      <c r="D2" s="16" t="str">
        <f>"0xH"&amp;'Game Hex'!D2&amp;"=128_0xH"&amp;'Game Hex'!F2&amp;"=128_0xH"&amp;'Game Hex'!H2&amp;"=128_0xH"&amp;'Game Hex'!J2&amp;"=128_0xH"&amp;'Game Hex'!L2&amp;"=128S"</f>
        <v>0xH9802=128_0xH9804=128_0xH9806=128_0xH9808=128_0xH980A=128S</v>
      </c>
      <c r="E2" s="14"/>
      <c r="F2" s="15" t="str">
        <f>"0xH"&amp;'Game Hex'!F2&amp;"=128_0xH"&amp;'Game Hex'!H2&amp;"=128_0xH"&amp;'Game Hex'!J2&amp;"=128_0xH"&amp;'Game Hex'!L2&amp;"=128_0xH"&amp;'Game Hex'!N2&amp;"=128S0xH"&amp;'Game Hex'!F2&amp;"=128_0xH"&amp;'Game Hex'!F4&amp;"=128_0xH"&amp;'Game Hex'!F6&amp;"=128_0xH"&amp;'Game Hex'!F8&amp;"=128_0xH"&amp;'Game Hex'!F10&amp;"=128S"</f>
        <v>0xH9804=128_0xH9806=128_0xH9808=128_0xH980A=128_0xH980C=128S0xH9804=128_0xH9844=128_0xH9884=128_0xH98C4=128_0xH9904=128S</v>
      </c>
      <c r="G2" s="14"/>
      <c r="H2" s="15" t="str">
        <f>"0xH"&amp;'Game Hex'!H2&amp;"=128_0xH"&amp;'Game Hex'!J2&amp;"=128_0xH"&amp;'Game Hex'!L2&amp;"=128_0xH"&amp;'Game Hex'!N2&amp;"=128_0xH"&amp;'Game Hex'!P2&amp;"=128S0xH"&amp;'Game Hex'!H2&amp;"=128_0xH"&amp;'Game Hex'!H4&amp;"=128_0xH"&amp;'Game Hex'!H6&amp;"=128_0xH"&amp;'Game Hex'!H8&amp;"=128_0xH"&amp;'Game Hex'!H10&amp;"=128S"</f>
        <v>0xH9806=128_0xH9808=128_0xH980A=128_0xH980C=128_0xH980E=128S0xH9806=128_0xH9846=128_0xH9886=128_0xH98C6=128_0xH9906=128S</v>
      </c>
      <c r="I2" s="14"/>
      <c r="J2" s="16" t="str">
        <f>"0xH"&amp;'Game Hex'!J2&amp;"=128_0xH"&amp;'Game Hex'!L2&amp;"=128_0xH"&amp;'Game Hex'!N2&amp;"=128_0xH"&amp;'Game Hex'!P2&amp;"=128_0xH"&amp;'Game Hex'!R2&amp;"=128S"</f>
        <v>0xH9808=128_0xH980A=128_0xH980C=128_0xH980E=128_0xH9810=128S</v>
      </c>
      <c r="K2" s="14"/>
      <c r="L2" s="16" t="str">
        <f>"0xH"&amp;'Game Hex'!L2&amp;"=128_0xH"&amp;'Game Hex'!N2&amp;"=128_0xH"&amp;'Game Hex'!P2&amp;"=128_0xH"&amp;'Game Hex'!R2&amp;"=128_0xH"&amp;'Game Hex'!T2&amp;"=128S"</f>
        <v>0xH980A=128_0xH980C=128_0xH980E=128_0xH9810=128_0xH9812=128S</v>
      </c>
      <c r="M2" s="14"/>
      <c r="N2" s="17" t="str">
        <f>"0xH"&amp;'Game Hex'!N2&amp;"=128_0xH"&amp;'Game Hex'!N4&amp;"=128_0xH"&amp;'Game Hex'!N6&amp;"=128_0xH"&amp;'Game Hex'!N8&amp;"=128_0xH"&amp;'Game Hex'!N10&amp;"=128S"</f>
        <v>0xH980C=128_0xH984C=128_0xH988C=128_0xH98CC=128_0xH990C=128S</v>
      </c>
      <c r="O2" s="14"/>
      <c r="P2" s="17" t="str">
        <f>"0xH"&amp;'Game Hex'!P2&amp;"=128_0xH"&amp;'Game Hex'!P4&amp;"=128_0xH"&amp;'Game Hex'!P6&amp;"=128_0xH"&amp;'Game Hex'!P8&amp;"=128_0xH"&amp;'Game Hex'!P10&amp;"=128S"</f>
        <v>0xH980E=128_0xH984E=128_0xH988E=128_0xH98CE=128_0xH990E=128S</v>
      </c>
      <c r="Q2" s="14"/>
      <c r="R2" s="14"/>
      <c r="S2" s="14"/>
      <c r="T2" s="14"/>
      <c r="U2" s="14"/>
      <c r="V2" s="13" t="str">
        <f>CONCATENATE(B2,C2,D2,E2,F2,G2,H2,I2,J2,K2,L2,M2,N2,O2,P2,Q2,R2,S2,T2,U2)</f>
        <v>0xH9802=128_0xH9804=128_0xH9806=128_0xH9808=128_0xH980A=128S0xH9804=128_0xH9806=128_0xH9808=128_0xH980A=128_0xH980C=128S0xH9804=128_0xH9844=128_0xH9884=128_0xH98C4=128_0xH9904=128S0xH9806=128_0xH9808=128_0xH980A=128_0xH980C=128_0xH980E=128S0xH9806=128_0xH9846=128_0xH9886=128_0xH98C6=128_0xH9906=128S0xH9808=128_0xH980A=128_0xH980C=128_0xH980E=128_0xH9810=128S0xH980A=128_0xH980C=128_0xH980E=128_0xH9810=128_0xH9812=128S0xH980C=128_0xH984C=128_0xH988C=128_0xH98CC=128_0xH990C=128S0xH980E=128_0xH984E=128_0xH988E=128_0xH98CE=128_0xH990E=128S</v>
      </c>
      <c r="W2" s="13" t="s">
        <v>58</v>
      </c>
      <c r="X2" s="13" t="s">
        <v>141</v>
      </c>
      <c r="Y2" s="16" t="str">
        <f>"0xH"&amp;'Game Hex'!Y2&amp;"=128_0xH"&amp;'Game Hex'!AA2&amp;"=128_0xH"&amp;'Game Hex'!AC2&amp;"=128_0xH"&amp;'Game Hex'!AE2&amp;"=128_0xH"&amp;'Game Hex'!AG2&amp;"=128S"</f>
        <v>0xH=128_0xH=128_0xH=128_0xH=128_0xH=128S</v>
      </c>
    </row>
    <row r="3" spans="1:25" ht="15" customHeight="1" x14ac:dyDescent="0.25">
      <c r="A3" s="13">
        <v>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3" t="str">
        <f t="shared" ref="V3:V21" si="0">CONCATENATE(B3,C3,D3,E3,F3,G3,H3,I3,J3,K3,L3,M3,N3,O3,P3,Q3,R3,S3,T3,U3)</f>
        <v/>
      </c>
      <c r="W3" s="13" t="s">
        <v>58</v>
      </c>
      <c r="X3" s="13" t="s">
        <v>142</v>
      </c>
      <c r="Y3" s="17" t="str">
        <f>"0xH"&amp;'Game Hex'!Y3&amp;"=128_0xH"&amp;'Game Hex'!Y5&amp;"=128_0xH"&amp;'Game Hex'!Y7&amp;"=128_0xH"&amp;'Game Hex'!Y9&amp;"=128_0xH"&amp;'Game Hex'!Y11&amp;"=128S"</f>
        <v>0xH=128_0xH=128_0xH=128_0xH=128_0xH=128S</v>
      </c>
    </row>
    <row r="4" spans="1:25" ht="15" customHeight="1" x14ac:dyDescent="0.25">
      <c r="A4" s="13">
        <v>2</v>
      </c>
      <c r="B4" s="14"/>
      <c r="C4" s="14"/>
      <c r="D4" s="14"/>
      <c r="E4" s="14"/>
      <c r="F4" s="17" t="str">
        <f>"0xH"&amp;'Game Hex'!F4&amp;"=128_0xH"&amp;'Game Hex'!F6&amp;"=128_0xH"&amp;'Game Hex'!F8&amp;"=128_0xH"&amp;'Game Hex'!F10&amp;"=128_0xH"&amp;'Game Hex'!F12&amp;"=128S"</f>
        <v>0xH9844=128_0xH9884=128_0xH98C4=128_0xH9904=128_0xH9944=128S</v>
      </c>
      <c r="G4" s="14"/>
      <c r="H4" s="17" t="str">
        <f>"0xH"&amp;'Game Hex'!H4&amp;"=128_0xH"&amp;'Game Hex'!H6&amp;"=128_0xH"&amp;'Game Hex'!H8&amp;"=128_0xH"&amp;'Game Hex'!H10&amp;"=128_0xH"&amp;'Game Hex'!H12&amp;"=128S"</f>
        <v>0xH9846=128_0xH9886=128_0xH98C6=128_0xH9906=128_0xH9946=128S</v>
      </c>
      <c r="I4" s="14"/>
      <c r="J4" s="14"/>
      <c r="K4" s="14"/>
      <c r="L4" s="14"/>
      <c r="M4" s="14"/>
      <c r="N4" s="17" t="str">
        <f>"0xH"&amp;'Game Hex'!N4&amp;"=128_0xH"&amp;'Game Hex'!N6&amp;"=128_0xH"&amp;'Game Hex'!N8&amp;"=128_0xH"&amp;'Game Hex'!N10&amp;"=128_0xH"&amp;'Game Hex'!N12&amp;"=128S"</f>
        <v>0xH984C=128_0xH988C=128_0xH98CC=128_0xH990C=128_0xH994C=128S</v>
      </c>
      <c r="O4" s="14"/>
      <c r="P4" s="17" t="str">
        <f>"0xH"&amp;'Game Hex'!P4&amp;"=128_0xH"&amp;'Game Hex'!P6&amp;"=128_0xH"&amp;'Game Hex'!P8&amp;"=128_0xH"&amp;'Game Hex'!P10&amp;"=128_0xH"&amp;'Game Hex'!P12&amp;"=128S"</f>
        <v>0xH984E=128_0xH988E=128_0xH98CE=128_0xH990E=128_0xH994E=128S</v>
      </c>
      <c r="Q4" s="14"/>
      <c r="R4" s="14"/>
      <c r="S4" s="14"/>
      <c r="T4" s="17" t="str">
        <f>"0xH"&amp;'Game Hex'!T4&amp;"=128_0xH"&amp;'Game Hex'!T6&amp;"=128_0xH"&amp;'Game Hex'!T8&amp;"=128_0xH"&amp;'Game Hex'!T10&amp;"=128_0xH"&amp;'Game Hex'!T12&amp;"=128S"</f>
        <v>0xH9852=128_0xH9892=128_0xH98D2=128_0xH9912=128_0xH9952=128S</v>
      </c>
      <c r="U4" s="14"/>
      <c r="V4" s="13" t="str">
        <f t="shared" si="0"/>
        <v>0xH9844=128_0xH9884=128_0xH98C4=128_0xH9904=128_0xH9944=128S0xH9846=128_0xH9886=128_0xH98C6=128_0xH9906=128_0xH9946=128S0xH984C=128_0xH988C=128_0xH98CC=128_0xH990C=128_0xH994C=128S0xH984E=128_0xH988E=128_0xH98CE=128_0xH990E=128_0xH994E=128S0xH9852=128_0xH9892=128_0xH98D2=128_0xH9912=128_0xH9952=128S</v>
      </c>
      <c r="W4" s="13" t="s">
        <v>58</v>
      </c>
    </row>
    <row r="5" spans="1:25" ht="15" customHeight="1" x14ac:dyDescent="0.25">
      <c r="A5" s="13"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3" t="str">
        <f t="shared" si="0"/>
        <v/>
      </c>
      <c r="W5" s="13" t="s">
        <v>58</v>
      </c>
    </row>
    <row r="6" spans="1:25" ht="15" customHeight="1" x14ac:dyDescent="0.25">
      <c r="A6" s="13">
        <v>4</v>
      </c>
      <c r="B6" s="16" t="str">
        <f>"0xH"&amp;'Game Hex'!B6&amp;"=128_0xH"&amp;'Game Hex'!D6&amp;"=128_0xH"&amp;'Game Hex'!F6&amp;"=128_0xH"&amp;'Game Hex'!H6&amp;"=128_0xH"&amp;'Game Hex'!J6&amp;"=128S"</f>
        <v>0xH9880=128_0xH9882=128_0xH9884=128_0xH9886=128_0xH9888=128S</v>
      </c>
      <c r="C6" s="14"/>
      <c r="D6" s="16" t="str">
        <f>"0xH"&amp;'Game Hex'!D6&amp;"=128_0xH"&amp;'Game Hex'!F6&amp;"=128_0xH"&amp;'Game Hex'!H6&amp;"=128_0xH"&amp;'Game Hex'!J6&amp;"=128_0xH"&amp;'Game Hex'!L6&amp;"=128S"</f>
        <v>0xH9882=128_0xH9884=128_0xH9886=128_0xH9888=128_0xH988A=128S</v>
      </c>
      <c r="E6" s="14"/>
      <c r="F6" s="15" t="str">
        <f>"0xH"&amp;'Game Hex'!F6&amp;"=128_0xH"&amp;'Game Hex'!H6&amp;"=128_0xH"&amp;'Game Hex'!J6&amp;"=128_0xH"&amp;'Game Hex'!L6&amp;"=128_0xH"&amp;'Game Hex'!N6&amp;"=128S0xH"&amp;'Game Hex'!F6&amp;"=128_0xH"&amp;'Game Hex'!F8&amp;"=128_0xH"&amp;'Game Hex'!F10&amp;"=128_0xH"&amp;'Game Hex'!F12&amp;"=128_0xH"&amp;'Game Hex'!F14&amp;"=128S"</f>
        <v>0xH9884=128_0xH9886=128_0xH9888=128_0xH988A=128_0xH988C=128S0xH9884=128_0xH98C4=128_0xH9904=128_0xH9944=128_0xH9984=128S</v>
      </c>
      <c r="G6" s="14"/>
      <c r="H6" s="15" t="str">
        <f>"0xH"&amp;'Game Hex'!H6&amp;"=128_0xH"&amp;'Game Hex'!J6&amp;"=128_0xH"&amp;'Game Hex'!L6&amp;"=128_0xH"&amp;'Game Hex'!N6&amp;"=128_0xH"&amp;'Game Hex'!P6&amp;"=128S0xH"&amp;'Game Hex'!H6&amp;"=128_0xH"&amp;'Game Hex'!H8&amp;"=128_0xH"&amp;'Game Hex'!H10&amp;"=128_0xH"&amp;'Game Hex'!H12&amp;"=128_0xH"&amp;'Game Hex'!H14&amp;"=128S"</f>
        <v>0xH9886=128_0xH9888=128_0xH988A=128_0xH988C=128_0xH988E=128S0xH9886=128_0xH98C6=128_0xH9906=128_0xH9946=128_0xH9986=128S</v>
      </c>
      <c r="I6" s="14"/>
      <c r="J6" s="16" t="str">
        <f>"0xH"&amp;'Game Hex'!J6&amp;"=128_0xH"&amp;'Game Hex'!L6&amp;"=128_0xH"&amp;'Game Hex'!N6&amp;"=128_0xH"&amp;'Game Hex'!P6&amp;"=128_0xH"&amp;'Game Hex'!R6&amp;"=128S"</f>
        <v>0xH9888=128_0xH988A=128_0xH988C=128_0xH988E=128_0xH9890=128S</v>
      </c>
      <c r="K6" s="14"/>
      <c r="L6" s="16" t="str">
        <f>"0xH"&amp;'Game Hex'!L6&amp;"=128_0xH"&amp;'Game Hex'!N6&amp;"=128_0xH"&amp;'Game Hex'!P6&amp;"=128_0xH"&amp;'Game Hex'!R6&amp;"=128_0xH"&amp;'Game Hex'!T6&amp;"=128S"</f>
        <v>0xH988A=128_0xH988C=128_0xH988E=128_0xH9890=128_0xH9892=128S</v>
      </c>
      <c r="M6" s="14"/>
      <c r="N6" s="17" t="str">
        <f>"0xH"&amp;'Game Hex'!N6&amp;"=128_0xH"&amp;'Game Hex'!N8&amp;"=128_0xH"&amp;'Game Hex'!N10&amp;"=128_0xH"&amp;'Game Hex'!N12&amp;"=128_0xH"&amp;'Game Hex'!N14&amp;"=128S"</f>
        <v>0xH988C=128_0xH98CC=128_0xH990C=128_0xH994C=128_0xH998C=128S</v>
      </c>
      <c r="O6" s="14"/>
      <c r="P6" s="17" t="str">
        <f>"0xH"&amp;'Game Hex'!P6&amp;"=128_0xH"&amp;'Game Hex'!P8&amp;"=128_0xH"&amp;'Game Hex'!P10&amp;"=128_0xH"&amp;'Game Hex'!P12&amp;"=128_0xH"&amp;'Game Hex'!P14&amp;"=128S"</f>
        <v>0xH988E=128_0xH98CE=128_0xH990E=128_0xH994E=128_0xH998E=128S</v>
      </c>
      <c r="Q6" s="14"/>
      <c r="R6" s="14"/>
      <c r="S6" s="14"/>
      <c r="T6" s="14"/>
      <c r="U6" s="14"/>
      <c r="V6" s="13" t="str">
        <f t="shared" si="0"/>
        <v>0xH9880=128_0xH9882=128_0xH9884=128_0xH9886=128_0xH9888=128S0xH9882=128_0xH9884=128_0xH9886=128_0xH9888=128_0xH988A=128S0xH9884=128_0xH9886=128_0xH9888=128_0xH988A=128_0xH988C=128S0xH9884=128_0xH98C4=128_0xH9904=128_0xH9944=128_0xH9984=128S0xH9886=128_0xH9888=128_0xH988A=128_0xH988C=128_0xH988E=128S0xH9886=128_0xH98C6=128_0xH9906=128_0xH9946=128_0xH9986=128S0xH9888=128_0xH988A=128_0xH988C=128_0xH988E=128_0xH9890=128S0xH988A=128_0xH988C=128_0xH988E=128_0xH9890=128_0xH9892=128S0xH988C=128_0xH98CC=128_0xH990C=128_0xH994C=128_0xH998C=128S0xH988E=128_0xH98CE=128_0xH990E=128_0xH994E=128_0xH998E=128S</v>
      </c>
      <c r="W6" s="13" t="s">
        <v>58</v>
      </c>
      <c r="X6" s="13" t="s">
        <v>279</v>
      </c>
      <c r="Y6" s="13" t="s">
        <v>280</v>
      </c>
    </row>
    <row r="7" spans="1:25" ht="15" customHeight="1" x14ac:dyDescent="0.25">
      <c r="A7" s="13">
        <v>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3" t="str">
        <f t="shared" si="0"/>
        <v/>
      </c>
      <c r="W7" s="13" t="s">
        <v>58</v>
      </c>
    </row>
    <row r="8" spans="1:25" ht="15" customHeight="1" x14ac:dyDescent="0.25">
      <c r="A8" s="13">
        <v>6</v>
      </c>
      <c r="B8" s="14"/>
      <c r="C8" s="14"/>
      <c r="D8" s="14"/>
      <c r="E8" s="14"/>
      <c r="F8" s="17" t="str">
        <f>"0xH"&amp;'Game Hex'!F8&amp;"=128_0xH"&amp;'Game Hex'!F10&amp;"=128_0xH"&amp;'Game Hex'!F12&amp;"=128_0xH"&amp;'Game Hex'!F14&amp;"=128_0xH"&amp;'Game Hex'!F16&amp;"=128S"</f>
        <v>0xH98C4=128_0xH9904=128_0xH9944=128_0xH9984=128_0xH99C4=128S</v>
      </c>
      <c r="G8" s="14"/>
      <c r="H8" s="17" t="str">
        <f>"0xH"&amp;'Game Hex'!H8&amp;"=128_0xH"&amp;'Game Hex'!H10&amp;"=128_0xH"&amp;'Game Hex'!H12&amp;"=128_0xH"&amp;'Game Hex'!H14&amp;"=128_0xH"&amp;'Game Hex'!H16&amp;"=128S"</f>
        <v>0xH98C6=128_0xH9906=128_0xH9946=128_0xH9986=128_0xH99C6=128S</v>
      </c>
      <c r="I8" s="14"/>
      <c r="J8" s="14"/>
      <c r="K8" s="14"/>
      <c r="L8" s="14"/>
      <c r="M8" s="14"/>
      <c r="N8" s="17" t="str">
        <f>"0xH"&amp;'Game Hex'!N8&amp;"=128_0xH"&amp;'Game Hex'!N10&amp;"=128_0xH"&amp;'Game Hex'!N12&amp;"=128_0xH"&amp;'Game Hex'!N14&amp;"=128_0xH"&amp;'Game Hex'!N16&amp;"=128S"</f>
        <v>0xH98CC=128_0xH990C=128_0xH994C=128_0xH998C=128_0xH99CC=128S</v>
      </c>
      <c r="O8" s="14"/>
      <c r="P8" s="17" t="str">
        <f>"0xH"&amp;'Game Hex'!P8&amp;"=128_0xH"&amp;'Game Hex'!P10&amp;"=128_0xH"&amp;'Game Hex'!P12&amp;"=128_0xH"&amp;'Game Hex'!P14&amp;"=128_0xH"&amp;'Game Hex'!P16&amp;"=128S"</f>
        <v>0xH98CE=128_0xH990E=128_0xH994E=128_0xH998E=128_0xH99CE=128S</v>
      </c>
      <c r="Q8" s="14"/>
      <c r="R8" s="14"/>
      <c r="S8" s="14"/>
      <c r="T8" s="14"/>
      <c r="U8" s="14"/>
      <c r="V8" s="13" t="str">
        <f t="shared" si="0"/>
        <v>0xH98C4=128_0xH9904=128_0xH9944=128_0xH9984=128_0xH99C4=128S0xH98C6=128_0xH9906=128_0xH9946=128_0xH9986=128_0xH99C6=128S0xH98CC=128_0xH990C=128_0xH994C=128_0xH998C=128_0xH99CC=128S0xH98CE=128_0xH990E=128_0xH994E=128_0xH998E=128_0xH99CE=128S</v>
      </c>
      <c r="W8" s="13" t="s">
        <v>58</v>
      </c>
    </row>
    <row r="9" spans="1:25" ht="15" customHeight="1" x14ac:dyDescent="0.25">
      <c r="A9" s="13">
        <v>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3" t="str">
        <f t="shared" si="0"/>
        <v/>
      </c>
      <c r="W9" s="13" t="s">
        <v>58</v>
      </c>
    </row>
    <row r="10" spans="1:25" ht="15" customHeight="1" x14ac:dyDescent="0.25">
      <c r="A10" s="13">
        <v>8</v>
      </c>
      <c r="B10" s="14"/>
      <c r="C10" s="14"/>
      <c r="D10" s="14"/>
      <c r="E10" s="14"/>
      <c r="F10" s="15" t="str">
        <f>"0xH"&amp;'Game Hex'!F10&amp;"=128_0xH"&amp;'Game Hex'!H10&amp;"=128_0xH"&amp;'Game Hex'!J10&amp;"=128_0xH"&amp;'Game Hex'!L10&amp;"=128_0xH"&amp;'Game Hex'!N10&amp;"=128S0xH"&amp;'Game Hex'!F10&amp;"=128_0xH"&amp;'Game Hex'!F12&amp;"=128_0xH"&amp;'Game Hex'!F14&amp;"=128_0xH"&amp;'Game Hex'!F16&amp;"=128_0xH"&amp;'Game Hex'!F18&amp;"=128S"</f>
        <v>0xH9904=128_0xH9906=128_0xH9908=128_0xH990A=128_0xH990C=128S0xH9904=128_0xH9944=128_0xH9984=128_0xH99C4=128_0xH9A04=128S</v>
      </c>
      <c r="G10" s="14"/>
      <c r="H10" s="15" t="str">
        <f>"0xH"&amp;'Game Hex'!H10&amp;"=128_0xH"&amp;'Game Hex'!J10&amp;"=128_0xH"&amp;'Game Hex'!L10&amp;"=128_0xH"&amp;'Game Hex'!N10&amp;"=128_0xH"&amp;'Game Hex'!P10&amp;"=128S0xH"&amp;'Game Hex'!H10&amp;"=128_0xH"&amp;'Game Hex'!H12&amp;"=128_0xH"&amp;'Game Hex'!H14&amp;"=128_0xH"&amp;'Game Hex'!H16&amp;"=128_0xH"&amp;'Game Hex'!H18&amp;"=128S"</f>
        <v>0xH9906=128_0xH9908=128_0xH990A=128_0xH990C=128_0xH990E=128S0xH9906=128_0xH9946=128_0xH9986=128_0xH99C6=128_0xH9A06=128S</v>
      </c>
      <c r="I10" s="14"/>
      <c r="J10" s="17" t="str">
        <f>"0xH"&amp;'Game Hex'!J10&amp;"=128_0xH"&amp;'Game Hex'!J12&amp;"=128_0xH"&amp;'Game Hex'!J14&amp;"=128_0xH"&amp;'Game Hex'!J16&amp;"=128_0xH"&amp;'Game Hex'!J18&amp;"=128S"</f>
        <v>0xH9908=128_0xH9948=128_0xH9988=128_0xH99C8=128_0xH9A08=128S</v>
      </c>
      <c r="K10" s="14"/>
      <c r="L10" s="14"/>
      <c r="M10" s="14"/>
      <c r="N10" s="17" t="str">
        <f>"0xH"&amp;'Game Hex'!N10&amp;"=128_0xH"&amp;'Game Hex'!N12&amp;"=128_0xH"&amp;'Game Hex'!N14&amp;"=128_0xH"&amp;'Game Hex'!N16&amp;"=128_0xH"&amp;'Game Hex'!N18&amp;"=128S"</f>
        <v>0xH990C=128_0xH994C=128_0xH998C=128_0xH99CC=128_0xH9A0C=128S</v>
      </c>
      <c r="O10" s="14"/>
      <c r="P10" s="17" t="str">
        <f>"0xH"&amp;'Game Hex'!P10&amp;"=128_0xH"&amp;'Game Hex'!P12&amp;"=128_0xH"&amp;'Game Hex'!P14&amp;"=128_0xH"&amp;'Game Hex'!P16&amp;"=128_0xH"&amp;'Game Hex'!P18&amp;"=128S"</f>
        <v>0xH990E=128_0xH994E=128_0xH998E=128_0xH99CE=128_0xH9A0E=128S</v>
      </c>
      <c r="Q10" s="14"/>
      <c r="R10" s="14"/>
      <c r="S10" s="14"/>
      <c r="T10" s="14"/>
      <c r="U10" s="14"/>
      <c r="V10" s="13" t="str">
        <f t="shared" si="0"/>
        <v>0xH9904=128_0xH9906=128_0xH9908=128_0xH990A=128_0xH990C=128S0xH9904=128_0xH9944=128_0xH9984=128_0xH99C4=128_0xH9A04=128S0xH9906=128_0xH9908=128_0xH990A=128_0xH990C=128_0xH990E=128S0xH9906=128_0xH9946=128_0xH9986=128_0xH99C6=128_0xH9A06=128S0xH9908=128_0xH9948=128_0xH9988=128_0xH99C8=128_0xH9A08=128S0xH990C=128_0xH994C=128_0xH998C=128_0xH99CC=128_0xH9A0C=128S0xH990E=128_0xH994E=128_0xH998E=128_0xH99CE=128_0xH9A0E=128S</v>
      </c>
      <c r="W10" s="13" t="s">
        <v>58</v>
      </c>
    </row>
    <row r="11" spans="1:25" ht="15" customHeight="1" x14ac:dyDescent="0.25">
      <c r="A11" s="13">
        <v>9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3" t="str">
        <f t="shared" si="0"/>
        <v/>
      </c>
      <c r="W11" s="13" t="s">
        <v>58</v>
      </c>
    </row>
    <row r="12" spans="1:25" ht="15" customHeight="1" x14ac:dyDescent="0.25">
      <c r="A12" s="13">
        <v>10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3" t="str">
        <f t="shared" si="0"/>
        <v/>
      </c>
      <c r="W12" s="13" t="s">
        <v>58</v>
      </c>
    </row>
    <row r="13" spans="1:25" ht="15" customHeight="1" x14ac:dyDescent="0.25">
      <c r="A13" s="13"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3" t="str">
        <f t="shared" si="0"/>
        <v/>
      </c>
      <c r="W13" s="13" t="s">
        <v>58</v>
      </c>
    </row>
    <row r="14" spans="1:25" ht="15" customHeight="1" x14ac:dyDescent="0.25">
      <c r="A14" s="13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3" t="str">
        <f t="shared" si="0"/>
        <v/>
      </c>
      <c r="W14" s="13" t="s">
        <v>58</v>
      </c>
    </row>
    <row r="15" spans="1:25" ht="15" customHeight="1" x14ac:dyDescent="0.25">
      <c r="A15" s="13">
        <v>13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3" t="str">
        <f t="shared" si="0"/>
        <v/>
      </c>
      <c r="W15" s="13" t="s">
        <v>58</v>
      </c>
    </row>
    <row r="16" spans="1:25" ht="15" customHeight="1" x14ac:dyDescent="0.25">
      <c r="A16" s="13">
        <v>14</v>
      </c>
      <c r="B16" s="16" t="str">
        <f>"0xH"&amp;'Game Hex'!B16&amp;"=128_0xH"&amp;'Game Hex'!D16&amp;"=128_0xH"&amp;'Game Hex'!F16&amp;"=128_0xH"&amp;'Game Hex'!H16&amp;"=128_0xH"&amp;'Game Hex'!J16&amp;"=128S"</f>
        <v>0xH99C0=128_0xH99C2=128_0xH99C4=128_0xH99C6=128_0xH99C8=128S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3" t="str">
        <f t="shared" si="0"/>
        <v>0xH99C0=128_0xH99C2=128_0xH99C4=128_0xH99C6=128_0xH99C8=128S</v>
      </c>
      <c r="W16" s="13" t="s">
        <v>58</v>
      </c>
    </row>
    <row r="17" spans="1:23" ht="15" customHeight="1" x14ac:dyDescent="0.25">
      <c r="A17" s="13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3" t="str">
        <f t="shared" si="0"/>
        <v/>
      </c>
      <c r="W17" s="13" t="s">
        <v>58</v>
      </c>
    </row>
    <row r="18" spans="1:23" ht="15" customHeight="1" x14ac:dyDescent="0.25">
      <c r="A18" s="13">
        <v>16</v>
      </c>
      <c r="B18" s="16" t="str">
        <f>"0xH"&amp;'Game Hex'!B18&amp;"=128_0xH"&amp;'Game Hex'!D18&amp;"=128_0xH"&amp;'Game Hex'!F18&amp;"=128_0xH"&amp;'Game Hex'!H18&amp;"=128_0xH"&amp;'Game Hex'!J18&amp;"=128S"</f>
        <v>0xH9A00=128_0xH9A02=128_0xH9A04=128_0xH9A06=128_0xH9A08=128S</v>
      </c>
      <c r="C18" s="14"/>
      <c r="D18" s="16" t="str">
        <f>"0xH"&amp;'Game Hex'!D18&amp;"=128_0xH"&amp;'Game Hex'!F18&amp;"=128_0xH"&amp;'Game Hex'!H18&amp;"=128_0xH"&amp;'Game Hex'!J18&amp;"=128_0xH"&amp;'Game Hex'!L18&amp;"=128S"</f>
        <v>0xH9A02=128_0xH9A04=128_0xH9A06=128_0xH9A08=128_0xH9A0A=128S</v>
      </c>
      <c r="E18" s="14"/>
      <c r="F18" s="16" t="str">
        <f>"0xH"&amp;'Game Hex'!F18&amp;"=128_0xH"&amp;'Game Hex'!H18&amp;"=128_0xH"&amp;'Game Hex'!J18&amp;"=128_0xH"&amp;'Game Hex'!L18&amp;"=128_0xH"&amp;'Game Hex'!N18&amp;"=128S"</f>
        <v>0xH9A04=128_0xH9A06=128_0xH9A08=128_0xH9A0A=128_0xH9A0C=128S</v>
      </c>
      <c r="G18" s="14"/>
      <c r="H18" s="16" t="str">
        <f>"0xH"&amp;'Game Hex'!H18&amp;"=128_0xH"&amp;'Game Hex'!J18&amp;"=128_0xH"&amp;'Game Hex'!L18&amp;"=128_0xH"&amp;'Game Hex'!N18&amp;"=128_0xH"&amp;'Game Hex'!P18&amp;"=128S"</f>
        <v>0xH9A06=128_0xH9A08=128_0xH9A0A=128_0xH9A0C=128_0xH9A0E=128S</v>
      </c>
      <c r="I18" s="14"/>
      <c r="J18" s="16" t="str">
        <f>"0xH"&amp;'Game Hex'!J18&amp;"=128_0xH"&amp;'Game Hex'!L18&amp;"=128_0xH"&amp;'Game Hex'!N18&amp;"=128_0xH"&amp;'Game Hex'!P18&amp;"=128_0xH"&amp;'Game Hex'!R18&amp;"=128S"</f>
        <v>0xH9A08=128_0xH9A0A=128_0xH9A0C=128_0xH9A0E=128_0xH9A10=128S</v>
      </c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3" t="str">
        <f t="shared" si="0"/>
        <v>0xH9A00=128_0xH9A02=128_0xH9A04=128_0xH9A06=128_0xH9A08=128S0xH9A02=128_0xH9A04=128_0xH9A06=128_0xH9A08=128_0xH9A0A=128S0xH9A04=128_0xH9A06=128_0xH9A08=128_0xH9A0A=128_0xH9A0C=128S0xH9A06=128_0xH9A08=128_0xH9A0A=128_0xH9A0C=128_0xH9A0E=128S0xH9A08=128_0xH9A0A=128_0xH9A0C=128_0xH9A0E=128_0xH9A10=128S</v>
      </c>
      <c r="W18" s="13" t="s">
        <v>58</v>
      </c>
    </row>
    <row r="19" spans="1:23" ht="15" customHeight="1" x14ac:dyDescent="0.25">
      <c r="A19" s="13"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3" t="str">
        <f t="shared" si="0"/>
        <v/>
      </c>
      <c r="W19" s="13" t="s">
        <v>58</v>
      </c>
    </row>
    <row r="20" spans="1:23" ht="15" customHeight="1" x14ac:dyDescent="0.25">
      <c r="V20" s="13" t="str">
        <f t="shared" si="0"/>
        <v/>
      </c>
      <c r="W20" s="13" t="s">
        <v>58</v>
      </c>
    </row>
    <row r="21" spans="1:23" ht="15" customHeight="1" x14ac:dyDescent="0.25">
      <c r="V21" s="13" t="str">
        <f t="shared" si="0"/>
        <v/>
      </c>
      <c r="W21" s="13" t="s">
        <v>58</v>
      </c>
    </row>
    <row r="22" spans="1:23" x14ac:dyDescent="0.25">
      <c r="P22" s="13" t="s">
        <v>59</v>
      </c>
      <c r="V22" s="13" t="str">
        <f>CONCATENATE(V2,V3,V4,V5,V6,V7,V8,V9,V10,V11,V12,V13,V14,V15,V16,V17,V18,V19,V20,V21)</f>
        <v>0xH9802=128_0xH9804=128_0xH9806=128_0xH9808=128_0xH980A=128S0xH9804=128_0xH9806=128_0xH9808=128_0xH980A=128_0xH980C=128S0xH9804=128_0xH9844=128_0xH9884=128_0xH98C4=128_0xH9904=128S0xH9806=128_0xH9808=128_0xH980A=128_0xH980C=128_0xH980E=128S0xH9806=128_0xH9846=128_0xH9886=128_0xH98C6=128_0xH9906=128S0xH9808=128_0xH980A=128_0xH980C=128_0xH980E=128_0xH9810=128S0xH980A=128_0xH980C=128_0xH980E=128_0xH9810=128_0xH9812=128S0xH980C=128_0xH984C=128_0xH988C=128_0xH98CC=128_0xH990C=128S0xH980E=128_0xH984E=128_0xH988E=128_0xH98CE=128_0xH990E=128S0xH9844=128_0xH9884=128_0xH98C4=128_0xH9904=128_0xH9944=128S0xH9846=128_0xH9886=128_0xH98C6=128_0xH9906=128_0xH9946=128S0xH984C=128_0xH988C=128_0xH98CC=128_0xH990C=128_0xH994C=128S0xH984E=128_0xH988E=128_0xH98CE=128_0xH990E=128_0xH994E=128S0xH9852=128_0xH9892=128_0xH98D2=128_0xH9912=128_0xH9952=128S0xH9880=128_0xH9882=128_0xH9884=128_0xH9886=128_0xH9888=128S0xH9882=128_0xH9884=128_0xH9886=128_0xH9888=128_0xH988A=128S0xH9884=128_0xH9886=128_0xH9888=128_0xH988A=128_0xH988C=128S0xH9884=128_0xH98C4=128_0xH9904=128_0xH9944=128_0xH9984=128S0xH9886=128_0xH9888=128_0xH988A=128_0xH988C=128_0xH988E=128S0xH9886=128_0xH98C6=128_0xH9906=128_0xH9946=128_0xH9986=128S0xH9888=128_0xH988A=128_0xH988C=128_0xH988E=128_0xH9890=128S0xH988A=128_0xH988C=128_0xH988E=128_0xH9890=128_0xH9892=128S0xH988C=128_0xH98CC=128_0xH990C=128_0xH994C=128_0xH998C=128S0xH988E=128_0xH98CE=128_0xH990E=128_0xH994E=128_0xH998E=128S0xH98C4=128_0xH9904=128_0xH9944=128_0xH9984=128_0xH99C4=128S0xH98C6=128_0xH9906=128_0xH9946=128_0xH9986=128_0xH99C6=128S0xH98CC=128_0xH990C=128_0xH994C=128_0xH998C=128_0xH99CC=128S0xH98CE=128_0xH990E=128_0xH994E=128_0xH998E=128_0xH99CE=128S0xH9904=128_0xH9906=128_0xH9908=128_0xH990A=128_0xH990C=128S0xH9904=128_0xH9944=128_0xH9984=128_0xH99C4=128_0xH9A04=128S0xH9906=128_0xH9908=128_0xH990A=128_0xH990C=128_0xH990E=128S0xH9906=128_0xH9946=128_0xH9986=128_0xH99C6=128_0xH9A06=128S0xH9908=128_0xH9948=128_0xH9988=128_0xH99C8=128_0xH9A08=128S0xH990C=128_0xH994C=128_0xH998C=128_0xH99CC=128_0xH9A0C=128S0xH990E=128_0xH994E=128_0xH998E=128_0xH99CE=128_0xH9A0E=128S0xH99C0=128_0xH99C2=128_0xH99C4=128_0xH99C6=128_0xH99C8=128S0xH9A00=128_0xH9A02=128_0xH9A04=128_0xH9A06=128_0xH9A08=128S0xH9A02=128_0xH9A04=128_0xH9A06=128_0xH9A08=128_0xH9A0A=128S0xH9A04=128_0xH9A06=128_0xH9A08=128_0xH9A0A=128_0xH9A0C=128S0xH9A06=128_0xH9A08=128_0xH9A0A=128_0xH9A0C=128_0xH9A0E=128S0xH9A08=128_0xH9A0A=128_0xH9A0C=128_0xH9A0E=128_0xH9A10=128S</v>
      </c>
      <c r="W22" s="13" t="s">
        <v>58</v>
      </c>
    </row>
    <row r="23" spans="1:23" x14ac:dyDescent="0.25">
      <c r="P23" s="13" t="s">
        <v>272</v>
      </c>
      <c r="V23" s="13" t="str">
        <f>$Y$6&amp;$V$22</f>
        <v>N:0xNda19=0_P:0xMdaca=0_P:0xHdacc=0S0xH9802=128_0xH9804=128_0xH9806=128_0xH9808=128_0xH980A=128S0xH9804=128_0xH9806=128_0xH9808=128_0xH980A=128_0xH980C=128S0xH9804=128_0xH9844=128_0xH9884=128_0xH98C4=128_0xH9904=128S0xH9806=128_0xH9808=128_0xH980A=128_0xH980C=128_0xH980E=128S0xH9806=128_0xH9846=128_0xH9886=128_0xH98C6=128_0xH9906=128S0xH9808=128_0xH980A=128_0xH980C=128_0xH980E=128_0xH9810=128S0xH980A=128_0xH980C=128_0xH980E=128_0xH9810=128_0xH9812=128S0xH980C=128_0xH984C=128_0xH988C=128_0xH98CC=128_0xH990C=128S0xH980E=128_0xH984E=128_0xH988E=128_0xH98CE=128_0xH990E=128S0xH9844=128_0xH9884=128_0xH98C4=128_0xH9904=128_0xH9944=128S0xH9846=128_0xH9886=128_0xH98C6=128_0xH9906=128_0xH9946=128S0xH984C=128_0xH988C=128_0xH98CC=128_0xH990C=128_0xH994C=128S0xH984E=128_0xH988E=128_0xH98CE=128_0xH990E=128_0xH994E=128S0xH9852=128_0xH9892=128_0xH98D2=128_0xH9912=128_0xH9952=128S0xH9880=128_0xH9882=128_0xH9884=128_0xH9886=128_0xH9888=128S0xH9882=128_0xH9884=128_0xH9886=128_0xH9888=128_0xH988A=128S0xH9884=128_0xH9886=128_0xH9888=128_0xH988A=128_0xH988C=128S0xH9884=128_0xH98C4=128_0xH9904=128_0xH9944=128_0xH9984=128S0xH9886=128_0xH9888=128_0xH988A=128_0xH988C=128_0xH988E=128S0xH9886=128_0xH98C6=128_0xH9906=128_0xH9946=128_0xH9986=128S0xH9888=128_0xH988A=128_0xH988C=128_0xH988E=128_0xH9890=128S0xH988A=128_0xH988C=128_0xH988E=128_0xH9890=128_0xH9892=128S0xH988C=128_0xH98CC=128_0xH990C=128_0xH994C=128_0xH998C=128S0xH988E=128_0xH98CE=128_0xH990E=128_0xH994E=128_0xH998E=128S0xH98C4=128_0xH9904=128_0xH9944=128_0xH9984=128_0xH99C4=128S0xH98C6=128_0xH9906=128_0xH9946=128_0xH9986=128_0xH99C6=128S0xH98CC=128_0xH990C=128_0xH994C=128_0xH998C=128_0xH99CC=128S0xH98CE=128_0xH990E=128_0xH994E=128_0xH998E=128_0xH99CE=128S0xH9904=128_0xH9906=128_0xH9908=128_0xH990A=128_0xH990C=128S0xH9904=128_0xH9944=128_0xH9984=128_0xH99C4=128_0xH9A04=128S0xH9906=128_0xH9908=128_0xH990A=128_0xH990C=128_0xH990E=128S0xH9906=128_0xH9946=128_0xH9986=128_0xH99C6=128_0xH9A06=128S0xH9908=128_0xH9948=128_0xH9988=128_0xH99C8=128_0xH9A08=128S0xH990C=128_0xH994C=128_0xH998C=128_0xH99CC=128_0xH9A0C=128S0xH990E=128_0xH994E=128_0xH998E=128_0xH99CE=128_0xH9A0E=128S0xH99C0=128_0xH99C2=128_0xH99C4=128_0xH99C6=128_0xH99C8=128S0xH9A00=128_0xH9A02=128_0xH9A04=128_0xH9A06=128_0xH9A08=128S0xH9A02=128_0xH9A04=128_0xH9A06=128_0xH9A08=128_0xH9A0A=128S0xH9A04=128_0xH9A06=128_0xH9A08=128_0xH9A0A=128_0xH9A0C=128S0xH9A06=128_0xH9A08=128_0xH9A0A=128_0xH9A0C=128_0xH9A0E=128S0xH9A08=128_0xH9A0A=128_0xH9A0C=128_0xH9A0E=128_0xH9A10=128S</v>
      </c>
      <c r="W23" s="13" t="s">
        <v>58</v>
      </c>
    </row>
    <row r="24" spans="1:23" x14ac:dyDescent="0.25">
      <c r="P24" s="13" t="s">
        <v>144</v>
      </c>
      <c r="V24" s="13" t="str">
        <f>LEFT(V23,LEN(V23)-1)</f>
        <v>N:0xNda19=0_P:0xMdaca=0_P:0xHdacc=0S0xH9802=128_0xH9804=128_0xH9806=128_0xH9808=128_0xH980A=128S0xH9804=128_0xH9806=128_0xH9808=128_0xH980A=128_0xH980C=128S0xH9804=128_0xH9844=128_0xH9884=128_0xH98C4=128_0xH9904=128S0xH9806=128_0xH9808=128_0xH980A=128_0xH980C=128_0xH980E=128S0xH9806=128_0xH9846=128_0xH9886=128_0xH98C6=128_0xH9906=128S0xH9808=128_0xH980A=128_0xH980C=128_0xH980E=128_0xH9810=128S0xH980A=128_0xH980C=128_0xH980E=128_0xH9810=128_0xH9812=128S0xH980C=128_0xH984C=128_0xH988C=128_0xH98CC=128_0xH990C=128S0xH980E=128_0xH984E=128_0xH988E=128_0xH98CE=128_0xH990E=128S0xH9844=128_0xH9884=128_0xH98C4=128_0xH9904=128_0xH9944=128S0xH9846=128_0xH9886=128_0xH98C6=128_0xH9906=128_0xH9946=128S0xH984C=128_0xH988C=128_0xH98CC=128_0xH990C=128_0xH994C=128S0xH984E=128_0xH988E=128_0xH98CE=128_0xH990E=128_0xH994E=128S0xH9852=128_0xH9892=128_0xH98D2=128_0xH9912=128_0xH9952=128S0xH9880=128_0xH9882=128_0xH9884=128_0xH9886=128_0xH9888=128S0xH9882=128_0xH9884=128_0xH9886=128_0xH9888=128_0xH988A=128S0xH9884=128_0xH9886=128_0xH9888=128_0xH988A=128_0xH988C=128S0xH9884=128_0xH98C4=128_0xH9904=128_0xH9944=128_0xH9984=128S0xH9886=128_0xH9888=128_0xH988A=128_0xH988C=128_0xH988E=128S0xH9886=128_0xH98C6=128_0xH9906=128_0xH9946=128_0xH9986=128S0xH9888=128_0xH988A=128_0xH988C=128_0xH988E=128_0xH9890=128S0xH988A=128_0xH988C=128_0xH988E=128_0xH9890=128_0xH9892=128S0xH988C=128_0xH98CC=128_0xH990C=128_0xH994C=128_0xH998C=128S0xH988E=128_0xH98CE=128_0xH990E=128_0xH994E=128_0xH998E=128S0xH98C4=128_0xH9904=128_0xH9944=128_0xH9984=128_0xH99C4=128S0xH98C6=128_0xH9906=128_0xH9946=128_0xH9986=128_0xH99C6=128S0xH98CC=128_0xH990C=128_0xH994C=128_0xH998C=128_0xH99CC=128S0xH98CE=128_0xH990E=128_0xH994E=128_0xH998E=128_0xH99CE=128S0xH9904=128_0xH9906=128_0xH9908=128_0xH990A=128_0xH990C=128S0xH9904=128_0xH9944=128_0xH9984=128_0xH99C4=128_0xH9A04=128S0xH9906=128_0xH9908=128_0xH990A=128_0xH990C=128_0xH990E=128S0xH9906=128_0xH9946=128_0xH9986=128_0xH99C6=128_0xH9A06=128S0xH9908=128_0xH9948=128_0xH9988=128_0xH99C8=128_0xH9A08=128S0xH990C=128_0xH994C=128_0xH998C=128_0xH99CC=128_0xH9A0C=128S0xH990E=128_0xH994E=128_0xH998E=128_0xH99CE=128_0xH9A0E=128S0xH99C0=128_0xH99C2=128_0xH99C4=128_0xH99C6=128_0xH99C8=128S0xH9A00=128_0xH9A02=128_0xH9A04=128_0xH9A06=128_0xH9A08=128S0xH9A02=128_0xH9A04=128_0xH9A06=128_0xH9A08=128_0xH9A0A=128S0xH9A04=128_0xH9A06=128_0xH9A08=128_0xH9A0A=128_0xH9A0C=128S0xH9A06=128_0xH9A08=128_0xH9A0A=128_0xH9A0C=128_0xH9A0E=128S0xH9A08=128_0xH9A0A=128_0xH9A0C=128_0xH9A0E=128_0xH9A10=128</v>
      </c>
      <c r="W24" s="13" t="s">
        <v>58</v>
      </c>
    </row>
  </sheetData>
  <sheetProtection sheet="1" objects="1" scenarios="1"/>
  <conditionalFormatting sqref="U2 U4 U6 U8 U10 U12 U14 U16 U18">
    <cfRule type="cellIs" dxfId="912" priority="233" operator="equal">
      <formula>0</formula>
    </cfRule>
  </conditionalFormatting>
  <conditionalFormatting sqref="C2">
    <cfRule type="cellIs" dxfId="911" priority="232" operator="equal">
      <formula>0</formula>
    </cfRule>
  </conditionalFormatting>
  <conditionalFormatting sqref="E2">
    <cfRule type="cellIs" dxfId="910" priority="231" operator="equal">
      <formula>0</formula>
    </cfRule>
  </conditionalFormatting>
  <conditionalFormatting sqref="G2">
    <cfRule type="cellIs" dxfId="909" priority="230" operator="equal">
      <formula>0</formula>
    </cfRule>
  </conditionalFormatting>
  <conditionalFormatting sqref="I2">
    <cfRule type="cellIs" dxfId="908" priority="229" operator="equal">
      <formula>0</formula>
    </cfRule>
  </conditionalFormatting>
  <conditionalFormatting sqref="K2">
    <cfRule type="cellIs" dxfId="907" priority="228" operator="equal">
      <formula>0</formula>
    </cfRule>
  </conditionalFormatting>
  <conditionalFormatting sqref="M2">
    <cfRule type="cellIs" dxfId="906" priority="227" operator="equal">
      <formula>0</formula>
    </cfRule>
  </conditionalFormatting>
  <conditionalFormatting sqref="B3:M3 Q3:U3">
    <cfRule type="cellIs" dxfId="905" priority="223" operator="equal">
      <formula>0</formula>
    </cfRule>
  </conditionalFormatting>
  <conditionalFormatting sqref="B5:M5 Q5:U5">
    <cfRule type="cellIs" dxfId="904" priority="222" operator="equal">
      <formula>0</formula>
    </cfRule>
  </conditionalFormatting>
  <conditionalFormatting sqref="B7:M7 Q7:U7">
    <cfRule type="cellIs" dxfId="903" priority="221" operator="equal">
      <formula>0</formula>
    </cfRule>
  </conditionalFormatting>
  <conditionalFormatting sqref="B9:M9 Q9:U9">
    <cfRule type="cellIs" dxfId="902" priority="220" operator="equal">
      <formula>0</formula>
    </cfRule>
  </conditionalFormatting>
  <conditionalFormatting sqref="B11:K11 Q11:U11 M11">
    <cfRule type="cellIs" dxfId="901" priority="219" operator="equal">
      <formula>0</formula>
    </cfRule>
  </conditionalFormatting>
  <conditionalFormatting sqref="B13:M13 Q13:U13">
    <cfRule type="cellIs" dxfId="900" priority="218" operator="equal">
      <formula>0</formula>
    </cfRule>
  </conditionalFormatting>
  <conditionalFormatting sqref="M15 Q15 U15">
    <cfRule type="cellIs" dxfId="899" priority="217" operator="equal">
      <formula>0</formula>
    </cfRule>
  </conditionalFormatting>
  <conditionalFormatting sqref="C17 K17:U17 I17 G17 E17">
    <cfRule type="cellIs" dxfId="898" priority="216" operator="equal">
      <formula>0</formula>
    </cfRule>
  </conditionalFormatting>
  <conditionalFormatting sqref="B3:O3 B2:C2 E2 K2 M2 B5:O5 S4 B7:O7 C6 E6 K6 M6 B19:U19 C18 E18 G18 I18 K18:U18 B17:U17 C16:U16 G2 I2 G6 I6 B11:U15 B10:E10 G10 I10 B9:O9 B8:E8 G8 I8:M8 K10:M10 O2 O6 O8 O10 Q5:U10 Q2:U3 U4">
    <cfRule type="cellIs" dxfId="897" priority="215" operator="equal">
      <formula>0</formula>
    </cfRule>
  </conditionalFormatting>
  <conditionalFormatting sqref="B2">
    <cfRule type="cellIs" dxfId="896" priority="213" operator="equal">
      <formula>0</formula>
    </cfRule>
  </conditionalFormatting>
  <conditionalFormatting sqref="K6">
    <cfRule type="cellIs" dxfId="895" priority="208" operator="equal">
      <formula>0</formula>
    </cfRule>
  </conditionalFormatting>
  <conditionalFormatting sqref="M6">
    <cfRule type="cellIs" dxfId="894" priority="207" operator="equal">
      <formula>0</formula>
    </cfRule>
  </conditionalFormatting>
  <conditionalFormatting sqref="C8">
    <cfRule type="cellIs" dxfId="893" priority="203" operator="equal">
      <formula>0</formula>
    </cfRule>
  </conditionalFormatting>
  <conditionalFormatting sqref="E8">
    <cfRule type="cellIs" dxfId="892" priority="202" operator="equal">
      <formula>0</formula>
    </cfRule>
  </conditionalFormatting>
  <conditionalFormatting sqref="G8">
    <cfRule type="cellIs" dxfId="891" priority="201" operator="equal">
      <formula>0</formula>
    </cfRule>
  </conditionalFormatting>
  <conditionalFormatting sqref="I8">
    <cfRule type="cellIs" dxfId="890" priority="200" operator="equal">
      <formula>0</formula>
    </cfRule>
  </conditionalFormatting>
  <conditionalFormatting sqref="K8">
    <cfRule type="cellIs" dxfId="889" priority="199" operator="equal">
      <formula>0</formula>
    </cfRule>
  </conditionalFormatting>
  <conditionalFormatting sqref="M8">
    <cfRule type="cellIs" dxfId="888" priority="198" operator="equal">
      <formula>0</formula>
    </cfRule>
  </conditionalFormatting>
  <conditionalFormatting sqref="L8">
    <cfRule type="cellIs" dxfId="887" priority="194" operator="equal">
      <formula>0</formula>
    </cfRule>
  </conditionalFormatting>
  <conditionalFormatting sqref="K10">
    <cfRule type="cellIs" dxfId="886" priority="189" operator="equal">
      <formula>0</formula>
    </cfRule>
  </conditionalFormatting>
  <conditionalFormatting sqref="M10">
    <cfRule type="cellIs" dxfId="885" priority="188" operator="equal">
      <formula>0</formula>
    </cfRule>
  </conditionalFormatting>
  <conditionalFormatting sqref="M12">
    <cfRule type="cellIs" dxfId="884" priority="179" operator="equal">
      <formula>0</formula>
    </cfRule>
  </conditionalFormatting>
  <conditionalFormatting sqref="M14">
    <cfRule type="cellIs" dxfId="883" priority="170" operator="equal">
      <formula>0</formula>
    </cfRule>
  </conditionalFormatting>
  <conditionalFormatting sqref="Q14">
    <cfRule type="cellIs" dxfId="882" priority="167" operator="equal">
      <formula>0</formula>
    </cfRule>
  </conditionalFormatting>
  <conditionalFormatting sqref="M16">
    <cfRule type="cellIs" dxfId="881" priority="161" operator="equal">
      <formula>0</formula>
    </cfRule>
  </conditionalFormatting>
  <conditionalFormatting sqref="Q16">
    <cfRule type="cellIs" dxfId="880" priority="158" operator="equal">
      <formula>0</formula>
    </cfRule>
  </conditionalFormatting>
  <conditionalFormatting sqref="C18">
    <cfRule type="cellIs" dxfId="879" priority="157" operator="equal">
      <formula>0</formula>
    </cfRule>
  </conditionalFormatting>
  <conditionalFormatting sqref="E18">
    <cfRule type="cellIs" dxfId="878" priority="156" operator="equal">
      <formula>0</formula>
    </cfRule>
  </conditionalFormatting>
  <conditionalFormatting sqref="G18">
    <cfRule type="cellIs" dxfId="877" priority="155" operator="equal">
      <formula>0</formula>
    </cfRule>
  </conditionalFormatting>
  <conditionalFormatting sqref="I18">
    <cfRule type="cellIs" dxfId="876" priority="154" operator="equal">
      <formula>0</formula>
    </cfRule>
  </conditionalFormatting>
  <conditionalFormatting sqref="K18">
    <cfRule type="cellIs" dxfId="875" priority="153" operator="equal">
      <formula>0</formula>
    </cfRule>
  </conditionalFormatting>
  <conditionalFormatting sqref="M18">
    <cfRule type="cellIs" dxfId="874" priority="152" operator="equal">
      <formula>0</formula>
    </cfRule>
  </conditionalFormatting>
  <conditionalFormatting sqref="S18">
    <cfRule type="cellIs" dxfId="873" priority="150" operator="equal">
      <formula>0</formula>
    </cfRule>
  </conditionalFormatting>
  <conditionalFormatting sqref="Q18">
    <cfRule type="cellIs" dxfId="872" priority="149" operator="equal">
      <formula>0</formula>
    </cfRule>
  </conditionalFormatting>
  <conditionalFormatting sqref="T19">
    <cfRule type="cellIs" dxfId="871" priority="138" operator="equal">
      <formula>0</formula>
    </cfRule>
  </conditionalFormatting>
  <conditionalFormatting sqref="R18:T18">
    <cfRule type="cellIs" dxfId="870" priority="137" operator="equal">
      <formula>0</formula>
    </cfRule>
  </conditionalFormatting>
  <conditionalFormatting sqref="R19">
    <cfRule type="cellIs" dxfId="869" priority="135" operator="equal">
      <formula>0</formula>
    </cfRule>
  </conditionalFormatting>
  <conditionalFormatting sqref="S19">
    <cfRule type="cellIs" dxfId="868" priority="134" operator="equal">
      <formula>0</formula>
    </cfRule>
  </conditionalFormatting>
  <conditionalFormatting sqref="N3:O3">
    <cfRule type="cellIs" dxfId="867" priority="132" operator="equal">
      <formula>0</formula>
    </cfRule>
  </conditionalFormatting>
  <conditionalFormatting sqref="N5:O5">
    <cfRule type="cellIs" dxfId="866" priority="131" operator="equal">
      <formula>0</formula>
    </cfRule>
  </conditionalFormatting>
  <conditionalFormatting sqref="N7:O7">
    <cfRule type="cellIs" dxfId="865" priority="130" operator="equal">
      <formula>0</formula>
    </cfRule>
  </conditionalFormatting>
  <conditionalFormatting sqref="N9:O9">
    <cfRule type="cellIs" dxfId="864" priority="129" operator="equal">
      <formula>0</formula>
    </cfRule>
  </conditionalFormatting>
  <conditionalFormatting sqref="N11:P11">
    <cfRule type="cellIs" dxfId="863" priority="128" operator="equal">
      <formula>0</formula>
    </cfRule>
  </conditionalFormatting>
  <conditionalFormatting sqref="N13:P13">
    <cfRule type="cellIs" dxfId="862" priority="127" operator="equal">
      <formula>0</formula>
    </cfRule>
  </conditionalFormatting>
  <conditionalFormatting sqref="N15:P15">
    <cfRule type="cellIs" dxfId="861" priority="119" operator="equal">
      <formula>0</formula>
    </cfRule>
  </conditionalFormatting>
  <conditionalFormatting sqref="O14">
    <cfRule type="cellIs" dxfId="860" priority="118" operator="equal">
      <formula>0</formula>
    </cfRule>
  </conditionalFormatting>
  <conditionalFormatting sqref="O16">
    <cfRule type="cellIs" dxfId="859" priority="117" operator="equal">
      <formula>0</formula>
    </cfRule>
  </conditionalFormatting>
  <conditionalFormatting sqref="P16">
    <cfRule type="cellIs" dxfId="858" priority="116" operator="equal">
      <formula>0</formula>
    </cfRule>
  </conditionalFormatting>
  <conditionalFormatting sqref="P15">
    <cfRule type="cellIs" dxfId="857" priority="115" operator="equal">
      <formula>0</formula>
    </cfRule>
  </conditionalFormatting>
  <conditionalFormatting sqref="N14:P14">
    <cfRule type="cellIs" dxfId="856" priority="114" operator="equal">
      <formula>0</formula>
    </cfRule>
  </conditionalFormatting>
  <conditionalFormatting sqref="N16:P16">
    <cfRule type="cellIs" dxfId="855" priority="113" operator="equal">
      <formula>0</formula>
    </cfRule>
  </conditionalFormatting>
  <conditionalFormatting sqref="N15">
    <cfRule type="cellIs" dxfId="854" priority="112" operator="equal">
      <formula>0</formula>
    </cfRule>
  </conditionalFormatting>
  <conditionalFormatting sqref="O15">
    <cfRule type="cellIs" dxfId="853" priority="111" operator="equal">
      <formula>0</formula>
    </cfRule>
  </conditionalFormatting>
  <conditionalFormatting sqref="R15:T15">
    <cfRule type="cellIs" dxfId="852" priority="110" operator="equal">
      <formula>0</formula>
    </cfRule>
  </conditionalFormatting>
  <conditionalFormatting sqref="S14">
    <cfRule type="cellIs" dxfId="851" priority="109" operator="equal">
      <formula>0</formula>
    </cfRule>
  </conditionalFormatting>
  <conditionalFormatting sqref="S16">
    <cfRule type="cellIs" dxfId="850" priority="108" operator="equal">
      <formula>0</formula>
    </cfRule>
  </conditionalFormatting>
  <conditionalFormatting sqref="T16">
    <cfRule type="cellIs" dxfId="849" priority="107" operator="equal">
      <formula>0</formula>
    </cfRule>
  </conditionalFormatting>
  <conditionalFormatting sqref="T15">
    <cfRule type="cellIs" dxfId="848" priority="106" operator="equal">
      <formula>0</formula>
    </cfRule>
  </conditionalFormatting>
  <conditionalFormatting sqref="R14:T14">
    <cfRule type="cellIs" dxfId="847" priority="105" operator="equal">
      <formula>0</formula>
    </cfRule>
  </conditionalFormatting>
  <conditionalFormatting sqref="R16:T16">
    <cfRule type="cellIs" dxfId="846" priority="104" operator="equal">
      <formula>0</formula>
    </cfRule>
  </conditionalFormatting>
  <conditionalFormatting sqref="R15">
    <cfRule type="cellIs" dxfId="845" priority="103" operator="equal">
      <formula>0</formula>
    </cfRule>
  </conditionalFormatting>
  <conditionalFormatting sqref="S15">
    <cfRule type="cellIs" dxfId="844" priority="102" operator="equal">
      <formula>0</formula>
    </cfRule>
  </conditionalFormatting>
  <conditionalFormatting sqref="N19:P19">
    <cfRule type="cellIs" dxfId="843" priority="101" operator="equal">
      <formula>0</formula>
    </cfRule>
  </conditionalFormatting>
  <conditionalFormatting sqref="O18">
    <cfRule type="cellIs" dxfId="842" priority="100" operator="equal">
      <formula>0</formula>
    </cfRule>
  </conditionalFormatting>
  <conditionalFormatting sqref="P19">
    <cfRule type="cellIs" dxfId="841" priority="97" operator="equal">
      <formula>0</formula>
    </cfRule>
  </conditionalFormatting>
  <conditionalFormatting sqref="N18:P18">
    <cfRule type="cellIs" dxfId="840" priority="96" operator="equal">
      <formula>0</formula>
    </cfRule>
  </conditionalFormatting>
  <conditionalFormatting sqref="N19">
    <cfRule type="cellIs" dxfId="839" priority="94" operator="equal">
      <formula>0</formula>
    </cfRule>
  </conditionalFormatting>
  <conditionalFormatting sqref="O19">
    <cfRule type="cellIs" dxfId="838" priority="93" operator="equal">
      <formula>0</formula>
    </cfRule>
  </conditionalFormatting>
  <conditionalFormatting sqref="C15 K15:L15 I15 G15 E15">
    <cfRule type="cellIs" dxfId="837" priority="92" operator="equal">
      <formula>0</formula>
    </cfRule>
  </conditionalFormatting>
  <conditionalFormatting sqref="C14">
    <cfRule type="cellIs" dxfId="836" priority="91" operator="equal">
      <formula>0</formula>
    </cfRule>
  </conditionalFormatting>
  <conditionalFormatting sqref="E14">
    <cfRule type="cellIs" dxfId="835" priority="90" operator="equal">
      <formula>0</formula>
    </cfRule>
  </conditionalFormatting>
  <conditionalFormatting sqref="G14">
    <cfRule type="cellIs" dxfId="834" priority="89" operator="equal">
      <formula>0</formula>
    </cfRule>
  </conditionalFormatting>
  <conditionalFormatting sqref="I14">
    <cfRule type="cellIs" dxfId="833" priority="88" operator="equal">
      <formula>0</formula>
    </cfRule>
  </conditionalFormatting>
  <conditionalFormatting sqref="K14">
    <cfRule type="cellIs" dxfId="832" priority="87" operator="equal">
      <formula>0</formula>
    </cfRule>
  </conditionalFormatting>
  <conditionalFormatting sqref="C16">
    <cfRule type="cellIs" dxfId="831" priority="86" operator="equal">
      <formula>0</formula>
    </cfRule>
  </conditionalFormatting>
  <conditionalFormatting sqref="E16">
    <cfRule type="cellIs" dxfId="830" priority="85" operator="equal">
      <formula>0</formula>
    </cfRule>
  </conditionalFormatting>
  <conditionalFormatting sqref="G16">
    <cfRule type="cellIs" dxfId="829" priority="84" operator="equal">
      <formula>0</formula>
    </cfRule>
  </conditionalFormatting>
  <conditionalFormatting sqref="I16">
    <cfRule type="cellIs" dxfId="828" priority="83" operator="equal">
      <formula>0</formula>
    </cfRule>
  </conditionalFormatting>
  <conditionalFormatting sqref="K16">
    <cfRule type="cellIs" dxfId="827" priority="82" operator="equal">
      <formula>0</formula>
    </cfRule>
  </conditionalFormatting>
  <conditionalFormatting sqref="J17">
    <cfRule type="cellIs" dxfId="826" priority="81" operator="equal">
      <formula>0</formula>
    </cfRule>
  </conditionalFormatting>
  <conditionalFormatting sqref="J19">
    <cfRule type="cellIs" dxfId="825" priority="80" operator="equal">
      <formula>0</formula>
    </cfRule>
  </conditionalFormatting>
  <conditionalFormatting sqref="J15">
    <cfRule type="cellIs" dxfId="824" priority="79" operator="equal">
      <formula>0</formula>
    </cfRule>
  </conditionalFormatting>
  <conditionalFormatting sqref="H17">
    <cfRule type="cellIs" dxfId="823" priority="78" operator="equal">
      <formula>0</formula>
    </cfRule>
  </conditionalFormatting>
  <conditionalFormatting sqref="H19">
    <cfRule type="cellIs" dxfId="822" priority="77" operator="equal">
      <formula>0</formula>
    </cfRule>
  </conditionalFormatting>
  <conditionalFormatting sqref="H15">
    <cfRule type="cellIs" dxfId="821" priority="76" operator="equal">
      <formula>0</formula>
    </cfRule>
  </conditionalFormatting>
  <conditionalFormatting sqref="F17">
    <cfRule type="cellIs" dxfId="820" priority="72" operator="equal">
      <formula>0</formula>
    </cfRule>
  </conditionalFormatting>
  <conditionalFormatting sqref="F19">
    <cfRule type="cellIs" dxfId="819" priority="71" operator="equal">
      <formula>0</formula>
    </cfRule>
  </conditionalFormatting>
  <conditionalFormatting sqref="F15">
    <cfRule type="cellIs" dxfId="818" priority="70" operator="equal">
      <formula>0</formula>
    </cfRule>
  </conditionalFormatting>
  <conditionalFormatting sqref="D17">
    <cfRule type="cellIs" dxfId="817" priority="69" operator="equal">
      <formula>0</formula>
    </cfRule>
  </conditionalFormatting>
  <conditionalFormatting sqref="D19">
    <cfRule type="cellIs" dxfId="816" priority="68" operator="equal">
      <formula>0</formula>
    </cfRule>
  </conditionalFormatting>
  <conditionalFormatting sqref="D15">
    <cfRule type="cellIs" dxfId="815" priority="67" operator="equal">
      <formula>0</formula>
    </cfRule>
  </conditionalFormatting>
  <conditionalFormatting sqref="B17">
    <cfRule type="cellIs" dxfId="814" priority="66" operator="equal">
      <formula>0</formula>
    </cfRule>
  </conditionalFormatting>
  <conditionalFormatting sqref="B19">
    <cfRule type="cellIs" dxfId="813" priority="65" operator="equal">
      <formula>0</formula>
    </cfRule>
  </conditionalFormatting>
  <conditionalFormatting sqref="B15">
    <cfRule type="cellIs" dxfId="812" priority="64" operator="equal">
      <formula>0</formula>
    </cfRule>
  </conditionalFormatting>
  <conditionalFormatting sqref="O2">
    <cfRule type="cellIs" dxfId="811" priority="63" operator="equal">
      <formula>0</formula>
    </cfRule>
  </conditionalFormatting>
  <conditionalFormatting sqref="Q2">
    <cfRule type="cellIs" dxfId="810" priority="62" operator="equal">
      <formula>0</formula>
    </cfRule>
  </conditionalFormatting>
  <conditionalFormatting sqref="S2">
    <cfRule type="cellIs" dxfId="809" priority="61" operator="equal">
      <formula>0</formula>
    </cfRule>
  </conditionalFormatting>
  <conditionalFormatting sqref="S4">
    <cfRule type="cellIs" dxfId="808" priority="58" operator="equal">
      <formula>0</formula>
    </cfRule>
  </conditionalFormatting>
  <conditionalFormatting sqref="O6">
    <cfRule type="cellIs" dxfId="807" priority="57" operator="equal">
      <formula>0</formula>
    </cfRule>
  </conditionalFormatting>
  <conditionalFormatting sqref="Q6">
    <cfRule type="cellIs" dxfId="806" priority="56" operator="equal">
      <formula>0</formula>
    </cfRule>
  </conditionalFormatting>
  <conditionalFormatting sqref="S6">
    <cfRule type="cellIs" dxfId="805" priority="55" operator="equal">
      <formula>0</formula>
    </cfRule>
  </conditionalFormatting>
  <conditionalFormatting sqref="O8">
    <cfRule type="cellIs" dxfId="804" priority="54" operator="equal">
      <formula>0</formula>
    </cfRule>
  </conditionalFormatting>
  <conditionalFormatting sqref="Q8">
    <cfRule type="cellIs" dxfId="803" priority="53" operator="equal">
      <formula>0</formula>
    </cfRule>
  </conditionalFormatting>
  <conditionalFormatting sqref="S8">
    <cfRule type="cellIs" dxfId="802" priority="52" operator="equal">
      <formula>0</formula>
    </cfRule>
  </conditionalFormatting>
  <conditionalFormatting sqref="O10">
    <cfRule type="cellIs" dxfId="801" priority="51" operator="equal">
      <formula>0</formula>
    </cfRule>
  </conditionalFormatting>
  <conditionalFormatting sqref="Q10">
    <cfRule type="cellIs" dxfId="800" priority="50" operator="equal">
      <formula>0</formula>
    </cfRule>
  </conditionalFormatting>
  <conditionalFormatting sqref="S10">
    <cfRule type="cellIs" dxfId="799" priority="49" operator="equal">
      <formula>0</formula>
    </cfRule>
  </conditionalFormatting>
  <conditionalFormatting sqref="I10">
    <cfRule type="cellIs" dxfId="798" priority="38" operator="equal">
      <formula>0</formula>
    </cfRule>
  </conditionalFormatting>
  <conditionalFormatting sqref="C10">
    <cfRule type="cellIs" dxfId="797" priority="37" operator="equal">
      <formula>0</formula>
    </cfRule>
  </conditionalFormatting>
  <conditionalFormatting sqref="E10">
    <cfRule type="cellIs" dxfId="796" priority="36" operator="equal">
      <formula>0</formula>
    </cfRule>
  </conditionalFormatting>
  <conditionalFormatting sqref="I6">
    <cfRule type="cellIs" dxfId="795" priority="42" operator="equal">
      <formula>0</formula>
    </cfRule>
  </conditionalFormatting>
  <conditionalFormatting sqref="C6">
    <cfRule type="cellIs" dxfId="794" priority="41" operator="equal">
      <formula>0</formula>
    </cfRule>
  </conditionalFormatting>
  <conditionalFormatting sqref="E6">
    <cfRule type="cellIs" dxfId="793" priority="40" operator="equal">
      <formula>0</formula>
    </cfRule>
  </conditionalFormatting>
  <conditionalFormatting sqref="G6">
    <cfRule type="cellIs" dxfId="792" priority="39" operator="equal">
      <formula>0</formula>
    </cfRule>
  </conditionalFormatting>
  <conditionalFormatting sqref="G10">
    <cfRule type="cellIs" dxfId="791" priority="35" operator="equal">
      <formula>0</formula>
    </cfRule>
  </conditionalFormatting>
  <conditionalFormatting sqref="R12:T12">
    <cfRule type="cellIs" dxfId="790" priority="19" operator="equal">
      <formula>0</formula>
    </cfRule>
  </conditionalFormatting>
  <conditionalFormatting sqref="T12">
    <cfRule type="cellIs" dxfId="789" priority="18" operator="equal">
      <formula>0</formula>
    </cfRule>
  </conditionalFormatting>
  <conditionalFormatting sqref="R12">
    <cfRule type="cellIs" dxfId="788" priority="17" operator="equal">
      <formula>0</formula>
    </cfRule>
  </conditionalFormatting>
  <conditionalFormatting sqref="S12">
    <cfRule type="cellIs" dxfId="787" priority="16" operator="equal">
      <formula>0</formula>
    </cfRule>
  </conditionalFormatting>
  <conditionalFormatting sqref="L11">
    <cfRule type="cellIs" dxfId="786" priority="30" operator="equal">
      <formula>0</formula>
    </cfRule>
  </conditionalFormatting>
  <conditionalFormatting sqref="C12">
    <cfRule type="cellIs" dxfId="785" priority="29" operator="equal">
      <formula>0</formula>
    </cfRule>
  </conditionalFormatting>
  <conditionalFormatting sqref="E12">
    <cfRule type="cellIs" dxfId="784" priority="28" operator="equal">
      <formula>0</formula>
    </cfRule>
  </conditionalFormatting>
  <conditionalFormatting sqref="G12">
    <cfRule type="cellIs" dxfId="783" priority="27" operator="equal">
      <formula>0</formula>
    </cfRule>
  </conditionalFormatting>
  <conditionalFormatting sqref="I12">
    <cfRule type="cellIs" dxfId="782" priority="26" operator="equal">
      <formula>0</formula>
    </cfRule>
  </conditionalFormatting>
  <conditionalFormatting sqref="K12">
    <cfRule type="cellIs" dxfId="781" priority="25" operator="equal">
      <formula>0</formula>
    </cfRule>
  </conditionalFormatting>
  <conditionalFormatting sqref="Q12">
    <cfRule type="cellIs" dxfId="780" priority="24" operator="equal">
      <formula>0</formula>
    </cfRule>
  </conditionalFormatting>
  <conditionalFormatting sqref="N12:P12">
    <cfRule type="cellIs" dxfId="779" priority="23" operator="equal">
      <formula>0</formula>
    </cfRule>
  </conditionalFormatting>
  <conditionalFormatting sqref="P12">
    <cfRule type="cellIs" dxfId="778" priority="22" operator="equal">
      <formula>0</formula>
    </cfRule>
  </conditionalFormatting>
  <conditionalFormatting sqref="N12">
    <cfRule type="cellIs" dxfId="777" priority="21" operator="equal">
      <formula>0</formula>
    </cfRule>
  </conditionalFormatting>
  <conditionalFormatting sqref="O12">
    <cfRule type="cellIs" dxfId="776" priority="20" operator="equal">
      <formula>0</formula>
    </cfRule>
  </conditionalFormatting>
  <conditionalFormatting sqref="B4:E4 G4 I4:M4 O4 Q4:R4">
    <cfRule type="cellIs" dxfId="775" priority="14" operator="equal">
      <formula>0</formula>
    </cfRule>
  </conditionalFormatting>
  <conditionalFormatting sqref="K4">
    <cfRule type="cellIs" dxfId="774" priority="13" operator="equal">
      <formula>0</formula>
    </cfRule>
  </conditionalFormatting>
  <conditionalFormatting sqref="M4">
    <cfRule type="cellIs" dxfId="773" priority="12" operator="equal">
      <formula>0</formula>
    </cfRule>
  </conditionalFormatting>
  <conditionalFormatting sqref="O4">
    <cfRule type="cellIs" dxfId="772" priority="11" operator="equal">
      <formula>0</formula>
    </cfRule>
  </conditionalFormatting>
  <conditionalFormatting sqref="Q4">
    <cfRule type="cellIs" dxfId="771" priority="10" operator="equal">
      <formula>0</formula>
    </cfRule>
  </conditionalFormatting>
  <conditionalFormatting sqref="I4">
    <cfRule type="cellIs" dxfId="770" priority="9" operator="equal">
      <formula>0</formula>
    </cfRule>
  </conditionalFormatting>
  <conditionalFormatting sqref="C4">
    <cfRule type="cellIs" dxfId="769" priority="8" operator="equal">
      <formula>0</formula>
    </cfRule>
  </conditionalFormatting>
  <conditionalFormatting sqref="E4">
    <cfRule type="cellIs" dxfId="768" priority="7" operator="equal">
      <formula>0</formula>
    </cfRule>
  </conditionalFormatting>
  <conditionalFormatting sqref="G4">
    <cfRule type="cellIs" dxfId="767" priority="6" operator="equal">
      <formula>0</formula>
    </cfRule>
  </conditionalFormatting>
  <conditionalFormatting sqref="P3 P5 P7 P9">
    <cfRule type="cellIs" dxfId="766" priority="5" operator="equal">
      <formula>0</formula>
    </cfRule>
  </conditionalFormatting>
  <conditionalFormatting sqref="P3">
    <cfRule type="cellIs" dxfId="765" priority="4" operator="equal">
      <formula>0</formula>
    </cfRule>
  </conditionalFormatting>
  <conditionalFormatting sqref="P5">
    <cfRule type="cellIs" dxfId="764" priority="3" operator="equal">
      <formula>0</formula>
    </cfRule>
  </conditionalFormatting>
  <conditionalFormatting sqref="P7">
    <cfRule type="cellIs" dxfId="763" priority="2" operator="equal">
      <formula>0</formula>
    </cfRule>
  </conditionalFormatting>
  <conditionalFormatting sqref="P9">
    <cfRule type="cellIs" dxfId="762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V23" sqref="V23"/>
    </sheetView>
  </sheetViews>
  <sheetFormatPr defaultRowHeight="15" x14ac:dyDescent="0.25"/>
  <cols>
    <col min="1" max="21" width="3.28515625" style="13" customWidth="1"/>
    <col min="22" max="22" width="15.42578125" style="13" customWidth="1"/>
    <col min="23" max="23" width="2" style="13" customWidth="1"/>
    <col min="24" max="24" width="9.140625" style="13"/>
    <col min="25" max="25" width="9.5703125" style="13" customWidth="1"/>
    <col min="26" max="16384" width="9.140625" style="13"/>
  </cols>
  <sheetData>
    <row r="1" spans="1:25" ht="15" customHeight="1" x14ac:dyDescent="0.25">
      <c r="A1" s="12" t="s">
        <v>21</v>
      </c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 t="s">
        <v>57</v>
      </c>
      <c r="W1" s="13" t="s">
        <v>58</v>
      </c>
      <c r="X1" s="13" t="s">
        <v>140</v>
      </c>
      <c r="Y1" s="15" t="str">
        <f>"0xH"&amp;'Game Hex'!Y1&amp;"=128_0xH"&amp;'Game Hex'!AA1&amp;"=128_0xH"&amp;'Game Hex'!AC1&amp;"=128_0xH"&amp;'Game Hex'!AE1&amp;"=128_0xH"&amp;'Game Hex'!AG1&amp;"=128_0xH"&amp;'Game Hex'!AI1&amp;"=128_0xH"&amp;'Game Hex'!AK1&amp;"=128S0xH"&amp;'Game Hex'!Y1&amp;"=128_0xH"&amp;'Game Hex'!Y3&amp;"=128_0xH"&amp;'Game Hex'!Y5&amp;"=128_0xH"&amp;'Game Hex'!Y7&amp;"=128_0xH"&amp;'Game Hex'!Y9&amp;"=128_0xH"&amp;'Game Hex'!Y11&amp;"=128_0xH"&amp;'Game Hex'!Y13&amp;"=128S"</f>
        <v>0xH=128_0xH=128_0xH=128_0xH=128_0xH=128_0xH=128_0xH=128S0xH=128_0xH=128_0xH=128_0xH=128_0xH=128_0xH=128_0xH=128S</v>
      </c>
    </row>
    <row r="2" spans="1:25" ht="15" customHeight="1" x14ac:dyDescent="0.25">
      <c r="A2" s="13">
        <v>0</v>
      </c>
      <c r="B2" s="14"/>
      <c r="C2" s="14"/>
      <c r="D2" s="14"/>
      <c r="E2" s="14"/>
      <c r="F2" s="17" t="str">
        <f>"0xH"&amp;'Game Hex'!F2&amp;"=128_0xH"&amp;'Game Hex'!F4&amp;"=128_0xH"&amp;'Game Hex'!F6&amp;"=128_0xH"&amp;'Game Hex'!F8&amp;"=128_0xH"&amp;'Game Hex'!F10&amp;"=128_0xH"&amp;'Game Hex'!F12&amp;"=128_0xH"&amp;'Game Hex'!F14&amp;"=128S"</f>
        <v>0xH9804=128_0xH9844=128_0xH9884=128_0xH98C4=128_0xH9904=128_0xH9944=128_0xH9984=128S</v>
      </c>
      <c r="G2" s="14"/>
      <c r="H2" s="17" t="str">
        <f>"0xH"&amp;'Game Hex'!H2&amp;"=128_0xH"&amp;'Game Hex'!H4&amp;"=128_0xH"&amp;'Game Hex'!H6&amp;"=128_0xH"&amp;'Game Hex'!H8&amp;"=128_0xH"&amp;'Game Hex'!H10&amp;"=128_0xH"&amp;'Game Hex'!H12&amp;"=128_0xH"&amp;'Game Hex'!H14&amp;"=128S"</f>
        <v>0xH9806=128_0xH9846=128_0xH9886=128_0xH98C6=128_0xH9906=128_0xH9946=128_0xH9986=128S</v>
      </c>
      <c r="I2" s="14"/>
      <c r="J2" s="14"/>
      <c r="K2" s="14"/>
      <c r="L2" s="14"/>
      <c r="M2" s="14"/>
      <c r="N2" s="17" t="str">
        <f>"0xH"&amp;'Game Hex'!N2&amp;"=128_0xH"&amp;'Game Hex'!N4&amp;"=128_0xH"&amp;'Game Hex'!N6&amp;"=128_0xH"&amp;'Game Hex'!N8&amp;"=128_0xH"&amp;'Game Hex'!N10&amp;"=128_0xH"&amp;'Game Hex'!N12&amp;"=128_0xH"&amp;'Game Hex'!N14&amp;"=128S"</f>
        <v>0xH980C=128_0xH984C=128_0xH988C=128_0xH98CC=128_0xH990C=128_0xH994C=128_0xH998C=128S</v>
      </c>
      <c r="O2" s="14"/>
      <c r="P2" s="17" t="str">
        <f>"0xH"&amp;'Game Hex'!P2&amp;"=128_0xH"&amp;'Game Hex'!P4&amp;"=128_0xH"&amp;'Game Hex'!P6&amp;"=128_0xH"&amp;'Game Hex'!P8&amp;"=128_0xH"&amp;'Game Hex'!P10&amp;"=128_0xH"&amp;'Game Hex'!P12&amp;"=128_0xH"&amp;'Game Hex'!P14&amp;"=128S"</f>
        <v>0xH980E=128_0xH984E=128_0xH988E=128_0xH98CE=128_0xH990E=128_0xH994E=128_0xH998E=128S</v>
      </c>
      <c r="Q2" s="14"/>
      <c r="R2" s="14"/>
      <c r="S2" s="14"/>
      <c r="T2" s="14"/>
      <c r="U2" s="14"/>
      <c r="V2" s="13" t="str">
        <f>CONCATENATE(B2,C2,D2,E2,F2,G2,H2,I2,J2,K2,L2,M2,N2,O2,P2,Q2,R2,S2,T2,U2)</f>
        <v>0xH9804=128_0xH9844=128_0xH9884=128_0xH98C4=128_0xH9904=128_0xH9944=128_0xH9984=128S0xH9806=128_0xH9846=128_0xH9886=128_0xH98C6=128_0xH9906=128_0xH9946=128_0xH9986=128S0xH980C=128_0xH984C=128_0xH988C=128_0xH98CC=128_0xH990C=128_0xH994C=128_0xH998C=128S0xH980E=128_0xH984E=128_0xH988E=128_0xH98CE=128_0xH990E=128_0xH994E=128_0xH998E=128S</v>
      </c>
      <c r="W2" s="13" t="s">
        <v>58</v>
      </c>
      <c r="X2" s="13" t="s">
        <v>141</v>
      </c>
      <c r="Y2" s="16" t="str">
        <f>"0xH"&amp;'Game Hex'!Y2&amp;"=128_0xH"&amp;'Game Hex'!AA2&amp;"=128_0xH"&amp;'Game Hex'!AC2&amp;"=128_0xH"&amp;'Game Hex'!AE2&amp;"=128_0xH"&amp;'Game Hex'!AG2&amp;"=128_0xH"&amp;'Game Hex'!AI2&amp;"=128_0xH"&amp;'Game Hex'!AK2&amp;"=128S"</f>
        <v>0xH=128_0xH=128_0xH=128_0xH=128_0xH=128_0xH=128_0xH=128S</v>
      </c>
    </row>
    <row r="3" spans="1:25" ht="15" customHeight="1" x14ac:dyDescent="0.25">
      <c r="A3" s="13">
        <v>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3" t="str">
        <f t="shared" ref="V3:V21" si="0">CONCATENATE(B3,C3,D3,E3,F3,G3,H3,I3,J3,K3,L3,M3,N3,O3,P3,Q3,R3,S3,T3,U3)</f>
        <v/>
      </c>
      <c r="W3" s="13" t="s">
        <v>58</v>
      </c>
      <c r="X3" s="13" t="s">
        <v>142</v>
      </c>
      <c r="Y3" s="17" t="str">
        <f>"0xH"&amp;'Game Hex'!Y3&amp;"=128_0xH"&amp;'Game Hex'!Y5&amp;"=128_0xH"&amp;'Game Hex'!Y7&amp;"=128_0xH"&amp;'Game Hex'!Y9&amp;"=128_0xH"&amp;'Game Hex'!Y11&amp;"=128_0xH"&amp;'Game Hex'!Y13&amp;"=128_0xH"&amp;'Game Hex'!Y15&amp;"=128S"</f>
        <v>0xH=128_0xH=128_0xH=128_0xH=128_0xH=128_0xH=128_0xH=128S</v>
      </c>
    </row>
    <row r="4" spans="1:25" ht="15" customHeight="1" x14ac:dyDescent="0.25">
      <c r="A4" s="13">
        <v>2</v>
      </c>
      <c r="B4" s="14"/>
      <c r="C4" s="14"/>
      <c r="D4" s="14"/>
      <c r="E4" s="14"/>
      <c r="F4" s="17" t="str">
        <f>"0xH"&amp;'Game Hex'!F4&amp;"=128_0xH"&amp;'Game Hex'!F6&amp;"=128_0xH"&amp;'Game Hex'!F8&amp;"=128_0xH"&amp;'Game Hex'!F10&amp;"=128_0xH"&amp;'Game Hex'!F12&amp;"=128_0xH"&amp;'Game Hex'!F14&amp;"=128_0xH"&amp;'Game Hex'!F16&amp;"=128S"</f>
        <v>0xH9844=128_0xH9884=128_0xH98C4=128_0xH9904=128_0xH9944=128_0xH9984=128_0xH99C4=128S</v>
      </c>
      <c r="G4" s="14"/>
      <c r="H4" s="17" t="str">
        <f>"0xH"&amp;'Game Hex'!H4&amp;"=128_0xH"&amp;'Game Hex'!H6&amp;"=128_0xH"&amp;'Game Hex'!H8&amp;"=128_0xH"&amp;'Game Hex'!H10&amp;"=128_0xH"&amp;'Game Hex'!H12&amp;"=128_0xH"&amp;'Game Hex'!H14&amp;"=128_0xH"&amp;'Game Hex'!H16&amp;"=128S"</f>
        <v>0xH9846=128_0xH9886=128_0xH98C6=128_0xH9906=128_0xH9946=128_0xH9986=128_0xH99C6=128S</v>
      </c>
      <c r="I4" s="14"/>
      <c r="J4" s="14"/>
      <c r="K4" s="14"/>
      <c r="L4" s="14"/>
      <c r="M4" s="14"/>
      <c r="N4" s="17" t="str">
        <f>"0xH"&amp;'Game Hex'!N4&amp;"=128_0xH"&amp;'Game Hex'!N6&amp;"=128_0xH"&amp;'Game Hex'!N8&amp;"=128_0xH"&amp;'Game Hex'!N10&amp;"=128_0xH"&amp;'Game Hex'!N12&amp;"=128_0xH"&amp;'Game Hex'!N14&amp;"=128_0xH"&amp;'Game Hex'!N16&amp;"=128S"</f>
        <v>0xH984C=128_0xH988C=128_0xH98CC=128_0xH990C=128_0xH994C=128_0xH998C=128_0xH99CC=128S</v>
      </c>
      <c r="O4" s="14"/>
      <c r="P4" s="17" t="str">
        <f>"0xH"&amp;'Game Hex'!P4&amp;"=128_0xH"&amp;'Game Hex'!P6&amp;"=128_0xH"&amp;'Game Hex'!P8&amp;"=128_0xH"&amp;'Game Hex'!P10&amp;"=128_0xH"&amp;'Game Hex'!P12&amp;"=128_0xH"&amp;'Game Hex'!P14&amp;"=128_0xH"&amp;'Game Hex'!P16&amp;"=128S"</f>
        <v>0xH984E=128_0xH988E=128_0xH98CE=128_0xH990E=128_0xH994E=128_0xH998E=128_0xH99CE=128S</v>
      </c>
      <c r="Q4" s="14"/>
      <c r="R4" s="14"/>
      <c r="S4" s="14"/>
      <c r="T4" s="14"/>
      <c r="U4" s="14"/>
      <c r="V4" s="13" t="str">
        <f t="shared" si="0"/>
        <v>0xH9844=128_0xH9884=128_0xH98C4=128_0xH9904=128_0xH9944=128_0xH9984=128_0xH99C4=128S0xH9846=128_0xH9886=128_0xH98C6=128_0xH9906=128_0xH9946=128_0xH9986=128_0xH99C6=128S0xH984C=128_0xH988C=128_0xH98CC=128_0xH990C=128_0xH994C=128_0xH998C=128_0xH99CC=128S0xH984E=128_0xH988E=128_0xH98CE=128_0xH990E=128_0xH994E=128_0xH998E=128_0xH99CE=128S</v>
      </c>
      <c r="W4" s="13" t="s">
        <v>58</v>
      </c>
    </row>
    <row r="5" spans="1:25" ht="15" customHeight="1" x14ac:dyDescent="0.25">
      <c r="A5" s="13"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3" t="str">
        <f t="shared" si="0"/>
        <v/>
      </c>
      <c r="W5" s="13" t="s">
        <v>58</v>
      </c>
    </row>
    <row r="6" spans="1:25" ht="15" customHeight="1" x14ac:dyDescent="0.25">
      <c r="A6" s="13">
        <v>4</v>
      </c>
      <c r="B6" s="16" t="str">
        <f>"0xH"&amp;'Game Hex'!B6&amp;"=128_0xH"&amp;'Game Hex'!D6&amp;"=128_0xH"&amp;'Game Hex'!F6&amp;"=128_0xH"&amp;'Game Hex'!H6&amp;"=128_0xH"&amp;'Game Hex'!J6&amp;"=128_0xH"&amp;'Game Hex'!L6&amp;"=128_0xH"&amp;'Game Hex'!N6&amp;"=128S"</f>
        <v>0xH9880=128_0xH9882=128_0xH9884=128_0xH9886=128_0xH9888=128_0xH988A=128_0xH988C=128S</v>
      </c>
      <c r="C6" s="14"/>
      <c r="D6" s="16" t="str">
        <f>"0xH"&amp;'Game Hex'!D6&amp;"=128_0xH"&amp;'Game Hex'!F6&amp;"=128_0xH"&amp;'Game Hex'!H6&amp;"=128_0xH"&amp;'Game Hex'!J6&amp;"=128_0xH"&amp;'Game Hex'!L6&amp;"=128_0xH"&amp;'Game Hex'!N6&amp;"=128_0xH"&amp;'Game Hex'!P6&amp;"=128S"</f>
        <v>0xH9882=128_0xH9884=128_0xH9886=128_0xH9888=128_0xH988A=128_0xH988C=128_0xH988E=128S</v>
      </c>
      <c r="E6" s="14"/>
      <c r="F6" s="15" t="str">
        <f>"0xH"&amp;'Game Hex'!F6&amp;"=128_0xH"&amp;'Game Hex'!H6&amp;"=128_0xH"&amp;'Game Hex'!J6&amp;"=128_0xH"&amp;'Game Hex'!L6&amp;"=128_0xH"&amp;'Game Hex'!N6&amp;"=128_0xH"&amp;'Game Hex'!P6&amp;"=128_0xH"&amp;'Game Hex'!R6&amp;"=128S0xH"&amp;'Game Hex'!F6&amp;"=128_0xH"&amp;'Game Hex'!F8&amp;"=128_0xH"&amp;'Game Hex'!F10&amp;"=128_0xH"&amp;'Game Hex'!F12&amp;"=128_0xH"&amp;'Game Hex'!F14&amp;"=128_0xH"&amp;'Game Hex'!F16&amp;"=128_0xH"&amp;'Game Hex'!F18&amp;"=128S"</f>
        <v>0xH9884=128_0xH9886=128_0xH9888=128_0xH988A=128_0xH988C=128_0xH988E=128_0xH9890=128S0xH9884=128_0xH98C4=128_0xH9904=128_0xH9944=128_0xH9984=128_0xH99C4=128_0xH9A04=128S</v>
      </c>
      <c r="G6" s="14"/>
      <c r="H6" s="15" t="str">
        <f>"0xH"&amp;'Game Hex'!H6&amp;"=128_0xH"&amp;'Game Hex'!J6&amp;"=128_0xH"&amp;'Game Hex'!L6&amp;"=128_0xH"&amp;'Game Hex'!N6&amp;"=128_0xH"&amp;'Game Hex'!P6&amp;"=128_0xH"&amp;'Game Hex'!R6&amp;"=128_0xH"&amp;'Game Hex'!T6&amp;"=128S0xH"&amp;'Game Hex'!H6&amp;"=128_0xH"&amp;'Game Hex'!H8&amp;"=128_0xH"&amp;'Game Hex'!H10&amp;"=128_0xH"&amp;'Game Hex'!H12&amp;"=128_0xH"&amp;'Game Hex'!H14&amp;"=128_0xH"&amp;'Game Hex'!H16&amp;"=128_0xH"&amp;'Game Hex'!H18&amp;"=128S"</f>
        <v>0xH9886=128_0xH9888=128_0xH988A=128_0xH988C=128_0xH988E=128_0xH9890=128_0xH9892=128S0xH9886=128_0xH98C6=128_0xH9906=128_0xH9946=128_0xH9986=128_0xH99C6=128_0xH9A06=128S</v>
      </c>
      <c r="I6" s="14"/>
      <c r="J6" s="14"/>
      <c r="K6" s="14"/>
      <c r="L6" s="14"/>
      <c r="M6" s="14"/>
      <c r="N6" s="17" t="str">
        <f>"0xH"&amp;'Game Hex'!N6&amp;"=128_0xH"&amp;'Game Hex'!N8&amp;"=128_0xH"&amp;'Game Hex'!N10&amp;"=128_0xH"&amp;'Game Hex'!N12&amp;"=128_0xH"&amp;'Game Hex'!N14&amp;"=128_0xH"&amp;'Game Hex'!N16&amp;"=128_0xH"&amp;'Game Hex'!N18&amp;"=128S"</f>
        <v>0xH988C=128_0xH98CC=128_0xH990C=128_0xH994C=128_0xH998C=128_0xH99CC=128_0xH9A0C=128S</v>
      </c>
      <c r="O6" s="14"/>
      <c r="P6" s="17" t="str">
        <f>"0xH"&amp;'Game Hex'!P6&amp;"=128_0xH"&amp;'Game Hex'!P8&amp;"=128_0xH"&amp;'Game Hex'!P10&amp;"=128_0xH"&amp;'Game Hex'!P12&amp;"=128_0xH"&amp;'Game Hex'!P14&amp;"=128_0xH"&amp;'Game Hex'!P16&amp;"=128_0xH"&amp;'Game Hex'!P18&amp;"=128S"</f>
        <v>0xH988E=128_0xH98CE=128_0xH990E=128_0xH994E=128_0xH998E=128_0xH99CE=128_0xH9A0E=128S</v>
      </c>
      <c r="Q6" s="14"/>
      <c r="R6" s="14"/>
      <c r="S6" s="14"/>
      <c r="T6" s="14"/>
      <c r="U6" s="14"/>
      <c r="V6" s="13" t="str">
        <f t="shared" si="0"/>
        <v>0xH9880=128_0xH9882=128_0xH9884=128_0xH9886=128_0xH9888=128_0xH988A=128_0xH988C=128S0xH9882=128_0xH9884=128_0xH9886=128_0xH9888=128_0xH988A=128_0xH988C=128_0xH988E=128S0xH9884=128_0xH9886=128_0xH9888=128_0xH988A=128_0xH988C=128_0xH988E=128_0xH9890=128S0xH9884=128_0xH98C4=128_0xH9904=128_0xH9944=128_0xH9984=128_0xH99C4=128_0xH9A04=128S0xH9886=128_0xH9888=128_0xH988A=128_0xH988C=128_0xH988E=128_0xH9890=128_0xH9892=128S0xH9886=128_0xH98C6=128_0xH9906=128_0xH9946=128_0xH9986=128_0xH99C6=128_0xH9A06=128S0xH988C=128_0xH98CC=128_0xH990C=128_0xH994C=128_0xH998C=128_0xH99CC=128_0xH9A0C=128S0xH988E=128_0xH98CE=128_0xH990E=128_0xH994E=128_0xH998E=128_0xH99CE=128_0xH9A0E=128S</v>
      </c>
      <c r="W6" s="13" t="s">
        <v>58</v>
      </c>
      <c r="X6" s="13" t="s">
        <v>279</v>
      </c>
      <c r="Y6" s="13" t="s">
        <v>280</v>
      </c>
    </row>
    <row r="7" spans="1:25" ht="15" customHeight="1" x14ac:dyDescent="0.25">
      <c r="A7" s="13">
        <v>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3" t="str">
        <f t="shared" si="0"/>
        <v/>
      </c>
      <c r="W7" s="13" t="s">
        <v>58</v>
      </c>
    </row>
    <row r="8" spans="1:25" ht="15" customHeight="1" x14ac:dyDescent="0.25">
      <c r="A8" s="13">
        <v>6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3" t="str">
        <f t="shared" si="0"/>
        <v/>
      </c>
      <c r="W8" s="13" t="s">
        <v>58</v>
      </c>
    </row>
    <row r="9" spans="1:25" ht="15" customHeight="1" x14ac:dyDescent="0.25">
      <c r="A9" s="13">
        <v>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3" t="str">
        <f t="shared" si="0"/>
        <v/>
      </c>
      <c r="W9" s="13" t="s">
        <v>58</v>
      </c>
    </row>
    <row r="10" spans="1:25" ht="15" customHeight="1" x14ac:dyDescent="0.25">
      <c r="A10" s="13">
        <v>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3" t="str">
        <f t="shared" si="0"/>
        <v/>
      </c>
      <c r="W10" s="13" t="s">
        <v>58</v>
      </c>
    </row>
    <row r="11" spans="1:25" ht="15" customHeight="1" x14ac:dyDescent="0.25">
      <c r="A11" s="13">
        <v>9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3" t="str">
        <f t="shared" si="0"/>
        <v/>
      </c>
      <c r="W11" s="13" t="s">
        <v>58</v>
      </c>
    </row>
    <row r="12" spans="1:25" ht="15" customHeight="1" x14ac:dyDescent="0.25">
      <c r="A12" s="13">
        <v>10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3" t="str">
        <f t="shared" si="0"/>
        <v/>
      </c>
      <c r="W12" s="13" t="s">
        <v>58</v>
      </c>
    </row>
    <row r="13" spans="1:25" ht="15" customHeight="1" x14ac:dyDescent="0.25">
      <c r="A13" s="13"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3" t="str">
        <f t="shared" si="0"/>
        <v/>
      </c>
      <c r="W13" s="13" t="s">
        <v>58</v>
      </c>
    </row>
    <row r="14" spans="1:25" ht="15" customHeight="1" x14ac:dyDescent="0.25">
      <c r="A14" s="13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3" t="str">
        <f t="shared" si="0"/>
        <v/>
      </c>
      <c r="W14" s="13" t="s">
        <v>58</v>
      </c>
    </row>
    <row r="15" spans="1:25" ht="15" customHeight="1" x14ac:dyDescent="0.25">
      <c r="A15" s="13">
        <v>13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3" t="str">
        <f t="shared" si="0"/>
        <v/>
      </c>
      <c r="W15" s="13" t="s">
        <v>58</v>
      </c>
    </row>
    <row r="16" spans="1:25" ht="15" customHeight="1" x14ac:dyDescent="0.25">
      <c r="A16" s="13">
        <v>14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3" t="str">
        <f t="shared" si="0"/>
        <v/>
      </c>
      <c r="W16" s="13" t="s">
        <v>58</v>
      </c>
    </row>
    <row r="17" spans="1:23" ht="15" customHeight="1" x14ac:dyDescent="0.25">
      <c r="A17" s="13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3" t="str">
        <f t="shared" si="0"/>
        <v/>
      </c>
      <c r="W17" s="13" t="s">
        <v>58</v>
      </c>
    </row>
    <row r="18" spans="1:23" ht="15" customHeight="1" x14ac:dyDescent="0.25">
      <c r="A18" s="13">
        <v>16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3" t="str">
        <f t="shared" si="0"/>
        <v/>
      </c>
      <c r="W18" s="13" t="s">
        <v>58</v>
      </c>
    </row>
    <row r="19" spans="1:23" ht="15" customHeight="1" x14ac:dyDescent="0.25">
      <c r="A19" s="13">
        <v>17</v>
      </c>
      <c r="B19" s="16" t="str">
        <f>"0xH"&amp;'Game Hex'!B19&amp;"=128_0xH"&amp;'Game Hex'!D19&amp;"=128_0xH"&amp;'Game Hex'!F19&amp;"=128_0xH"&amp;'Game Hex'!H19&amp;"=128_0xH"&amp;'Game Hex'!J19&amp;"=128_0xH"&amp;'Game Hex'!L19&amp;"=128_0xH"&amp;'Game Hex'!N19&amp;"=128S"</f>
        <v>0xH9A20=128_0xH9A22=128_0xH9A24=128_0xH9A26=128_0xH9A28=128_0xH9A2A=128_0xH9A2C=128S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3" t="str">
        <f t="shared" si="0"/>
        <v>0xH9A20=128_0xH9A22=128_0xH9A24=128_0xH9A26=128_0xH9A28=128_0xH9A2A=128_0xH9A2C=128S</v>
      </c>
      <c r="W19" s="13" t="s">
        <v>58</v>
      </c>
    </row>
    <row r="20" spans="1:23" ht="15" customHeight="1" x14ac:dyDescent="0.25">
      <c r="V20" s="13" t="str">
        <f t="shared" si="0"/>
        <v/>
      </c>
      <c r="W20" s="13" t="s">
        <v>58</v>
      </c>
    </row>
    <row r="21" spans="1:23" ht="15" customHeight="1" x14ac:dyDescent="0.25">
      <c r="V21" s="13" t="str">
        <f t="shared" si="0"/>
        <v/>
      </c>
      <c r="W21" s="13" t="s">
        <v>58</v>
      </c>
    </row>
    <row r="22" spans="1:23" x14ac:dyDescent="0.25">
      <c r="P22" s="13" t="s">
        <v>59</v>
      </c>
      <c r="V22" s="13" t="str">
        <f>CONCATENATE(V2,V3,V4,V5,V6,V7,V8,V9,V10,V11,V12,V13,V14,V15,V16,V17,V18,V19,V20,V21)</f>
        <v>0xH9804=128_0xH9844=128_0xH9884=128_0xH98C4=128_0xH9904=128_0xH9944=128_0xH9984=128S0xH9806=128_0xH9846=128_0xH9886=128_0xH98C6=128_0xH9906=128_0xH9946=128_0xH9986=128S0xH980C=128_0xH984C=128_0xH988C=128_0xH98CC=128_0xH990C=128_0xH994C=128_0xH998C=128S0xH980E=128_0xH984E=128_0xH988E=128_0xH98CE=128_0xH990E=128_0xH994E=128_0xH998E=128S0xH9844=128_0xH9884=128_0xH98C4=128_0xH9904=128_0xH9944=128_0xH9984=128_0xH99C4=128S0xH9846=128_0xH9886=128_0xH98C6=128_0xH9906=128_0xH9946=128_0xH9986=128_0xH99C6=128S0xH984C=128_0xH988C=128_0xH98CC=128_0xH990C=128_0xH994C=128_0xH998C=128_0xH99CC=128S0xH984E=128_0xH988E=128_0xH98CE=128_0xH990E=128_0xH994E=128_0xH998E=128_0xH99CE=128S0xH9880=128_0xH9882=128_0xH9884=128_0xH9886=128_0xH9888=128_0xH988A=128_0xH988C=128S0xH9882=128_0xH9884=128_0xH9886=128_0xH9888=128_0xH988A=128_0xH988C=128_0xH988E=128S0xH9884=128_0xH9886=128_0xH9888=128_0xH988A=128_0xH988C=128_0xH988E=128_0xH9890=128S0xH9884=128_0xH98C4=128_0xH9904=128_0xH9944=128_0xH9984=128_0xH99C4=128_0xH9A04=128S0xH9886=128_0xH9888=128_0xH988A=128_0xH988C=128_0xH988E=128_0xH9890=128_0xH9892=128S0xH9886=128_0xH98C6=128_0xH9906=128_0xH9946=128_0xH9986=128_0xH99C6=128_0xH9A06=128S0xH988C=128_0xH98CC=128_0xH990C=128_0xH994C=128_0xH998C=128_0xH99CC=128_0xH9A0C=128S0xH988E=128_0xH98CE=128_0xH990E=128_0xH994E=128_0xH998E=128_0xH99CE=128_0xH9A0E=128S0xH9A20=128_0xH9A22=128_0xH9A24=128_0xH9A26=128_0xH9A28=128_0xH9A2A=128_0xH9A2C=128S</v>
      </c>
      <c r="W22" s="13" t="s">
        <v>58</v>
      </c>
    </row>
    <row r="23" spans="1:23" x14ac:dyDescent="0.25">
      <c r="P23" s="13" t="s">
        <v>272</v>
      </c>
      <c r="V23" s="13" t="str">
        <f>$Y$6&amp;$V$22</f>
        <v>N:0xNda19=0_P:0xMdaca=0_P:0xHdacc=0S0xH9804=128_0xH9844=128_0xH9884=128_0xH98C4=128_0xH9904=128_0xH9944=128_0xH9984=128S0xH9806=128_0xH9846=128_0xH9886=128_0xH98C6=128_0xH9906=128_0xH9946=128_0xH9986=128S0xH980C=128_0xH984C=128_0xH988C=128_0xH98CC=128_0xH990C=128_0xH994C=128_0xH998C=128S0xH980E=128_0xH984E=128_0xH988E=128_0xH98CE=128_0xH990E=128_0xH994E=128_0xH998E=128S0xH9844=128_0xH9884=128_0xH98C4=128_0xH9904=128_0xH9944=128_0xH9984=128_0xH99C4=128S0xH9846=128_0xH9886=128_0xH98C6=128_0xH9906=128_0xH9946=128_0xH9986=128_0xH99C6=128S0xH984C=128_0xH988C=128_0xH98CC=128_0xH990C=128_0xH994C=128_0xH998C=128_0xH99CC=128S0xH984E=128_0xH988E=128_0xH98CE=128_0xH990E=128_0xH994E=128_0xH998E=128_0xH99CE=128S0xH9880=128_0xH9882=128_0xH9884=128_0xH9886=128_0xH9888=128_0xH988A=128_0xH988C=128S0xH9882=128_0xH9884=128_0xH9886=128_0xH9888=128_0xH988A=128_0xH988C=128_0xH988E=128S0xH9884=128_0xH9886=128_0xH9888=128_0xH988A=128_0xH988C=128_0xH988E=128_0xH9890=128S0xH9884=128_0xH98C4=128_0xH9904=128_0xH9944=128_0xH9984=128_0xH99C4=128_0xH9A04=128S0xH9886=128_0xH9888=128_0xH988A=128_0xH988C=128_0xH988E=128_0xH9890=128_0xH9892=128S0xH9886=128_0xH98C6=128_0xH9906=128_0xH9946=128_0xH9986=128_0xH99C6=128_0xH9A06=128S0xH988C=128_0xH98CC=128_0xH990C=128_0xH994C=128_0xH998C=128_0xH99CC=128_0xH9A0C=128S0xH988E=128_0xH98CE=128_0xH990E=128_0xH994E=128_0xH998E=128_0xH99CE=128_0xH9A0E=128S0xH9A20=128_0xH9A22=128_0xH9A24=128_0xH9A26=128_0xH9A28=128_0xH9A2A=128_0xH9A2C=128S</v>
      </c>
      <c r="W23" s="13" t="s">
        <v>58</v>
      </c>
    </row>
    <row r="24" spans="1:23" x14ac:dyDescent="0.25">
      <c r="P24" s="13" t="s">
        <v>144</v>
      </c>
      <c r="V24" s="13" t="str">
        <f>LEFT(V23,LEN(V23)-1)</f>
        <v>N:0xNda19=0_P:0xMdaca=0_P:0xHdacc=0S0xH9804=128_0xH9844=128_0xH9884=128_0xH98C4=128_0xH9904=128_0xH9944=128_0xH9984=128S0xH9806=128_0xH9846=128_0xH9886=128_0xH98C6=128_0xH9906=128_0xH9946=128_0xH9986=128S0xH980C=128_0xH984C=128_0xH988C=128_0xH98CC=128_0xH990C=128_0xH994C=128_0xH998C=128S0xH980E=128_0xH984E=128_0xH988E=128_0xH98CE=128_0xH990E=128_0xH994E=128_0xH998E=128S0xH9844=128_0xH9884=128_0xH98C4=128_0xH9904=128_0xH9944=128_0xH9984=128_0xH99C4=128S0xH9846=128_0xH9886=128_0xH98C6=128_0xH9906=128_0xH9946=128_0xH9986=128_0xH99C6=128S0xH984C=128_0xH988C=128_0xH98CC=128_0xH990C=128_0xH994C=128_0xH998C=128_0xH99CC=128S0xH984E=128_0xH988E=128_0xH98CE=128_0xH990E=128_0xH994E=128_0xH998E=128_0xH99CE=128S0xH9880=128_0xH9882=128_0xH9884=128_0xH9886=128_0xH9888=128_0xH988A=128_0xH988C=128S0xH9882=128_0xH9884=128_0xH9886=128_0xH9888=128_0xH988A=128_0xH988C=128_0xH988E=128S0xH9884=128_0xH9886=128_0xH9888=128_0xH988A=128_0xH988C=128_0xH988E=128_0xH9890=128S0xH9884=128_0xH98C4=128_0xH9904=128_0xH9944=128_0xH9984=128_0xH99C4=128_0xH9A04=128S0xH9886=128_0xH9888=128_0xH988A=128_0xH988C=128_0xH988E=128_0xH9890=128_0xH9892=128S0xH9886=128_0xH98C6=128_0xH9906=128_0xH9946=128_0xH9986=128_0xH99C6=128_0xH9A06=128S0xH988C=128_0xH98CC=128_0xH990C=128_0xH994C=128_0xH998C=128_0xH99CC=128_0xH9A0C=128S0xH988E=128_0xH98CE=128_0xH990E=128_0xH994E=128_0xH998E=128_0xH99CE=128_0xH9A0E=128S0xH9A20=128_0xH9A22=128_0xH9A24=128_0xH9A26=128_0xH9A28=128_0xH9A2A=128_0xH9A2C=128</v>
      </c>
      <c r="W24" s="13" t="s">
        <v>58</v>
      </c>
    </row>
  </sheetData>
  <sheetProtection sheet="1" objects="1" scenarios="1"/>
  <conditionalFormatting sqref="U2 U4 U6 U8 U10 U12 U14 U16 U18">
    <cfRule type="cellIs" dxfId="761" priority="151" operator="equal">
      <formula>0</formula>
    </cfRule>
  </conditionalFormatting>
  <conditionalFormatting sqref="C2">
    <cfRule type="cellIs" dxfId="760" priority="150" operator="equal">
      <formula>0</formula>
    </cfRule>
  </conditionalFormatting>
  <conditionalFormatting sqref="E2">
    <cfRule type="cellIs" dxfId="759" priority="149" operator="equal">
      <formula>0</formula>
    </cfRule>
  </conditionalFormatting>
  <conditionalFormatting sqref="G2">
    <cfRule type="cellIs" dxfId="758" priority="148" operator="equal">
      <formula>0</formula>
    </cfRule>
  </conditionalFormatting>
  <conditionalFormatting sqref="I2">
    <cfRule type="cellIs" dxfId="757" priority="147" operator="equal">
      <formula>0</formula>
    </cfRule>
  </conditionalFormatting>
  <conditionalFormatting sqref="K2">
    <cfRule type="cellIs" dxfId="756" priority="146" operator="equal">
      <formula>0</formula>
    </cfRule>
  </conditionalFormatting>
  <conditionalFormatting sqref="M2">
    <cfRule type="cellIs" dxfId="755" priority="145" operator="equal">
      <formula>0</formula>
    </cfRule>
  </conditionalFormatting>
  <conditionalFormatting sqref="B3:M3 Q3:U3">
    <cfRule type="cellIs" dxfId="754" priority="144" operator="equal">
      <formula>0</formula>
    </cfRule>
  </conditionalFormatting>
  <conditionalFormatting sqref="B5:M5 Q5:U5">
    <cfRule type="cellIs" dxfId="753" priority="143" operator="equal">
      <formula>0</formula>
    </cfRule>
  </conditionalFormatting>
  <conditionalFormatting sqref="B7:M7 Q7:U7">
    <cfRule type="cellIs" dxfId="752" priority="142" operator="equal">
      <formula>0</formula>
    </cfRule>
  </conditionalFormatting>
  <conditionalFormatting sqref="B9:M9 Q9:U9">
    <cfRule type="cellIs" dxfId="751" priority="141" operator="equal">
      <formula>0</formula>
    </cfRule>
  </conditionalFormatting>
  <conditionalFormatting sqref="B11:K11 Q11:U11 M11">
    <cfRule type="cellIs" dxfId="750" priority="140" operator="equal">
      <formula>0</formula>
    </cfRule>
  </conditionalFormatting>
  <conditionalFormatting sqref="B13:M13 Q13:U13">
    <cfRule type="cellIs" dxfId="749" priority="139" operator="equal">
      <formula>0</formula>
    </cfRule>
  </conditionalFormatting>
  <conditionalFormatting sqref="M15 Q15 U15">
    <cfRule type="cellIs" dxfId="748" priority="138" operator="equal">
      <formula>0</formula>
    </cfRule>
  </conditionalFormatting>
  <conditionalFormatting sqref="C17 K17:U17 I17 G17 E17">
    <cfRule type="cellIs" dxfId="747" priority="137" operator="equal">
      <formula>0</formula>
    </cfRule>
  </conditionalFormatting>
  <conditionalFormatting sqref="B3:U3 B2:E2 G2 B5:U5 B4:E4 G4 I2:M2 I4:M4 O2 Q2:U2 O4 Q4:U4 B7:U18 C6 O6 Q6:U6 I6:M6 G6 E6 C19:U19">
    <cfRule type="cellIs" dxfId="746" priority="136" operator="equal">
      <formula>0</formula>
    </cfRule>
  </conditionalFormatting>
  <conditionalFormatting sqref="B2">
    <cfRule type="cellIs" dxfId="745" priority="135" operator="equal">
      <formula>0</formula>
    </cfRule>
  </conditionalFormatting>
  <conditionalFormatting sqref="K6">
    <cfRule type="cellIs" dxfId="744" priority="134" operator="equal">
      <formula>0</formula>
    </cfRule>
  </conditionalFormatting>
  <conditionalFormatting sqref="M6">
    <cfRule type="cellIs" dxfId="743" priority="133" operator="equal">
      <formula>0</formula>
    </cfRule>
  </conditionalFormatting>
  <conditionalFormatting sqref="C8">
    <cfRule type="cellIs" dxfId="742" priority="132" operator="equal">
      <formula>0</formula>
    </cfRule>
  </conditionalFormatting>
  <conditionalFormatting sqref="E8">
    <cfRule type="cellIs" dxfId="741" priority="131" operator="equal">
      <formula>0</formula>
    </cfRule>
  </conditionalFormatting>
  <conditionalFormatting sqref="G8">
    <cfRule type="cellIs" dxfId="740" priority="130" operator="equal">
      <formula>0</formula>
    </cfRule>
  </conditionalFormatting>
  <conditionalFormatting sqref="I8">
    <cfRule type="cellIs" dxfId="739" priority="129" operator="equal">
      <formula>0</formula>
    </cfRule>
  </conditionalFormatting>
  <conditionalFormatting sqref="K8">
    <cfRule type="cellIs" dxfId="738" priority="128" operator="equal">
      <formula>0</formula>
    </cfRule>
  </conditionalFormatting>
  <conditionalFormatting sqref="M8">
    <cfRule type="cellIs" dxfId="737" priority="127" operator="equal">
      <formula>0</formula>
    </cfRule>
  </conditionalFormatting>
  <conditionalFormatting sqref="L8">
    <cfRule type="cellIs" dxfId="736" priority="126" operator="equal">
      <formula>0</formula>
    </cfRule>
  </conditionalFormatting>
  <conditionalFormatting sqref="K10">
    <cfRule type="cellIs" dxfId="735" priority="125" operator="equal">
      <formula>0</formula>
    </cfRule>
  </conditionalFormatting>
  <conditionalFormatting sqref="M10">
    <cfRule type="cellIs" dxfId="734" priority="124" operator="equal">
      <formula>0</formula>
    </cfRule>
  </conditionalFormatting>
  <conditionalFormatting sqref="M12">
    <cfRule type="cellIs" dxfId="733" priority="123" operator="equal">
      <formula>0</formula>
    </cfRule>
  </conditionalFormatting>
  <conditionalFormatting sqref="M14">
    <cfRule type="cellIs" dxfId="732" priority="122" operator="equal">
      <formula>0</formula>
    </cfRule>
  </conditionalFormatting>
  <conditionalFormatting sqref="Q14">
    <cfRule type="cellIs" dxfId="731" priority="121" operator="equal">
      <formula>0</formula>
    </cfRule>
  </conditionalFormatting>
  <conditionalFormatting sqref="M16">
    <cfRule type="cellIs" dxfId="730" priority="120" operator="equal">
      <formula>0</formula>
    </cfRule>
  </conditionalFormatting>
  <conditionalFormatting sqref="Q16">
    <cfRule type="cellIs" dxfId="729" priority="119" operator="equal">
      <formula>0</formula>
    </cfRule>
  </conditionalFormatting>
  <conditionalFormatting sqref="C18">
    <cfRule type="cellIs" dxfId="728" priority="118" operator="equal">
      <formula>0</formula>
    </cfRule>
  </conditionalFormatting>
  <conditionalFormatting sqref="E18">
    <cfRule type="cellIs" dxfId="727" priority="117" operator="equal">
      <formula>0</formula>
    </cfRule>
  </conditionalFormatting>
  <conditionalFormatting sqref="G18">
    <cfRule type="cellIs" dxfId="726" priority="116" operator="equal">
      <formula>0</formula>
    </cfRule>
  </conditionalFormatting>
  <conditionalFormatting sqref="I18">
    <cfRule type="cellIs" dxfId="725" priority="115" operator="equal">
      <formula>0</formula>
    </cfRule>
  </conditionalFormatting>
  <conditionalFormatting sqref="K18">
    <cfRule type="cellIs" dxfId="724" priority="114" operator="equal">
      <formula>0</formula>
    </cfRule>
  </conditionalFormatting>
  <conditionalFormatting sqref="M18">
    <cfRule type="cellIs" dxfId="723" priority="113" operator="equal">
      <formula>0</formula>
    </cfRule>
  </conditionalFormatting>
  <conditionalFormatting sqref="S18">
    <cfRule type="cellIs" dxfId="722" priority="112" operator="equal">
      <formula>0</formula>
    </cfRule>
  </conditionalFormatting>
  <conditionalFormatting sqref="Q18">
    <cfRule type="cellIs" dxfId="721" priority="111" operator="equal">
      <formula>0</formula>
    </cfRule>
  </conditionalFormatting>
  <conditionalFormatting sqref="T19">
    <cfRule type="cellIs" dxfId="720" priority="110" operator="equal">
      <formula>0</formula>
    </cfRule>
  </conditionalFormatting>
  <conditionalFormatting sqref="R18:T18">
    <cfRule type="cellIs" dxfId="719" priority="109" operator="equal">
      <formula>0</formula>
    </cfRule>
  </conditionalFormatting>
  <conditionalFormatting sqref="R19">
    <cfRule type="cellIs" dxfId="718" priority="108" operator="equal">
      <formula>0</formula>
    </cfRule>
  </conditionalFormatting>
  <conditionalFormatting sqref="S19">
    <cfRule type="cellIs" dxfId="717" priority="107" operator="equal">
      <formula>0</formula>
    </cfRule>
  </conditionalFormatting>
  <conditionalFormatting sqref="N3:O3">
    <cfRule type="cellIs" dxfId="716" priority="106" operator="equal">
      <formula>0</formula>
    </cfRule>
  </conditionalFormatting>
  <conditionalFormatting sqref="N5:O5">
    <cfRule type="cellIs" dxfId="715" priority="105" operator="equal">
      <formula>0</formula>
    </cfRule>
  </conditionalFormatting>
  <conditionalFormatting sqref="N7:O7">
    <cfRule type="cellIs" dxfId="714" priority="104" operator="equal">
      <formula>0</formula>
    </cfRule>
  </conditionalFormatting>
  <conditionalFormatting sqref="N9:O9">
    <cfRule type="cellIs" dxfId="713" priority="103" operator="equal">
      <formula>0</formula>
    </cfRule>
  </conditionalFormatting>
  <conditionalFormatting sqref="N11:P11">
    <cfRule type="cellIs" dxfId="712" priority="102" operator="equal">
      <formula>0</formula>
    </cfRule>
  </conditionalFormatting>
  <conditionalFormatting sqref="N13:P13">
    <cfRule type="cellIs" dxfId="711" priority="101" operator="equal">
      <formula>0</formula>
    </cfRule>
  </conditionalFormatting>
  <conditionalFormatting sqref="N15:P15">
    <cfRule type="cellIs" dxfId="710" priority="100" operator="equal">
      <formula>0</formula>
    </cfRule>
  </conditionalFormatting>
  <conditionalFormatting sqref="O14">
    <cfRule type="cellIs" dxfId="709" priority="99" operator="equal">
      <formula>0</formula>
    </cfRule>
  </conditionalFormatting>
  <conditionalFormatting sqref="O16">
    <cfRule type="cellIs" dxfId="708" priority="98" operator="equal">
      <formula>0</formula>
    </cfRule>
  </conditionalFormatting>
  <conditionalFormatting sqref="P16">
    <cfRule type="cellIs" dxfId="707" priority="97" operator="equal">
      <formula>0</formula>
    </cfRule>
  </conditionalFormatting>
  <conditionalFormatting sqref="P15">
    <cfRule type="cellIs" dxfId="706" priority="96" operator="equal">
      <formula>0</formula>
    </cfRule>
  </conditionalFormatting>
  <conditionalFormatting sqref="N14:P14">
    <cfRule type="cellIs" dxfId="705" priority="95" operator="equal">
      <formula>0</formula>
    </cfRule>
  </conditionalFormatting>
  <conditionalFormatting sqref="N16:P16">
    <cfRule type="cellIs" dxfId="704" priority="94" operator="equal">
      <formula>0</formula>
    </cfRule>
  </conditionalFormatting>
  <conditionalFormatting sqref="N15">
    <cfRule type="cellIs" dxfId="703" priority="93" operator="equal">
      <formula>0</formula>
    </cfRule>
  </conditionalFormatting>
  <conditionalFormatting sqref="O15">
    <cfRule type="cellIs" dxfId="702" priority="92" operator="equal">
      <formula>0</formula>
    </cfRule>
  </conditionalFormatting>
  <conditionalFormatting sqref="R15:T15">
    <cfRule type="cellIs" dxfId="701" priority="91" operator="equal">
      <formula>0</formula>
    </cfRule>
  </conditionalFormatting>
  <conditionalFormatting sqref="S14">
    <cfRule type="cellIs" dxfId="700" priority="90" operator="equal">
      <formula>0</formula>
    </cfRule>
  </conditionalFormatting>
  <conditionalFormatting sqref="S16">
    <cfRule type="cellIs" dxfId="699" priority="89" operator="equal">
      <formula>0</formula>
    </cfRule>
  </conditionalFormatting>
  <conditionalFormatting sqref="T16">
    <cfRule type="cellIs" dxfId="698" priority="88" operator="equal">
      <formula>0</formula>
    </cfRule>
  </conditionalFormatting>
  <conditionalFormatting sqref="T15">
    <cfRule type="cellIs" dxfId="697" priority="87" operator="equal">
      <formula>0</formula>
    </cfRule>
  </conditionalFormatting>
  <conditionalFormatting sqref="R14:T14">
    <cfRule type="cellIs" dxfId="696" priority="86" operator="equal">
      <formula>0</formula>
    </cfRule>
  </conditionalFormatting>
  <conditionalFormatting sqref="R16:T16">
    <cfRule type="cellIs" dxfId="695" priority="85" operator="equal">
      <formula>0</formula>
    </cfRule>
  </conditionalFormatting>
  <conditionalFormatting sqref="R15">
    <cfRule type="cellIs" dxfId="694" priority="84" operator="equal">
      <formula>0</formula>
    </cfRule>
  </conditionalFormatting>
  <conditionalFormatting sqref="S15">
    <cfRule type="cellIs" dxfId="693" priority="83" operator="equal">
      <formula>0</formula>
    </cfRule>
  </conditionalFormatting>
  <conditionalFormatting sqref="N19:P19">
    <cfRule type="cellIs" dxfId="692" priority="82" operator="equal">
      <formula>0</formula>
    </cfRule>
  </conditionalFormatting>
  <conditionalFormatting sqref="O18">
    <cfRule type="cellIs" dxfId="691" priority="81" operator="equal">
      <formula>0</formula>
    </cfRule>
  </conditionalFormatting>
  <conditionalFormatting sqref="P19">
    <cfRule type="cellIs" dxfId="690" priority="80" operator="equal">
      <formula>0</formula>
    </cfRule>
  </conditionalFormatting>
  <conditionalFormatting sqref="N18:P18">
    <cfRule type="cellIs" dxfId="689" priority="79" operator="equal">
      <formula>0</formula>
    </cfRule>
  </conditionalFormatting>
  <conditionalFormatting sqref="N19">
    <cfRule type="cellIs" dxfId="688" priority="78" operator="equal">
      <formula>0</formula>
    </cfRule>
  </conditionalFormatting>
  <conditionalFormatting sqref="O19">
    <cfRule type="cellIs" dxfId="687" priority="77" operator="equal">
      <formula>0</formula>
    </cfRule>
  </conditionalFormatting>
  <conditionalFormatting sqref="C15 K15:L15 I15 G15 E15">
    <cfRule type="cellIs" dxfId="686" priority="76" operator="equal">
      <formula>0</formula>
    </cfRule>
  </conditionalFormatting>
  <conditionalFormatting sqref="C14">
    <cfRule type="cellIs" dxfId="685" priority="75" operator="equal">
      <formula>0</formula>
    </cfRule>
  </conditionalFormatting>
  <conditionalFormatting sqref="E14">
    <cfRule type="cellIs" dxfId="684" priority="74" operator="equal">
      <formula>0</formula>
    </cfRule>
  </conditionalFormatting>
  <conditionalFormatting sqref="G14">
    <cfRule type="cellIs" dxfId="683" priority="73" operator="equal">
      <formula>0</formula>
    </cfRule>
  </conditionalFormatting>
  <conditionalFormatting sqref="I14">
    <cfRule type="cellIs" dxfId="682" priority="72" operator="equal">
      <formula>0</formula>
    </cfRule>
  </conditionalFormatting>
  <conditionalFormatting sqref="K14">
    <cfRule type="cellIs" dxfId="681" priority="71" operator="equal">
      <formula>0</formula>
    </cfRule>
  </conditionalFormatting>
  <conditionalFormatting sqref="C16">
    <cfRule type="cellIs" dxfId="680" priority="70" operator="equal">
      <formula>0</formula>
    </cfRule>
  </conditionalFormatting>
  <conditionalFormatting sqref="E16">
    <cfRule type="cellIs" dxfId="679" priority="69" operator="equal">
      <formula>0</formula>
    </cfRule>
  </conditionalFormatting>
  <conditionalFormatting sqref="G16">
    <cfRule type="cellIs" dxfId="678" priority="68" operator="equal">
      <formula>0</formula>
    </cfRule>
  </conditionalFormatting>
  <conditionalFormatting sqref="I16">
    <cfRule type="cellIs" dxfId="677" priority="67" operator="equal">
      <formula>0</formula>
    </cfRule>
  </conditionalFormatting>
  <conditionalFormatting sqref="K16">
    <cfRule type="cellIs" dxfId="676" priority="66" operator="equal">
      <formula>0</formula>
    </cfRule>
  </conditionalFormatting>
  <conditionalFormatting sqref="J17">
    <cfRule type="cellIs" dxfId="675" priority="65" operator="equal">
      <formula>0</formula>
    </cfRule>
  </conditionalFormatting>
  <conditionalFormatting sqref="J19">
    <cfRule type="cellIs" dxfId="674" priority="64" operator="equal">
      <formula>0</formula>
    </cfRule>
  </conditionalFormatting>
  <conditionalFormatting sqref="J15">
    <cfRule type="cellIs" dxfId="673" priority="63" operator="equal">
      <formula>0</formula>
    </cfRule>
  </conditionalFormatting>
  <conditionalFormatting sqref="H17">
    <cfRule type="cellIs" dxfId="672" priority="62" operator="equal">
      <formula>0</formula>
    </cfRule>
  </conditionalFormatting>
  <conditionalFormatting sqref="H19">
    <cfRule type="cellIs" dxfId="671" priority="61" operator="equal">
      <formula>0</formula>
    </cfRule>
  </conditionalFormatting>
  <conditionalFormatting sqref="H15">
    <cfRule type="cellIs" dxfId="670" priority="60" operator="equal">
      <formula>0</formula>
    </cfRule>
  </conditionalFormatting>
  <conditionalFormatting sqref="F17">
    <cfRule type="cellIs" dxfId="669" priority="59" operator="equal">
      <formula>0</formula>
    </cfRule>
  </conditionalFormatting>
  <conditionalFormatting sqref="F19">
    <cfRule type="cellIs" dxfId="668" priority="58" operator="equal">
      <formula>0</formula>
    </cfRule>
  </conditionalFormatting>
  <conditionalFormatting sqref="F15">
    <cfRule type="cellIs" dxfId="667" priority="57" operator="equal">
      <formula>0</formula>
    </cfRule>
  </conditionalFormatting>
  <conditionalFormatting sqref="D17">
    <cfRule type="cellIs" dxfId="666" priority="56" operator="equal">
      <formula>0</formula>
    </cfRule>
  </conditionalFormatting>
  <conditionalFormatting sqref="D19">
    <cfRule type="cellIs" dxfId="665" priority="55" operator="equal">
      <formula>0</formula>
    </cfRule>
  </conditionalFormatting>
  <conditionalFormatting sqref="D15">
    <cfRule type="cellIs" dxfId="664" priority="54" operator="equal">
      <formula>0</formula>
    </cfRule>
  </conditionalFormatting>
  <conditionalFormatting sqref="B17">
    <cfRule type="cellIs" dxfId="663" priority="53" operator="equal">
      <formula>0</formula>
    </cfRule>
  </conditionalFormatting>
  <conditionalFormatting sqref="B15">
    <cfRule type="cellIs" dxfId="662" priority="51" operator="equal">
      <formula>0</formula>
    </cfRule>
  </conditionalFormatting>
  <conditionalFormatting sqref="O2">
    <cfRule type="cellIs" dxfId="661" priority="50" operator="equal">
      <formula>0</formula>
    </cfRule>
  </conditionalFormatting>
  <conditionalFormatting sqref="Q2">
    <cfRule type="cellIs" dxfId="660" priority="49" operator="equal">
      <formula>0</formula>
    </cfRule>
  </conditionalFormatting>
  <conditionalFormatting sqref="S2">
    <cfRule type="cellIs" dxfId="659" priority="48" operator="equal">
      <formula>0</formula>
    </cfRule>
  </conditionalFormatting>
  <conditionalFormatting sqref="S4">
    <cfRule type="cellIs" dxfId="658" priority="47" operator="equal">
      <formula>0</formula>
    </cfRule>
  </conditionalFormatting>
  <conditionalFormatting sqref="O6">
    <cfRule type="cellIs" dxfId="657" priority="46" operator="equal">
      <formula>0</formula>
    </cfRule>
  </conditionalFormatting>
  <conditionalFormatting sqref="Q6">
    <cfRule type="cellIs" dxfId="656" priority="45" operator="equal">
      <formula>0</formula>
    </cfRule>
  </conditionalFormatting>
  <conditionalFormatting sqref="S6">
    <cfRule type="cellIs" dxfId="655" priority="44" operator="equal">
      <formula>0</formula>
    </cfRule>
  </conditionalFormatting>
  <conditionalFormatting sqref="O8">
    <cfRule type="cellIs" dxfId="654" priority="43" operator="equal">
      <formula>0</formula>
    </cfRule>
  </conditionalFormatting>
  <conditionalFormatting sqref="Q8">
    <cfRule type="cellIs" dxfId="653" priority="42" operator="equal">
      <formula>0</formula>
    </cfRule>
  </conditionalFormatting>
  <conditionalFormatting sqref="S8">
    <cfRule type="cellIs" dxfId="652" priority="41" operator="equal">
      <formula>0</formula>
    </cfRule>
  </conditionalFormatting>
  <conditionalFormatting sqref="O10">
    <cfRule type="cellIs" dxfId="651" priority="40" operator="equal">
      <formula>0</formula>
    </cfRule>
  </conditionalFormatting>
  <conditionalFormatting sqref="Q10">
    <cfRule type="cellIs" dxfId="650" priority="39" operator="equal">
      <formula>0</formula>
    </cfRule>
  </conditionalFormatting>
  <conditionalFormatting sqref="S10">
    <cfRule type="cellIs" dxfId="649" priority="38" operator="equal">
      <formula>0</formula>
    </cfRule>
  </conditionalFormatting>
  <conditionalFormatting sqref="I10">
    <cfRule type="cellIs" dxfId="648" priority="33" operator="equal">
      <formula>0</formula>
    </cfRule>
  </conditionalFormatting>
  <conditionalFormatting sqref="C10">
    <cfRule type="cellIs" dxfId="647" priority="32" operator="equal">
      <formula>0</formula>
    </cfRule>
  </conditionalFormatting>
  <conditionalFormatting sqref="E10">
    <cfRule type="cellIs" dxfId="646" priority="31" operator="equal">
      <formula>0</formula>
    </cfRule>
  </conditionalFormatting>
  <conditionalFormatting sqref="I6">
    <cfRule type="cellIs" dxfId="645" priority="37" operator="equal">
      <formula>0</formula>
    </cfRule>
  </conditionalFormatting>
  <conditionalFormatting sqref="C6">
    <cfRule type="cellIs" dxfId="644" priority="36" operator="equal">
      <formula>0</formula>
    </cfRule>
  </conditionalFormatting>
  <conditionalFormatting sqref="E6">
    <cfRule type="cellIs" dxfId="643" priority="35" operator="equal">
      <formula>0</formula>
    </cfRule>
  </conditionalFormatting>
  <conditionalFormatting sqref="G6">
    <cfRule type="cellIs" dxfId="642" priority="34" operator="equal">
      <formula>0</formula>
    </cfRule>
  </conditionalFormatting>
  <conditionalFormatting sqref="G10">
    <cfRule type="cellIs" dxfId="641" priority="30" operator="equal">
      <formula>0</formula>
    </cfRule>
  </conditionalFormatting>
  <conditionalFormatting sqref="R12:T12">
    <cfRule type="cellIs" dxfId="640" priority="18" operator="equal">
      <formula>0</formula>
    </cfRule>
  </conditionalFormatting>
  <conditionalFormatting sqref="T12">
    <cfRule type="cellIs" dxfId="639" priority="17" operator="equal">
      <formula>0</formula>
    </cfRule>
  </conditionalFormatting>
  <conditionalFormatting sqref="R12">
    <cfRule type="cellIs" dxfId="638" priority="16" operator="equal">
      <formula>0</formula>
    </cfRule>
  </conditionalFormatting>
  <conditionalFormatting sqref="S12">
    <cfRule type="cellIs" dxfId="637" priority="15" operator="equal">
      <formula>0</formula>
    </cfRule>
  </conditionalFormatting>
  <conditionalFormatting sqref="L11">
    <cfRule type="cellIs" dxfId="636" priority="29" operator="equal">
      <formula>0</formula>
    </cfRule>
  </conditionalFormatting>
  <conditionalFormatting sqref="C12">
    <cfRule type="cellIs" dxfId="635" priority="28" operator="equal">
      <formula>0</formula>
    </cfRule>
  </conditionalFormatting>
  <conditionalFormatting sqref="E12">
    <cfRule type="cellIs" dxfId="634" priority="27" operator="equal">
      <formula>0</formula>
    </cfRule>
  </conditionalFormatting>
  <conditionalFormatting sqref="G12">
    <cfRule type="cellIs" dxfId="633" priority="26" operator="equal">
      <formula>0</formula>
    </cfRule>
  </conditionalFormatting>
  <conditionalFormatting sqref="I12">
    <cfRule type="cellIs" dxfId="632" priority="25" operator="equal">
      <formula>0</formula>
    </cfRule>
  </conditionalFormatting>
  <conditionalFormatting sqref="K12">
    <cfRule type="cellIs" dxfId="631" priority="24" operator="equal">
      <formula>0</formula>
    </cfRule>
  </conditionalFormatting>
  <conditionalFormatting sqref="Q12">
    <cfRule type="cellIs" dxfId="630" priority="23" operator="equal">
      <formula>0</formula>
    </cfRule>
  </conditionalFormatting>
  <conditionalFormatting sqref="N12:P12">
    <cfRule type="cellIs" dxfId="629" priority="22" operator="equal">
      <formula>0</formula>
    </cfRule>
  </conditionalFormatting>
  <conditionalFormatting sqref="P12">
    <cfRule type="cellIs" dxfId="628" priority="21" operator="equal">
      <formula>0</formula>
    </cfRule>
  </conditionalFormatting>
  <conditionalFormatting sqref="N12">
    <cfRule type="cellIs" dxfId="627" priority="20" operator="equal">
      <formula>0</formula>
    </cfRule>
  </conditionalFormatting>
  <conditionalFormatting sqref="O12">
    <cfRule type="cellIs" dxfId="626" priority="19" operator="equal">
      <formula>0</formula>
    </cfRule>
  </conditionalFormatting>
  <conditionalFormatting sqref="B4:E4 G4 I4:M4 O4 Q4:R4">
    <cfRule type="cellIs" dxfId="625" priority="14" operator="equal">
      <formula>0</formula>
    </cfRule>
  </conditionalFormatting>
  <conditionalFormatting sqref="K4">
    <cfRule type="cellIs" dxfId="624" priority="13" operator="equal">
      <formula>0</formula>
    </cfRule>
  </conditionalFormatting>
  <conditionalFormatting sqref="M4">
    <cfRule type="cellIs" dxfId="623" priority="12" operator="equal">
      <formula>0</formula>
    </cfRule>
  </conditionalFormatting>
  <conditionalFormatting sqref="O4">
    <cfRule type="cellIs" dxfId="622" priority="11" operator="equal">
      <formula>0</formula>
    </cfRule>
  </conditionalFormatting>
  <conditionalFormatting sqref="Q4">
    <cfRule type="cellIs" dxfId="621" priority="10" operator="equal">
      <formula>0</formula>
    </cfRule>
  </conditionalFormatting>
  <conditionalFormatting sqref="I4">
    <cfRule type="cellIs" dxfId="620" priority="9" operator="equal">
      <formula>0</formula>
    </cfRule>
  </conditionalFormatting>
  <conditionalFormatting sqref="C4">
    <cfRule type="cellIs" dxfId="619" priority="8" operator="equal">
      <formula>0</formula>
    </cfRule>
  </conditionalFormatting>
  <conditionalFormatting sqref="E4">
    <cfRule type="cellIs" dxfId="618" priority="7" operator="equal">
      <formula>0</formula>
    </cfRule>
  </conditionalFormatting>
  <conditionalFormatting sqref="G4">
    <cfRule type="cellIs" dxfId="617" priority="6" operator="equal">
      <formula>0</formula>
    </cfRule>
  </conditionalFormatting>
  <conditionalFormatting sqref="P3 P5 P7 P9">
    <cfRule type="cellIs" dxfId="616" priority="5" operator="equal">
      <formula>0</formula>
    </cfRule>
  </conditionalFormatting>
  <conditionalFormatting sqref="P3">
    <cfRule type="cellIs" dxfId="615" priority="4" operator="equal">
      <formula>0</formula>
    </cfRule>
  </conditionalFormatting>
  <conditionalFormatting sqref="P5">
    <cfRule type="cellIs" dxfId="614" priority="3" operator="equal">
      <formula>0</formula>
    </cfRule>
  </conditionalFormatting>
  <conditionalFormatting sqref="P7">
    <cfRule type="cellIs" dxfId="613" priority="2" operator="equal">
      <formula>0</formula>
    </cfRule>
  </conditionalFormatting>
  <conditionalFormatting sqref="P9">
    <cfRule type="cellIs" dxfId="612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V24" sqref="V24"/>
    </sheetView>
  </sheetViews>
  <sheetFormatPr defaultRowHeight="15" x14ac:dyDescent="0.25"/>
  <cols>
    <col min="1" max="21" width="3.28515625" style="13" customWidth="1"/>
    <col min="22" max="22" width="15.42578125" style="13" customWidth="1"/>
    <col min="23" max="23" width="2" style="13" customWidth="1"/>
    <col min="24" max="24" width="9.140625" style="13"/>
    <col min="25" max="25" width="9.5703125" style="13" customWidth="1"/>
    <col min="26" max="16384" width="9.140625" style="13"/>
  </cols>
  <sheetData>
    <row r="1" spans="1:25" ht="15" customHeight="1" x14ac:dyDescent="0.25">
      <c r="A1" s="12" t="s">
        <v>21</v>
      </c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 t="s">
        <v>57</v>
      </c>
      <c r="W1" s="13" t="s">
        <v>58</v>
      </c>
      <c r="X1" s="13" t="s">
        <v>145</v>
      </c>
      <c r="Y1" s="15" t="str">
        <f>"0xH"&amp;'Game Hex'!Y1&amp;"=128_0xH"&amp;'Game Hex'!AA1&amp;"=128_0xH"&amp;'Game Hex'!Y3&amp;"=128_0xH"&amp;'Game Hex'!AA3&amp;"=128S"</f>
        <v>0xH=128_0xH=128_0xH=128_0xH=128S</v>
      </c>
    </row>
    <row r="2" spans="1:25" ht="15" customHeight="1" x14ac:dyDescent="0.25">
      <c r="A2" s="13">
        <v>0</v>
      </c>
      <c r="B2" s="14"/>
      <c r="C2" s="14"/>
      <c r="D2" s="14"/>
      <c r="E2" s="14"/>
      <c r="F2" s="15" t="str">
        <f>"0xH"&amp;'Game Hex'!F2&amp;"=128_0xH"&amp;'Game Hex'!H2&amp;"=128_0xH"&amp;'Game Hex'!F4&amp;"=128_0xH"&amp;'Game Hex'!H4&amp;"=128S"</f>
        <v>0xH9804=128_0xH9806=128_0xH9844=128_0xH9846=128S</v>
      </c>
      <c r="G2" s="14"/>
      <c r="H2" s="14"/>
      <c r="I2" s="14"/>
      <c r="J2" s="14"/>
      <c r="K2" s="14"/>
      <c r="L2" s="15" t="str">
        <f>"0xH"&amp;'Game Hex'!L2&amp;"=128_0xH"&amp;'Game Hex'!N2&amp;"=128_0xH"&amp;'Game Hex'!L4&amp;"=128_0xH"&amp;'Game Hex'!N4&amp;"=128S"</f>
        <v>0xH980A=128_0xH980C=128_0xH984A=128_0xH984C=128S</v>
      </c>
      <c r="M2" s="14"/>
      <c r="N2" s="14"/>
      <c r="O2" s="14"/>
      <c r="P2" s="14"/>
      <c r="Q2" s="14"/>
      <c r="R2" s="14"/>
      <c r="S2" s="14"/>
      <c r="T2" s="14"/>
      <c r="U2" s="14"/>
      <c r="V2" s="13" t="str">
        <f>CONCATENATE(B2,C2,D2,E2,F2,G2,H2,I2,J2,K2,L2,M2,N2,O2,P2,Q2,R2,S2,T2,U2)</f>
        <v>0xH9804=128_0xH9806=128_0xH9844=128_0xH9846=128S0xH980A=128_0xH980C=128_0xH984A=128_0xH984C=128S</v>
      </c>
      <c r="W2" s="13" t="s">
        <v>58</v>
      </c>
    </row>
    <row r="3" spans="1:25" ht="15" customHeight="1" x14ac:dyDescent="0.25">
      <c r="A3" s="13">
        <v>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3" t="str">
        <f t="shared" ref="V3:V21" si="0">CONCATENATE(B3,C3,D3,E3,F3,G3,H3,I3,J3,K3,L3,M3,N3,O3,P3,Q3,R3,S3,T3,U3)</f>
        <v/>
      </c>
      <c r="W3" s="13" t="s">
        <v>58</v>
      </c>
    </row>
    <row r="4" spans="1:25" ht="15" customHeight="1" x14ac:dyDescent="0.25">
      <c r="A4" s="13">
        <v>2</v>
      </c>
      <c r="B4" s="14"/>
      <c r="C4" s="14"/>
      <c r="D4" s="14"/>
      <c r="E4" s="14"/>
      <c r="F4" s="15" t="str">
        <f>"0xH"&amp;'Game Hex'!F4&amp;"=128_0xH"&amp;'Game Hex'!H4&amp;"=128_0xH"&amp;'Game Hex'!F6&amp;"=128_0xH"&amp;'Game Hex'!H6&amp;"=128S"</f>
        <v>0xH9844=128_0xH9846=128_0xH9884=128_0xH9886=128S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3" t="str">
        <f t="shared" si="0"/>
        <v>0xH9844=128_0xH9846=128_0xH9884=128_0xH9886=128S</v>
      </c>
      <c r="W4" s="13" t="s">
        <v>58</v>
      </c>
    </row>
    <row r="5" spans="1:25" ht="15" customHeight="1" x14ac:dyDescent="0.25">
      <c r="A5" s="13"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3" t="str">
        <f t="shared" si="0"/>
        <v/>
      </c>
      <c r="W5" s="13" t="s">
        <v>58</v>
      </c>
    </row>
    <row r="6" spans="1:25" ht="15" customHeight="1" x14ac:dyDescent="0.25">
      <c r="A6" s="13">
        <v>4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3" t="str">
        <f t="shared" si="0"/>
        <v/>
      </c>
      <c r="W6" s="13" t="s">
        <v>58</v>
      </c>
      <c r="X6" s="13" t="s">
        <v>279</v>
      </c>
      <c r="Y6" s="13" t="s">
        <v>280</v>
      </c>
    </row>
    <row r="7" spans="1:25" ht="15" customHeight="1" x14ac:dyDescent="0.25">
      <c r="A7" s="13">
        <v>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3" t="str">
        <f t="shared" si="0"/>
        <v/>
      </c>
      <c r="W7" s="13" t="s">
        <v>58</v>
      </c>
    </row>
    <row r="8" spans="1:25" ht="15" customHeight="1" x14ac:dyDescent="0.25">
      <c r="A8" s="13">
        <v>6</v>
      </c>
      <c r="B8" s="14"/>
      <c r="C8" s="14"/>
      <c r="D8" s="14"/>
      <c r="E8" s="14"/>
      <c r="F8" s="14"/>
      <c r="G8" s="14"/>
      <c r="H8" s="15" t="str">
        <f>"0xH"&amp;'Game Hex'!H8&amp;"=128_0xH"&amp;'Game Hex'!J8&amp;"=128_0xH"&amp;'Game Hex'!H10&amp;"=128_0xH"&amp;'Game Hex'!J10&amp;"=128S"</f>
        <v>0xH98C6=128_0xH98C8=128_0xH9906=128_0xH9908=128S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3" t="str">
        <f t="shared" si="0"/>
        <v>0xH98C6=128_0xH98C8=128_0xH9906=128_0xH9908=128S</v>
      </c>
      <c r="W8" s="13" t="s">
        <v>58</v>
      </c>
    </row>
    <row r="9" spans="1:25" ht="15" customHeight="1" x14ac:dyDescent="0.25">
      <c r="A9" s="13">
        <v>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3" t="str">
        <f t="shared" si="0"/>
        <v/>
      </c>
      <c r="W9" s="13" t="s">
        <v>58</v>
      </c>
    </row>
    <row r="10" spans="1:25" ht="15" customHeight="1" x14ac:dyDescent="0.25">
      <c r="A10" s="13">
        <v>8</v>
      </c>
      <c r="B10" s="14"/>
      <c r="C10" s="14"/>
      <c r="D10" s="15" t="str">
        <f>"0xH"&amp;'Game Hex'!D10&amp;"=128_0xH"&amp;'Game Hex'!F10&amp;"=128_0xH"&amp;'Game Hex'!D12&amp;"=128_0xH"&amp;'Game Hex'!F12&amp;"=128S"</f>
        <v>0xH9902=128_0xH9904=128_0xH9942=128_0xH9944=128S</v>
      </c>
      <c r="E10" s="14"/>
      <c r="F10" s="14"/>
      <c r="G10" s="14"/>
      <c r="H10" s="14"/>
      <c r="I10" s="14"/>
      <c r="J10" s="14"/>
      <c r="K10" s="14"/>
      <c r="L10" s="15" t="str">
        <f>"0xH"&amp;'Game Hex'!L10&amp;"=128_0xH"&amp;'Game Hex'!N10&amp;"=128_0xH"&amp;'Game Hex'!L12&amp;"=128_0xH"&amp;'Game Hex'!N12&amp;"=128S"</f>
        <v>0xH990A=128_0xH990C=128_0xH994A=128_0xH994C=128S</v>
      </c>
      <c r="M10" s="14"/>
      <c r="N10" s="15" t="str">
        <f>"0xH"&amp;'Game Hex'!N10&amp;"=128_0xH"&amp;'Game Hex'!P10&amp;"=128_0xH"&amp;'Game Hex'!N12&amp;"=128_0xH"&amp;'Game Hex'!P12&amp;"=128S"</f>
        <v>0xH990C=128_0xH990E=128_0xH994C=128_0xH994E=128S</v>
      </c>
      <c r="O10" s="14"/>
      <c r="P10" s="14"/>
      <c r="Q10" s="14"/>
      <c r="R10" s="14"/>
      <c r="S10" s="14"/>
      <c r="T10" s="14"/>
      <c r="U10" s="14"/>
      <c r="V10" s="13" t="str">
        <f t="shared" si="0"/>
        <v>0xH9902=128_0xH9904=128_0xH9942=128_0xH9944=128S0xH990A=128_0xH990C=128_0xH994A=128_0xH994C=128S0xH990C=128_0xH990E=128_0xH994C=128_0xH994E=128S</v>
      </c>
      <c r="W10" s="13" t="s">
        <v>58</v>
      </c>
    </row>
    <row r="11" spans="1:25" ht="15" customHeight="1" x14ac:dyDescent="0.25">
      <c r="A11" s="13">
        <v>9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3" t="str">
        <f t="shared" si="0"/>
        <v/>
      </c>
      <c r="W11" s="13" t="s">
        <v>58</v>
      </c>
    </row>
    <row r="12" spans="1:25" ht="15" customHeight="1" x14ac:dyDescent="0.25">
      <c r="A12" s="13">
        <v>10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3" t="str">
        <f t="shared" si="0"/>
        <v/>
      </c>
      <c r="W12" s="13" t="s">
        <v>58</v>
      </c>
    </row>
    <row r="13" spans="1:25" ht="15" customHeight="1" x14ac:dyDescent="0.25">
      <c r="A13" s="13"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3" t="str">
        <f t="shared" si="0"/>
        <v/>
      </c>
      <c r="W13" s="13" t="s">
        <v>58</v>
      </c>
    </row>
    <row r="14" spans="1:25" ht="15" customHeight="1" x14ac:dyDescent="0.25">
      <c r="A14" s="13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3" t="str">
        <f t="shared" si="0"/>
        <v/>
      </c>
      <c r="W14" s="13" t="s">
        <v>58</v>
      </c>
    </row>
    <row r="15" spans="1:25" ht="15" customHeight="1" x14ac:dyDescent="0.25">
      <c r="A15" s="13">
        <v>13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3" t="str">
        <f t="shared" si="0"/>
        <v/>
      </c>
      <c r="W15" s="13" t="s">
        <v>58</v>
      </c>
    </row>
    <row r="16" spans="1:25" ht="15" customHeight="1" x14ac:dyDescent="0.25">
      <c r="A16" s="13">
        <v>14</v>
      </c>
      <c r="B16" s="15" t="str">
        <f>"0xH"&amp;'Game Hex'!B16&amp;"=128_0xH"&amp;'Game Hex'!D16&amp;"=128_0xH"&amp;'Game Hex'!B18&amp;"=128_0xH"&amp;'Game Hex'!D18&amp;"=128S"</f>
        <v>0xH99C0=128_0xH99C2=128_0xH9A00=128_0xH9A02=128S</v>
      </c>
      <c r="C16" s="14"/>
      <c r="D16" s="14"/>
      <c r="E16" s="14"/>
      <c r="F16" s="14"/>
      <c r="G16" s="14"/>
      <c r="H16" s="15" t="str">
        <f>"0xH"&amp;'Game Hex'!H16&amp;"=128_0xH"&amp;'Game Hex'!J16&amp;"=128_0xH"&amp;'Game Hex'!H18&amp;"=128_0xH"&amp;'Game Hex'!J18&amp;"=128S"</f>
        <v>0xH99C6=128_0xH99C8=128_0xH9A06=128_0xH9A08=128S</v>
      </c>
      <c r="I16" s="14"/>
      <c r="J16" s="14"/>
      <c r="K16" s="14"/>
      <c r="L16" s="14"/>
      <c r="M16" s="14"/>
      <c r="N16" s="15" t="str">
        <f>"0xH"&amp;'Game Hex'!N16&amp;"=128_0xH"&amp;'Game Hex'!P16&amp;"=128_0xH"&amp;'Game Hex'!N18&amp;"=128_0xH"&amp;'Game Hex'!P18&amp;"=128S"</f>
        <v>0xH99CC=128_0xH99CE=128_0xH9A0C=128_0xH9A0E=128S</v>
      </c>
      <c r="O16" s="14"/>
      <c r="P16" s="14"/>
      <c r="Q16" s="14"/>
      <c r="R16" s="14"/>
      <c r="S16" s="14"/>
      <c r="T16" s="14"/>
      <c r="U16" s="14"/>
      <c r="V16" s="13" t="str">
        <f t="shared" si="0"/>
        <v>0xH99C0=128_0xH99C2=128_0xH9A00=128_0xH9A02=128S0xH99C6=128_0xH99C8=128_0xH9A06=128_0xH9A08=128S0xH99CC=128_0xH99CE=128_0xH9A0C=128_0xH9A0E=128S</v>
      </c>
      <c r="W16" s="13" t="s">
        <v>58</v>
      </c>
    </row>
    <row r="17" spans="1:23" ht="15" customHeight="1" x14ac:dyDescent="0.25">
      <c r="A17" s="13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3" t="str">
        <f t="shared" si="0"/>
        <v/>
      </c>
      <c r="W17" s="13" t="s">
        <v>58</v>
      </c>
    </row>
    <row r="18" spans="1:23" ht="15" customHeight="1" x14ac:dyDescent="0.25">
      <c r="A18" s="13">
        <v>16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3" t="str">
        <f t="shared" si="0"/>
        <v/>
      </c>
      <c r="W18" s="13" t="s">
        <v>58</v>
      </c>
    </row>
    <row r="19" spans="1:23" ht="15" customHeight="1" x14ac:dyDescent="0.25">
      <c r="A19" s="13"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3" t="str">
        <f t="shared" si="0"/>
        <v/>
      </c>
      <c r="W19" s="13" t="s">
        <v>58</v>
      </c>
    </row>
    <row r="20" spans="1:23" ht="15" customHeight="1" x14ac:dyDescent="0.25">
      <c r="A20" s="13">
        <v>18</v>
      </c>
      <c r="V20" s="13" t="str">
        <f t="shared" si="0"/>
        <v/>
      </c>
      <c r="W20" s="13" t="s">
        <v>58</v>
      </c>
    </row>
    <row r="21" spans="1:23" ht="15" customHeight="1" x14ac:dyDescent="0.25">
      <c r="A21" s="13">
        <v>19</v>
      </c>
      <c r="V21" s="13" t="str">
        <f t="shared" si="0"/>
        <v/>
      </c>
      <c r="W21" s="13" t="s">
        <v>58</v>
      </c>
    </row>
    <row r="22" spans="1:23" x14ac:dyDescent="0.25">
      <c r="P22" s="13" t="s">
        <v>59</v>
      </c>
      <c r="V22" s="13" t="str">
        <f>CONCATENATE(V2,V3,V4,V5,V6,V7,V8,V9,V10,V11,V12,V13,V14,V15,V16,V17,V18,V19,V20,V21)</f>
        <v>0xH9804=128_0xH9806=128_0xH9844=128_0xH9846=128S0xH980A=128_0xH980C=128_0xH984A=128_0xH984C=128S0xH9844=128_0xH9846=128_0xH9884=128_0xH9886=128S0xH98C6=128_0xH98C8=128_0xH9906=128_0xH9908=128S0xH9902=128_0xH9904=128_0xH9942=128_0xH9944=128S0xH990A=128_0xH990C=128_0xH994A=128_0xH994C=128S0xH990C=128_0xH990E=128_0xH994C=128_0xH994E=128S0xH99C0=128_0xH99C2=128_0xH9A00=128_0xH9A02=128S0xH99C6=128_0xH99C8=128_0xH9A06=128_0xH9A08=128S0xH99CC=128_0xH99CE=128_0xH9A0C=128_0xH9A0E=128S</v>
      </c>
      <c r="W22" s="13" t="s">
        <v>58</v>
      </c>
    </row>
    <row r="23" spans="1:23" x14ac:dyDescent="0.25">
      <c r="P23" s="13" t="s">
        <v>272</v>
      </c>
      <c r="V23" s="13" t="str">
        <f>$Y$6&amp;$V$22</f>
        <v>N:0xNda19=0_P:0xMdaca=0_P:0xHdacc=0S0xH9804=128_0xH9806=128_0xH9844=128_0xH9846=128S0xH980A=128_0xH980C=128_0xH984A=128_0xH984C=128S0xH9844=128_0xH9846=128_0xH9884=128_0xH9886=128S0xH98C6=128_0xH98C8=128_0xH9906=128_0xH9908=128S0xH9902=128_0xH9904=128_0xH9942=128_0xH9944=128S0xH990A=128_0xH990C=128_0xH994A=128_0xH994C=128S0xH990C=128_0xH990E=128_0xH994C=128_0xH994E=128S0xH99C0=128_0xH99C2=128_0xH9A00=128_0xH9A02=128S0xH99C6=128_0xH99C8=128_0xH9A06=128_0xH9A08=128S0xH99CC=128_0xH99CE=128_0xH9A0C=128_0xH9A0E=128S</v>
      </c>
      <c r="W23" s="13" t="s">
        <v>58</v>
      </c>
    </row>
    <row r="24" spans="1:23" x14ac:dyDescent="0.25">
      <c r="P24" s="13" t="s">
        <v>144</v>
      </c>
      <c r="V24" s="13" t="str">
        <f>LEFT(V23,LEN(V23)-1)</f>
        <v>N:0xNda19=0_P:0xMdaca=0_P:0xHdacc=0S0xH9804=128_0xH9806=128_0xH9844=128_0xH9846=128S0xH980A=128_0xH980C=128_0xH984A=128_0xH984C=128S0xH9844=128_0xH9846=128_0xH9884=128_0xH9886=128S0xH98C6=128_0xH98C8=128_0xH9906=128_0xH9908=128S0xH9902=128_0xH9904=128_0xH9942=128_0xH9944=128S0xH990A=128_0xH990C=128_0xH994A=128_0xH994C=128S0xH990C=128_0xH990E=128_0xH994C=128_0xH994E=128S0xH99C0=128_0xH99C2=128_0xH9A00=128_0xH9A02=128S0xH99C6=128_0xH99C8=128_0xH9A06=128_0xH9A08=128S0xH99CC=128_0xH99CE=128_0xH9A0C=128_0xH9A0E=128</v>
      </c>
      <c r="W24" s="13" t="s">
        <v>58</v>
      </c>
    </row>
  </sheetData>
  <sheetProtection sheet="1" objects="1" scenarios="1"/>
  <conditionalFormatting sqref="U2 U4 U6 U8 U10 U12 U14 U16 U18">
    <cfRule type="cellIs" dxfId="611" priority="318" operator="equal">
      <formula>0</formula>
    </cfRule>
  </conditionalFormatting>
  <conditionalFormatting sqref="C2">
    <cfRule type="cellIs" dxfId="610" priority="317" operator="equal">
      <formula>0</formula>
    </cfRule>
  </conditionalFormatting>
  <conditionalFormatting sqref="E2">
    <cfRule type="cellIs" dxfId="609" priority="316" operator="equal">
      <formula>0</formula>
    </cfRule>
  </conditionalFormatting>
  <conditionalFormatting sqref="G2">
    <cfRule type="cellIs" dxfId="608" priority="315" operator="equal">
      <formula>0</formula>
    </cfRule>
  </conditionalFormatting>
  <conditionalFormatting sqref="I2">
    <cfRule type="cellIs" dxfId="607" priority="314" operator="equal">
      <formula>0</formula>
    </cfRule>
  </conditionalFormatting>
  <conditionalFormatting sqref="K2">
    <cfRule type="cellIs" dxfId="606" priority="313" operator="equal">
      <formula>0</formula>
    </cfRule>
  </conditionalFormatting>
  <conditionalFormatting sqref="M2">
    <cfRule type="cellIs" dxfId="605" priority="312" operator="equal">
      <formula>0</formula>
    </cfRule>
  </conditionalFormatting>
  <conditionalFormatting sqref="B3:M3 Q3:S3 U3">
    <cfRule type="cellIs" dxfId="604" priority="311" operator="equal">
      <formula>0</formula>
    </cfRule>
  </conditionalFormatting>
  <conditionalFormatting sqref="B5:M5 Q5:S5 U5">
    <cfRule type="cellIs" dxfId="603" priority="310" operator="equal">
      <formula>0</formula>
    </cfRule>
  </conditionalFormatting>
  <conditionalFormatting sqref="B7:I7 Q7:S7 U7 M7">
    <cfRule type="cellIs" dxfId="602" priority="309" operator="equal">
      <formula>0</formula>
    </cfRule>
  </conditionalFormatting>
  <conditionalFormatting sqref="B9:M9 Q9:S9 U9">
    <cfRule type="cellIs" dxfId="601" priority="308" operator="equal">
      <formula>0</formula>
    </cfRule>
  </conditionalFormatting>
  <conditionalFormatting sqref="B11:K11 Q11:S11 M11 U11">
    <cfRule type="cellIs" dxfId="600" priority="307" operator="equal">
      <formula>0</formula>
    </cfRule>
  </conditionalFormatting>
  <conditionalFormatting sqref="B13:M13 Q13:S13 U13">
    <cfRule type="cellIs" dxfId="599" priority="306" operator="equal">
      <formula>0</formula>
    </cfRule>
  </conditionalFormatting>
  <conditionalFormatting sqref="M15 Q15 U15">
    <cfRule type="cellIs" dxfId="598" priority="305" operator="equal">
      <formula>0</formula>
    </cfRule>
  </conditionalFormatting>
  <conditionalFormatting sqref="C17 K17:S17 I17 G17 E17 U17">
    <cfRule type="cellIs" dxfId="597" priority="304" operator="equal">
      <formula>0</formula>
    </cfRule>
  </conditionalFormatting>
  <conditionalFormatting sqref="B3:U3 B2:E2 G2:K2 B5:U7 B4:E4 G4:U4 M2:U2 B9:U9 B8:G8 I8:U8 B11:U15 B10:C10 E10:K10 M10 O10:U10 B17:U19 C16:G16 I16:M16 O16:U16">
    <cfRule type="cellIs" dxfId="596" priority="303" operator="equal">
      <formula>0</formula>
    </cfRule>
  </conditionalFormatting>
  <conditionalFormatting sqref="B2">
    <cfRule type="cellIs" dxfId="595" priority="301" operator="equal">
      <formula>0</formula>
    </cfRule>
  </conditionalFormatting>
  <conditionalFormatting sqref="R19">
    <cfRule type="cellIs" dxfId="594" priority="263" operator="equal">
      <formula>0</formula>
    </cfRule>
  </conditionalFormatting>
  <conditionalFormatting sqref="S19">
    <cfRule type="cellIs" dxfId="593" priority="262" operator="equal">
      <formula>0</formula>
    </cfRule>
  </conditionalFormatting>
  <conditionalFormatting sqref="N3:P3">
    <cfRule type="cellIs" dxfId="592" priority="261" operator="equal">
      <formula>0</formula>
    </cfRule>
  </conditionalFormatting>
  <conditionalFormatting sqref="N5:P5">
    <cfRule type="cellIs" dxfId="591" priority="260" operator="equal">
      <formula>0</formula>
    </cfRule>
  </conditionalFormatting>
  <conditionalFormatting sqref="N7:P7">
    <cfRule type="cellIs" dxfId="590" priority="259" operator="equal">
      <formula>0</formula>
    </cfRule>
  </conditionalFormatting>
  <conditionalFormatting sqref="N9:P9">
    <cfRule type="cellIs" dxfId="589" priority="258" operator="equal">
      <formula>0</formula>
    </cfRule>
  </conditionalFormatting>
  <conditionalFormatting sqref="N11:P11">
    <cfRule type="cellIs" dxfId="588" priority="257" operator="equal">
      <formula>0</formula>
    </cfRule>
  </conditionalFormatting>
  <conditionalFormatting sqref="N13:P13">
    <cfRule type="cellIs" dxfId="587" priority="256" operator="equal">
      <formula>0</formula>
    </cfRule>
  </conditionalFormatting>
  <conditionalFormatting sqref="N15:P15">
    <cfRule type="cellIs" dxfId="586" priority="255" operator="equal">
      <formula>0</formula>
    </cfRule>
  </conditionalFormatting>
  <conditionalFormatting sqref="P15">
    <cfRule type="cellIs" dxfId="585" priority="251" operator="equal">
      <formula>0</formula>
    </cfRule>
  </conditionalFormatting>
  <conditionalFormatting sqref="N15">
    <cfRule type="cellIs" dxfId="584" priority="248" operator="equal">
      <formula>0</formula>
    </cfRule>
  </conditionalFormatting>
  <conditionalFormatting sqref="O15">
    <cfRule type="cellIs" dxfId="583" priority="247" operator="equal">
      <formula>0</formula>
    </cfRule>
  </conditionalFormatting>
  <conditionalFormatting sqref="R15:S15">
    <cfRule type="cellIs" dxfId="582" priority="246" operator="equal">
      <formula>0</formula>
    </cfRule>
  </conditionalFormatting>
  <conditionalFormatting sqref="R15">
    <cfRule type="cellIs" dxfId="581" priority="239" operator="equal">
      <formula>0</formula>
    </cfRule>
  </conditionalFormatting>
  <conditionalFormatting sqref="S15">
    <cfRule type="cellIs" dxfId="580" priority="238" operator="equal">
      <formula>0</formula>
    </cfRule>
  </conditionalFormatting>
  <conditionalFormatting sqref="N19:P19">
    <cfRule type="cellIs" dxfId="579" priority="237" operator="equal">
      <formula>0</formula>
    </cfRule>
  </conditionalFormatting>
  <conditionalFormatting sqref="P19">
    <cfRule type="cellIs" dxfId="578" priority="233" operator="equal">
      <formula>0</formula>
    </cfRule>
  </conditionalFormatting>
  <conditionalFormatting sqref="N19">
    <cfRule type="cellIs" dxfId="577" priority="230" operator="equal">
      <formula>0</formula>
    </cfRule>
  </conditionalFormatting>
  <conditionalFormatting sqref="O19">
    <cfRule type="cellIs" dxfId="576" priority="229" operator="equal">
      <formula>0</formula>
    </cfRule>
  </conditionalFormatting>
  <conditionalFormatting sqref="C15 K15:L15 I15 G15 E15">
    <cfRule type="cellIs" dxfId="575" priority="228" operator="equal">
      <formula>0</formula>
    </cfRule>
  </conditionalFormatting>
  <conditionalFormatting sqref="J17">
    <cfRule type="cellIs" dxfId="574" priority="217" operator="equal">
      <formula>0</formula>
    </cfRule>
  </conditionalFormatting>
  <conditionalFormatting sqref="J19">
    <cfRule type="cellIs" dxfId="573" priority="216" operator="equal">
      <formula>0</formula>
    </cfRule>
  </conditionalFormatting>
  <conditionalFormatting sqref="J15">
    <cfRule type="cellIs" dxfId="572" priority="215" operator="equal">
      <formula>0</formula>
    </cfRule>
  </conditionalFormatting>
  <conditionalFormatting sqref="H17">
    <cfRule type="cellIs" dxfId="571" priority="214" operator="equal">
      <formula>0</formula>
    </cfRule>
  </conditionalFormatting>
  <conditionalFormatting sqref="H19">
    <cfRule type="cellIs" dxfId="570" priority="213" operator="equal">
      <formula>0</formula>
    </cfRule>
  </conditionalFormatting>
  <conditionalFormatting sqref="H15">
    <cfRule type="cellIs" dxfId="569" priority="212" operator="equal">
      <formula>0</formula>
    </cfRule>
  </conditionalFormatting>
  <conditionalFormatting sqref="F17">
    <cfRule type="cellIs" dxfId="568" priority="211" operator="equal">
      <formula>0</formula>
    </cfRule>
  </conditionalFormatting>
  <conditionalFormatting sqref="F19">
    <cfRule type="cellIs" dxfId="567" priority="210" operator="equal">
      <formula>0</formula>
    </cfRule>
  </conditionalFormatting>
  <conditionalFormatting sqref="F15">
    <cfRule type="cellIs" dxfId="566" priority="209" operator="equal">
      <formula>0</formula>
    </cfRule>
  </conditionalFormatting>
  <conditionalFormatting sqref="D17">
    <cfRule type="cellIs" dxfId="565" priority="208" operator="equal">
      <formula>0</formula>
    </cfRule>
  </conditionalFormatting>
  <conditionalFormatting sqref="D19">
    <cfRule type="cellIs" dxfId="564" priority="207" operator="equal">
      <formula>0</formula>
    </cfRule>
  </conditionalFormatting>
  <conditionalFormatting sqref="D15">
    <cfRule type="cellIs" dxfId="563" priority="206" operator="equal">
      <formula>0</formula>
    </cfRule>
  </conditionalFormatting>
  <conditionalFormatting sqref="B17">
    <cfRule type="cellIs" dxfId="562" priority="205" operator="equal">
      <formula>0</formula>
    </cfRule>
  </conditionalFormatting>
  <conditionalFormatting sqref="B19">
    <cfRule type="cellIs" dxfId="561" priority="204" operator="equal">
      <formula>0</formula>
    </cfRule>
  </conditionalFormatting>
  <conditionalFormatting sqref="B15">
    <cfRule type="cellIs" dxfId="560" priority="203" operator="equal">
      <formula>0</formula>
    </cfRule>
  </conditionalFormatting>
  <conditionalFormatting sqref="O2">
    <cfRule type="cellIs" dxfId="559" priority="202" operator="equal">
      <formula>0</formula>
    </cfRule>
  </conditionalFormatting>
  <conditionalFormatting sqref="Q2">
    <cfRule type="cellIs" dxfId="558" priority="201" operator="equal">
      <formula>0</formula>
    </cfRule>
  </conditionalFormatting>
  <conditionalFormatting sqref="S2">
    <cfRule type="cellIs" dxfId="557" priority="200" operator="equal">
      <formula>0</formula>
    </cfRule>
  </conditionalFormatting>
  <conditionalFormatting sqref="S4">
    <cfRule type="cellIs" dxfId="556" priority="197" operator="equal">
      <formula>0</formula>
    </cfRule>
  </conditionalFormatting>
  <conditionalFormatting sqref="C4">
    <cfRule type="cellIs" dxfId="555" priority="184" operator="equal">
      <formula>0</formula>
    </cfRule>
  </conditionalFormatting>
  <conditionalFormatting sqref="L11">
    <cfRule type="cellIs" dxfId="554" priority="169" operator="equal">
      <formula>0</formula>
    </cfRule>
  </conditionalFormatting>
  <conditionalFormatting sqref="I6">
    <cfRule type="cellIs" dxfId="553" priority="168" operator="equal">
      <formula>0</formula>
    </cfRule>
  </conditionalFormatting>
  <conditionalFormatting sqref="M6">
    <cfRule type="cellIs" dxfId="552" priority="166" operator="equal">
      <formula>0</formula>
    </cfRule>
  </conditionalFormatting>
  <conditionalFormatting sqref="S6">
    <cfRule type="cellIs" dxfId="551" priority="163" operator="equal">
      <formula>0</formula>
    </cfRule>
  </conditionalFormatting>
  <conditionalFormatting sqref="I8">
    <cfRule type="cellIs" dxfId="550" priority="159" operator="equal">
      <formula>0</formula>
    </cfRule>
  </conditionalFormatting>
  <conditionalFormatting sqref="M8">
    <cfRule type="cellIs" dxfId="549" priority="157" operator="equal">
      <formula>0</formula>
    </cfRule>
  </conditionalFormatting>
  <conditionalFormatting sqref="S8">
    <cfRule type="cellIs" dxfId="548" priority="154" operator="equal">
      <formula>0</formula>
    </cfRule>
  </conditionalFormatting>
  <conditionalFormatting sqref="S10">
    <cfRule type="cellIs" dxfId="547" priority="143" operator="equal">
      <formula>0</formula>
    </cfRule>
  </conditionalFormatting>
  <conditionalFormatting sqref="S12">
    <cfRule type="cellIs" dxfId="546" priority="134" operator="equal">
      <formula>0</formula>
    </cfRule>
  </conditionalFormatting>
  <conditionalFormatting sqref="S14">
    <cfRule type="cellIs" dxfId="545" priority="125" operator="equal">
      <formula>0</formula>
    </cfRule>
  </conditionalFormatting>
  <conditionalFormatting sqref="S16">
    <cfRule type="cellIs" dxfId="544" priority="116" operator="equal">
      <formula>0</formula>
    </cfRule>
  </conditionalFormatting>
  <conditionalFormatting sqref="Q18">
    <cfRule type="cellIs" dxfId="543" priority="108" operator="equal">
      <formula>0</formula>
    </cfRule>
  </conditionalFormatting>
  <conditionalFormatting sqref="S18">
    <cfRule type="cellIs" dxfId="542" priority="107" operator="equal">
      <formula>0</formula>
    </cfRule>
  </conditionalFormatting>
  <conditionalFormatting sqref="T2 T4 T6 T8 T10 T12 T14 T16 T18">
    <cfRule type="cellIs" dxfId="541" priority="90" operator="equal">
      <formula>0</formula>
    </cfRule>
  </conditionalFormatting>
  <conditionalFormatting sqref="T3">
    <cfRule type="cellIs" dxfId="540" priority="89" operator="equal">
      <formula>0</formula>
    </cfRule>
  </conditionalFormatting>
  <conditionalFormatting sqref="T5">
    <cfRule type="cellIs" dxfId="539" priority="88" operator="equal">
      <formula>0</formula>
    </cfRule>
  </conditionalFormatting>
  <conditionalFormatting sqref="T7">
    <cfRule type="cellIs" dxfId="538" priority="87" operator="equal">
      <formula>0</formula>
    </cfRule>
  </conditionalFormatting>
  <conditionalFormatting sqref="T9">
    <cfRule type="cellIs" dxfId="537" priority="86" operator="equal">
      <formula>0</formula>
    </cfRule>
  </conditionalFormatting>
  <conditionalFormatting sqref="T11">
    <cfRule type="cellIs" dxfId="536" priority="85" operator="equal">
      <formula>0</formula>
    </cfRule>
  </conditionalFormatting>
  <conditionalFormatting sqref="T13">
    <cfRule type="cellIs" dxfId="535" priority="84" operator="equal">
      <formula>0</formula>
    </cfRule>
  </conditionalFormatting>
  <conditionalFormatting sqref="T15">
    <cfRule type="cellIs" dxfId="534" priority="83" operator="equal">
      <formula>0</formula>
    </cfRule>
  </conditionalFormatting>
  <conditionalFormatting sqref="T17">
    <cfRule type="cellIs" dxfId="533" priority="82" operator="equal">
      <formula>0</formula>
    </cfRule>
  </conditionalFormatting>
  <conditionalFormatting sqref="T19">
    <cfRule type="cellIs" dxfId="532" priority="81" operator="equal">
      <formula>0</formula>
    </cfRule>
  </conditionalFormatting>
  <conditionalFormatting sqref="R18">
    <cfRule type="cellIs" dxfId="531" priority="78" operator="equal">
      <formula>0</formula>
    </cfRule>
  </conditionalFormatting>
  <conditionalFormatting sqref="L6 L8">
    <cfRule type="cellIs" dxfId="530" priority="77" operator="equal">
      <formula>0</formula>
    </cfRule>
  </conditionalFormatting>
  <conditionalFormatting sqref="J7 L7">
    <cfRule type="cellIs" dxfId="529" priority="76" operator="equal">
      <formula>0</formula>
    </cfRule>
  </conditionalFormatting>
  <conditionalFormatting sqref="J6">
    <cfRule type="cellIs" dxfId="528" priority="75" operator="equal">
      <formula>0</formula>
    </cfRule>
  </conditionalFormatting>
  <conditionalFormatting sqref="J8">
    <cfRule type="cellIs" dxfId="527" priority="74" operator="equal">
      <formula>0</formula>
    </cfRule>
  </conditionalFormatting>
  <conditionalFormatting sqref="K6 K8">
    <cfRule type="cellIs" dxfId="526" priority="73" operator="equal">
      <formula>0</formula>
    </cfRule>
  </conditionalFormatting>
  <conditionalFormatting sqref="K7">
    <cfRule type="cellIs" dxfId="525" priority="72" operator="equal">
      <formula>0</formula>
    </cfRule>
  </conditionalFormatting>
  <conditionalFormatting sqref="E4">
    <cfRule type="cellIs" dxfId="524" priority="71" operator="equal">
      <formula>0</formula>
    </cfRule>
  </conditionalFormatting>
  <conditionalFormatting sqref="G4">
    <cfRule type="cellIs" dxfId="523" priority="70" operator="equal">
      <formula>0</formula>
    </cfRule>
  </conditionalFormatting>
  <conditionalFormatting sqref="I4">
    <cfRule type="cellIs" dxfId="522" priority="69" operator="equal">
      <formula>0</formula>
    </cfRule>
  </conditionalFormatting>
  <conditionalFormatting sqref="K4">
    <cfRule type="cellIs" dxfId="521" priority="68" operator="equal">
      <formula>0</formula>
    </cfRule>
  </conditionalFormatting>
  <conditionalFormatting sqref="M4">
    <cfRule type="cellIs" dxfId="520" priority="67" operator="equal">
      <formula>0</formula>
    </cfRule>
  </conditionalFormatting>
  <conditionalFormatting sqref="O4">
    <cfRule type="cellIs" dxfId="519" priority="66" operator="equal">
      <formula>0</formula>
    </cfRule>
  </conditionalFormatting>
  <conditionalFormatting sqref="Q4">
    <cfRule type="cellIs" dxfId="518" priority="65" operator="equal">
      <formula>0</formula>
    </cfRule>
  </conditionalFormatting>
  <conditionalFormatting sqref="C10">
    <cfRule type="cellIs" dxfId="517" priority="64" operator="equal">
      <formula>0</formula>
    </cfRule>
  </conditionalFormatting>
  <conditionalFormatting sqref="E10">
    <cfRule type="cellIs" dxfId="516" priority="63" operator="equal">
      <formula>0</formula>
    </cfRule>
  </conditionalFormatting>
  <conditionalFormatting sqref="G10">
    <cfRule type="cellIs" dxfId="515" priority="62" operator="equal">
      <formula>0</formula>
    </cfRule>
  </conditionalFormatting>
  <conditionalFormatting sqref="I10">
    <cfRule type="cellIs" dxfId="514" priority="61" operator="equal">
      <formula>0</formula>
    </cfRule>
  </conditionalFormatting>
  <conditionalFormatting sqref="K10">
    <cfRule type="cellIs" dxfId="513" priority="60" operator="equal">
      <formula>0</formula>
    </cfRule>
  </conditionalFormatting>
  <conditionalFormatting sqref="M10">
    <cfRule type="cellIs" dxfId="512" priority="59" operator="equal">
      <formula>0</formula>
    </cfRule>
  </conditionalFormatting>
  <conditionalFormatting sqref="O10">
    <cfRule type="cellIs" dxfId="511" priority="58" operator="equal">
      <formula>0</formula>
    </cfRule>
  </conditionalFormatting>
  <conditionalFormatting sqref="Q10">
    <cfRule type="cellIs" dxfId="510" priority="57" operator="equal">
      <formula>0</formula>
    </cfRule>
  </conditionalFormatting>
  <conditionalFormatting sqref="C12">
    <cfRule type="cellIs" dxfId="509" priority="56" operator="equal">
      <formula>0</formula>
    </cfRule>
  </conditionalFormatting>
  <conditionalFormatting sqref="E12">
    <cfRule type="cellIs" dxfId="508" priority="55" operator="equal">
      <formula>0</formula>
    </cfRule>
  </conditionalFormatting>
  <conditionalFormatting sqref="G12">
    <cfRule type="cellIs" dxfId="507" priority="54" operator="equal">
      <formula>0</formula>
    </cfRule>
  </conditionalFormatting>
  <conditionalFormatting sqref="I12">
    <cfRule type="cellIs" dxfId="506" priority="53" operator="equal">
      <formula>0</formula>
    </cfRule>
  </conditionalFormatting>
  <conditionalFormatting sqref="K12">
    <cfRule type="cellIs" dxfId="505" priority="52" operator="equal">
      <formula>0</formula>
    </cfRule>
  </conditionalFormatting>
  <conditionalFormatting sqref="M12">
    <cfRule type="cellIs" dxfId="504" priority="51" operator="equal">
      <formula>0</formula>
    </cfRule>
  </conditionalFormatting>
  <conditionalFormatting sqref="O12">
    <cfRule type="cellIs" dxfId="503" priority="50" operator="equal">
      <formula>0</formula>
    </cfRule>
  </conditionalFormatting>
  <conditionalFormatting sqref="Q12">
    <cfRule type="cellIs" dxfId="502" priority="49" operator="equal">
      <formula>0</formula>
    </cfRule>
  </conditionalFormatting>
  <conditionalFormatting sqref="C14">
    <cfRule type="cellIs" dxfId="501" priority="48" operator="equal">
      <formula>0</formula>
    </cfRule>
  </conditionalFormatting>
  <conditionalFormatting sqref="E14">
    <cfRule type="cellIs" dxfId="500" priority="47" operator="equal">
      <formula>0</formula>
    </cfRule>
  </conditionalFormatting>
  <conditionalFormatting sqref="G14">
    <cfRule type="cellIs" dxfId="499" priority="46" operator="equal">
      <formula>0</formula>
    </cfRule>
  </conditionalFormatting>
  <conditionalFormatting sqref="I14">
    <cfRule type="cellIs" dxfId="498" priority="45" operator="equal">
      <formula>0</formula>
    </cfRule>
  </conditionalFormatting>
  <conditionalFormatting sqref="K14">
    <cfRule type="cellIs" dxfId="497" priority="44" operator="equal">
      <formula>0</formula>
    </cfRule>
  </conditionalFormatting>
  <conditionalFormatting sqref="M14">
    <cfRule type="cellIs" dxfId="496" priority="43" operator="equal">
      <formula>0</formula>
    </cfRule>
  </conditionalFormatting>
  <conditionalFormatting sqref="O14">
    <cfRule type="cellIs" dxfId="495" priority="42" operator="equal">
      <formula>0</formula>
    </cfRule>
  </conditionalFormatting>
  <conditionalFormatting sqref="Q14">
    <cfRule type="cellIs" dxfId="494" priority="41" operator="equal">
      <formula>0</formula>
    </cfRule>
  </conditionalFormatting>
  <conditionalFormatting sqref="C16">
    <cfRule type="cellIs" dxfId="493" priority="40" operator="equal">
      <formula>0</formula>
    </cfRule>
  </conditionalFormatting>
  <conditionalFormatting sqref="E16">
    <cfRule type="cellIs" dxfId="492" priority="39" operator="equal">
      <formula>0</formula>
    </cfRule>
  </conditionalFormatting>
  <conditionalFormatting sqref="G16">
    <cfRule type="cellIs" dxfId="491" priority="38" operator="equal">
      <formula>0</formula>
    </cfRule>
  </conditionalFormatting>
  <conditionalFormatting sqref="I16">
    <cfRule type="cellIs" dxfId="490" priority="37" operator="equal">
      <formula>0</formula>
    </cfRule>
  </conditionalFormatting>
  <conditionalFormatting sqref="K16">
    <cfRule type="cellIs" dxfId="489" priority="36" operator="equal">
      <formula>0</formula>
    </cfRule>
  </conditionalFormatting>
  <conditionalFormatting sqref="M16">
    <cfRule type="cellIs" dxfId="488" priority="35" operator="equal">
      <formula>0</formula>
    </cfRule>
  </conditionalFormatting>
  <conditionalFormatting sqref="O16">
    <cfRule type="cellIs" dxfId="487" priority="34" operator="equal">
      <formula>0</formula>
    </cfRule>
  </conditionalFormatting>
  <conditionalFormatting sqref="Q16">
    <cfRule type="cellIs" dxfId="486" priority="33" operator="equal">
      <formula>0</formula>
    </cfRule>
  </conditionalFormatting>
  <conditionalFormatting sqref="C8">
    <cfRule type="cellIs" dxfId="485" priority="22" operator="equal">
      <formula>0</formula>
    </cfRule>
  </conditionalFormatting>
  <conditionalFormatting sqref="E8">
    <cfRule type="cellIs" dxfId="484" priority="21" operator="equal">
      <formula>0</formula>
    </cfRule>
  </conditionalFormatting>
  <conditionalFormatting sqref="G18">
    <cfRule type="cellIs" dxfId="483" priority="30" operator="equal">
      <formula>0</formula>
    </cfRule>
  </conditionalFormatting>
  <conditionalFormatting sqref="E6">
    <cfRule type="cellIs" dxfId="482" priority="24" operator="equal">
      <formula>0</formula>
    </cfRule>
  </conditionalFormatting>
  <conditionalFormatting sqref="G6">
    <cfRule type="cellIs" dxfId="481" priority="23" operator="equal">
      <formula>0</formula>
    </cfRule>
  </conditionalFormatting>
  <conditionalFormatting sqref="M18">
    <cfRule type="cellIs" dxfId="480" priority="27" operator="equal">
      <formula>0</formula>
    </cfRule>
  </conditionalFormatting>
  <conditionalFormatting sqref="O18">
    <cfRule type="cellIs" dxfId="479" priority="26" operator="equal">
      <formula>0</formula>
    </cfRule>
  </conditionalFormatting>
  <conditionalFormatting sqref="C6">
    <cfRule type="cellIs" dxfId="478" priority="25" operator="equal">
      <formula>0</formula>
    </cfRule>
  </conditionalFormatting>
  <conditionalFormatting sqref="G8">
    <cfRule type="cellIs" dxfId="477" priority="20" operator="equal">
      <formula>0</formula>
    </cfRule>
  </conditionalFormatting>
  <conditionalFormatting sqref="O6">
    <cfRule type="cellIs" dxfId="476" priority="17" operator="equal">
      <formula>0</formula>
    </cfRule>
  </conditionalFormatting>
  <conditionalFormatting sqref="Q6">
    <cfRule type="cellIs" dxfId="475" priority="16" operator="equal">
      <formula>0</formula>
    </cfRule>
  </conditionalFormatting>
  <conditionalFormatting sqref="O8">
    <cfRule type="cellIs" dxfId="474" priority="15" operator="equal">
      <formula>0</formula>
    </cfRule>
  </conditionalFormatting>
  <conditionalFormatting sqref="Q8">
    <cfRule type="cellIs" dxfId="473" priority="14" operator="equal">
      <formula>0</formula>
    </cfRule>
  </conditionalFormatting>
  <conditionalFormatting sqref="R16">
    <cfRule type="cellIs" dxfId="472" priority="13" operator="equal">
      <formula>0</formula>
    </cfRule>
  </conditionalFormatting>
  <conditionalFormatting sqref="P18">
    <cfRule type="cellIs" dxfId="471" priority="12" operator="equal">
      <formula>0</formula>
    </cfRule>
  </conditionalFormatting>
  <conditionalFormatting sqref="N18">
    <cfRule type="cellIs" dxfId="470" priority="11" operator="equal">
      <formula>0</formula>
    </cfRule>
  </conditionalFormatting>
  <conditionalFormatting sqref="D18">
    <cfRule type="cellIs" dxfId="469" priority="10" operator="equal">
      <formula>0</formula>
    </cfRule>
  </conditionalFormatting>
  <conditionalFormatting sqref="F18">
    <cfRule type="cellIs" dxfId="468" priority="9" operator="equal">
      <formula>0</formula>
    </cfRule>
  </conditionalFormatting>
  <conditionalFormatting sqref="E18">
    <cfRule type="cellIs" dxfId="467" priority="8" operator="equal">
      <formula>0</formula>
    </cfRule>
  </conditionalFormatting>
  <conditionalFormatting sqref="B18">
    <cfRule type="cellIs" dxfId="466" priority="7" operator="equal">
      <formula>0</formula>
    </cfRule>
  </conditionalFormatting>
  <conditionalFormatting sqref="C18">
    <cfRule type="cellIs" dxfId="465" priority="6" operator="equal">
      <formula>0</formula>
    </cfRule>
  </conditionalFormatting>
  <conditionalFormatting sqref="J18">
    <cfRule type="cellIs" dxfId="464" priority="5" operator="equal">
      <formula>0</formula>
    </cfRule>
  </conditionalFormatting>
  <conditionalFormatting sqref="L18">
    <cfRule type="cellIs" dxfId="463" priority="4" operator="equal">
      <formula>0</formula>
    </cfRule>
  </conditionalFormatting>
  <conditionalFormatting sqref="K18">
    <cfRule type="cellIs" dxfId="462" priority="3" operator="equal">
      <formula>0</formula>
    </cfRule>
  </conditionalFormatting>
  <conditionalFormatting sqref="H18">
    <cfRule type="cellIs" dxfId="461" priority="2" operator="equal">
      <formula>0</formula>
    </cfRule>
  </conditionalFormatting>
  <conditionalFormatting sqref="I18">
    <cfRule type="cellIs" dxfId="46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Y6" sqref="A1:Y24"/>
    </sheetView>
  </sheetViews>
  <sheetFormatPr defaultRowHeight="15" x14ac:dyDescent="0.25"/>
  <cols>
    <col min="1" max="21" width="3.28515625" style="13" customWidth="1"/>
    <col min="22" max="22" width="15.42578125" style="13" customWidth="1"/>
    <col min="23" max="23" width="2" style="13" customWidth="1"/>
    <col min="24" max="24" width="9.140625" style="13"/>
    <col min="25" max="25" width="9.5703125" style="13" customWidth="1"/>
    <col min="26" max="16384" width="9.140625" style="13"/>
  </cols>
  <sheetData>
    <row r="1" spans="1:25" ht="15" customHeight="1" x14ac:dyDescent="0.25">
      <c r="A1" s="12" t="s">
        <v>21</v>
      </c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 t="s">
        <v>57</v>
      </c>
      <c r="W1" s="13" t="s">
        <v>58</v>
      </c>
    </row>
    <row r="2" spans="1:25" ht="15" customHeight="1" x14ac:dyDescent="0.25">
      <c r="A2" s="13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3" t="str">
        <f>CONCATENATE(B2,C2,D2,E2,F2,G2,H2,I2,J2,K2,L2,M2,N2,O2,P2,Q2,R2,S2,T2,U2)</f>
        <v/>
      </c>
      <c r="W2" s="13" t="s">
        <v>58</v>
      </c>
    </row>
    <row r="3" spans="1:25" ht="15" customHeight="1" x14ac:dyDescent="0.25">
      <c r="A3" s="13">
        <v>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3" t="str">
        <f t="shared" ref="V3:V21" si="0">CONCATENATE(B3,C3,D3,E3,F3,G3,H3,I3,J3,K3,L3,M3,N3,O3,P3,Q3,R3,S3,T3,U3)</f>
        <v/>
      </c>
      <c r="W3" s="13" t="s">
        <v>58</v>
      </c>
      <c r="X3" s="13" t="s">
        <v>146</v>
      </c>
      <c r="Y3" s="17" t="str">
        <f>"0xH"&amp;'Game Hex'!Y3&amp;"=128_0xH"&amp;'Game Hex'!Y1&amp;"=128_0xH"&amp;'Game Hex'!AA3&amp;"=128_0xH"&amp;'Game Hex'!Y5&amp;"=128_0xH"&amp;'Game Hex'!W3&amp;"=128S"</f>
        <v>0xH=128_0xH=128_0xH=128_0xH=128_0xH=128S</v>
      </c>
    </row>
    <row r="4" spans="1:25" ht="15" customHeight="1" x14ac:dyDescent="0.25">
      <c r="A4" s="13">
        <v>2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3" t="str">
        <f t="shared" si="0"/>
        <v/>
      </c>
      <c r="W4" s="13" t="s">
        <v>58</v>
      </c>
    </row>
    <row r="5" spans="1:25" ht="15" customHeight="1" x14ac:dyDescent="0.25">
      <c r="A5" s="13"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3" t="str">
        <f t="shared" si="0"/>
        <v/>
      </c>
      <c r="W5" s="13" t="s">
        <v>58</v>
      </c>
    </row>
    <row r="6" spans="1:25" ht="15" customHeight="1" x14ac:dyDescent="0.25">
      <c r="A6" s="13">
        <v>4</v>
      </c>
      <c r="B6" s="14"/>
      <c r="C6" s="14"/>
      <c r="D6" s="14"/>
      <c r="E6" s="14"/>
      <c r="F6" s="14"/>
      <c r="G6" s="14"/>
      <c r="H6" s="17" t="str">
        <f>"0xH"&amp;'Game Hex'!H6&amp;"=128_0xH"&amp;'Game Hex'!H4&amp;"=128_0xH"&amp;'Game Hex'!J6&amp;"=128_0xH"&amp;'Game Hex'!H8&amp;"=128_0xH"&amp;'Game Hex'!F6&amp;"=128S"</f>
        <v>0xH9886=128_0xH9846=128_0xH9888=128_0xH98C6=128_0xH9884=128S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3" t="str">
        <f t="shared" si="0"/>
        <v>0xH9886=128_0xH9846=128_0xH9888=128_0xH98C6=128_0xH9884=128S</v>
      </c>
      <c r="W6" s="13" t="s">
        <v>58</v>
      </c>
      <c r="X6" s="13" t="s">
        <v>279</v>
      </c>
      <c r="Y6" s="13" t="s">
        <v>280</v>
      </c>
    </row>
    <row r="7" spans="1:25" ht="15" customHeight="1" x14ac:dyDescent="0.25">
      <c r="A7" s="13">
        <v>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3" t="str">
        <f t="shared" si="0"/>
        <v/>
      </c>
      <c r="W7" s="13" t="s">
        <v>58</v>
      </c>
    </row>
    <row r="8" spans="1:25" ht="15" customHeight="1" x14ac:dyDescent="0.25">
      <c r="A8" s="13">
        <v>6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3" t="str">
        <f t="shared" si="0"/>
        <v/>
      </c>
      <c r="W8" s="13" t="s">
        <v>58</v>
      </c>
    </row>
    <row r="9" spans="1:25" ht="15" customHeight="1" x14ac:dyDescent="0.25">
      <c r="A9" s="13">
        <v>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3" t="str">
        <f t="shared" si="0"/>
        <v/>
      </c>
      <c r="W9" s="13" t="s">
        <v>58</v>
      </c>
    </row>
    <row r="10" spans="1:25" ht="15" customHeight="1" x14ac:dyDescent="0.25">
      <c r="A10" s="13">
        <v>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7" t="str">
        <f>"0xH"&amp;'Game Hex'!P10&amp;"=128_0xH"&amp;'Game Hex'!P8&amp;"=128_0xH"&amp;'Game Hex'!R10&amp;"=128_0xH"&amp;'Game Hex'!P12&amp;"=128_0xH"&amp;'Game Hex'!N10&amp;"=128S"</f>
        <v>0xH990E=128_0xH98CE=128_0xH9910=128_0xH994E=128_0xH990C=128S</v>
      </c>
      <c r="Q10" s="14"/>
      <c r="R10" s="14"/>
      <c r="S10" s="14"/>
      <c r="T10" s="14"/>
      <c r="U10" s="14"/>
      <c r="V10" s="13" t="str">
        <f t="shared" si="0"/>
        <v>0xH990E=128_0xH98CE=128_0xH9910=128_0xH994E=128_0xH990C=128S</v>
      </c>
      <c r="W10" s="13" t="s">
        <v>58</v>
      </c>
    </row>
    <row r="11" spans="1:25" ht="15" customHeight="1" x14ac:dyDescent="0.25">
      <c r="A11" s="13">
        <v>9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3" t="str">
        <f t="shared" si="0"/>
        <v/>
      </c>
      <c r="W11" s="13" t="s">
        <v>58</v>
      </c>
    </row>
    <row r="12" spans="1:25" ht="15" customHeight="1" x14ac:dyDescent="0.25">
      <c r="A12" s="13">
        <v>10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3" t="str">
        <f t="shared" si="0"/>
        <v/>
      </c>
      <c r="W12" s="13" t="s">
        <v>58</v>
      </c>
    </row>
    <row r="13" spans="1:25" ht="15" customHeight="1" x14ac:dyDescent="0.25">
      <c r="A13" s="13"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3" t="str">
        <f t="shared" si="0"/>
        <v/>
      </c>
      <c r="W13" s="13" t="s">
        <v>58</v>
      </c>
    </row>
    <row r="14" spans="1:25" ht="15" customHeight="1" x14ac:dyDescent="0.25">
      <c r="A14" s="13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3" t="str">
        <f t="shared" si="0"/>
        <v/>
      </c>
      <c r="W14" s="13" t="s">
        <v>58</v>
      </c>
    </row>
    <row r="15" spans="1:25" ht="15" customHeight="1" x14ac:dyDescent="0.25">
      <c r="A15" s="13">
        <v>13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3" t="str">
        <f t="shared" si="0"/>
        <v/>
      </c>
      <c r="W15" s="13" t="s">
        <v>58</v>
      </c>
    </row>
    <row r="16" spans="1:25" ht="15" customHeight="1" x14ac:dyDescent="0.25">
      <c r="A16" s="13">
        <v>14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3" t="str">
        <f t="shared" si="0"/>
        <v/>
      </c>
      <c r="W16" s="13" t="s">
        <v>58</v>
      </c>
    </row>
    <row r="17" spans="1:23" ht="15" customHeight="1" x14ac:dyDescent="0.25">
      <c r="A17" s="13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3" t="str">
        <f t="shared" si="0"/>
        <v/>
      </c>
      <c r="W17" s="13" t="s">
        <v>58</v>
      </c>
    </row>
    <row r="18" spans="1:23" ht="15" customHeight="1" x14ac:dyDescent="0.25">
      <c r="A18" s="13">
        <v>16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3" t="str">
        <f t="shared" si="0"/>
        <v/>
      </c>
      <c r="W18" s="13" t="s">
        <v>58</v>
      </c>
    </row>
    <row r="19" spans="1:23" ht="15" customHeight="1" x14ac:dyDescent="0.25">
      <c r="A19" s="13"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3" t="str">
        <f t="shared" si="0"/>
        <v/>
      </c>
      <c r="W19" s="13" t="s">
        <v>58</v>
      </c>
    </row>
    <row r="20" spans="1:23" ht="15" customHeight="1" x14ac:dyDescent="0.25">
      <c r="A20" s="13">
        <v>18</v>
      </c>
      <c r="V20" s="13" t="str">
        <f t="shared" si="0"/>
        <v/>
      </c>
      <c r="W20" s="13" t="s">
        <v>58</v>
      </c>
    </row>
    <row r="21" spans="1:23" ht="15" customHeight="1" x14ac:dyDescent="0.25">
      <c r="A21" s="13">
        <v>19</v>
      </c>
      <c r="V21" s="13" t="str">
        <f t="shared" si="0"/>
        <v/>
      </c>
      <c r="W21" s="13" t="s">
        <v>58</v>
      </c>
    </row>
    <row r="22" spans="1:23" x14ac:dyDescent="0.25">
      <c r="P22" s="13" t="s">
        <v>59</v>
      </c>
      <c r="V22" s="13" t="str">
        <f>CONCATENATE(V2,V3,V4,V5,V6,V7,V8,V9,V10,V11,V12,V13,V14,V15,V16,V17,V18,V19,V20,V21)</f>
        <v>0xH9886=128_0xH9846=128_0xH9888=128_0xH98C6=128_0xH9884=128S0xH990E=128_0xH98CE=128_0xH9910=128_0xH994E=128_0xH990C=128S</v>
      </c>
      <c r="W22" s="13" t="s">
        <v>58</v>
      </c>
    </row>
    <row r="23" spans="1:23" x14ac:dyDescent="0.25">
      <c r="P23" s="13" t="s">
        <v>272</v>
      </c>
      <c r="V23" s="13" t="str">
        <f>$Y$6&amp;$V$22</f>
        <v>N:0xNda19=0_P:0xMdaca=0_P:0xHdacc=0S0xH9886=128_0xH9846=128_0xH9888=128_0xH98C6=128_0xH9884=128S0xH990E=128_0xH98CE=128_0xH9910=128_0xH994E=128_0xH990C=128S</v>
      </c>
      <c r="W23" s="13" t="s">
        <v>58</v>
      </c>
    </row>
    <row r="24" spans="1:23" x14ac:dyDescent="0.25">
      <c r="P24" s="13" t="s">
        <v>144</v>
      </c>
      <c r="V24" s="13" t="str">
        <f>LEFT(V23,LEN(V23)-1)</f>
        <v>N:0xNda19=0_P:0xMdaca=0_P:0xHdacc=0S0xH9886=128_0xH9846=128_0xH9888=128_0xH98C6=128_0xH9884=128S0xH990E=128_0xH98CE=128_0xH9910=128_0xH994E=128_0xH990C=128</v>
      </c>
      <c r="W24" s="13" t="s">
        <v>58</v>
      </c>
    </row>
  </sheetData>
  <sheetProtection sheet="1" objects="1" scenarios="1"/>
  <conditionalFormatting sqref="U4 U6 U8 U10 U12 U14 U16 U18">
    <cfRule type="cellIs" dxfId="459" priority="327" operator="equal">
      <formula>0</formula>
    </cfRule>
  </conditionalFormatting>
  <conditionalFormatting sqref="C3:M3 Q3:S3 U3">
    <cfRule type="cellIs" dxfId="458" priority="320" operator="equal">
      <formula>0</formula>
    </cfRule>
  </conditionalFormatting>
  <conditionalFormatting sqref="C5:E5 Q5 U5 G5 I5:M5 S5">
    <cfRule type="cellIs" dxfId="457" priority="319" operator="equal">
      <formula>0</formula>
    </cfRule>
  </conditionalFormatting>
  <conditionalFormatting sqref="C7:E7 Q7 U7 M7 S7 G7 I7">
    <cfRule type="cellIs" dxfId="456" priority="318" operator="equal">
      <formula>0</formula>
    </cfRule>
  </conditionalFormatting>
  <conditionalFormatting sqref="C9:E9 Q9 U9 S9 G9 I9:M9">
    <cfRule type="cellIs" dxfId="455" priority="317" operator="equal">
      <formula>0</formula>
    </cfRule>
  </conditionalFormatting>
  <conditionalFormatting sqref="C11:E11 Q11 M11 U11 G11 I11:K11 S11">
    <cfRule type="cellIs" dxfId="454" priority="316" operator="equal">
      <formula>0</formula>
    </cfRule>
  </conditionalFormatting>
  <conditionalFormatting sqref="C13:E13 Q13 U13 G13 I13:M13 S13">
    <cfRule type="cellIs" dxfId="453" priority="315" operator="equal">
      <formula>0</formula>
    </cfRule>
  </conditionalFormatting>
  <conditionalFormatting sqref="M15 Q15 U15">
    <cfRule type="cellIs" dxfId="452" priority="314" operator="equal">
      <formula>0</formula>
    </cfRule>
  </conditionalFormatting>
  <conditionalFormatting sqref="C17 K17:O17 I17 G17 E17 U17 Q17 S17">
    <cfRule type="cellIs" dxfId="451" priority="313" operator="equal">
      <formula>0</formula>
    </cfRule>
  </conditionalFormatting>
  <conditionalFormatting sqref="C19 Q19:S19 K19:M19 I19 G19 E19 U19">
    <cfRule type="cellIs" dxfId="450" priority="312" operator="equal">
      <formula>0</formula>
    </cfRule>
  </conditionalFormatting>
  <conditionalFormatting sqref="R19">
    <cfRule type="cellIs" dxfId="449" priority="309" operator="equal">
      <formula>0</formula>
    </cfRule>
  </conditionalFormatting>
  <conditionalFormatting sqref="S19">
    <cfRule type="cellIs" dxfId="448" priority="308" operator="equal">
      <formula>0</formula>
    </cfRule>
  </conditionalFormatting>
  <conditionalFormatting sqref="N3:P3">
    <cfRule type="cellIs" dxfId="447" priority="307" operator="equal">
      <formula>0</formula>
    </cfRule>
  </conditionalFormatting>
  <conditionalFormatting sqref="N5:O5">
    <cfRule type="cellIs" dxfId="446" priority="306" operator="equal">
      <formula>0</formula>
    </cfRule>
  </conditionalFormatting>
  <conditionalFormatting sqref="N7:O7">
    <cfRule type="cellIs" dxfId="445" priority="305" operator="equal">
      <formula>0</formula>
    </cfRule>
  </conditionalFormatting>
  <conditionalFormatting sqref="N9:O9">
    <cfRule type="cellIs" dxfId="444" priority="304" operator="equal">
      <formula>0</formula>
    </cfRule>
  </conditionalFormatting>
  <conditionalFormatting sqref="N11:O11">
    <cfRule type="cellIs" dxfId="443" priority="303" operator="equal">
      <formula>0</formula>
    </cfRule>
  </conditionalFormatting>
  <conditionalFormatting sqref="N13:O13">
    <cfRule type="cellIs" dxfId="442" priority="302" operator="equal">
      <formula>0</formula>
    </cfRule>
  </conditionalFormatting>
  <conditionalFormatting sqref="N15:O15">
    <cfRule type="cellIs" dxfId="441" priority="301" operator="equal">
      <formula>0</formula>
    </cfRule>
  </conditionalFormatting>
  <conditionalFormatting sqref="N15">
    <cfRule type="cellIs" dxfId="440" priority="299" operator="equal">
      <formula>0</formula>
    </cfRule>
  </conditionalFormatting>
  <conditionalFormatting sqref="O15">
    <cfRule type="cellIs" dxfId="439" priority="298" operator="equal">
      <formula>0</formula>
    </cfRule>
  </conditionalFormatting>
  <conditionalFormatting sqref="S15">
    <cfRule type="cellIs" dxfId="438" priority="297" operator="equal">
      <formula>0</formula>
    </cfRule>
  </conditionalFormatting>
  <conditionalFormatting sqref="S15">
    <cfRule type="cellIs" dxfId="437" priority="295" operator="equal">
      <formula>0</formula>
    </cfRule>
  </conditionalFormatting>
  <conditionalFormatting sqref="N19:P19">
    <cfRule type="cellIs" dxfId="436" priority="294" operator="equal">
      <formula>0</formula>
    </cfRule>
  </conditionalFormatting>
  <conditionalFormatting sqref="P19">
    <cfRule type="cellIs" dxfId="435" priority="293" operator="equal">
      <formula>0</formula>
    </cfRule>
  </conditionalFormatting>
  <conditionalFormatting sqref="N19">
    <cfRule type="cellIs" dxfId="434" priority="292" operator="equal">
      <formula>0</formula>
    </cfRule>
  </conditionalFormatting>
  <conditionalFormatting sqref="O19">
    <cfRule type="cellIs" dxfId="433" priority="291" operator="equal">
      <formula>0</formula>
    </cfRule>
  </conditionalFormatting>
  <conditionalFormatting sqref="C15 K15:L15 I15 G15 E15">
    <cfRule type="cellIs" dxfId="432" priority="290" operator="equal">
      <formula>0</formula>
    </cfRule>
  </conditionalFormatting>
  <conditionalFormatting sqref="J17">
    <cfRule type="cellIs" dxfId="431" priority="289" operator="equal">
      <formula>0</formula>
    </cfRule>
  </conditionalFormatting>
  <conditionalFormatting sqref="J19">
    <cfRule type="cellIs" dxfId="430" priority="288" operator="equal">
      <formula>0</formula>
    </cfRule>
  </conditionalFormatting>
  <conditionalFormatting sqref="J15">
    <cfRule type="cellIs" dxfId="429" priority="287" operator="equal">
      <formula>0</formula>
    </cfRule>
  </conditionalFormatting>
  <conditionalFormatting sqref="H19">
    <cfRule type="cellIs" dxfId="428" priority="285" operator="equal">
      <formula>0</formula>
    </cfRule>
  </conditionalFormatting>
  <conditionalFormatting sqref="F19">
    <cfRule type="cellIs" dxfId="427" priority="282" operator="equal">
      <formula>0</formula>
    </cfRule>
  </conditionalFormatting>
  <conditionalFormatting sqref="D17">
    <cfRule type="cellIs" dxfId="426" priority="280" operator="equal">
      <formula>0</formula>
    </cfRule>
  </conditionalFormatting>
  <conditionalFormatting sqref="D19">
    <cfRule type="cellIs" dxfId="425" priority="279" operator="equal">
      <formula>0</formula>
    </cfRule>
  </conditionalFormatting>
  <conditionalFormatting sqref="D15">
    <cfRule type="cellIs" dxfId="424" priority="278" operator="equal">
      <formula>0</formula>
    </cfRule>
  </conditionalFormatting>
  <conditionalFormatting sqref="S4">
    <cfRule type="cellIs" dxfId="423" priority="271" operator="equal">
      <formula>0</formula>
    </cfRule>
  </conditionalFormatting>
  <conditionalFormatting sqref="C4">
    <cfRule type="cellIs" dxfId="422" priority="270" operator="equal">
      <formula>0</formula>
    </cfRule>
  </conditionalFormatting>
  <conditionalFormatting sqref="L11">
    <cfRule type="cellIs" dxfId="421" priority="269" operator="equal">
      <formula>0</formula>
    </cfRule>
  </conditionalFormatting>
  <conditionalFormatting sqref="I6">
    <cfRule type="cellIs" dxfId="420" priority="268" operator="equal">
      <formula>0</formula>
    </cfRule>
  </conditionalFormatting>
  <conditionalFormatting sqref="M6">
    <cfRule type="cellIs" dxfId="419" priority="267" operator="equal">
      <formula>0</formula>
    </cfRule>
  </conditionalFormatting>
  <conditionalFormatting sqref="S6">
    <cfRule type="cellIs" dxfId="418" priority="266" operator="equal">
      <formula>0</formula>
    </cfRule>
  </conditionalFormatting>
  <conditionalFormatting sqref="I8">
    <cfRule type="cellIs" dxfId="417" priority="265" operator="equal">
      <formula>0</formula>
    </cfRule>
  </conditionalFormatting>
  <conditionalFormatting sqref="M8">
    <cfRule type="cellIs" dxfId="416" priority="264" operator="equal">
      <formula>0</formula>
    </cfRule>
  </conditionalFormatting>
  <conditionalFormatting sqref="S8">
    <cfRule type="cellIs" dxfId="415" priority="263" operator="equal">
      <formula>0</formula>
    </cfRule>
  </conditionalFormatting>
  <conditionalFormatting sqref="S10">
    <cfRule type="cellIs" dxfId="414" priority="262" operator="equal">
      <formula>0</formula>
    </cfRule>
  </conditionalFormatting>
  <conditionalFormatting sqref="S12">
    <cfRule type="cellIs" dxfId="413" priority="261" operator="equal">
      <formula>0</formula>
    </cfRule>
  </conditionalFormatting>
  <conditionalFormatting sqref="S14">
    <cfRule type="cellIs" dxfId="412" priority="260" operator="equal">
      <formula>0</formula>
    </cfRule>
  </conditionalFormatting>
  <conditionalFormatting sqref="S16">
    <cfRule type="cellIs" dxfId="411" priority="259" operator="equal">
      <formula>0</formula>
    </cfRule>
  </conditionalFormatting>
  <conditionalFormatting sqref="S18">
    <cfRule type="cellIs" dxfId="410" priority="257" operator="equal">
      <formula>0</formula>
    </cfRule>
  </conditionalFormatting>
  <conditionalFormatting sqref="L8">
    <cfRule type="cellIs" dxfId="409" priority="231" operator="equal">
      <formula>0</formula>
    </cfRule>
  </conditionalFormatting>
  <conditionalFormatting sqref="J7 L7">
    <cfRule type="cellIs" dxfId="408" priority="230" operator="equal">
      <formula>0</formula>
    </cfRule>
  </conditionalFormatting>
  <conditionalFormatting sqref="K6 K8">
    <cfRule type="cellIs" dxfId="407" priority="227" operator="equal">
      <formula>0</formula>
    </cfRule>
  </conditionalFormatting>
  <conditionalFormatting sqref="K7">
    <cfRule type="cellIs" dxfId="406" priority="226" operator="equal">
      <formula>0</formula>
    </cfRule>
  </conditionalFormatting>
  <conditionalFormatting sqref="E4">
    <cfRule type="cellIs" dxfId="405" priority="225" operator="equal">
      <formula>0</formula>
    </cfRule>
  </conditionalFormatting>
  <conditionalFormatting sqref="G4">
    <cfRule type="cellIs" dxfId="404" priority="224" operator="equal">
      <formula>0</formula>
    </cfRule>
  </conditionalFormatting>
  <conditionalFormatting sqref="I4">
    <cfRule type="cellIs" dxfId="403" priority="223" operator="equal">
      <formula>0</formula>
    </cfRule>
  </conditionalFormatting>
  <conditionalFormatting sqref="K4">
    <cfRule type="cellIs" dxfId="402" priority="222" operator="equal">
      <formula>0</formula>
    </cfRule>
  </conditionalFormatting>
  <conditionalFormatting sqref="M4">
    <cfRule type="cellIs" dxfId="401" priority="221" operator="equal">
      <formula>0</formula>
    </cfRule>
  </conditionalFormatting>
  <conditionalFormatting sqref="O4">
    <cfRule type="cellIs" dxfId="400" priority="220" operator="equal">
      <formula>0</formula>
    </cfRule>
  </conditionalFormatting>
  <conditionalFormatting sqref="Q4">
    <cfRule type="cellIs" dxfId="399" priority="219" operator="equal">
      <formula>0</formula>
    </cfRule>
  </conditionalFormatting>
  <conditionalFormatting sqref="C10">
    <cfRule type="cellIs" dxfId="398" priority="218" operator="equal">
      <formula>0</formula>
    </cfRule>
  </conditionalFormatting>
  <conditionalFormatting sqref="I10">
    <cfRule type="cellIs" dxfId="397" priority="215" operator="equal">
      <formula>0</formula>
    </cfRule>
  </conditionalFormatting>
  <conditionalFormatting sqref="K10">
    <cfRule type="cellIs" dxfId="396" priority="214" operator="equal">
      <formula>0</formula>
    </cfRule>
  </conditionalFormatting>
  <conditionalFormatting sqref="M10">
    <cfRule type="cellIs" dxfId="395" priority="213" operator="equal">
      <formula>0</formula>
    </cfRule>
  </conditionalFormatting>
  <conditionalFormatting sqref="O10">
    <cfRule type="cellIs" dxfId="394" priority="212" operator="equal">
      <formula>0</formula>
    </cfRule>
  </conditionalFormatting>
  <conditionalFormatting sqref="Q10">
    <cfRule type="cellIs" dxfId="393" priority="211" operator="equal">
      <formula>0</formula>
    </cfRule>
  </conditionalFormatting>
  <conditionalFormatting sqref="C12">
    <cfRule type="cellIs" dxfId="392" priority="210" operator="equal">
      <formula>0</formula>
    </cfRule>
  </conditionalFormatting>
  <conditionalFormatting sqref="C14">
    <cfRule type="cellIs" dxfId="391" priority="202" operator="equal">
      <formula>0</formula>
    </cfRule>
  </conditionalFormatting>
  <conditionalFormatting sqref="C16">
    <cfRule type="cellIs" dxfId="390" priority="194" operator="equal">
      <formula>0</formula>
    </cfRule>
  </conditionalFormatting>
  <conditionalFormatting sqref="C18">
    <cfRule type="cellIs" dxfId="389" priority="186" operator="equal">
      <formula>0</formula>
    </cfRule>
  </conditionalFormatting>
  <conditionalFormatting sqref="C6">
    <cfRule type="cellIs" dxfId="388" priority="179" operator="equal">
      <formula>0</formula>
    </cfRule>
  </conditionalFormatting>
  <conditionalFormatting sqref="C8">
    <cfRule type="cellIs" dxfId="387" priority="176" operator="equal">
      <formula>0</formula>
    </cfRule>
  </conditionalFormatting>
  <conditionalFormatting sqref="O6">
    <cfRule type="cellIs" dxfId="386" priority="173" operator="equal">
      <formula>0</formula>
    </cfRule>
  </conditionalFormatting>
  <conditionalFormatting sqref="Q6">
    <cfRule type="cellIs" dxfId="385" priority="172" operator="equal">
      <formula>0</formula>
    </cfRule>
  </conditionalFormatting>
  <conditionalFormatting sqref="O8">
    <cfRule type="cellIs" dxfId="384" priority="171" operator="equal">
      <formula>0</formula>
    </cfRule>
  </conditionalFormatting>
  <conditionalFormatting sqref="Q8">
    <cfRule type="cellIs" dxfId="383" priority="170" operator="equal">
      <formula>0</formula>
    </cfRule>
  </conditionalFormatting>
  <conditionalFormatting sqref="C2:S2 U2">
    <cfRule type="cellIs" dxfId="382" priority="152" operator="equal">
      <formula>0</formula>
    </cfRule>
  </conditionalFormatting>
  <conditionalFormatting sqref="C4:T5 C7:T9 C6:G6 I6:T6 C11:T18 C10:O10 Q10:T10">
    <cfRule type="cellIs" dxfId="381" priority="150" operator="equal">
      <formula>0</formula>
    </cfRule>
  </conditionalFormatting>
  <conditionalFormatting sqref="T3">
    <cfRule type="cellIs" dxfId="380" priority="149" operator="equal">
      <formula>0</formula>
    </cfRule>
  </conditionalFormatting>
  <conditionalFormatting sqref="T5">
    <cfRule type="cellIs" dxfId="379" priority="148" operator="equal">
      <formula>0</formula>
    </cfRule>
  </conditionalFormatting>
  <conditionalFormatting sqref="T7">
    <cfRule type="cellIs" dxfId="378" priority="147" operator="equal">
      <formula>0</formula>
    </cfRule>
  </conditionalFormatting>
  <conditionalFormatting sqref="T9">
    <cfRule type="cellIs" dxfId="377" priority="146" operator="equal">
      <formula>0</formula>
    </cfRule>
  </conditionalFormatting>
  <conditionalFormatting sqref="T11">
    <cfRule type="cellIs" dxfId="376" priority="145" operator="equal">
      <formula>0</formula>
    </cfRule>
  </conditionalFormatting>
  <conditionalFormatting sqref="T13">
    <cfRule type="cellIs" dxfId="375" priority="144" operator="equal">
      <formula>0</formula>
    </cfRule>
  </conditionalFormatting>
  <conditionalFormatting sqref="T15">
    <cfRule type="cellIs" dxfId="374" priority="143" operator="equal">
      <formula>0</formula>
    </cfRule>
  </conditionalFormatting>
  <conditionalFormatting sqref="T17">
    <cfRule type="cellIs" dxfId="373" priority="142" operator="equal">
      <formula>0</formula>
    </cfRule>
  </conditionalFormatting>
  <conditionalFormatting sqref="T19">
    <cfRule type="cellIs" dxfId="372" priority="141" operator="equal">
      <formula>0</formula>
    </cfRule>
  </conditionalFormatting>
  <conditionalFormatting sqref="T2">
    <cfRule type="cellIs" dxfId="371" priority="139" operator="equal">
      <formula>0</formula>
    </cfRule>
  </conditionalFormatting>
  <conditionalFormatting sqref="B4 B6 B8 B10 B12 B14 B16 B18">
    <cfRule type="cellIs" dxfId="370" priority="138" operator="equal">
      <formula>0</formula>
    </cfRule>
  </conditionalFormatting>
  <conditionalFormatting sqref="B3">
    <cfRule type="cellIs" dxfId="369" priority="137" operator="equal">
      <formula>0</formula>
    </cfRule>
  </conditionalFormatting>
  <conditionalFormatting sqref="B5">
    <cfRule type="cellIs" dxfId="368" priority="136" operator="equal">
      <formula>0</formula>
    </cfRule>
  </conditionalFormatting>
  <conditionalFormatting sqref="B7">
    <cfRule type="cellIs" dxfId="367" priority="135" operator="equal">
      <formula>0</formula>
    </cfRule>
  </conditionalFormatting>
  <conditionalFormatting sqref="B9">
    <cfRule type="cellIs" dxfId="366" priority="134" operator="equal">
      <formula>0</formula>
    </cfRule>
  </conditionalFormatting>
  <conditionalFormatting sqref="B11">
    <cfRule type="cellIs" dxfId="365" priority="133" operator="equal">
      <formula>0</formula>
    </cfRule>
  </conditionalFormatting>
  <conditionalFormatting sqref="B13">
    <cfRule type="cellIs" dxfId="364" priority="132" operator="equal">
      <formula>0</formula>
    </cfRule>
  </conditionalFormatting>
  <conditionalFormatting sqref="B15">
    <cfRule type="cellIs" dxfId="363" priority="131" operator="equal">
      <formula>0</formula>
    </cfRule>
  </conditionalFormatting>
  <conditionalFormatting sqref="B17">
    <cfRule type="cellIs" dxfId="362" priority="130" operator="equal">
      <formula>0</formula>
    </cfRule>
  </conditionalFormatting>
  <conditionalFormatting sqref="B19">
    <cfRule type="cellIs" dxfId="361" priority="129" operator="equal">
      <formula>0</formula>
    </cfRule>
  </conditionalFormatting>
  <conditionalFormatting sqref="B2">
    <cfRule type="cellIs" dxfId="360" priority="127" operator="equal">
      <formula>0</formula>
    </cfRule>
  </conditionalFormatting>
  <conditionalFormatting sqref="L10">
    <cfRule type="cellIs" dxfId="359" priority="126" operator="equal">
      <formula>0</formula>
    </cfRule>
  </conditionalFormatting>
  <conditionalFormatting sqref="J8">
    <cfRule type="cellIs" dxfId="358" priority="125" operator="equal">
      <formula>0</formula>
    </cfRule>
  </conditionalFormatting>
  <conditionalFormatting sqref="L6">
    <cfRule type="cellIs" dxfId="357" priority="124" operator="equal">
      <formula>0</formula>
    </cfRule>
  </conditionalFormatting>
  <conditionalFormatting sqref="N8">
    <cfRule type="cellIs" dxfId="356" priority="123" operator="equal">
      <formula>0</formula>
    </cfRule>
  </conditionalFormatting>
  <conditionalFormatting sqref="E6">
    <cfRule type="cellIs" dxfId="355" priority="94" operator="equal">
      <formula>0</formula>
    </cfRule>
  </conditionalFormatting>
  <conditionalFormatting sqref="G6">
    <cfRule type="cellIs" dxfId="354" priority="93" operator="equal">
      <formula>0</formula>
    </cfRule>
  </conditionalFormatting>
  <conditionalFormatting sqref="E8">
    <cfRule type="cellIs" dxfId="353" priority="92" operator="equal">
      <formula>0</formula>
    </cfRule>
  </conditionalFormatting>
  <conditionalFormatting sqref="G8">
    <cfRule type="cellIs" dxfId="352" priority="91" operator="equal">
      <formula>0</formula>
    </cfRule>
  </conditionalFormatting>
  <conditionalFormatting sqref="E10">
    <cfRule type="cellIs" dxfId="351" priority="90" operator="equal">
      <formula>0</formula>
    </cfRule>
  </conditionalFormatting>
  <conditionalFormatting sqref="G10">
    <cfRule type="cellIs" dxfId="350" priority="89" operator="equal">
      <formula>0</formula>
    </cfRule>
  </conditionalFormatting>
  <conditionalFormatting sqref="E12">
    <cfRule type="cellIs" dxfId="349" priority="68" operator="equal">
      <formula>0</formula>
    </cfRule>
  </conditionalFormatting>
  <conditionalFormatting sqref="G12">
    <cfRule type="cellIs" dxfId="348" priority="67" operator="equal">
      <formula>0</formula>
    </cfRule>
  </conditionalFormatting>
  <conditionalFormatting sqref="I12">
    <cfRule type="cellIs" dxfId="347" priority="66" operator="equal">
      <formula>0</formula>
    </cfRule>
  </conditionalFormatting>
  <conditionalFormatting sqref="O12">
    <cfRule type="cellIs" dxfId="346" priority="63" operator="equal">
      <formula>0</formula>
    </cfRule>
  </conditionalFormatting>
  <conditionalFormatting sqref="Q12">
    <cfRule type="cellIs" dxfId="345" priority="62" operator="equal">
      <formula>0</formula>
    </cfRule>
  </conditionalFormatting>
  <conditionalFormatting sqref="E14">
    <cfRule type="cellIs" dxfId="344" priority="61" operator="equal">
      <formula>0</formula>
    </cfRule>
  </conditionalFormatting>
  <conditionalFormatting sqref="G14">
    <cfRule type="cellIs" dxfId="343" priority="60" operator="equal">
      <formula>0</formula>
    </cfRule>
  </conditionalFormatting>
  <conditionalFormatting sqref="I14">
    <cfRule type="cellIs" dxfId="342" priority="59" operator="equal">
      <formula>0</formula>
    </cfRule>
  </conditionalFormatting>
  <conditionalFormatting sqref="O14">
    <cfRule type="cellIs" dxfId="341" priority="56" operator="equal">
      <formula>0</formula>
    </cfRule>
  </conditionalFormatting>
  <conditionalFormatting sqref="Q14">
    <cfRule type="cellIs" dxfId="340" priority="55" operator="equal">
      <formula>0</formula>
    </cfRule>
  </conditionalFormatting>
  <conditionalFormatting sqref="E16">
    <cfRule type="cellIs" dxfId="339" priority="54" operator="equal">
      <formula>0</formula>
    </cfRule>
  </conditionalFormatting>
  <conditionalFormatting sqref="G16">
    <cfRule type="cellIs" dxfId="338" priority="53" operator="equal">
      <formula>0</formula>
    </cfRule>
  </conditionalFormatting>
  <conditionalFormatting sqref="I16">
    <cfRule type="cellIs" dxfId="337" priority="52" operator="equal">
      <formula>0</formula>
    </cfRule>
  </conditionalFormatting>
  <conditionalFormatting sqref="O16">
    <cfRule type="cellIs" dxfId="336" priority="49" operator="equal">
      <formula>0</formula>
    </cfRule>
  </conditionalFormatting>
  <conditionalFormatting sqref="Q16">
    <cfRule type="cellIs" dxfId="335" priority="48" operator="equal">
      <formula>0</formula>
    </cfRule>
  </conditionalFormatting>
  <conditionalFormatting sqref="E18">
    <cfRule type="cellIs" dxfId="334" priority="47" operator="equal">
      <formula>0</formula>
    </cfRule>
  </conditionalFormatting>
  <conditionalFormatting sqref="G18">
    <cfRule type="cellIs" dxfId="333" priority="46" operator="equal">
      <formula>0</formula>
    </cfRule>
  </conditionalFormatting>
  <conditionalFormatting sqref="I18">
    <cfRule type="cellIs" dxfId="332" priority="45" operator="equal">
      <formula>0</formula>
    </cfRule>
  </conditionalFormatting>
  <conditionalFormatting sqref="O18">
    <cfRule type="cellIs" dxfId="331" priority="42" operator="equal">
      <formula>0</formula>
    </cfRule>
  </conditionalFormatting>
  <conditionalFormatting sqref="Q18">
    <cfRule type="cellIs" dxfId="330" priority="41" operator="equal">
      <formula>0</formula>
    </cfRule>
  </conditionalFormatting>
  <conditionalFormatting sqref="F5">
    <cfRule type="cellIs" dxfId="329" priority="36" operator="equal">
      <formula>0</formula>
    </cfRule>
  </conditionalFormatting>
  <conditionalFormatting sqref="F7">
    <cfRule type="cellIs" dxfId="328" priority="35" operator="equal">
      <formula>0</formula>
    </cfRule>
  </conditionalFormatting>
  <conditionalFormatting sqref="F9">
    <cfRule type="cellIs" dxfId="327" priority="34" operator="equal">
      <formula>0</formula>
    </cfRule>
  </conditionalFormatting>
  <conditionalFormatting sqref="F11">
    <cfRule type="cellIs" dxfId="326" priority="33" operator="equal">
      <formula>0</formula>
    </cfRule>
  </conditionalFormatting>
  <conditionalFormatting sqref="F13">
    <cfRule type="cellIs" dxfId="325" priority="32" operator="equal">
      <formula>0</formula>
    </cfRule>
  </conditionalFormatting>
  <conditionalFormatting sqref="F17">
    <cfRule type="cellIs" dxfId="324" priority="31" operator="equal">
      <formula>0</formula>
    </cfRule>
  </conditionalFormatting>
  <conditionalFormatting sqref="F15">
    <cfRule type="cellIs" dxfId="323" priority="30" operator="equal">
      <formula>0</formula>
    </cfRule>
  </conditionalFormatting>
  <conditionalFormatting sqref="H5">
    <cfRule type="cellIs" dxfId="322" priority="29" operator="equal">
      <formula>0</formula>
    </cfRule>
  </conditionalFormatting>
  <conditionalFormatting sqref="H7">
    <cfRule type="cellIs" dxfId="321" priority="28" operator="equal">
      <formula>0</formula>
    </cfRule>
  </conditionalFormatting>
  <conditionalFormatting sqref="H9">
    <cfRule type="cellIs" dxfId="320" priority="27" operator="equal">
      <formula>0</formula>
    </cfRule>
  </conditionalFormatting>
  <conditionalFormatting sqref="H11">
    <cfRule type="cellIs" dxfId="319" priority="26" operator="equal">
      <formula>0</formula>
    </cfRule>
  </conditionalFormatting>
  <conditionalFormatting sqref="H13">
    <cfRule type="cellIs" dxfId="318" priority="25" operator="equal">
      <formula>0</formula>
    </cfRule>
  </conditionalFormatting>
  <conditionalFormatting sqref="H17">
    <cfRule type="cellIs" dxfId="317" priority="24" operator="equal">
      <formula>0</formula>
    </cfRule>
  </conditionalFormatting>
  <conditionalFormatting sqref="H15">
    <cfRule type="cellIs" dxfId="316" priority="23" operator="equal">
      <formula>0</formula>
    </cfRule>
  </conditionalFormatting>
  <conditionalFormatting sqref="P5">
    <cfRule type="cellIs" dxfId="315" priority="22" operator="equal">
      <formula>0</formula>
    </cfRule>
  </conditionalFormatting>
  <conditionalFormatting sqref="P7">
    <cfRule type="cellIs" dxfId="314" priority="21" operator="equal">
      <formula>0</formula>
    </cfRule>
  </conditionalFormatting>
  <conditionalFormatting sqref="P9">
    <cfRule type="cellIs" dxfId="313" priority="20" operator="equal">
      <formula>0</formula>
    </cfRule>
  </conditionalFormatting>
  <conditionalFormatting sqref="P11">
    <cfRule type="cellIs" dxfId="312" priority="19" operator="equal">
      <formula>0</formula>
    </cfRule>
  </conditionalFormatting>
  <conditionalFormatting sqref="P13">
    <cfRule type="cellIs" dxfId="311" priority="18" operator="equal">
      <formula>0</formula>
    </cfRule>
  </conditionalFormatting>
  <conditionalFormatting sqref="P17">
    <cfRule type="cellIs" dxfId="310" priority="17" operator="equal">
      <formula>0</formula>
    </cfRule>
  </conditionalFormatting>
  <conditionalFormatting sqref="P15">
    <cfRule type="cellIs" dxfId="309" priority="16" operator="equal">
      <formula>0</formula>
    </cfRule>
  </conditionalFormatting>
  <conditionalFormatting sqref="R5">
    <cfRule type="cellIs" dxfId="308" priority="15" operator="equal">
      <formula>0</formula>
    </cfRule>
  </conditionalFormatting>
  <conditionalFormatting sqref="R7">
    <cfRule type="cellIs" dxfId="307" priority="14" operator="equal">
      <formula>0</formula>
    </cfRule>
  </conditionalFormatting>
  <conditionalFormatting sqref="R9">
    <cfRule type="cellIs" dxfId="306" priority="13" operator="equal">
      <formula>0</formula>
    </cfRule>
  </conditionalFormatting>
  <conditionalFormatting sqref="R11">
    <cfRule type="cellIs" dxfId="305" priority="12" operator="equal">
      <formula>0</formula>
    </cfRule>
  </conditionalFormatting>
  <conditionalFormatting sqref="R13">
    <cfRule type="cellIs" dxfId="304" priority="11" operator="equal">
      <formula>0</formula>
    </cfRule>
  </conditionalFormatting>
  <conditionalFormatting sqref="R17">
    <cfRule type="cellIs" dxfId="303" priority="10" operator="equal">
      <formula>0</formula>
    </cfRule>
  </conditionalFormatting>
  <conditionalFormatting sqref="R15">
    <cfRule type="cellIs" dxfId="302" priority="9" operator="equal">
      <formula>0</formula>
    </cfRule>
  </conditionalFormatting>
  <conditionalFormatting sqref="K12">
    <cfRule type="cellIs" dxfId="301" priority="8" operator="equal">
      <formula>0</formula>
    </cfRule>
  </conditionalFormatting>
  <conditionalFormatting sqref="M12">
    <cfRule type="cellIs" dxfId="300" priority="7" operator="equal">
      <formula>0</formula>
    </cfRule>
  </conditionalFormatting>
  <conditionalFormatting sqref="K14">
    <cfRule type="cellIs" dxfId="299" priority="6" operator="equal">
      <formula>0</formula>
    </cfRule>
  </conditionalFormatting>
  <conditionalFormatting sqref="M14">
    <cfRule type="cellIs" dxfId="298" priority="5" operator="equal">
      <formula>0</formula>
    </cfRule>
  </conditionalFormatting>
  <conditionalFormatting sqref="K16">
    <cfRule type="cellIs" dxfId="297" priority="4" operator="equal">
      <formula>0</formula>
    </cfRule>
  </conditionalFormatting>
  <conditionalFormatting sqref="M16">
    <cfRule type="cellIs" dxfId="296" priority="3" operator="equal">
      <formula>0</formula>
    </cfRule>
  </conditionalFormatting>
  <conditionalFormatting sqref="K18">
    <cfRule type="cellIs" dxfId="295" priority="2" operator="equal">
      <formula>0</formula>
    </cfRule>
  </conditionalFormatting>
  <conditionalFormatting sqref="M18">
    <cfRule type="cellIs" dxfId="294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V24" sqref="V24"/>
    </sheetView>
  </sheetViews>
  <sheetFormatPr defaultRowHeight="15" x14ac:dyDescent="0.25"/>
  <cols>
    <col min="1" max="21" width="3.28515625" style="13" customWidth="1"/>
    <col min="22" max="22" width="15.42578125" style="13" customWidth="1"/>
    <col min="23" max="23" width="2" style="13" customWidth="1"/>
    <col min="24" max="24" width="9.140625" style="13"/>
    <col min="25" max="25" width="9.5703125" style="13" customWidth="1"/>
    <col min="26" max="16384" width="9.140625" style="13"/>
  </cols>
  <sheetData>
    <row r="1" spans="1:25" ht="15" customHeight="1" x14ac:dyDescent="0.25">
      <c r="A1" s="12" t="s">
        <v>21</v>
      </c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 t="s">
        <v>57</v>
      </c>
      <c r="W1" s="13" t="s">
        <v>58</v>
      </c>
      <c r="X1" s="13" t="s">
        <v>145</v>
      </c>
      <c r="Y1" s="15" t="str">
        <f>"N:d0xH"&amp;'Game Hex'!Y1&amp;"=104_0xH"&amp;'Game Hex'!Y1&amp;"=106_0xUca0b="&amp;(COLUMN()/2)-1&amp;"_0xUca0d="&amp;(ROW()/2-1)&amp;"S"</f>
        <v>N:d0xH=104_0xH=106_0xUca0b=11.5_0xUca0d=-0.5S</v>
      </c>
    </row>
    <row r="2" spans="1:25" ht="15" customHeight="1" x14ac:dyDescent="0.25">
      <c r="A2" s="13">
        <v>0</v>
      </c>
      <c r="B2" s="14"/>
      <c r="C2" s="14"/>
      <c r="D2" s="14"/>
      <c r="E2" s="14"/>
      <c r="F2" s="15" t="str">
        <f>"N:d0xH"&amp;'Game Hex'!F2&amp;"=104_0xH"&amp;'Game Hex'!F2&amp;"=106_0xUca0b="&amp;(COLUMN()/2)-1&amp;"_0xUca0d="&amp;(ROW()/2-1)&amp;"S"</f>
        <v>N:d0xH9804=104_0xH9804=106_0xUca0b=2_0xUca0d=0S</v>
      </c>
      <c r="G2" s="14"/>
      <c r="H2" s="14"/>
      <c r="I2" s="14"/>
      <c r="J2" s="15" t="str">
        <f>"N:d0xH"&amp;'Game Hex'!J2&amp;"=104_0xH"&amp;'Game Hex'!J2&amp;"=106_0xUca0b="&amp;(COLUMN()/2)-1&amp;"_0xUca0d="&amp;(ROW()/2-1)&amp;"S"</f>
        <v>N:d0xH9808=104_0xH9808=106_0xUca0b=4_0xUca0d=0S</v>
      </c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3" t="str">
        <f>CONCATENATE(B2,C2,D2,E2,F2,G2,H2,I2,J2,K2,L2,M2,N2,O2,P2,Q2,R2,S2,T2,U2)</f>
        <v>N:d0xH9804=104_0xH9804=106_0xUca0b=2_0xUca0d=0SN:d0xH9808=104_0xH9808=106_0xUca0b=4_0xUca0d=0S</v>
      </c>
      <c r="W2" s="13" t="s">
        <v>58</v>
      </c>
    </row>
    <row r="3" spans="1:25" ht="15" customHeight="1" x14ac:dyDescent="0.25">
      <c r="A3" s="13">
        <v>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3" t="str">
        <f t="shared" ref="V3:V21" si="0">CONCATENATE(B3,C3,D3,E3,F3,G3,H3,I3,J3,K3,L3,M3,N3,O3,P3,Q3,R3,S3,T3,U3)</f>
        <v/>
      </c>
      <c r="W3" s="13" t="s">
        <v>58</v>
      </c>
    </row>
    <row r="4" spans="1:25" ht="15" customHeight="1" x14ac:dyDescent="0.25">
      <c r="A4" s="13">
        <v>2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5" t="str">
        <f>"N:d0xH"&amp;'Game Hex'!P4&amp;"=104_0xH"&amp;'Game Hex'!P4&amp;"=106_0xUca0b="&amp;(COLUMN()/2)-1&amp;"_0xUca0d="&amp;(ROW()/2-1)&amp;"S"</f>
        <v>N:d0xH984E=104_0xH984E=106_0xUca0b=7_0xUca0d=1S</v>
      </c>
      <c r="Q4" s="14"/>
      <c r="R4" s="14"/>
      <c r="S4" s="14"/>
      <c r="T4" s="14"/>
      <c r="U4" s="14"/>
      <c r="V4" s="13" t="str">
        <f t="shared" si="0"/>
        <v>N:d0xH984E=104_0xH984E=106_0xUca0b=7_0xUca0d=1S</v>
      </c>
      <c r="W4" s="13" t="s">
        <v>58</v>
      </c>
    </row>
    <row r="5" spans="1:25" ht="15" customHeight="1" x14ac:dyDescent="0.25">
      <c r="A5" s="13"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3" t="str">
        <f t="shared" si="0"/>
        <v/>
      </c>
      <c r="W5" s="13" t="s">
        <v>58</v>
      </c>
    </row>
    <row r="6" spans="1:25" ht="15" customHeight="1" x14ac:dyDescent="0.25">
      <c r="A6" s="13">
        <v>4</v>
      </c>
      <c r="B6" s="14"/>
      <c r="C6" s="14"/>
      <c r="D6" s="14"/>
      <c r="E6" s="14"/>
      <c r="F6" s="15" t="str">
        <f>"N:d0xH"&amp;'Game Hex'!F6&amp;"=104_0xH"&amp;'Game Hex'!F6&amp;"=106_0xUca0b="&amp;(COLUMN()/2)-1&amp;"_0xUca0d="&amp;(ROW()/2-1)&amp;"S"</f>
        <v>N:d0xH9884=104_0xH9884=106_0xUca0b=2_0xUca0d=2S</v>
      </c>
      <c r="G6" s="14"/>
      <c r="H6" s="14"/>
      <c r="I6" s="14"/>
      <c r="J6" s="15" t="str">
        <f>"N:d0xH"&amp;'Game Hex'!J6&amp;"=104_0xH"&amp;'Game Hex'!J6&amp;"=106_0xUca0b="&amp;(COLUMN()/2)-1&amp;"_0xUca0d="&amp;(ROW()/2-1)&amp;"S"</f>
        <v>N:d0xH9888=104_0xH9888=106_0xUca0b=4_0xUca0d=2S</v>
      </c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3" t="str">
        <f t="shared" si="0"/>
        <v>N:d0xH9884=104_0xH9884=106_0xUca0b=2_0xUca0d=2SN:d0xH9888=104_0xH9888=106_0xUca0b=4_0xUca0d=2S</v>
      </c>
      <c r="W6" s="13" t="s">
        <v>58</v>
      </c>
      <c r="X6" s="13" t="s">
        <v>279</v>
      </c>
      <c r="Y6" s="13" t="s">
        <v>280</v>
      </c>
    </row>
    <row r="7" spans="1:25" ht="15" customHeight="1" x14ac:dyDescent="0.25">
      <c r="A7" s="13">
        <v>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3" t="str">
        <f t="shared" si="0"/>
        <v/>
      </c>
      <c r="W7" s="13" t="s">
        <v>58</v>
      </c>
    </row>
    <row r="8" spans="1:25" ht="15" customHeight="1" x14ac:dyDescent="0.25">
      <c r="A8" s="13">
        <v>6</v>
      </c>
      <c r="B8" s="14"/>
      <c r="C8" s="14"/>
      <c r="D8" s="14"/>
      <c r="E8" s="14"/>
      <c r="F8" s="15" t="str">
        <f>"N:d0xH"&amp;'Game Hex'!F8&amp;"=104_0xH"&amp;'Game Hex'!F8&amp;"=106_0xUca0b="&amp;(COLUMN()/2)-1&amp;"_0xUca0d="&amp;(ROW()/2-1)&amp;"S"</f>
        <v>N:d0xH98C4=104_0xH98C4=106_0xUca0b=2_0xUca0d=3S</v>
      </c>
      <c r="G8" s="14"/>
      <c r="H8" s="14"/>
      <c r="I8" s="14"/>
      <c r="J8" s="14"/>
      <c r="K8" s="14"/>
      <c r="L8" s="14"/>
      <c r="M8" s="14"/>
      <c r="N8" s="14"/>
      <c r="O8" s="14"/>
      <c r="P8" s="15" t="str">
        <f>"N:d0xH"&amp;'Game Hex'!P8&amp;"=104_0xH"&amp;'Game Hex'!P8&amp;"=106_0xUca0b="&amp;(COLUMN()/2)-1&amp;"_0xUca0d="&amp;(ROW()/2-1)&amp;"S"</f>
        <v>N:d0xH98CE=104_0xH98CE=106_0xUca0b=7_0xUca0d=3S</v>
      </c>
      <c r="Q8" s="14"/>
      <c r="R8" s="15" t="str">
        <f>"N:d0xH"&amp;'Game Hex'!R8&amp;"=104_0xH"&amp;'Game Hex'!R8&amp;"=106_0xUca0b="&amp;(COLUMN()/2)-1&amp;"_0xUca0d="&amp;(ROW()/2-1)&amp;"S"</f>
        <v>N:d0xH98D0=104_0xH98D0=106_0xUca0b=8_0xUca0d=3S</v>
      </c>
      <c r="S8" s="14"/>
      <c r="T8" s="14"/>
      <c r="U8" s="14"/>
      <c r="V8" s="13" t="str">
        <f t="shared" si="0"/>
        <v>N:d0xH98C4=104_0xH98C4=106_0xUca0b=2_0xUca0d=3SN:d0xH98CE=104_0xH98CE=106_0xUca0b=7_0xUca0d=3SN:d0xH98D0=104_0xH98D0=106_0xUca0b=8_0xUca0d=3S</v>
      </c>
      <c r="W8" s="13" t="s">
        <v>58</v>
      </c>
    </row>
    <row r="9" spans="1:25" ht="15" customHeight="1" x14ac:dyDescent="0.25">
      <c r="A9" s="13">
        <v>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3" t="str">
        <f t="shared" si="0"/>
        <v/>
      </c>
      <c r="W9" s="13" t="s">
        <v>58</v>
      </c>
    </row>
    <row r="10" spans="1:25" ht="15" customHeight="1" x14ac:dyDescent="0.25">
      <c r="A10" s="13">
        <v>8</v>
      </c>
      <c r="B10" s="15" t="str">
        <f>"N:d0xH"&amp;'Game Hex'!B10&amp;"=104_0xH"&amp;'Game Hex'!B10&amp;"=106_0xUca0b="&amp;(COLUMN()/2)-1&amp;"_0xUca0d="&amp;(ROW()/2-1)&amp;"S"</f>
        <v>N:d0xH9900=104_0xH9900=106_0xUca0b=0_0xUca0d=4S</v>
      </c>
      <c r="C10" s="14"/>
      <c r="D10" s="14"/>
      <c r="E10" s="14"/>
      <c r="F10" s="15" t="str">
        <f>"N:d0xH"&amp;'Game Hex'!F10&amp;"=104_0xH"&amp;'Game Hex'!F10&amp;"=106_0xUca0b="&amp;(COLUMN()/2)-1&amp;"_0xUca0d="&amp;(ROW()/2-1)&amp;"S"</f>
        <v>N:d0xH9904=104_0xH9904=106_0xUca0b=2_0xUca0d=4S</v>
      </c>
      <c r="G10" s="14"/>
      <c r="H10" s="14"/>
      <c r="I10" s="14"/>
      <c r="J10" s="14"/>
      <c r="K10" s="14"/>
      <c r="L10" s="15" t="str">
        <f>"N:d0xH"&amp;'Game Hex'!L10&amp;"=104_0xH"&amp;'Game Hex'!L10&amp;"=106_0xUca0b="&amp;(COLUMN()/2)-1&amp;"_0xUca0d="&amp;(ROW()/2-1)&amp;"S"</f>
        <v>N:d0xH990A=104_0xH990A=106_0xUca0b=5_0xUca0d=4S</v>
      </c>
      <c r="M10" s="14"/>
      <c r="N10" s="14"/>
      <c r="O10" s="14"/>
      <c r="P10" s="14"/>
      <c r="Q10" s="14"/>
      <c r="R10" s="14"/>
      <c r="S10" s="14"/>
      <c r="T10" s="15" t="str">
        <f>"N:d0xH"&amp;'Game Hex'!T10&amp;"=104_0xH"&amp;'Game Hex'!T10&amp;"=106_0xUca0b="&amp;(COLUMN()/2)-1&amp;"_0xUca0d="&amp;(ROW()/2-1)&amp;"S"</f>
        <v>N:d0xH9912=104_0xH9912=106_0xUca0b=9_0xUca0d=4S</v>
      </c>
      <c r="U10" s="14"/>
      <c r="V10" s="13" t="str">
        <f t="shared" si="0"/>
        <v>N:d0xH9900=104_0xH9900=106_0xUca0b=0_0xUca0d=4SN:d0xH9904=104_0xH9904=106_0xUca0b=2_0xUca0d=4SN:d0xH990A=104_0xH990A=106_0xUca0b=5_0xUca0d=4SN:d0xH9912=104_0xH9912=106_0xUca0b=9_0xUca0d=4S</v>
      </c>
      <c r="W10" s="13" t="s">
        <v>58</v>
      </c>
    </row>
    <row r="11" spans="1:25" ht="15" customHeight="1" x14ac:dyDescent="0.25">
      <c r="A11" s="13">
        <v>9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3" t="str">
        <f t="shared" si="0"/>
        <v/>
      </c>
      <c r="W11" s="13" t="s">
        <v>58</v>
      </c>
    </row>
    <row r="12" spans="1:25" ht="15" customHeight="1" x14ac:dyDescent="0.25">
      <c r="A12" s="13">
        <v>10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5" t="str">
        <f>"N:d0xH"&amp;'Game Hex'!P12&amp;"=104_0xH"&amp;'Game Hex'!P12&amp;"=106_0xUca0b="&amp;(COLUMN()/2)-1&amp;"_0xUca0d="&amp;(ROW()/2-1)&amp;"S"</f>
        <v>N:d0xH994E=104_0xH994E=106_0xUca0b=7_0xUca0d=5S</v>
      </c>
      <c r="Q12" s="14"/>
      <c r="R12" s="14"/>
      <c r="S12" s="14"/>
      <c r="T12" s="14"/>
      <c r="U12" s="14"/>
      <c r="V12" s="13" t="str">
        <f t="shared" si="0"/>
        <v>N:d0xH994E=104_0xH994E=106_0xUca0b=7_0xUca0d=5S</v>
      </c>
      <c r="W12" s="13" t="s">
        <v>58</v>
      </c>
    </row>
    <row r="13" spans="1:25" ht="15" customHeight="1" x14ac:dyDescent="0.25">
      <c r="A13" s="13"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3" t="str">
        <f t="shared" si="0"/>
        <v/>
      </c>
      <c r="W13" s="13" t="s">
        <v>58</v>
      </c>
    </row>
    <row r="14" spans="1:25" ht="15" customHeight="1" x14ac:dyDescent="0.25">
      <c r="A14" s="13">
        <v>12</v>
      </c>
      <c r="B14" s="14"/>
      <c r="C14" s="14"/>
      <c r="D14" s="14"/>
      <c r="E14" s="14"/>
      <c r="F14" s="15" t="str">
        <f>"N:d0xH"&amp;'Game Hex'!F14&amp;"=104_0xH"&amp;'Game Hex'!F14&amp;"=106_0xUca0b="&amp;(COLUMN()/2)-1&amp;"_0xUca0d="&amp;(ROW()/2-1)&amp;"S"</f>
        <v>N:d0xH9984=104_0xH9984=106_0xUca0b=2_0xUca0d=6S</v>
      </c>
      <c r="G14" s="14"/>
      <c r="H14" s="14"/>
      <c r="I14" s="14"/>
      <c r="J14" s="14"/>
      <c r="K14" s="14"/>
      <c r="L14" s="15" t="str">
        <f>"N:d0xH"&amp;'Game Hex'!L14&amp;"=104_0xH"&amp;'Game Hex'!L14&amp;"=106_0xUca0b="&amp;(COLUMN()/2)-1&amp;"_0xUca0d="&amp;(ROW()/2-1)&amp;"S"</f>
        <v>N:d0xH998A=104_0xH998A=106_0xUca0b=5_0xUca0d=6S</v>
      </c>
      <c r="M14" s="14"/>
      <c r="N14" s="14"/>
      <c r="O14" s="14"/>
      <c r="P14" s="14"/>
      <c r="Q14" s="14"/>
      <c r="R14" s="14"/>
      <c r="S14" s="14"/>
      <c r="T14" s="14"/>
      <c r="U14" s="14"/>
      <c r="V14" s="13" t="str">
        <f t="shared" si="0"/>
        <v>N:d0xH9984=104_0xH9984=106_0xUca0b=2_0xUca0d=6SN:d0xH998A=104_0xH998A=106_0xUca0b=5_0xUca0d=6S</v>
      </c>
      <c r="W14" s="13" t="s">
        <v>58</v>
      </c>
    </row>
    <row r="15" spans="1:25" ht="15" customHeight="1" x14ac:dyDescent="0.25">
      <c r="A15" s="13">
        <v>13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3" t="str">
        <f t="shared" si="0"/>
        <v/>
      </c>
      <c r="W15" s="13" t="s">
        <v>58</v>
      </c>
    </row>
    <row r="16" spans="1:25" ht="15" customHeight="1" x14ac:dyDescent="0.25">
      <c r="A16" s="13">
        <v>14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5" t="str">
        <f>"N:d0xH"&amp;'Game Hex'!P16&amp;"=104_0xH"&amp;'Game Hex'!P16&amp;"=106_0xUca0b="&amp;(COLUMN()/2)-1&amp;"_0xUca0d="&amp;(ROW()/2-1)&amp;"S"</f>
        <v>N:d0xH99CE=104_0xH99CE=106_0xUca0b=7_0xUca0d=7S</v>
      </c>
      <c r="Q16" s="14"/>
      <c r="R16" s="15" t="str">
        <f>"N:d0xH"&amp;'Game Hex'!R16&amp;"=104_0xH"&amp;'Game Hex'!R16&amp;"=106_0xUca0b="&amp;(COLUMN()/2)-1&amp;"_0xUca0d="&amp;(ROW()/2-1)&amp;"S"</f>
        <v>N:d0xH99D0=104_0xH99D0=106_0xUca0b=8_0xUca0d=7S</v>
      </c>
      <c r="S16" s="14"/>
      <c r="T16" s="14"/>
      <c r="U16" s="14"/>
      <c r="V16" s="13" t="str">
        <f t="shared" si="0"/>
        <v>N:d0xH99CE=104_0xH99CE=106_0xUca0b=7_0xUca0d=7SN:d0xH99D0=104_0xH99D0=106_0xUca0b=8_0xUca0d=7S</v>
      </c>
      <c r="W16" s="13" t="s">
        <v>58</v>
      </c>
    </row>
    <row r="17" spans="1:23" ht="15" customHeight="1" x14ac:dyDescent="0.25">
      <c r="A17" s="13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3" t="str">
        <f t="shared" si="0"/>
        <v/>
      </c>
      <c r="W17" s="13" t="s">
        <v>58</v>
      </c>
    </row>
    <row r="18" spans="1:23" ht="15" customHeight="1" x14ac:dyDescent="0.25">
      <c r="A18" s="13">
        <v>16</v>
      </c>
      <c r="B18" s="14"/>
      <c r="C18" s="14"/>
      <c r="D18" s="14"/>
      <c r="E18" s="14"/>
      <c r="F18" s="14"/>
      <c r="G18" s="14"/>
      <c r="H18" s="14"/>
      <c r="I18" s="14"/>
      <c r="J18" s="15" t="str">
        <f>"N:d0xH"&amp;'Game Hex'!J18&amp;"=104_0xH"&amp;'Game Hex'!J18&amp;"=106_0xUca0b="&amp;(COLUMN()/2)-1&amp;"_0xUca0d="&amp;(ROW()/2-1)&amp;"S"</f>
        <v>N:d0xH9A08=104_0xH9A08=106_0xUca0b=4_0xUca0d=8S</v>
      </c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3" t="str">
        <f t="shared" si="0"/>
        <v>N:d0xH9A08=104_0xH9A08=106_0xUca0b=4_0xUca0d=8S</v>
      </c>
      <c r="W18" s="13" t="s">
        <v>58</v>
      </c>
    </row>
    <row r="19" spans="1:23" ht="15" customHeight="1" x14ac:dyDescent="0.25">
      <c r="A19" s="13"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3" t="str">
        <f t="shared" si="0"/>
        <v/>
      </c>
      <c r="W19" s="13" t="s">
        <v>58</v>
      </c>
    </row>
    <row r="20" spans="1:23" ht="15" customHeight="1" x14ac:dyDescent="0.25">
      <c r="A20" s="13">
        <v>18</v>
      </c>
      <c r="V20" s="13" t="str">
        <f t="shared" si="0"/>
        <v/>
      </c>
      <c r="W20" s="13" t="s">
        <v>58</v>
      </c>
    </row>
    <row r="21" spans="1:23" ht="15" customHeight="1" x14ac:dyDescent="0.25">
      <c r="A21" s="13">
        <v>19</v>
      </c>
      <c r="V21" s="13" t="str">
        <f t="shared" si="0"/>
        <v/>
      </c>
      <c r="W21" s="13" t="s">
        <v>58</v>
      </c>
    </row>
    <row r="22" spans="1:23" x14ac:dyDescent="0.25">
      <c r="P22" s="13" t="s">
        <v>59</v>
      </c>
      <c r="V22" s="13" t="str">
        <f>CONCATENATE(V2,V3,V4,V5,V6,V7,V8,V9,V10,V11,V12,V13,V14,V15,V16,V17,V18,V19,V20,V21)</f>
        <v>N:d0xH9804=104_0xH9804=106_0xUca0b=2_0xUca0d=0SN:d0xH9808=104_0xH9808=106_0xUca0b=4_0xUca0d=0SN:d0xH984E=104_0xH984E=106_0xUca0b=7_0xUca0d=1SN:d0xH9884=104_0xH9884=106_0xUca0b=2_0xUca0d=2SN:d0xH9888=104_0xH9888=106_0xUca0b=4_0xUca0d=2SN:d0xH98C4=104_0xH98C4=106_0xUca0b=2_0xUca0d=3SN:d0xH98CE=104_0xH98CE=106_0xUca0b=7_0xUca0d=3SN:d0xH98D0=104_0xH98D0=106_0xUca0b=8_0xUca0d=3SN:d0xH9900=104_0xH9900=106_0xUca0b=0_0xUca0d=4SN:d0xH9904=104_0xH9904=106_0xUca0b=2_0xUca0d=4SN:d0xH990A=104_0xH990A=106_0xUca0b=5_0xUca0d=4SN:d0xH9912=104_0xH9912=106_0xUca0b=9_0xUca0d=4SN:d0xH994E=104_0xH994E=106_0xUca0b=7_0xUca0d=5SN:d0xH9984=104_0xH9984=106_0xUca0b=2_0xUca0d=6SN:d0xH998A=104_0xH998A=106_0xUca0b=5_0xUca0d=6SN:d0xH99CE=104_0xH99CE=106_0xUca0b=7_0xUca0d=7SN:d0xH99D0=104_0xH99D0=106_0xUca0b=8_0xUca0d=7SN:d0xH9A08=104_0xH9A08=106_0xUca0b=4_0xUca0d=8S</v>
      </c>
      <c r="W22" s="13" t="s">
        <v>58</v>
      </c>
    </row>
    <row r="23" spans="1:23" x14ac:dyDescent="0.25">
      <c r="P23" s="13" t="s">
        <v>272</v>
      </c>
      <c r="V23" s="13" t="str">
        <f>$Y$6&amp;$V$22</f>
        <v>N:0xNda19=0_P:0xMdaca=0_P:0xHdacc=0SN:d0xH9804=104_0xH9804=106_0xUca0b=2_0xUca0d=0SN:d0xH9808=104_0xH9808=106_0xUca0b=4_0xUca0d=0SN:d0xH984E=104_0xH984E=106_0xUca0b=7_0xUca0d=1SN:d0xH9884=104_0xH9884=106_0xUca0b=2_0xUca0d=2SN:d0xH9888=104_0xH9888=106_0xUca0b=4_0xUca0d=2SN:d0xH98C4=104_0xH98C4=106_0xUca0b=2_0xUca0d=3SN:d0xH98CE=104_0xH98CE=106_0xUca0b=7_0xUca0d=3SN:d0xH98D0=104_0xH98D0=106_0xUca0b=8_0xUca0d=3SN:d0xH9900=104_0xH9900=106_0xUca0b=0_0xUca0d=4SN:d0xH9904=104_0xH9904=106_0xUca0b=2_0xUca0d=4SN:d0xH990A=104_0xH990A=106_0xUca0b=5_0xUca0d=4SN:d0xH9912=104_0xH9912=106_0xUca0b=9_0xUca0d=4SN:d0xH994E=104_0xH994E=106_0xUca0b=7_0xUca0d=5SN:d0xH9984=104_0xH9984=106_0xUca0b=2_0xUca0d=6SN:d0xH998A=104_0xH998A=106_0xUca0b=5_0xUca0d=6SN:d0xH99CE=104_0xH99CE=106_0xUca0b=7_0xUca0d=7SN:d0xH99D0=104_0xH99D0=106_0xUca0b=8_0xUca0d=7SN:d0xH9A08=104_0xH9A08=106_0xUca0b=4_0xUca0d=8S</v>
      </c>
      <c r="W23" s="13" t="s">
        <v>58</v>
      </c>
    </row>
    <row r="24" spans="1:23" x14ac:dyDescent="0.25">
      <c r="P24" s="13" t="s">
        <v>144</v>
      </c>
      <c r="V24" s="13" t="str">
        <f>LEFT(V23,LEN(V23)-1)</f>
        <v>N:0xNda19=0_P:0xMdaca=0_P:0xHdacc=0SN:d0xH9804=104_0xH9804=106_0xUca0b=2_0xUca0d=0SN:d0xH9808=104_0xH9808=106_0xUca0b=4_0xUca0d=0SN:d0xH984E=104_0xH984E=106_0xUca0b=7_0xUca0d=1SN:d0xH9884=104_0xH9884=106_0xUca0b=2_0xUca0d=2SN:d0xH9888=104_0xH9888=106_0xUca0b=4_0xUca0d=2SN:d0xH98C4=104_0xH98C4=106_0xUca0b=2_0xUca0d=3SN:d0xH98CE=104_0xH98CE=106_0xUca0b=7_0xUca0d=3SN:d0xH98D0=104_0xH98D0=106_0xUca0b=8_0xUca0d=3SN:d0xH9900=104_0xH9900=106_0xUca0b=0_0xUca0d=4SN:d0xH9904=104_0xH9904=106_0xUca0b=2_0xUca0d=4SN:d0xH990A=104_0xH990A=106_0xUca0b=5_0xUca0d=4SN:d0xH9912=104_0xH9912=106_0xUca0b=9_0xUca0d=4SN:d0xH994E=104_0xH994E=106_0xUca0b=7_0xUca0d=5SN:d0xH9984=104_0xH9984=106_0xUca0b=2_0xUca0d=6SN:d0xH998A=104_0xH998A=106_0xUca0b=5_0xUca0d=6SN:d0xH99CE=104_0xH99CE=106_0xUca0b=7_0xUca0d=7SN:d0xH99D0=104_0xH99D0=106_0xUca0b=8_0xUca0d=7SN:d0xH9A08=104_0xH9A08=106_0xUca0b=4_0xUca0d=8</v>
      </c>
      <c r="W24" s="13" t="s">
        <v>58</v>
      </c>
    </row>
  </sheetData>
  <sheetProtection sheet="1" objects="1" scenarios="1"/>
  <conditionalFormatting sqref="U2 U4 U6 U8 U10 U12 U14 U16 U18">
    <cfRule type="cellIs" dxfId="293" priority="176" operator="equal">
      <formula>0</formula>
    </cfRule>
  </conditionalFormatting>
  <conditionalFormatting sqref="C2:E2 G2:I2 K2:T2">
    <cfRule type="cellIs" dxfId="292" priority="175" operator="equal">
      <formula>0</formula>
    </cfRule>
  </conditionalFormatting>
  <conditionalFormatting sqref="E2">
    <cfRule type="cellIs" dxfId="291" priority="174" operator="equal">
      <formula>0</formula>
    </cfRule>
  </conditionalFormatting>
  <conditionalFormatting sqref="G2">
    <cfRule type="cellIs" dxfId="290" priority="173" operator="equal">
      <formula>0</formula>
    </cfRule>
  </conditionalFormatting>
  <conditionalFormatting sqref="I2">
    <cfRule type="cellIs" dxfId="289" priority="172" operator="equal">
      <formula>0</formula>
    </cfRule>
  </conditionalFormatting>
  <conditionalFormatting sqref="K2">
    <cfRule type="cellIs" dxfId="288" priority="171" operator="equal">
      <formula>0</formula>
    </cfRule>
  </conditionalFormatting>
  <conditionalFormatting sqref="M2">
    <cfRule type="cellIs" dxfId="287" priority="170" operator="equal">
      <formula>0</formula>
    </cfRule>
  </conditionalFormatting>
  <conditionalFormatting sqref="C3:U3">
    <cfRule type="cellIs" dxfId="286" priority="169" operator="equal">
      <formula>0</formula>
    </cfRule>
  </conditionalFormatting>
  <conditionalFormatting sqref="C5:U5">
    <cfRule type="cellIs" dxfId="285" priority="168" operator="equal">
      <formula>0</formula>
    </cfRule>
  </conditionalFormatting>
  <conditionalFormatting sqref="C7:U7">
    <cfRule type="cellIs" dxfId="284" priority="167" operator="equal">
      <formula>0</formula>
    </cfRule>
  </conditionalFormatting>
  <conditionalFormatting sqref="C9:U9">
    <cfRule type="cellIs" dxfId="283" priority="166" operator="equal">
      <formula>0</formula>
    </cfRule>
  </conditionalFormatting>
  <conditionalFormatting sqref="B11:U11">
    <cfRule type="cellIs" dxfId="282" priority="165" operator="equal">
      <formula>0</formula>
    </cfRule>
  </conditionalFormatting>
  <conditionalFormatting sqref="C13:U13">
    <cfRule type="cellIs" dxfId="281" priority="164" operator="equal">
      <formula>0</formula>
    </cfRule>
  </conditionalFormatting>
  <conditionalFormatting sqref="M15 Q15 U15">
    <cfRule type="cellIs" dxfId="280" priority="163" operator="equal">
      <formula>0</formula>
    </cfRule>
  </conditionalFormatting>
  <conditionalFormatting sqref="C17:U17">
    <cfRule type="cellIs" dxfId="279" priority="162" operator="equal">
      <formula>0</formula>
    </cfRule>
  </conditionalFormatting>
  <conditionalFormatting sqref="C19:U19">
    <cfRule type="cellIs" dxfId="278" priority="161" operator="equal">
      <formula>0</formula>
    </cfRule>
  </conditionalFormatting>
  <conditionalFormatting sqref="N13:P13">
    <cfRule type="cellIs" dxfId="277" priority="151" operator="equal">
      <formula>0</formula>
    </cfRule>
  </conditionalFormatting>
  <conditionalFormatting sqref="R19">
    <cfRule type="cellIs" dxfId="276" priority="158" operator="equal">
      <formula>0</formula>
    </cfRule>
  </conditionalFormatting>
  <conditionalFormatting sqref="S19">
    <cfRule type="cellIs" dxfId="275" priority="157" operator="equal">
      <formula>0</formula>
    </cfRule>
  </conditionalFormatting>
  <conditionalFormatting sqref="N3:P3">
    <cfRule type="cellIs" dxfId="274" priority="156" operator="equal">
      <formula>0</formula>
    </cfRule>
  </conditionalFormatting>
  <conditionalFormatting sqref="N5:P5">
    <cfRule type="cellIs" dxfId="273" priority="155" operator="equal">
      <formula>0</formula>
    </cfRule>
  </conditionalFormatting>
  <conditionalFormatting sqref="N7:P7">
    <cfRule type="cellIs" dxfId="272" priority="154" operator="equal">
      <formula>0</formula>
    </cfRule>
  </conditionalFormatting>
  <conditionalFormatting sqref="N9:P9">
    <cfRule type="cellIs" dxfId="271" priority="153" operator="equal">
      <formula>0</formula>
    </cfRule>
  </conditionalFormatting>
  <conditionalFormatting sqref="N11:P11">
    <cfRule type="cellIs" dxfId="270" priority="152" operator="equal">
      <formula>0</formula>
    </cfRule>
  </conditionalFormatting>
  <conditionalFormatting sqref="N15:P15">
    <cfRule type="cellIs" dxfId="269" priority="150" operator="equal">
      <formula>0</formula>
    </cfRule>
  </conditionalFormatting>
  <conditionalFormatting sqref="P15">
    <cfRule type="cellIs" dxfId="268" priority="149" operator="equal">
      <formula>0</formula>
    </cfRule>
  </conditionalFormatting>
  <conditionalFormatting sqref="N15">
    <cfRule type="cellIs" dxfId="267" priority="148" operator="equal">
      <formula>0</formula>
    </cfRule>
  </conditionalFormatting>
  <conditionalFormatting sqref="O15">
    <cfRule type="cellIs" dxfId="266" priority="147" operator="equal">
      <formula>0</formula>
    </cfRule>
  </conditionalFormatting>
  <conditionalFormatting sqref="R15:S15">
    <cfRule type="cellIs" dxfId="265" priority="146" operator="equal">
      <formula>0</formula>
    </cfRule>
  </conditionalFormatting>
  <conditionalFormatting sqref="R15">
    <cfRule type="cellIs" dxfId="264" priority="145" operator="equal">
      <formula>0</formula>
    </cfRule>
  </conditionalFormatting>
  <conditionalFormatting sqref="S15">
    <cfRule type="cellIs" dxfId="263" priority="144" operator="equal">
      <formula>0</formula>
    </cfRule>
  </conditionalFormatting>
  <conditionalFormatting sqref="N19:P19">
    <cfRule type="cellIs" dxfId="262" priority="143" operator="equal">
      <formula>0</formula>
    </cfRule>
  </conditionalFormatting>
  <conditionalFormatting sqref="P19">
    <cfRule type="cellIs" dxfId="261" priority="142" operator="equal">
      <formula>0</formula>
    </cfRule>
  </conditionalFormatting>
  <conditionalFormatting sqref="N19">
    <cfRule type="cellIs" dxfId="260" priority="141" operator="equal">
      <formula>0</formula>
    </cfRule>
  </conditionalFormatting>
  <conditionalFormatting sqref="O19">
    <cfRule type="cellIs" dxfId="259" priority="140" operator="equal">
      <formula>0</formula>
    </cfRule>
  </conditionalFormatting>
  <conditionalFormatting sqref="C15:T15">
    <cfRule type="cellIs" dxfId="258" priority="139" operator="equal">
      <formula>0</formula>
    </cfRule>
  </conditionalFormatting>
  <conditionalFormatting sqref="J17">
    <cfRule type="cellIs" dxfId="257" priority="138" operator="equal">
      <formula>0</formula>
    </cfRule>
  </conditionalFormatting>
  <conditionalFormatting sqref="J19">
    <cfRule type="cellIs" dxfId="256" priority="137" operator="equal">
      <formula>0</formula>
    </cfRule>
  </conditionalFormatting>
  <conditionalFormatting sqref="J15">
    <cfRule type="cellIs" dxfId="255" priority="136" operator="equal">
      <formula>0</formula>
    </cfRule>
  </conditionalFormatting>
  <conditionalFormatting sqref="H17">
    <cfRule type="cellIs" dxfId="254" priority="135" operator="equal">
      <formula>0</formula>
    </cfRule>
  </conditionalFormatting>
  <conditionalFormatting sqref="H19">
    <cfRule type="cellIs" dxfId="253" priority="134" operator="equal">
      <formula>0</formula>
    </cfRule>
  </conditionalFormatting>
  <conditionalFormatting sqref="H15">
    <cfRule type="cellIs" dxfId="252" priority="133" operator="equal">
      <formula>0</formula>
    </cfRule>
  </conditionalFormatting>
  <conditionalFormatting sqref="F17">
    <cfRule type="cellIs" dxfId="251" priority="132" operator="equal">
      <formula>0</formula>
    </cfRule>
  </conditionalFormatting>
  <conditionalFormatting sqref="F19">
    <cfRule type="cellIs" dxfId="250" priority="131" operator="equal">
      <formula>0</formula>
    </cfRule>
  </conditionalFormatting>
  <conditionalFormatting sqref="F15">
    <cfRule type="cellIs" dxfId="249" priority="130" operator="equal">
      <formula>0</formula>
    </cfRule>
  </conditionalFormatting>
  <conditionalFormatting sqref="D17">
    <cfRule type="cellIs" dxfId="248" priority="129" operator="equal">
      <formula>0</formula>
    </cfRule>
  </conditionalFormatting>
  <conditionalFormatting sqref="D19">
    <cfRule type="cellIs" dxfId="247" priority="128" operator="equal">
      <formula>0</formula>
    </cfRule>
  </conditionalFormatting>
  <conditionalFormatting sqref="D15">
    <cfRule type="cellIs" dxfId="246" priority="127" operator="equal">
      <formula>0</formula>
    </cfRule>
  </conditionalFormatting>
  <conditionalFormatting sqref="S16">
    <cfRule type="cellIs" dxfId="245" priority="108" operator="equal">
      <formula>0</formula>
    </cfRule>
  </conditionalFormatting>
  <conditionalFormatting sqref="Q18">
    <cfRule type="cellIs" dxfId="244" priority="107" operator="equal">
      <formula>0</formula>
    </cfRule>
  </conditionalFormatting>
  <conditionalFormatting sqref="S18">
    <cfRule type="cellIs" dxfId="243" priority="106" operator="equal">
      <formula>0</formula>
    </cfRule>
  </conditionalFormatting>
  <conditionalFormatting sqref="O2">
    <cfRule type="cellIs" dxfId="242" priority="123" operator="equal">
      <formula>0</formula>
    </cfRule>
  </conditionalFormatting>
  <conditionalFormatting sqref="Q2">
    <cfRule type="cellIs" dxfId="241" priority="122" operator="equal">
      <formula>0</formula>
    </cfRule>
  </conditionalFormatting>
  <conditionalFormatting sqref="S2">
    <cfRule type="cellIs" dxfId="240" priority="121" operator="equal">
      <formula>0</formula>
    </cfRule>
  </conditionalFormatting>
  <conditionalFormatting sqref="S4">
    <cfRule type="cellIs" dxfId="239" priority="120" operator="equal">
      <formula>0</formula>
    </cfRule>
  </conditionalFormatting>
  <conditionalFormatting sqref="C4:O4 Q4:T4">
    <cfRule type="cellIs" dxfId="238" priority="119" operator="equal">
      <formula>0</formula>
    </cfRule>
  </conditionalFormatting>
  <conditionalFormatting sqref="L11">
    <cfRule type="cellIs" dxfId="237" priority="118" operator="equal">
      <formula>0</formula>
    </cfRule>
  </conditionalFormatting>
  <conditionalFormatting sqref="I6">
    <cfRule type="cellIs" dxfId="236" priority="117" operator="equal">
      <formula>0</formula>
    </cfRule>
  </conditionalFormatting>
  <conditionalFormatting sqref="M6">
    <cfRule type="cellIs" dxfId="235" priority="116" operator="equal">
      <formula>0</formula>
    </cfRule>
  </conditionalFormatting>
  <conditionalFormatting sqref="S6">
    <cfRule type="cellIs" dxfId="234" priority="115" operator="equal">
      <formula>0</formula>
    </cfRule>
  </conditionalFormatting>
  <conditionalFormatting sqref="I8">
    <cfRule type="cellIs" dxfId="233" priority="114" operator="equal">
      <formula>0</formula>
    </cfRule>
  </conditionalFormatting>
  <conditionalFormatting sqref="M8">
    <cfRule type="cellIs" dxfId="232" priority="113" operator="equal">
      <formula>0</formula>
    </cfRule>
  </conditionalFormatting>
  <conditionalFormatting sqref="S8">
    <cfRule type="cellIs" dxfId="231" priority="112" operator="equal">
      <formula>0</formula>
    </cfRule>
  </conditionalFormatting>
  <conditionalFormatting sqref="S10">
    <cfRule type="cellIs" dxfId="230" priority="111" operator="equal">
      <formula>0</formula>
    </cfRule>
  </conditionalFormatting>
  <conditionalFormatting sqref="S12">
    <cfRule type="cellIs" dxfId="229" priority="110" operator="equal">
      <formula>0</formula>
    </cfRule>
  </conditionalFormatting>
  <conditionalFormatting sqref="S14">
    <cfRule type="cellIs" dxfId="228" priority="109" operator="equal">
      <formula>0</formula>
    </cfRule>
  </conditionalFormatting>
  <conditionalFormatting sqref="K6 K8">
    <cfRule type="cellIs" dxfId="227" priority="76" operator="equal">
      <formula>0</formula>
    </cfRule>
  </conditionalFormatting>
  <conditionalFormatting sqref="T2 T4 T6 T8 T12 T14 T16 T18">
    <cfRule type="cellIs" dxfId="226" priority="93" operator="equal">
      <formula>0</formula>
    </cfRule>
  </conditionalFormatting>
  <conditionalFormatting sqref="T3">
    <cfRule type="cellIs" dxfId="225" priority="92" operator="equal">
      <formula>0</formula>
    </cfRule>
  </conditionalFormatting>
  <conditionalFormatting sqref="T5">
    <cfRule type="cellIs" dxfId="224" priority="91" operator="equal">
      <formula>0</formula>
    </cfRule>
  </conditionalFormatting>
  <conditionalFormatting sqref="T7">
    <cfRule type="cellIs" dxfId="223" priority="90" operator="equal">
      <formula>0</formula>
    </cfRule>
  </conditionalFormatting>
  <conditionalFormatting sqref="T9">
    <cfRule type="cellIs" dxfId="222" priority="89" operator="equal">
      <formula>0</formula>
    </cfRule>
  </conditionalFormatting>
  <conditionalFormatting sqref="T11">
    <cfRule type="cellIs" dxfId="221" priority="88" operator="equal">
      <formula>0</formula>
    </cfRule>
  </conditionalFormatting>
  <conditionalFormatting sqref="T13">
    <cfRule type="cellIs" dxfId="220" priority="87" operator="equal">
      <formula>0</formula>
    </cfRule>
  </conditionalFormatting>
  <conditionalFormatting sqref="T15">
    <cfRule type="cellIs" dxfId="219" priority="86" operator="equal">
      <formula>0</formula>
    </cfRule>
  </conditionalFormatting>
  <conditionalFormatting sqref="T17">
    <cfRule type="cellIs" dxfId="218" priority="85" operator="equal">
      <formula>0</formula>
    </cfRule>
  </conditionalFormatting>
  <conditionalFormatting sqref="T19">
    <cfRule type="cellIs" dxfId="217" priority="84" operator="equal">
      <formula>0</formula>
    </cfRule>
  </conditionalFormatting>
  <conditionalFormatting sqref="R18">
    <cfRule type="cellIs" dxfId="216" priority="81" operator="equal">
      <formula>0</formula>
    </cfRule>
  </conditionalFormatting>
  <conditionalFormatting sqref="L6 L8">
    <cfRule type="cellIs" dxfId="215" priority="80" operator="equal">
      <formula>0</formula>
    </cfRule>
  </conditionalFormatting>
  <conditionalFormatting sqref="J7 L7">
    <cfRule type="cellIs" dxfId="214" priority="79" operator="equal">
      <formula>0</formula>
    </cfRule>
  </conditionalFormatting>
  <conditionalFormatting sqref="J8">
    <cfRule type="cellIs" dxfId="213" priority="77" operator="equal">
      <formula>0</formula>
    </cfRule>
  </conditionalFormatting>
  <conditionalFormatting sqref="K7">
    <cfRule type="cellIs" dxfId="212" priority="75" operator="equal">
      <formula>0</formula>
    </cfRule>
  </conditionalFormatting>
  <conditionalFormatting sqref="E4">
    <cfRule type="cellIs" dxfId="211" priority="74" operator="equal">
      <formula>0</formula>
    </cfRule>
  </conditionalFormatting>
  <conditionalFormatting sqref="G4">
    <cfRule type="cellIs" dxfId="210" priority="73" operator="equal">
      <formula>0</formula>
    </cfRule>
  </conditionalFormatting>
  <conditionalFormatting sqref="I4">
    <cfRule type="cellIs" dxfId="209" priority="72" operator="equal">
      <formula>0</formula>
    </cfRule>
  </conditionalFormatting>
  <conditionalFormatting sqref="K4">
    <cfRule type="cellIs" dxfId="208" priority="71" operator="equal">
      <formula>0</formula>
    </cfRule>
  </conditionalFormatting>
  <conditionalFormatting sqref="M4">
    <cfRule type="cellIs" dxfId="207" priority="70" operator="equal">
      <formula>0</formula>
    </cfRule>
  </conditionalFormatting>
  <conditionalFormatting sqref="O4">
    <cfRule type="cellIs" dxfId="206" priority="69" operator="equal">
      <formula>0</formula>
    </cfRule>
  </conditionalFormatting>
  <conditionalFormatting sqref="Q4">
    <cfRule type="cellIs" dxfId="205" priority="68" operator="equal">
      <formula>0</formula>
    </cfRule>
  </conditionalFormatting>
  <conditionalFormatting sqref="C10:E10 G10:K10 M10:S10">
    <cfRule type="cellIs" dxfId="204" priority="67" operator="equal">
      <formula>0</formula>
    </cfRule>
  </conditionalFormatting>
  <conditionalFormatting sqref="E10">
    <cfRule type="cellIs" dxfId="203" priority="66" operator="equal">
      <formula>0</formula>
    </cfRule>
  </conditionalFormatting>
  <conditionalFormatting sqref="G10">
    <cfRule type="cellIs" dxfId="202" priority="65" operator="equal">
      <formula>0</formula>
    </cfRule>
  </conditionalFormatting>
  <conditionalFormatting sqref="I10">
    <cfRule type="cellIs" dxfId="201" priority="64" operator="equal">
      <formula>0</formula>
    </cfRule>
  </conditionalFormatting>
  <conditionalFormatting sqref="K10">
    <cfRule type="cellIs" dxfId="200" priority="63" operator="equal">
      <formula>0</formula>
    </cfRule>
  </conditionalFormatting>
  <conditionalFormatting sqref="M10">
    <cfRule type="cellIs" dxfId="199" priority="62" operator="equal">
      <formula>0</formula>
    </cfRule>
  </conditionalFormatting>
  <conditionalFormatting sqref="O10">
    <cfRule type="cellIs" dxfId="198" priority="61" operator="equal">
      <formula>0</formula>
    </cfRule>
  </conditionalFormatting>
  <conditionalFormatting sqref="Q10">
    <cfRule type="cellIs" dxfId="197" priority="60" operator="equal">
      <formula>0</formula>
    </cfRule>
  </conditionalFormatting>
  <conditionalFormatting sqref="C12:O12 Q12:T12">
    <cfRule type="cellIs" dxfId="196" priority="59" operator="equal">
      <formula>0</formula>
    </cfRule>
  </conditionalFormatting>
  <conditionalFormatting sqref="E12">
    <cfRule type="cellIs" dxfId="195" priority="58" operator="equal">
      <formula>0</formula>
    </cfRule>
  </conditionalFormatting>
  <conditionalFormatting sqref="G12">
    <cfRule type="cellIs" dxfId="194" priority="57" operator="equal">
      <formula>0</formula>
    </cfRule>
  </conditionalFormatting>
  <conditionalFormatting sqref="I12">
    <cfRule type="cellIs" dxfId="193" priority="56" operator="equal">
      <formula>0</formula>
    </cfRule>
  </conditionalFormatting>
  <conditionalFormatting sqref="K12">
    <cfRule type="cellIs" dxfId="192" priority="55" operator="equal">
      <formula>0</formula>
    </cfRule>
  </conditionalFormatting>
  <conditionalFormatting sqref="M12">
    <cfRule type="cellIs" dxfId="191" priority="54" operator="equal">
      <formula>0</formula>
    </cfRule>
  </conditionalFormatting>
  <conditionalFormatting sqref="O12">
    <cfRule type="cellIs" dxfId="190" priority="53" operator="equal">
      <formula>0</formula>
    </cfRule>
  </conditionalFormatting>
  <conditionalFormatting sqref="Q12">
    <cfRule type="cellIs" dxfId="189" priority="52" operator="equal">
      <formula>0</formula>
    </cfRule>
  </conditionalFormatting>
  <conditionalFormatting sqref="C14:E14 G14:K14 M14:T14">
    <cfRule type="cellIs" dxfId="188" priority="51" operator="equal">
      <formula>0</formula>
    </cfRule>
  </conditionalFormatting>
  <conditionalFormatting sqref="E14">
    <cfRule type="cellIs" dxfId="187" priority="50" operator="equal">
      <formula>0</formula>
    </cfRule>
  </conditionalFormatting>
  <conditionalFormatting sqref="G14">
    <cfRule type="cellIs" dxfId="186" priority="49" operator="equal">
      <formula>0</formula>
    </cfRule>
  </conditionalFormatting>
  <conditionalFormatting sqref="I14">
    <cfRule type="cellIs" dxfId="185" priority="48" operator="equal">
      <formula>0</formula>
    </cfRule>
  </conditionalFormatting>
  <conditionalFormatting sqref="K14">
    <cfRule type="cellIs" dxfId="184" priority="47" operator="equal">
      <formula>0</formula>
    </cfRule>
  </conditionalFormatting>
  <conditionalFormatting sqref="M14">
    <cfRule type="cellIs" dxfId="183" priority="46" operator="equal">
      <formula>0</formula>
    </cfRule>
  </conditionalFormatting>
  <conditionalFormatting sqref="O14">
    <cfRule type="cellIs" dxfId="182" priority="45" operator="equal">
      <formula>0</formula>
    </cfRule>
  </conditionalFormatting>
  <conditionalFormatting sqref="Q14">
    <cfRule type="cellIs" dxfId="181" priority="44" operator="equal">
      <formula>0</formula>
    </cfRule>
  </conditionalFormatting>
  <conditionalFormatting sqref="C16:O16 Q16 S16:T16">
    <cfRule type="cellIs" dxfId="180" priority="43" operator="equal">
      <formula>0</formula>
    </cfRule>
  </conditionalFormatting>
  <conditionalFormatting sqref="E16">
    <cfRule type="cellIs" dxfId="179" priority="42" operator="equal">
      <formula>0</formula>
    </cfRule>
  </conditionalFormatting>
  <conditionalFormatting sqref="G16">
    <cfRule type="cellIs" dxfId="178" priority="41" operator="equal">
      <formula>0</formula>
    </cfRule>
  </conditionalFormatting>
  <conditionalFormatting sqref="I16">
    <cfRule type="cellIs" dxfId="177" priority="40" operator="equal">
      <formula>0</formula>
    </cfRule>
  </conditionalFormatting>
  <conditionalFormatting sqref="K16">
    <cfRule type="cellIs" dxfId="176" priority="39" operator="equal">
      <formula>0</formula>
    </cfRule>
  </conditionalFormatting>
  <conditionalFormatting sqref="M16">
    <cfRule type="cellIs" dxfId="175" priority="38" operator="equal">
      <formula>0</formula>
    </cfRule>
  </conditionalFormatting>
  <conditionalFormatting sqref="O16">
    <cfRule type="cellIs" dxfId="174" priority="37" operator="equal">
      <formula>0</formula>
    </cfRule>
  </conditionalFormatting>
  <conditionalFormatting sqref="Q16">
    <cfRule type="cellIs" dxfId="173" priority="36" operator="equal">
      <formula>0</formula>
    </cfRule>
  </conditionalFormatting>
  <conditionalFormatting sqref="C18:I18 K18:T18">
    <cfRule type="cellIs" dxfId="172" priority="35" operator="equal">
      <formula>0</formula>
    </cfRule>
  </conditionalFormatting>
  <conditionalFormatting sqref="E18">
    <cfRule type="cellIs" dxfId="171" priority="34" operator="equal">
      <formula>0</formula>
    </cfRule>
  </conditionalFormatting>
  <conditionalFormatting sqref="G18">
    <cfRule type="cellIs" dxfId="170" priority="33" operator="equal">
      <formula>0</formula>
    </cfRule>
  </conditionalFormatting>
  <conditionalFormatting sqref="I18">
    <cfRule type="cellIs" dxfId="169" priority="32" operator="equal">
      <formula>0</formula>
    </cfRule>
  </conditionalFormatting>
  <conditionalFormatting sqref="K18">
    <cfRule type="cellIs" dxfId="168" priority="31" operator="equal">
      <formula>0</formula>
    </cfRule>
  </conditionalFormatting>
  <conditionalFormatting sqref="M18">
    <cfRule type="cellIs" dxfId="167" priority="30" operator="equal">
      <formula>0</formula>
    </cfRule>
  </conditionalFormatting>
  <conditionalFormatting sqref="O18">
    <cfRule type="cellIs" dxfId="166" priority="29" operator="equal">
      <formula>0</formula>
    </cfRule>
  </conditionalFormatting>
  <conditionalFormatting sqref="C6:E6 G6:I6 K6:T6">
    <cfRule type="cellIs" dxfId="165" priority="28" operator="equal">
      <formula>0</formula>
    </cfRule>
  </conditionalFormatting>
  <conditionalFormatting sqref="E6">
    <cfRule type="cellIs" dxfId="164" priority="27" operator="equal">
      <formula>0</formula>
    </cfRule>
  </conditionalFormatting>
  <conditionalFormatting sqref="G6">
    <cfRule type="cellIs" dxfId="163" priority="26" operator="equal">
      <formula>0</formula>
    </cfRule>
  </conditionalFormatting>
  <conditionalFormatting sqref="C8:E8 G8:O8 Q8 S8:T8">
    <cfRule type="cellIs" dxfId="162" priority="25" operator="equal">
      <formula>0</formula>
    </cfRule>
  </conditionalFormatting>
  <conditionalFormatting sqref="E8">
    <cfRule type="cellIs" dxfId="161" priority="24" operator="equal">
      <formula>0</formula>
    </cfRule>
  </conditionalFormatting>
  <conditionalFormatting sqref="G8">
    <cfRule type="cellIs" dxfId="160" priority="23" operator="equal">
      <formula>0</formula>
    </cfRule>
  </conditionalFormatting>
  <conditionalFormatting sqref="O6">
    <cfRule type="cellIs" dxfId="159" priority="22" operator="equal">
      <formula>0</formula>
    </cfRule>
  </conditionalFormatting>
  <conditionalFormatting sqref="Q6">
    <cfRule type="cellIs" dxfId="158" priority="21" operator="equal">
      <formula>0</formula>
    </cfRule>
  </conditionalFormatting>
  <conditionalFormatting sqref="O8">
    <cfRule type="cellIs" dxfId="157" priority="20" operator="equal">
      <formula>0</formula>
    </cfRule>
  </conditionalFormatting>
  <conditionalFormatting sqref="Q8">
    <cfRule type="cellIs" dxfId="156" priority="19" operator="equal">
      <formula>0</formula>
    </cfRule>
  </conditionalFormatting>
  <conditionalFormatting sqref="B13">
    <cfRule type="cellIs" dxfId="155" priority="18" operator="equal">
      <formula>0</formula>
    </cfRule>
  </conditionalFormatting>
  <conditionalFormatting sqref="B17">
    <cfRule type="cellIs" dxfId="154" priority="17" operator="equal">
      <formula>0</formula>
    </cfRule>
  </conditionalFormatting>
  <conditionalFormatting sqref="B19">
    <cfRule type="cellIs" dxfId="153" priority="16" operator="equal">
      <formula>0</formula>
    </cfRule>
  </conditionalFormatting>
  <conditionalFormatting sqref="B15">
    <cfRule type="cellIs" dxfId="152" priority="14" operator="equal">
      <formula>0</formula>
    </cfRule>
  </conditionalFormatting>
  <conditionalFormatting sqref="B12">
    <cfRule type="cellIs" dxfId="151" priority="12" operator="equal">
      <formula>0</formula>
    </cfRule>
  </conditionalFormatting>
  <conditionalFormatting sqref="B14">
    <cfRule type="cellIs" dxfId="150" priority="11" operator="equal">
      <formula>0</formula>
    </cfRule>
  </conditionalFormatting>
  <conditionalFormatting sqref="B16">
    <cfRule type="cellIs" dxfId="149" priority="10" operator="equal">
      <formula>0</formula>
    </cfRule>
  </conditionalFormatting>
  <conditionalFormatting sqref="B18">
    <cfRule type="cellIs" dxfId="148" priority="9" operator="equal">
      <formula>0</formula>
    </cfRule>
  </conditionalFormatting>
  <conditionalFormatting sqref="B2">
    <cfRule type="cellIs" dxfId="147" priority="8" operator="equal">
      <formula>0</formula>
    </cfRule>
  </conditionalFormatting>
  <conditionalFormatting sqref="B3">
    <cfRule type="cellIs" dxfId="146" priority="7" operator="equal">
      <formula>0</formula>
    </cfRule>
  </conditionalFormatting>
  <conditionalFormatting sqref="B5">
    <cfRule type="cellIs" dxfId="145" priority="6" operator="equal">
      <formula>0</formula>
    </cfRule>
  </conditionalFormatting>
  <conditionalFormatting sqref="B7">
    <cfRule type="cellIs" dxfId="144" priority="5" operator="equal">
      <formula>0</formula>
    </cfRule>
  </conditionalFormatting>
  <conditionalFormatting sqref="B9">
    <cfRule type="cellIs" dxfId="143" priority="4" operator="equal">
      <formula>0</formula>
    </cfRule>
  </conditionalFormatting>
  <conditionalFormatting sqref="B4">
    <cfRule type="cellIs" dxfId="142" priority="3" operator="equal">
      <formula>0</formula>
    </cfRule>
  </conditionalFormatting>
  <conditionalFormatting sqref="B6">
    <cfRule type="cellIs" dxfId="141" priority="2" operator="equal">
      <formula>0</formula>
    </cfRule>
  </conditionalFormatting>
  <conditionalFormatting sqref="B8">
    <cfRule type="cellIs" dxfId="14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RowHeight="15" x14ac:dyDescent="0.25"/>
  <cols>
    <col min="1" max="4" width="15.7109375" style="9" customWidth="1"/>
    <col min="5" max="16384" width="9.140625" style="9"/>
  </cols>
  <sheetData>
    <row r="1" spans="1:3" x14ac:dyDescent="0.25">
      <c r="A1" s="9" t="s">
        <v>131</v>
      </c>
      <c r="B1" s="9" t="s">
        <v>163</v>
      </c>
    </row>
    <row r="4" spans="1:3" x14ac:dyDescent="0.25">
      <c r="A4" s="9" t="s">
        <v>132</v>
      </c>
      <c r="B4" s="9" t="s">
        <v>133</v>
      </c>
      <c r="C4" s="9" t="s">
        <v>60</v>
      </c>
    </row>
    <row r="5" spans="1:3" x14ac:dyDescent="0.25">
      <c r="A5" s="9" t="s">
        <v>162</v>
      </c>
      <c r="B5" s="9">
        <v>5</v>
      </c>
      <c r="C5" s="9" t="str">
        <f>SUBSTITUTE(SUBSTITUTE($B$1,$A$4,A5),$B$4,B5)</f>
        <v>R:0xNda19=1_0xMdaca=0_M:0xHda26&lt;d0xHda26.5.</v>
      </c>
    </row>
    <row r="6" spans="1:3" x14ac:dyDescent="0.25">
      <c r="A6" s="9" t="s">
        <v>162</v>
      </c>
      <c r="B6" s="9">
        <v>15</v>
      </c>
      <c r="C6" s="9" t="str">
        <f>SUBSTITUTE(SUBSTITUTE($B$1,$A$4,A6),$B$4,B6)</f>
        <v>R:0xNda19=1_0xMdaca=0_M:0xHda26&lt;d0xHda26.15.</v>
      </c>
    </row>
    <row r="7" spans="1:3" x14ac:dyDescent="0.25">
      <c r="A7" s="9" t="s">
        <v>162</v>
      </c>
      <c r="B7" s="9">
        <v>30</v>
      </c>
      <c r="C7" s="9" t="str">
        <f>SUBSTITUTE(SUBSTITUTE($B$1,$A$4,A7),$B$4,B7)</f>
        <v>R:0xNda19=1_0xMdaca=0_M:0xHda26&lt;d0xHda26.30.</v>
      </c>
    </row>
    <row r="8" spans="1:3" x14ac:dyDescent="0.25">
      <c r="A8" s="9" t="s">
        <v>162</v>
      </c>
      <c r="B8" s="9">
        <v>50</v>
      </c>
      <c r="C8" s="9" t="str">
        <f>SUBSTITUTE(SUBSTITUTE($B$1,$A$4,A8),$B$4,B8)</f>
        <v>R:0xNda19=1_0xMdaca=0_M:0xHda26&lt;d0xHda26.50.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sqref="A1:B2"/>
    </sheetView>
  </sheetViews>
  <sheetFormatPr defaultRowHeight="15" x14ac:dyDescent="0.25"/>
  <cols>
    <col min="1" max="4" width="15.7109375" style="9" customWidth="1"/>
    <col min="5" max="16384" width="9.140625" style="9"/>
  </cols>
  <sheetData>
    <row r="1" spans="1:2" x14ac:dyDescent="0.25">
      <c r="A1" s="9" t="s">
        <v>165</v>
      </c>
      <c r="B1" s="9" t="s">
        <v>166</v>
      </c>
    </row>
    <row r="2" spans="1:2" x14ac:dyDescent="0.25">
      <c r="A2" s="9" t="s">
        <v>131</v>
      </c>
      <c r="B2" s="9" t="s">
        <v>167</v>
      </c>
    </row>
    <row r="5" spans="1:2" x14ac:dyDescent="0.25">
      <c r="A5" s="9" t="s">
        <v>132</v>
      </c>
      <c r="B5" s="9" t="s">
        <v>179</v>
      </c>
    </row>
    <row r="6" spans="1:2" x14ac:dyDescent="0.25">
      <c r="A6" s="9" t="s">
        <v>169</v>
      </c>
      <c r="B6" s="9" t="str">
        <f>IF(A6&lt;&gt;0,SUBSTITUTE($B$2,$A$5,A6),"")</f>
        <v>_N:d0xHe002&gt;=134_N:d0xHe002&lt;=135_R:0xe002&gt;=136</v>
      </c>
    </row>
    <row r="7" spans="1:2" x14ac:dyDescent="0.25">
      <c r="A7" s="9" t="s">
        <v>168</v>
      </c>
      <c r="B7" s="9" t="str">
        <f t="shared" ref="B7:B23" si="0">IF(A7&lt;&gt;0,SUBSTITUTE($B$2,$A$5,A7),"")</f>
        <v>_N:d0xHe006&gt;=134_N:d0xHe006&lt;=135_R:0xe006&gt;=136</v>
      </c>
    </row>
    <row r="8" spans="1:2" x14ac:dyDescent="0.25">
      <c r="A8" s="9" t="s">
        <v>170</v>
      </c>
      <c r="B8" s="9" t="str">
        <f t="shared" si="0"/>
        <v>_N:d0xHe00a&gt;=134_N:d0xHe00a&lt;=135_R:0xe00a&gt;=136</v>
      </c>
    </row>
    <row r="9" spans="1:2" x14ac:dyDescent="0.25">
      <c r="A9" s="9" t="s">
        <v>175</v>
      </c>
      <c r="B9" s="9" t="str">
        <f t="shared" si="0"/>
        <v>_N:d0xHe00e&gt;=134_N:d0xHe00e&lt;=135_R:0xe00e&gt;=136</v>
      </c>
    </row>
    <row r="10" spans="1:2" x14ac:dyDescent="0.25">
      <c r="A10" s="9" t="s">
        <v>171</v>
      </c>
      <c r="B10" s="9" t="str">
        <f t="shared" si="0"/>
        <v>_N:d0xHe012&gt;=134_N:d0xHe012&lt;=135_R:0xe012&gt;=136</v>
      </c>
    </row>
    <row r="11" spans="1:2" x14ac:dyDescent="0.25">
      <c r="A11" s="9" t="s">
        <v>172</v>
      </c>
      <c r="B11" s="9" t="str">
        <f t="shared" si="0"/>
        <v>_N:d0xHe016&gt;=134_N:d0xHe016&lt;=135_R:0xe016&gt;=136</v>
      </c>
    </row>
    <row r="12" spans="1:2" x14ac:dyDescent="0.25">
      <c r="A12" s="9" t="s">
        <v>173</v>
      </c>
      <c r="B12" s="9" t="str">
        <f t="shared" si="0"/>
        <v>_N:d0xHe01a&gt;=134_N:d0xHe01a&lt;=135_R:0xe01a&gt;=136</v>
      </c>
    </row>
    <row r="13" spans="1:2" x14ac:dyDescent="0.25">
      <c r="A13" s="9" t="s">
        <v>174</v>
      </c>
      <c r="B13" s="9" t="str">
        <f t="shared" si="0"/>
        <v>_N:d0xHe01e&gt;=134_N:d0xHe01e&lt;=135_R:0xe01e&gt;=136</v>
      </c>
    </row>
    <row r="14" spans="1:2" x14ac:dyDescent="0.25">
      <c r="A14" s="9" t="s">
        <v>176</v>
      </c>
      <c r="B14" s="9" t="str">
        <f t="shared" si="0"/>
        <v>_N:d0xHe022&gt;=134_N:d0xHe022&lt;=135_R:0xe022&gt;=136</v>
      </c>
    </row>
    <row r="15" spans="1:2" x14ac:dyDescent="0.25">
      <c r="B15" s="9" t="str">
        <f t="shared" si="0"/>
        <v/>
      </c>
    </row>
    <row r="16" spans="1:2" x14ac:dyDescent="0.25">
      <c r="B16" s="9" t="str">
        <f t="shared" si="0"/>
        <v/>
      </c>
    </row>
    <row r="17" spans="1:2" x14ac:dyDescent="0.25">
      <c r="B17" s="9" t="str">
        <f t="shared" si="0"/>
        <v/>
      </c>
    </row>
    <row r="18" spans="1:2" x14ac:dyDescent="0.25">
      <c r="B18" s="9" t="str">
        <f t="shared" si="0"/>
        <v/>
      </c>
    </row>
    <row r="19" spans="1:2" x14ac:dyDescent="0.25">
      <c r="B19" s="9" t="str">
        <f>IF(A19&lt;&gt;0,SUBSTITUTE($B$2,$A$5,A19),"")</f>
        <v/>
      </c>
    </row>
    <row r="20" spans="1:2" x14ac:dyDescent="0.25">
      <c r="B20" s="9" t="str">
        <f t="shared" si="0"/>
        <v/>
      </c>
    </row>
    <row r="21" spans="1:2" x14ac:dyDescent="0.25">
      <c r="B21" s="9" t="str">
        <f t="shared" si="0"/>
        <v/>
      </c>
    </row>
    <row r="22" spans="1:2" x14ac:dyDescent="0.25">
      <c r="B22" s="9" t="str">
        <f t="shared" si="0"/>
        <v/>
      </c>
    </row>
    <row r="23" spans="1:2" x14ac:dyDescent="0.25">
      <c r="B23" s="9" t="str">
        <f t="shared" si="0"/>
        <v/>
      </c>
    </row>
    <row r="24" spans="1:2" x14ac:dyDescent="0.25">
      <c r="A24" s="11"/>
    </row>
    <row r="27" spans="1:2" x14ac:dyDescent="0.25">
      <c r="A27" s="11" t="s">
        <v>177</v>
      </c>
    </row>
    <row r="28" spans="1:2" x14ac:dyDescent="0.25">
      <c r="A28" s="9" t="s">
        <v>178</v>
      </c>
      <c r="B28" s="9" t="str">
        <f>CONCATENATE(B1,B6,B7,B8,B9,B10,B11,B12,B13,B14,B15,B16,B17,B18,B19,B20,B21,B22,B23,B24,B25,B26)</f>
        <v>0xMdaca=0_N:d0xHc9ff=18_0xHc9ff=1.1._0xHda24&gt;d0xHda24_R:0xNda19=1_N:d0xHe002&gt;=134_N:d0xHe002&lt;=135_R:0xe002&gt;=136_N:d0xHe006&gt;=134_N:d0xHe006&lt;=135_R:0xe006&gt;=136_N:d0xHe00a&gt;=134_N:d0xHe00a&lt;=135_R:0xe00a&gt;=136_N:d0xHe00e&gt;=134_N:d0xHe00e&lt;=135_R:0xe00e&gt;=136_N:d0xHe012&gt;=134_N:d0xHe012&lt;=135_R:0xe012&gt;=136_N:d0xHe016&gt;=134_N:d0xHe016&lt;=135_R:0xe016&gt;=136_N:d0xHe01a&gt;=134_N:d0xHe01a&lt;=135_R:0xe01a&gt;=136_N:d0xHe01e&gt;=134_N:d0xHe01e&lt;=135_R:0xe01e&gt;=136_N:d0xHe022&gt;=134_N:d0xHe022&lt;=135_R:0xe022&gt;=136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5" sqref="A4:D7"/>
    </sheetView>
  </sheetViews>
  <sheetFormatPr defaultRowHeight="15" x14ac:dyDescent="0.25"/>
  <cols>
    <col min="1" max="7" width="15.7109375" style="9" customWidth="1"/>
    <col min="8" max="16384" width="9.140625" style="9"/>
  </cols>
  <sheetData>
    <row r="1" spans="1:4" x14ac:dyDescent="0.25">
      <c r="A1" s="9" t="s">
        <v>121</v>
      </c>
      <c r="B1" s="9" t="s">
        <v>183</v>
      </c>
    </row>
    <row r="4" spans="1:4" x14ac:dyDescent="0.25">
      <c r="A4" s="9" t="s">
        <v>122</v>
      </c>
      <c r="B4" s="9" t="s">
        <v>123</v>
      </c>
      <c r="C4" s="9" t="s">
        <v>181</v>
      </c>
      <c r="D4" s="9" t="s">
        <v>60</v>
      </c>
    </row>
    <row r="5" spans="1:4" x14ac:dyDescent="0.25">
      <c r="A5" s="9" t="s">
        <v>74</v>
      </c>
      <c r="B5" s="9" t="s">
        <v>182</v>
      </c>
      <c r="C5" s="9">
        <v>1</v>
      </c>
      <c r="D5" s="9" t="str">
        <f>(SUBSTITUTE(SUBSTITUTE(SUBSTITUTE($B$1,$A$4,A5),$B$4,B5),$C$4,C5))</f>
        <v>0xMdaca=0_N:d0xHc9ff=18_0xHc9ff=1.1._N:d0xHda24!=0_0xHda24&gt;d0xHda24.1._R:0xNda19=1_N:d0xHcaff!=19_R:0xHda34&lt;d0xHda34</v>
      </c>
    </row>
    <row r="6" spans="1:4" x14ac:dyDescent="0.25">
      <c r="A6" s="9" t="s">
        <v>74</v>
      </c>
      <c r="B6" s="9" t="s">
        <v>182</v>
      </c>
      <c r="C6" s="9">
        <v>3</v>
      </c>
      <c r="D6" s="9" t="str">
        <f t="shared" ref="D6:D7" si="0">(SUBSTITUTE(SUBSTITUTE(SUBSTITUTE($B$1,$A$4,A6),$B$4,B6),$C$4,C6))</f>
        <v>0xMdaca=0_N:d0xHc9ff=18_0xHc9ff=1.1._N:d0xHda24!=0_0xHda24&gt;d0xHda24.3._R:0xNda19=1_N:d0xHcaff!=19_R:0xHda34&lt;d0xHda34</v>
      </c>
    </row>
    <row r="7" spans="1:4" x14ac:dyDescent="0.25">
      <c r="A7" s="9" t="s">
        <v>74</v>
      </c>
      <c r="B7" s="9" t="s">
        <v>182</v>
      </c>
      <c r="C7" s="9">
        <v>5</v>
      </c>
      <c r="D7" s="9" t="str">
        <f t="shared" si="0"/>
        <v>0xMdaca=0_N:d0xHc9ff=18_0xHc9ff=1.1._N:d0xHda24!=0_0xHda24&gt;d0xHda24.5._R:0xNda19=1_N:d0xHcaff!=19_R:0xHda34&lt;d0xHda34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Z25"/>
  <sheetViews>
    <sheetView workbookViewId="0">
      <selection activeCell="V24" sqref="A1:Z25"/>
    </sheetView>
  </sheetViews>
  <sheetFormatPr defaultRowHeight="15" x14ac:dyDescent="0.25"/>
  <cols>
    <col min="1" max="21" width="3.28515625" style="13" customWidth="1"/>
    <col min="22" max="22" width="15.42578125" style="13" customWidth="1"/>
    <col min="23" max="23" width="2" style="13" customWidth="1"/>
    <col min="24" max="24" width="9.140625" style="13"/>
    <col min="25" max="25" width="9.5703125" style="13" customWidth="1"/>
    <col min="26" max="16384" width="9.140625" style="13"/>
  </cols>
  <sheetData>
    <row r="1" spans="1:26" ht="15" customHeight="1" x14ac:dyDescent="0.25">
      <c r="A1" s="12" t="s">
        <v>21</v>
      </c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 t="s">
        <v>57</v>
      </c>
      <c r="W1" s="13" t="s">
        <v>58</v>
      </c>
      <c r="X1" s="13" t="s">
        <v>68</v>
      </c>
      <c r="Y1" s="15" t="str">
        <f>"N:d0xH"&amp;'Game Hex'!Y1&amp;"=100_C:0xH"&amp;'Game Hex'!Y1&amp;"=101_"</f>
        <v>N:d0xH=100_C:0xH=101_</v>
      </c>
    </row>
    <row r="2" spans="1:26" ht="15" customHeight="1" x14ac:dyDescent="0.25">
      <c r="A2" s="13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3" t="str">
        <f>CONCATENATE(B2,C2,D2,E2,F2,G2,H2,I2,J2,K2,L2,M2,N2,O2,P2,Q2,R2,S2,T2,U2)</f>
        <v/>
      </c>
      <c r="W2" s="13" t="s">
        <v>58</v>
      </c>
    </row>
    <row r="3" spans="1:26" ht="15" customHeight="1" x14ac:dyDescent="0.25">
      <c r="A3" s="13">
        <v>1</v>
      </c>
      <c r="B3" s="14"/>
      <c r="C3" s="15" t="str">
        <f>"N:d0xH"&amp;'Game Hex'!C3&amp;"=100_C:0xH"&amp;'Game Hex'!C3&amp;"=101_"</f>
        <v>N:d0xH9821=100_C:0xH9821=101_</v>
      </c>
      <c r="D3" s="15" t="str">
        <f>"N:d0xH"&amp;'Game Hex'!D3&amp;"=100_C:0xH"&amp;'Game Hex'!D3&amp;"=101_"</f>
        <v>N:d0xH9822=100_C:0xH9822=101_</v>
      </c>
      <c r="E3" s="15" t="str">
        <f>"N:d0xH"&amp;'Game Hex'!E3&amp;"=100_C:0xH"&amp;'Game Hex'!E3&amp;"=101_"</f>
        <v>N:d0xH9823=100_C:0xH9823=101_</v>
      </c>
      <c r="F3" s="15" t="str">
        <f>"N:d0xH"&amp;'Game Hex'!F3&amp;"=100_C:0xH"&amp;'Game Hex'!F3&amp;"=101_"</f>
        <v>N:d0xH9824=100_C:0xH9824=101_</v>
      </c>
      <c r="G3" s="15" t="str">
        <f>"N:d0xH"&amp;'Game Hex'!G3&amp;"=100_C:0xH"&amp;'Game Hex'!G3&amp;"=101_"</f>
        <v>N:d0xH9825=100_C:0xH9825=101_</v>
      </c>
      <c r="H3" s="15" t="str">
        <f>"N:d0xH"&amp;'Game Hex'!H3&amp;"=100_C:0xH"&amp;'Game Hex'!H3&amp;"=101_"</f>
        <v>N:d0xH9826=100_C:0xH9826=101_</v>
      </c>
      <c r="I3" s="15" t="str">
        <f>"N:d0xH"&amp;'Game Hex'!I3&amp;"=100_C:0xH"&amp;'Game Hex'!I3&amp;"=101_"</f>
        <v>N:d0xH9827=100_C:0xH9827=101_</v>
      </c>
      <c r="J3" s="15" t="str">
        <f>"N:d0xH"&amp;'Game Hex'!J3&amp;"=100_C:0xH"&amp;'Game Hex'!J3&amp;"=101_"</f>
        <v>N:d0xH9828=100_C:0xH9828=101_</v>
      </c>
      <c r="K3" s="15" t="str">
        <f>"N:d0xH"&amp;'Game Hex'!K3&amp;"=100_C:0xH"&amp;'Game Hex'!K3&amp;"=101_"</f>
        <v>N:d0xH9829=100_C:0xH9829=101_</v>
      </c>
      <c r="L3" s="15" t="str">
        <f>"N:d0xH"&amp;'Game Hex'!L3&amp;"=100_C:0xH"&amp;'Game Hex'!L3&amp;"=101_"</f>
        <v>N:d0xH982A=100_C:0xH982A=101_</v>
      </c>
      <c r="M3" s="15" t="str">
        <f>"N:d0xH"&amp;'Game Hex'!M3&amp;"=100_C:0xH"&amp;'Game Hex'!M3&amp;"=101_"</f>
        <v>N:d0xH982B=100_C:0xH982B=101_</v>
      </c>
      <c r="N3" s="15" t="str">
        <f>"N:d0xH"&amp;'Game Hex'!N3&amp;"=100_C:0xH"&amp;'Game Hex'!N3&amp;"=101_"</f>
        <v>N:d0xH982C=100_C:0xH982C=101_</v>
      </c>
      <c r="O3" s="15" t="str">
        <f>"N:d0xH"&amp;'Game Hex'!O3&amp;"=100_C:0xH"&amp;'Game Hex'!O3&amp;"=101_"</f>
        <v>N:d0xH982D=100_C:0xH982D=101_</v>
      </c>
      <c r="P3" s="15" t="str">
        <f>"N:d0xH"&amp;'Game Hex'!P3&amp;"=100_C:0xH"&amp;'Game Hex'!P3&amp;"=101_"</f>
        <v>N:d0xH982E=100_C:0xH982E=101_</v>
      </c>
      <c r="Q3" s="15" t="str">
        <f>"N:d0xH"&amp;'Game Hex'!Q3&amp;"=100_C:0xH"&amp;'Game Hex'!Q3&amp;"=101_"</f>
        <v>N:d0xH982F=100_C:0xH982F=101_</v>
      </c>
      <c r="R3" s="15" t="str">
        <f>"N:d0xH"&amp;'Game Hex'!R3&amp;"=100_C:0xH"&amp;'Game Hex'!R3&amp;"=101_"</f>
        <v>N:d0xH9830=100_C:0xH9830=101_</v>
      </c>
      <c r="S3" s="15" t="str">
        <f>"N:d0xH"&amp;'Game Hex'!S3&amp;"=100_C:0xH"&amp;'Game Hex'!S3&amp;"=101_"</f>
        <v>N:d0xH9831=100_C:0xH9831=101_</v>
      </c>
      <c r="T3" s="14"/>
      <c r="U3" s="14"/>
      <c r="V3" s="13" t="str">
        <f t="shared" ref="V3:V21" si="0">CONCATENATE(B3,C3,D3,E3,F3,G3,H3,I3,J3,K3,L3,M3,N3,O3,P3,Q3,R3,S3,T3,U3)</f>
        <v>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</v>
      </c>
      <c r="W3" s="13" t="s">
        <v>58</v>
      </c>
    </row>
    <row r="4" spans="1:26" ht="15" customHeight="1" x14ac:dyDescent="0.25">
      <c r="A4" s="13">
        <v>2</v>
      </c>
      <c r="B4" s="14"/>
      <c r="C4" s="15" t="str">
        <f>"N:d0xH"&amp;'Game Hex'!C4&amp;"=100_C:0xH"&amp;'Game Hex'!C4&amp;"=101_"</f>
        <v>N:d0xH9841=100_C:0xH9841=101_</v>
      </c>
      <c r="D4" s="14"/>
      <c r="E4" s="14"/>
      <c r="F4" s="14"/>
      <c r="G4" s="15" t="str">
        <f>"N:d0xH"&amp;'Game Hex'!G4&amp;"=100_C:0xH"&amp;'Game Hex'!G4&amp;"=101_"</f>
        <v>N:d0xH9845=100_C:0xH9845=101_</v>
      </c>
      <c r="H4" s="14"/>
      <c r="I4" s="14"/>
      <c r="J4" s="14"/>
      <c r="K4" s="15" t="str">
        <f>"N:d0xH"&amp;'Game Hex'!K4&amp;"=100_C:0xH"&amp;'Game Hex'!K4&amp;"=101_"</f>
        <v>N:d0xH9849=100_C:0xH9849=101_</v>
      </c>
      <c r="L4" s="14"/>
      <c r="M4" s="14"/>
      <c r="N4" s="14"/>
      <c r="O4" s="15" t="str">
        <f>"N:d0xH"&amp;'Game Hex'!O4&amp;"=100_C:0xH"&amp;'Game Hex'!O4&amp;"=101_"</f>
        <v>N:d0xH984D=100_C:0xH984D=101_</v>
      </c>
      <c r="P4" s="14"/>
      <c r="Q4" s="14"/>
      <c r="R4" s="14"/>
      <c r="S4" s="15" t="str">
        <f>"N:d0xH"&amp;'Game Hex'!S4&amp;"=100_C:0xH"&amp;'Game Hex'!S4&amp;"=101_"</f>
        <v>N:d0xH9851=100_C:0xH9851=101_</v>
      </c>
      <c r="T4" s="14"/>
      <c r="U4" s="14"/>
      <c r="V4" s="13" t="str">
        <f t="shared" si="0"/>
        <v>N:d0xH9841=100_C:0xH9841=101_N:d0xH9845=100_C:0xH9845=101_N:d0xH9849=100_C:0xH9849=101_N:d0xH984D=100_C:0xH984D=101_N:d0xH9851=100_C:0xH9851=101_</v>
      </c>
      <c r="W4" s="13" t="s">
        <v>58</v>
      </c>
      <c r="X4" s="13" t="s">
        <v>279</v>
      </c>
      <c r="Y4" s="13" t="s">
        <v>283</v>
      </c>
    </row>
    <row r="5" spans="1:26" ht="15" customHeight="1" x14ac:dyDescent="0.25">
      <c r="A5" s="13">
        <v>3</v>
      </c>
      <c r="B5" s="14"/>
      <c r="C5" s="15" t="str">
        <f>"N:d0xH"&amp;'Game Hex'!C5&amp;"=100_C:0xH"&amp;'Game Hex'!C5&amp;"=101_"</f>
        <v>N:d0xH9861=100_C:0xH9861=101_</v>
      </c>
      <c r="D5" s="14"/>
      <c r="E5" s="14"/>
      <c r="F5" s="14"/>
      <c r="G5" s="15" t="str">
        <f>"N:d0xH"&amp;'Game Hex'!G5&amp;"=100_C:0xH"&amp;'Game Hex'!G5&amp;"=101_"</f>
        <v>N:d0xH9865=100_C:0xH9865=101_</v>
      </c>
      <c r="H5" s="14"/>
      <c r="I5" s="14"/>
      <c r="J5" s="14"/>
      <c r="K5" s="15" t="str">
        <f>"N:d0xH"&amp;'Game Hex'!K5&amp;"=100_C:0xH"&amp;'Game Hex'!K5&amp;"=101_"</f>
        <v>N:d0xH9869=100_C:0xH9869=101_</v>
      </c>
      <c r="L5" s="14"/>
      <c r="M5" s="14"/>
      <c r="N5" s="14"/>
      <c r="O5" s="15" t="str">
        <f>"N:d0xH"&amp;'Game Hex'!O5&amp;"=100_C:0xH"&amp;'Game Hex'!O5&amp;"=101_"</f>
        <v>N:d0xH986D=100_C:0xH986D=101_</v>
      </c>
      <c r="P5" s="14"/>
      <c r="Q5" s="14"/>
      <c r="R5" s="14"/>
      <c r="S5" s="15" t="str">
        <f>"N:d0xH"&amp;'Game Hex'!S5&amp;"=100_C:0xH"&amp;'Game Hex'!S5&amp;"=101_"</f>
        <v>N:d0xH9871=100_C:0xH9871=101_</v>
      </c>
      <c r="T5" s="14"/>
      <c r="U5" s="14"/>
      <c r="V5" s="13" t="str">
        <f t="shared" si="0"/>
        <v>N:d0xH9861=100_C:0xH9861=101_N:d0xH9865=100_C:0xH9865=101_N:d0xH9869=100_C:0xH9869=101_N:d0xH986D=100_C:0xH986D=101_N:d0xH9871=100_C:0xH9871=101_</v>
      </c>
      <c r="W5" s="13" t="s">
        <v>58</v>
      </c>
      <c r="X5" s="13" t="s">
        <v>72</v>
      </c>
      <c r="Y5" s="13" t="s">
        <v>73</v>
      </c>
    </row>
    <row r="6" spans="1:26" ht="15" customHeight="1" x14ac:dyDescent="0.25">
      <c r="A6" s="13">
        <v>4</v>
      </c>
      <c r="B6" s="14"/>
      <c r="C6" s="15" t="str">
        <f>"N:d0xH"&amp;'Game Hex'!C6&amp;"=100_C:0xH"&amp;'Game Hex'!C6&amp;"=101_"</f>
        <v>N:d0xH9881=100_C:0xH9881=101_</v>
      </c>
      <c r="D6" s="14"/>
      <c r="E6" s="14"/>
      <c r="F6" s="14"/>
      <c r="G6" s="15" t="str">
        <f>"N:d0xH"&amp;'Game Hex'!G6&amp;"=100_C:0xH"&amp;'Game Hex'!G6&amp;"=101_"</f>
        <v>N:d0xH9885=100_C:0xH9885=101_</v>
      </c>
      <c r="H6" s="14"/>
      <c r="I6" s="14"/>
      <c r="J6" s="14"/>
      <c r="K6" s="15" t="str">
        <f>"N:d0xH"&amp;'Game Hex'!K6&amp;"=100_C:0xH"&amp;'Game Hex'!K6&amp;"=101_"</f>
        <v>N:d0xH9889=100_C:0xH9889=101_</v>
      </c>
      <c r="L6" s="14"/>
      <c r="M6" s="14"/>
      <c r="N6" s="14"/>
      <c r="O6" s="15" t="str">
        <f>"N:d0xH"&amp;'Game Hex'!O6&amp;"=100_C:0xH"&amp;'Game Hex'!O6&amp;"=101_"</f>
        <v>N:d0xH988D=100_C:0xH988D=101_</v>
      </c>
      <c r="P6" s="14"/>
      <c r="Q6" s="14"/>
      <c r="R6" s="14"/>
      <c r="S6" s="15" t="str">
        <f>"N:d0xH"&amp;'Game Hex'!S6&amp;"=100_C:0xH"&amp;'Game Hex'!S6&amp;"=101_"</f>
        <v>N:d0xH9891=100_C:0xH9891=101_</v>
      </c>
      <c r="T6" s="14"/>
      <c r="U6" s="14"/>
      <c r="V6" s="13" t="str">
        <f t="shared" si="0"/>
        <v>N:d0xH9881=100_C:0xH9881=101_N:d0xH9885=100_C:0xH9885=101_N:d0xH9889=100_C:0xH9889=101_N:d0xH988D=100_C:0xH988D=101_N:d0xH9891=100_C:0xH9891=101_</v>
      </c>
      <c r="W6" s="13" t="s">
        <v>58</v>
      </c>
    </row>
    <row r="7" spans="1:26" ht="15" customHeight="1" x14ac:dyDescent="0.25">
      <c r="A7" s="13">
        <v>5</v>
      </c>
      <c r="B7" s="14"/>
      <c r="C7" s="15" t="str">
        <f>"N:d0xH"&amp;'Game Hex'!C7&amp;"=100_C:0xH"&amp;'Game Hex'!C7&amp;"=101_"</f>
        <v>N:d0xH98A1=100_C:0xH98A1=101_</v>
      </c>
      <c r="D7" s="15" t="str">
        <f>"N:d0xH"&amp;'Game Hex'!D7&amp;"=100_C:0xH"&amp;'Game Hex'!D7&amp;"=101_"</f>
        <v>N:d0xH98A2=100_C:0xH98A2=101_</v>
      </c>
      <c r="E7" s="15" t="str">
        <f>"N:d0xH"&amp;'Game Hex'!E7&amp;"=100_C:0xH"&amp;'Game Hex'!E7&amp;"=101_"</f>
        <v>N:d0xH98A3=100_C:0xH98A3=101_</v>
      </c>
      <c r="F7" s="15" t="str">
        <f>"N:d0xH"&amp;'Game Hex'!F7&amp;"=100_C:0xH"&amp;'Game Hex'!F7&amp;"=101_"</f>
        <v>N:d0xH98A4=100_C:0xH98A4=101_</v>
      </c>
      <c r="G7" s="15" t="str">
        <f>"N:d0xH"&amp;'Game Hex'!G7&amp;"=100_C:0xH"&amp;'Game Hex'!G7&amp;"=101_"</f>
        <v>N:d0xH98A5=100_C:0xH98A5=101_</v>
      </c>
      <c r="H7" s="15" t="str">
        <f>"N:d0xH"&amp;'Game Hex'!H7&amp;"=100_C:0xH"&amp;'Game Hex'!H7&amp;"=101_"</f>
        <v>N:d0xH98A6=100_C:0xH98A6=101_</v>
      </c>
      <c r="I7" s="15" t="str">
        <f>"N:d0xH"&amp;'Game Hex'!I7&amp;"=100_C:0xH"&amp;'Game Hex'!I7&amp;"=101_"</f>
        <v>N:d0xH98A7=100_C:0xH98A7=101_</v>
      </c>
      <c r="J7" s="15" t="str">
        <f>"N:d0xH"&amp;'Game Hex'!J7&amp;"=100_C:0xH"&amp;'Game Hex'!J7&amp;"=101_"</f>
        <v>N:d0xH98A8=100_C:0xH98A8=101_</v>
      </c>
      <c r="K7" s="15" t="str">
        <f>"N:d0xH"&amp;'Game Hex'!K7&amp;"=100_C:0xH"&amp;'Game Hex'!K7&amp;"=101_"</f>
        <v>N:d0xH98A9=100_C:0xH98A9=101_</v>
      </c>
      <c r="L7" s="15" t="str">
        <f>"N:d0xH"&amp;'Game Hex'!L7&amp;"=100_C:0xH"&amp;'Game Hex'!L7&amp;"=101_"</f>
        <v>N:d0xH98AA=100_C:0xH98AA=101_</v>
      </c>
      <c r="M7" s="15" t="str">
        <f>"N:d0xH"&amp;'Game Hex'!M7&amp;"=100_C:0xH"&amp;'Game Hex'!M7&amp;"=101_"</f>
        <v>N:d0xH98AB=100_C:0xH98AB=101_</v>
      </c>
      <c r="N7" s="15" t="str">
        <f>"N:d0xH"&amp;'Game Hex'!N7&amp;"=100_C:0xH"&amp;'Game Hex'!N7&amp;"=101_"</f>
        <v>N:d0xH98AC=100_C:0xH98AC=101_</v>
      </c>
      <c r="O7" s="15" t="str">
        <f>"N:d0xH"&amp;'Game Hex'!O7&amp;"=100_C:0xH"&amp;'Game Hex'!O7&amp;"=101_"</f>
        <v>N:d0xH98AD=100_C:0xH98AD=101_</v>
      </c>
      <c r="P7" s="15" t="str">
        <f>"N:d0xH"&amp;'Game Hex'!P7&amp;"=100_C:0xH"&amp;'Game Hex'!P7&amp;"=101_"</f>
        <v>N:d0xH98AE=100_C:0xH98AE=101_</v>
      </c>
      <c r="Q7" s="15" t="str">
        <f>"N:d0xH"&amp;'Game Hex'!Q7&amp;"=100_C:0xH"&amp;'Game Hex'!Q7&amp;"=101_"</f>
        <v>N:d0xH98AF=100_C:0xH98AF=101_</v>
      </c>
      <c r="R7" s="15" t="str">
        <f>"N:d0xH"&amp;'Game Hex'!R7&amp;"=100_C:0xH"&amp;'Game Hex'!R7&amp;"=101_"</f>
        <v>N:d0xH98B0=100_C:0xH98B0=101_</v>
      </c>
      <c r="S7" s="15" t="str">
        <f>"N:d0xH"&amp;'Game Hex'!S7&amp;"=100_C:0xH"&amp;'Game Hex'!S7&amp;"=101_"</f>
        <v>N:d0xH98B1=100_C:0xH98B1=101_</v>
      </c>
      <c r="T7" s="14"/>
      <c r="U7" s="14"/>
      <c r="V7" s="13" t="str">
        <f t="shared" si="0"/>
        <v>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</v>
      </c>
      <c r="W7" s="13" t="s">
        <v>58</v>
      </c>
    </row>
    <row r="8" spans="1:26" ht="15" customHeight="1" x14ac:dyDescent="0.25">
      <c r="A8" s="13">
        <v>6</v>
      </c>
      <c r="B8" s="14"/>
      <c r="C8" s="15" t="str">
        <f>"N:d0xH"&amp;'Game Hex'!C8&amp;"=100_C:0xH"&amp;'Game Hex'!C8&amp;"=101_"</f>
        <v>N:d0xH98C1=100_C:0xH98C1=101_</v>
      </c>
      <c r="D8" s="14"/>
      <c r="E8" s="14"/>
      <c r="F8" s="14"/>
      <c r="G8" s="15" t="str">
        <f>"N:d0xH"&amp;'Game Hex'!G8&amp;"=100_C:0xH"&amp;'Game Hex'!G8&amp;"=101_"</f>
        <v>N:d0xH98C5=100_C:0xH98C5=101_</v>
      </c>
      <c r="H8" s="14"/>
      <c r="I8" s="14"/>
      <c r="J8" s="14"/>
      <c r="K8" s="15" t="str">
        <f>"N:d0xH"&amp;'Game Hex'!K8&amp;"=100_C:0xH"&amp;'Game Hex'!K8&amp;"=101_"</f>
        <v>N:d0xH98C9=100_C:0xH98C9=101_</v>
      </c>
      <c r="L8" s="14"/>
      <c r="M8" s="14"/>
      <c r="N8" s="14"/>
      <c r="O8" s="15" t="str">
        <f>"N:d0xH"&amp;'Game Hex'!O8&amp;"=100_C:0xH"&amp;'Game Hex'!O8&amp;"=101_"</f>
        <v>N:d0xH98CD=100_C:0xH98CD=101_</v>
      </c>
      <c r="P8" s="14"/>
      <c r="Q8" s="14"/>
      <c r="R8" s="14"/>
      <c r="S8" s="15" t="str">
        <f>"N:d0xH"&amp;'Game Hex'!S8&amp;"=100_C:0xH"&amp;'Game Hex'!S8&amp;"=101_"</f>
        <v>N:d0xH98D1=100_C:0xH98D1=101_</v>
      </c>
      <c r="T8" s="14"/>
      <c r="U8" s="14"/>
      <c r="V8" s="13" t="str">
        <f t="shared" si="0"/>
        <v>N:d0xH98C1=100_C:0xH98C1=101_N:d0xH98C5=100_C:0xH98C5=101_N:d0xH98C9=100_C:0xH98C9=101_N:d0xH98CD=100_C:0xH98CD=101_N:d0xH98D1=100_C:0xH98D1=101_</v>
      </c>
      <c r="W8" s="13" t="s">
        <v>58</v>
      </c>
    </row>
    <row r="9" spans="1:26" ht="15" customHeight="1" x14ac:dyDescent="0.25">
      <c r="A9" s="13">
        <v>7</v>
      </c>
      <c r="B9" s="14"/>
      <c r="C9" s="15" t="str">
        <f>"N:d0xH"&amp;'Game Hex'!C9&amp;"=100_C:0xH"&amp;'Game Hex'!C9&amp;"=101_"</f>
        <v>N:d0xH98E1=100_C:0xH98E1=101_</v>
      </c>
      <c r="D9" s="14"/>
      <c r="E9" s="14"/>
      <c r="F9" s="14"/>
      <c r="G9" s="15" t="str">
        <f>"N:d0xH"&amp;'Game Hex'!G9&amp;"=100_C:0xH"&amp;'Game Hex'!G9&amp;"=101_"</f>
        <v>N:d0xH98E5=100_C:0xH98E5=101_</v>
      </c>
      <c r="H9" s="14"/>
      <c r="I9" s="14"/>
      <c r="J9" s="14"/>
      <c r="K9" s="15" t="str">
        <f>"N:d0xH"&amp;'Game Hex'!K9&amp;"=100_C:0xH"&amp;'Game Hex'!K9&amp;"=101_"</f>
        <v>N:d0xH98E9=100_C:0xH98E9=101_</v>
      </c>
      <c r="L9" s="14"/>
      <c r="M9" s="14"/>
      <c r="N9" s="14"/>
      <c r="O9" s="15" t="str">
        <f>"N:d0xH"&amp;'Game Hex'!O9&amp;"=100_C:0xH"&amp;'Game Hex'!O9&amp;"=101_"</f>
        <v>N:d0xH98ED=100_C:0xH98ED=101_</v>
      </c>
      <c r="P9" s="14"/>
      <c r="Q9" s="14"/>
      <c r="R9" s="14"/>
      <c r="S9" s="15" t="str">
        <f>"N:d0xH"&amp;'Game Hex'!S9&amp;"=100_C:0xH"&amp;'Game Hex'!S9&amp;"=101_"</f>
        <v>N:d0xH98F1=100_C:0xH98F1=101_</v>
      </c>
      <c r="T9" s="14"/>
      <c r="U9" s="14"/>
      <c r="V9" s="13" t="str">
        <f t="shared" si="0"/>
        <v>N:d0xH98E1=100_C:0xH98E1=101_N:d0xH98E5=100_C:0xH98E5=101_N:d0xH98E9=100_C:0xH98E9=101_N:d0xH98ED=100_C:0xH98ED=101_N:d0xH98F1=100_C:0xH98F1=101_</v>
      </c>
      <c r="W9" s="13" t="s">
        <v>58</v>
      </c>
      <c r="X9" s="13" t="s">
        <v>67</v>
      </c>
      <c r="Y9" s="13">
        <v>25</v>
      </c>
      <c r="Z9" s="13" t="str">
        <f>"M:0=1."&amp;Y9&amp;"."</f>
        <v>M:0=1.25.</v>
      </c>
    </row>
    <row r="10" spans="1:26" ht="15" customHeight="1" x14ac:dyDescent="0.25">
      <c r="A10" s="13">
        <v>8</v>
      </c>
      <c r="B10" s="14"/>
      <c r="C10" s="15" t="str">
        <f>"N:d0xH"&amp;'Game Hex'!C10&amp;"=100_C:0xH"&amp;'Game Hex'!C10&amp;"=101_"</f>
        <v>N:d0xH9901=100_C:0xH9901=101_</v>
      </c>
      <c r="D10" s="14"/>
      <c r="E10" s="14"/>
      <c r="F10" s="14"/>
      <c r="G10" s="15" t="str">
        <f>"N:d0xH"&amp;'Game Hex'!G10&amp;"=100_C:0xH"&amp;'Game Hex'!G10&amp;"=101_"</f>
        <v>N:d0xH9905=100_C:0xH9905=101_</v>
      </c>
      <c r="H10" s="14"/>
      <c r="I10" s="14"/>
      <c r="J10" s="14"/>
      <c r="K10" s="15" t="str">
        <f>"N:d0xH"&amp;'Game Hex'!K10&amp;"=100_C:0xH"&amp;'Game Hex'!K10&amp;"=101_"</f>
        <v>N:d0xH9909=100_C:0xH9909=101_</v>
      </c>
      <c r="L10" s="14"/>
      <c r="M10" s="14"/>
      <c r="N10" s="14"/>
      <c r="O10" s="15" t="str">
        <f>"N:d0xH"&amp;'Game Hex'!O10&amp;"=100_C:0xH"&amp;'Game Hex'!O10&amp;"=101_"</f>
        <v>N:d0xH990D=100_C:0xH990D=101_</v>
      </c>
      <c r="P10" s="14"/>
      <c r="Q10" s="14"/>
      <c r="R10" s="14"/>
      <c r="S10" s="15" t="str">
        <f>"N:d0xH"&amp;'Game Hex'!S10&amp;"=100_C:0xH"&amp;'Game Hex'!S10&amp;"=101_"</f>
        <v>N:d0xH9911=100_C:0xH9911=101_</v>
      </c>
      <c r="T10" s="14"/>
      <c r="U10" s="14"/>
      <c r="V10" s="13" t="str">
        <f t="shared" si="0"/>
        <v>N:d0xH9901=100_C:0xH9901=101_N:d0xH9905=100_C:0xH9905=101_N:d0xH9909=100_C:0xH9909=101_N:d0xH990D=100_C:0xH990D=101_N:d0xH9911=100_C:0xH9911=101_</v>
      </c>
      <c r="W10" s="13" t="s">
        <v>58</v>
      </c>
      <c r="X10" s="13" t="s">
        <v>67</v>
      </c>
      <c r="Y10" s="13">
        <v>50</v>
      </c>
      <c r="Z10" s="13" t="str">
        <f t="shared" ref="Z10:Z11" si="1">"M:0=1."&amp;Y10&amp;"."</f>
        <v>M:0=1.50.</v>
      </c>
    </row>
    <row r="11" spans="1:26" ht="15" customHeight="1" x14ac:dyDescent="0.25">
      <c r="A11" s="13">
        <v>9</v>
      </c>
      <c r="B11" s="14"/>
      <c r="C11" s="15" t="str">
        <f>"N:d0xH"&amp;'Game Hex'!C11&amp;"=100_C:0xH"&amp;'Game Hex'!C11&amp;"=101_"</f>
        <v>N:d0xH9921=100_C:0xH9921=101_</v>
      </c>
      <c r="D11" s="15" t="str">
        <f>"N:d0xH"&amp;'Game Hex'!D11&amp;"=100_C:0xH"&amp;'Game Hex'!D11&amp;"=101_"</f>
        <v>N:d0xH9922=100_C:0xH9922=101_</v>
      </c>
      <c r="E11" s="15" t="str">
        <f>"N:d0xH"&amp;'Game Hex'!E11&amp;"=100_C:0xH"&amp;'Game Hex'!E11&amp;"=101_"</f>
        <v>N:d0xH9923=100_C:0xH9923=101_</v>
      </c>
      <c r="F11" s="15" t="str">
        <f>"N:d0xH"&amp;'Game Hex'!F11&amp;"=100_C:0xH"&amp;'Game Hex'!F11&amp;"=101_"</f>
        <v>N:d0xH9924=100_C:0xH9924=101_</v>
      </c>
      <c r="G11" s="15" t="str">
        <f>"N:d0xH"&amp;'Game Hex'!G11&amp;"=100_C:0xH"&amp;'Game Hex'!G11&amp;"=101_"</f>
        <v>N:d0xH9925=100_C:0xH9925=101_</v>
      </c>
      <c r="H11" s="15" t="str">
        <f>"N:d0xH"&amp;'Game Hex'!H11&amp;"=100_C:0xH"&amp;'Game Hex'!H11&amp;"=101_"</f>
        <v>N:d0xH9926=100_C:0xH9926=101_</v>
      </c>
      <c r="I11" s="15" t="str">
        <f>"N:d0xH"&amp;'Game Hex'!I11&amp;"=100_C:0xH"&amp;'Game Hex'!I11&amp;"=101_"</f>
        <v>N:d0xH9927=100_C:0xH9927=101_</v>
      </c>
      <c r="J11" s="15" t="str">
        <f>"N:d0xH"&amp;'Game Hex'!J11&amp;"=100_C:0xH"&amp;'Game Hex'!J11&amp;"=101_"</f>
        <v>N:d0xH9928=100_C:0xH9928=101_</v>
      </c>
      <c r="K11" s="15" t="str">
        <f>"N:d0xH"&amp;'Game Hex'!K11&amp;"=100_C:0xH"&amp;'Game Hex'!K11&amp;"=101_"</f>
        <v>N:d0xH9929=100_C:0xH9929=101_</v>
      </c>
      <c r="L11" s="15" t="str">
        <f>"N:d0xH"&amp;'Game Hex'!L11&amp;"=100_C:0xH"&amp;'Game Hex'!L11&amp;"=101_"</f>
        <v>N:d0xH992A=100_C:0xH992A=101_</v>
      </c>
      <c r="M11" s="15" t="str">
        <f>"N:d0xH"&amp;'Game Hex'!M11&amp;"=100_C:0xH"&amp;'Game Hex'!M11&amp;"=101_"</f>
        <v>N:d0xH992B=100_C:0xH992B=101_</v>
      </c>
      <c r="N11" s="15" t="str">
        <f>"N:d0xH"&amp;'Game Hex'!N11&amp;"=100_C:0xH"&amp;'Game Hex'!N11&amp;"=101_"</f>
        <v>N:d0xH992C=100_C:0xH992C=101_</v>
      </c>
      <c r="O11" s="15" t="str">
        <f>"N:d0xH"&amp;'Game Hex'!O11&amp;"=100_C:0xH"&amp;'Game Hex'!O11&amp;"=101_"</f>
        <v>N:d0xH992D=100_C:0xH992D=101_</v>
      </c>
      <c r="P11" s="15" t="str">
        <f>"N:d0xH"&amp;'Game Hex'!P11&amp;"=100_C:0xH"&amp;'Game Hex'!P11&amp;"=101_"</f>
        <v>N:d0xH992E=100_C:0xH992E=101_</v>
      </c>
      <c r="Q11" s="15" t="str">
        <f>"N:d0xH"&amp;'Game Hex'!Q11&amp;"=100_C:0xH"&amp;'Game Hex'!Q11&amp;"=101_"</f>
        <v>N:d0xH992F=100_C:0xH992F=101_</v>
      </c>
      <c r="R11" s="15" t="str">
        <f>"N:d0xH"&amp;'Game Hex'!R11&amp;"=100_C:0xH"&amp;'Game Hex'!R11&amp;"=101_"</f>
        <v>N:d0xH9930=100_C:0xH9930=101_</v>
      </c>
      <c r="S11" s="15" t="str">
        <f>"N:d0xH"&amp;'Game Hex'!S11&amp;"=100_C:0xH"&amp;'Game Hex'!S11&amp;"=101_"</f>
        <v>N:d0xH9931=100_C:0xH9931=101_</v>
      </c>
      <c r="T11" s="14"/>
      <c r="U11" s="14"/>
      <c r="V11" s="13" t="str">
        <f t="shared" si="0"/>
        <v>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</v>
      </c>
      <c r="W11" s="13" t="s">
        <v>58</v>
      </c>
      <c r="X11" s="13" t="s">
        <v>67</v>
      </c>
      <c r="Y11" s="13">
        <v>100</v>
      </c>
      <c r="Z11" s="13" t="str">
        <f t="shared" si="1"/>
        <v>M:0=1.100.</v>
      </c>
    </row>
    <row r="12" spans="1:26" ht="15" customHeight="1" x14ac:dyDescent="0.25">
      <c r="A12" s="13">
        <v>10</v>
      </c>
      <c r="B12" s="14"/>
      <c r="C12" s="15" t="str">
        <f>"N:d0xH"&amp;'Game Hex'!C12&amp;"=100_C:0xH"&amp;'Game Hex'!C12&amp;"=101_"</f>
        <v>N:d0xH9941=100_C:0xH9941=101_</v>
      </c>
      <c r="D12" s="14"/>
      <c r="E12" s="14"/>
      <c r="F12" s="14"/>
      <c r="G12" s="15" t="str">
        <f>"N:d0xH"&amp;'Game Hex'!G12&amp;"=100_C:0xH"&amp;'Game Hex'!G12&amp;"=101_"</f>
        <v>N:d0xH9945=100_C:0xH9945=101_</v>
      </c>
      <c r="H12" s="14"/>
      <c r="I12" s="14"/>
      <c r="J12" s="14"/>
      <c r="K12" s="15" t="str">
        <f>"N:d0xH"&amp;'Game Hex'!K12&amp;"=100_C:0xH"&amp;'Game Hex'!K12&amp;"=101_"</f>
        <v>N:d0xH9949=100_C:0xH9949=101_</v>
      </c>
      <c r="L12" s="14"/>
      <c r="M12" s="14"/>
      <c r="N12" s="14"/>
      <c r="O12" s="15" t="str">
        <f>"N:d0xH"&amp;'Game Hex'!O12&amp;"=100_C:0xH"&amp;'Game Hex'!O12&amp;"=101_"</f>
        <v>N:d0xH994D=100_C:0xH994D=101_</v>
      </c>
      <c r="P12" s="14"/>
      <c r="Q12" s="14"/>
      <c r="R12" s="14"/>
      <c r="S12" s="15" t="str">
        <f>"N:d0xH"&amp;'Game Hex'!S12&amp;"=100_C:0xH"&amp;'Game Hex'!S12&amp;"=101_"</f>
        <v>N:d0xH9951=100_C:0xH9951=101_</v>
      </c>
      <c r="T12" s="14"/>
      <c r="U12" s="14"/>
      <c r="V12" s="13" t="str">
        <f t="shared" si="0"/>
        <v>N:d0xH9941=100_C:0xH9941=101_N:d0xH9945=100_C:0xH9945=101_N:d0xH9949=100_C:0xH9949=101_N:d0xH994D=100_C:0xH994D=101_N:d0xH9951=100_C:0xH9951=101_</v>
      </c>
      <c r="W12" s="13" t="s">
        <v>58</v>
      </c>
    </row>
    <row r="13" spans="1:26" ht="15" customHeight="1" x14ac:dyDescent="0.25">
      <c r="A13" s="13">
        <v>11</v>
      </c>
      <c r="B13" s="14"/>
      <c r="C13" s="15" t="str">
        <f>"N:d0xH"&amp;'Game Hex'!C13&amp;"=100_C:0xH"&amp;'Game Hex'!C13&amp;"=101_"</f>
        <v>N:d0xH9961=100_C:0xH9961=101_</v>
      </c>
      <c r="D13" s="14"/>
      <c r="E13" s="14"/>
      <c r="F13" s="14"/>
      <c r="G13" s="15" t="str">
        <f>"N:d0xH"&amp;'Game Hex'!G13&amp;"=100_C:0xH"&amp;'Game Hex'!G13&amp;"=101_"</f>
        <v>N:d0xH9965=100_C:0xH9965=101_</v>
      </c>
      <c r="H13" s="14"/>
      <c r="I13" s="14"/>
      <c r="J13" s="14"/>
      <c r="K13" s="15" t="str">
        <f>"N:d0xH"&amp;'Game Hex'!K13&amp;"=100_C:0xH"&amp;'Game Hex'!K13&amp;"=101_"</f>
        <v>N:d0xH9969=100_C:0xH9969=101_</v>
      </c>
      <c r="L13" s="14"/>
      <c r="M13" s="14"/>
      <c r="N13" s="14"/>
      <c r="O13" s="15" t="str">
        <f>"N:d0xH"&amp;'Game Hex'!O13&amp;"=100_C:0xH"&amp;'Game Hex'!O13&amp;"=101_"</f>
        <v>N:d0xH996D=100_C:0xH996D=101_</v>
      </c>
      <c r="P13" s="14"/>
      <c r="Q13" s="14"/>
      <c r="R13" s="14"/>
      <c r="S13" s="15" t="str">
        <f>"N:d0xH"&amp;'Game Hex'!S13&amp;"=100_C:0xH"&amp;'Game Hex'!S13&amp;"=101_"</f>
        <v>N:d0xH9971=100_C:0xH9971=101_</v>
      </c>
      <c r="T13" s="14"/>
      <c r="U13" s="14"/>
      <c r="V13" s="13" t="str">
        <f t="shared" si="0"/>
        <v>N:d0xH9961=100_C:0xH9961=101_N:d0xH9965=100_C:0xH9965=101_N:d0xH9969=100_C:0xH9969=101_N:d0xH996D=100_C:0xH996D=101_N:d0xH9971=100_C:0xH9971=101_</v>
      </c>
      <c r="W13" s="13" t="s">
        <v>58</v>
      </c>
    </row>
    <row r="14" spans="1:26" ht="15" customHeight="1" x14ac:dyDescent="0.25">
      <c r="A14" s="13">
        <v>12</v>
      </c>
      <c r="B14" s="14"/>
      <c r="C14" s="15" t="str">
        <f>"N:d0xH"&amp;'Game Hex'!C14&amp;"=100_C:0xH"&amp;'Game Hex'!C14&amp;"=101_"</f>
        <v>N:d0xH9981=100_C:0xH9981=101_</v>
      </c>
      <c r="D14" s="14"/>
      <c r="E14" s="14"/>
      <c r="F14" s="14"/>
      <c r="G14" s="15" t="str">
        <f>"N:d0xH"&amp;'Game Hex'!G14&amp;"=100_C:0xH"&amp;'Game Hex'!G14&amp;"=101_"</f>
        <v>N:d0xH9985=100_C:0xH9985=101_</v>
      </c>
      <c r="H14" s="14"/>
      <c r="I14" s="14"/>
      <c r="J14" s="14"/>
      <c r="K14" s="15" t="str">
        <f>"N:d0xH"&amp;'Game Hex'!K14&amp;"=100_C:0xH"&amp;'Game Hex'!K14&amp;"=101_"</f>
        <v>N:d0xH9989=100_C:0xH9989=101_</v>
      </c>
      <c r="L14" s="14"/>
      <c r="M14" s="14"/>
      <c r="N14" s="14"/>
      <c r="O14" s="15" t="str">
        <f>"N:d0xH"&amp;'Game Hex'!O14&amp;"=100_C:0xH"&amp;'Game Hex'!O14&amp;"=101_"</f>
        <v>N:d0xH998D=100_C:0xH998D=101_</v>
      </c>
      <c r="P14" s="14"/>
      <c r="Q14" s="14"/>
      <c r="R14" s="14"/>
      <c r="S14" s="15" t="str">
        <f>"N:d0xH"&amp;'Game Hex'!S14&amp;"=100_C:0xH"&amp;'Game Hex'!S14&amp;"=101_"</f>
        <v>N:d0xH9991=100_C:0xH9991=101_</v>
      </c>
      <c r="T14" s="14"/>
      <c r="U14" s="14"/>
      <c r="V14" s="13" t="str">
        <f t="shared" si="0"/>
        <v>N:d0xH9981=100_C:0xH9981=101_N:d0xH9985=100_C:0xH9985=101_N:d0xH9989=100_C:0xH9989=101_N:d0xH998D=100_C:0xH998D=101_N:d0xH9991=100_C:0xH9991=101_</v>
      </c>
      <c r="W14" s="13" t="s">
        <v>58</v>
      </c>
    </row>
    <row r="15" spans="1:26" ht="15" customHeight="1" x14ac:dyDescent="0.25">
      <c r="A15" s="13">
        <v>13</v>
      </c>
      <c r="B15" s="14"/>
      <c r="C15" s="15" t="str">
        <f>"N:d0xH"&amp;'Game Hex'!C15&amp;"=100_C:0xH"&amp;'Game Hex'!C15&amp;"=101_"</f>
        <v>N:d0xH99A1=100_C:0xH99A1=101_</v>
      </c>
      <c r="D15" s="15" t="str">
        <f>"N:d0xH"&amp;'Game Hex'!D15&amp;"=100_C:0xH"&amp;'Game Hex'!D15&amp;"=101_"</f>
        <v>N:d0xH99A2=100_C:0xH99A2=101_</v>
      </c>
      <c r="E15" s="15" t="str">
        <f>"N:d0xH"&amp;'Game Hex'!E15&amp;"=100_C:0xH"&amp;'Game Hex'!E15&amp;"=101_"</f>
        <v>N:d0xH99A3=100_C:0xH99A3=101_</v>
      </c>
      <c r="F15" s="15" t="str">
        <f>"N:d0xH"&amp;'Game Hex'!F15&amp;"=100_C:0xH"&amp;'Game Hex'!F15&amp;"=101_"</f>
        <v>N:d0xH99A4=100_C:0xH99A4=101_</v>
      </c>
      <c r="G15" s="15" t="str">
        <f>"N:d0xH"&amp;'Game Hex'!G15&amp;"=100_C:0xH"&amp;'Game Hex'!G15&amp;"=101_"</f>
        <v>N:d0xH99A5=100_C:0xH99A5=101_</v>
      </c>
      <c r="H15" s="15" t="str">
        <f>"N:d0xH"&amp;'Game Hex'!H15&amp;"=100_C:0xH"&amp;'Game Hex'!H15&amp;"=101_"</f>
        <v>N:d0xH99A6=100_C:0xH99A6=101_</v>
      </c>
      <c r="I15" s="15" t="str">
        <f>"N:d0xH"&amp;'Game Hex'!I15&amp;"=100_C:0xH"&amp;'Game Hex'!I15&amp;"=101_"</f>
        <v>N:d0xH99A7=100_C:0xH99A7=101_</v>
      </c>
      <c r="J15" s="15" t="str">
        <f>"N:d0xH"&amp;'Game Hex'!J15&amp;"=100_C:0xH"&amp;'Game Hex'!J15&amp;"=101_"</f>
        <v>N:d0xH99A8=100_C:0xH99A8=101_</v>
      </c>
      <c r="K15" s="15" t="str">
        <f>"N:d0xH"&amp;'Game Hex'!K15&amp;"=100_C:0xH"&amp;'Game Hex'!K15&amp;"=101_"</f>
        <v>N:d0xH99A9=100_C:0xH99A9=101_</v>
      </c>
      <c r="L15" s="15" t="str">
        <f>"N:d0xH"&amp;'Game Hex'!L15&amp;"=100_C:0xH"&amp;'Game Hex'!L15&amp;"=101_"</f>
        <v>N:d0xH99AA=100_C:0xH99AA=101_</v>
      </c>
      <c r="M15" s="15" t="str">
        <f>"N:d0xH"&amp;'Game Hex'!M15&amp;"=100_C:0xH"&amp;'Game Hex'!M15&amp;"=101_"</f>
        <v>N:d0xH99AB=100_C:0xH99AB=101_</v>
      </c>
      <c r="N15" s="15" t="str">
        <f>"N:d0xH"&amp;'Game Hex'!N15&amp;"=100_C:0xH"&amp;'Game Hex'!N15&amp;"=101_"</f>
        <v>N:d0xH99AC=100_C:0xH99AC=101_</v>
      </c>
      <c r="O15" s="15" t="str">
        <f>"N:d0xH"&amp;'Game Hex'!O15&amp;"=100_C:0xH"&amp;'Game Hex'!O15&amp;"=101_"</f>
        <v>N:d0xH99AD=100_C:0xH99AD=101_</v>
      </c>
      <c r="P15" s="15" t="str">
        <f>"N:d0xH"&amp;'Game Hex'!P15&amp;"=100_C:0xH"&amp;'Game Hex'!P15&amp;"=101_"</f>
        <v>N:d0xH99AE=100_C:0xH99AE=101_</v>
      </c>
      <c r="Q15" s="15" t="str">
        <f>"N:d0xH"&amp;'Game Hex'!Q15&amp;"=100_C:0xH"&amp;'Game Hex'!Q15&amp;"=101_"</f>
        <v>N:d0xH99AF=100_C:0xH99AF=101_</v>
      </c>
      <c r="R15" s="15" t="str">
        <f>"N:d0xH"&amp;'Game Hex'!R15&amp;"=100_C:0xH"&amp;'Game Hex'!R15&amp;"=101_"</f>
        <v>N:d0xH99B0=100_C:0xH99B0=101_</v>
      </c>
      <c r="S15" s="15" t="str">
        <f>"N:d0xH"&amp;'Game Hex'!S15&amp;"=100_C:0xH"&amp;'Game Hex'!S15&amp;"=101_"</f>
        <v>N:d0xH99B1=100_C:0xH99B1=101_</v>
      </c>
      <c r="T15" s="14"/>
      <c r="U15" s="14"/>
      <c r="V15" s="13" t="str">
        <f t="shared" si="0"/>
        <v>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</v>
      </c>
      <c r="W15" s="13" t="s">
        <v>58</v>
      </c>
    </row>
    <row r="16" spans="1:26" ht="15" customHeight="1" x14ac:dyDescent="0.25">
      <c r="A16" s="13">
        <v>14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3" t="str">
        <f t="shared" si="0"/>
        <v/>
      </c>
      <c r="W16" s="13" t="s">
        <v>58</v>
      </c>
    </row>
    <row r="17" spans="1:23" ht="15" customHeight="1" x14ac:dyDescent="0.25">
      <c r="A17" s="13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3" t="str">
        <f t="shared" si="0"/>
        <v/>
      </c>
      <c r="W17" s="13" t="s">
        <v>58</v>
      </c>
    </row>
    <row r="18" spans="1:23" ht="15" customHeight="1" x14ac:dyDescent="0.25">
      <c r="A18" s="13">
        <v>16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3" t="str">
        <f t="shared" si="0"/>
        <v/>
      </c>
      <c r="W18" s="13" t="s">
        <v>58</v>
      </c>
    </row>
    <row r="19" spans="1:23" ht="15" customHeight="1" x14ac:dyDescent="0.25">
      <c r="A19" s="13"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3" t="str">
        <f t="shared" si="0"/>
        <v/>
      </c>
      <c r="W19" s="13" t="s">
        <v>58</v>
      </c>
    </row>
    <row r="20" spans="1:23" ht="15" customHeight="1" x14ac:dyDescent="0.25">
      <c r="V20" s="13" t="str">
        <f t="shared" si="0"/>
        <v/>
      </c>
      <c r="W20" s="13" t="s">
        <v>58</v>
      </c>
    </row>
    <row r="21" spans="1:23" ht="15" customHeight="1" x14ac:dyDescent="0.25">
      <c r="V21" s="13" t="str">
        <f t="shared" si="0"/>
        <v/>
      </c>
      <c r="W21" s="13" t="s">
        <v>58</v>
      </c>
    </row>
    <row r="22" spans="1:23" x14ac:dyDescent="0.25">
      <c r="P22" s="13" t="s">
        <v>59</v>
      </c>
      <c r="V22" s="13" t="str">
        <f>CONCATENATE(V2,V3,V4,V5,V6,V7,V8,V9,V10,V11,V12,V13,V14,V15,V16,V17,V18,V19,V20,V21)</f>
        <v>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</v>
      </c>
      <c r="W22" s="13" t="s">
        <v>58</v>
      </c>
    </row>
    <row r="23" spans="1:23" x14ac:dyDescent="0.25">
      <c r="P23" s="13" t="s">
        <v>69</v>
      </c>
      <c r="V23" s="13" t="str">
        <f>$Y$4&amp;$Y$5&amp;$V$22&amp;$Z$9</f>
        <v>N:0xNda19=0_P:0xMdaca=1_N:0xNda19=0_P:0xHdacc=0_R:0xNda19=1_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M:0=1.25.</v>
      </c>
      <c r="W23" s="13" t="s">
        <v>58</v>
      </c>
    </row>
    <row r="24" spans="1:23" x14ac:dyDescent="0.25">
      <c r="P24" s="13" t="s">
        <v>70</v>
      </c>
      <c r="V24" s="13" t="str">
        <f>$Y$4&amp;$Y$5&amp;$V$22&amp;$Z$10</f>
        <v>N:0xNda19=0_P:0xMdaca=1_N:0xNda19=0_P:0xHdacc=0_R:0xNda19=1_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M:0=1.50.</v>
      </c>
      <c r="W24" s="13" t="s">
        <v>58</v>
      </c>
    </row>
    <row r="25" spans="1:23" x14ac:dyDescent="0.25">
      <c r="P25" s="13" t="s">
        <v>71</v>
      </c>
      <c r="V25" s="13" t="str">
        <f>$Y$4&amp;$Y$5&amp;$V$22&amp;$Z$11</f>
        <v>N:0xNda19=0_P:0xMdaca=1_N:0xNda19=0_P:0xHdacc=0_R:0xNda19=1_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M:0=1.100.</v>
      </c>
      <c r="W25" s="13" t="s">
        <v>58</v>
      </c>
    </row>
  </sheetData>
  <sheetProtection sheet="1" objects="1" scenarios="1"/>
  <conditionalFormatting sqref="B2:U2 B16:U19 B3:B15 T3:U15">
    <cfRule type="cellIs" dxfId="139" priority="13" operator="equal">
      <formula>0</formula>
    </cfRule>
  </conditionalFormatting>
  <conditionalFormatting sqref="P12:R14">
    <cfRule type="cellIs" dxfId="138" priority="12" operator="equal">
      <formula>0</formula>
    </cfRule>
  </conditionalFormatting>
  <conditionalFormatting sqref="P8:R10">
    <cfRule type="cellIs" dxfId="137" priority="11" operator="equal">
      <formula>0</formula>
    </cfRule>
  </conditionalFormatting>
  <conditionalFormatting sqref="P4:R6">
    <cfRule type="cellIs" dxfId="136" priority="10" operator="equal">
      <formula>0</formula>
    </cfRule>
  </conditionalFormatting>
  <conditionalFormatting sqref="L4:N6">
    <cfRule type="cellIs" dxfId="135" priority="9" operator="equal">
      <formula>0</formula>
    </cfRule>
  </conditionalFormatting>
  <conditionalFormatting sqref="L8:N10">
    <cfRule type="cellIs" dxfId="134" priority="8" operator="equal">
      <formula>0</formula>
    </cfRule>
  </conditionalFormatting>
  <conditionalFormatting sqref="L12:N14">
    <cfRule type="cellIs" dxfId="133" priority="7" operator="equal">
      <formula>0</formula>
    </cfRule>
  </conditionalFormatting>
  <conditionalFormatting sqref="H12:J14">
    <cfRule type="cellIs" dxfId="132" priority="6" operator="equal">
      <formula>0</formula>
    </cfRule>
  </conditionalFormatting>
  <conditionalFormatting sqref="H8:J10">
    <cfRule type="cellIs" dxfId="131" priority="5" operator="equal">
      <formula>0</formula>
    </cfRule>
  </conditionalFormatting>
  <conditionalFormatting sqref="H4:J6">
    <cfRule type="cellIs" dxfId="130" priority="4" operator="equal">
      <formula>0</formula>
    </cfRule>
  </conditionalFormatting>
  <conditionalFormatting sqref="D4:F6">
    <cfRule type="cellIs" dxfId="129" priority="3" operator="equal">
      <formula>0</formula>
    </cfRule>
  </conditionalFormatting>
  <conditionalFormatting sqref="D8:F10">
    <cfRule type="cellIs" dxfId="128" priority="2" operator="equal">
      <formula>0</formula>
    </cfRule>
  </conditionalFormatting>
  <conditionalFormatting sqref="D12:F14">
    <cfRule type="cellIs" dxfId="127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tabSelected="1" topLeftCell="B1" workbookViewId="0">
      <selection activeCell="E18" sqref="E18"/>
    </sheetView>
  </sheetViews>
  <sheetFormatPr defaultRowHeight="15" x14ac:dyDescent="0.25"/>
  <cols>
    <col min="1" max="1" width="36.7109375" bestFit="1" customWidth="1"/>
    <col min="2" max="2" width="74.5703125" bestFit="1" customWidth="1"/>
    <col min="3" max="3" width="11.7109375" style="9" customWidth="1"/>
    <col min="4" max="8" width="11.7109375" customWidth="1"/>
  </cols>
  <sheetData>
    <row r="1" spans="1:8" x14ac:dyDescent="0.25">
      <c r="A1" t="s">
        <v>1</v>
      </c>
      <c r="B1" t="s">
        <v>2</v>
      </c>
      <c r="C1" s="9" t="s">
        <v>338</v>
      </c>
      <c r="D1" t="s">
        <v>19</v>
      </c>
      <c r="E1" t="s">
        <v>337</v>
      </c>
      <c r="F1" t="s">
        <v>335</v>
      </c>
      <c r="G1" t="s">
        <v>336</v>
      </c>
      <c r="H1" t="s">
        <v>339</v>
      </c>
    </row>
    <row r="2" spans="1:8" x14ac:dyDescent="0.25">
      <c r="A2" t="str">
        <f>Achievements!D2</f>
        <v>Dig in</v>
      </c>
      <c r="B2" t="str">
        <f>Achievements!G2</f>
        <v>Beat the 'New Game' mode main streets (stages 1-3)</v>
      </c>
      <c r="C2" s="9" t="s">
        <v>21</v>
      </c>
      <c r="D2" s="9" t="s">
        <v>21</v>
      </c>
      <c r="F2" s="9" t="s">
        <v>21</v>
      </c>
      <c r="H2" t="str">
        <f>IF(COUNTIF(C2:G2,"X")=5,"YES","NO")</f>
        <v>NO</v>
      </c>
    </row>
    <row r="3" spans="1:8" x14ac:dyDescent="0.25">
      <c r="A3" s="9" t="str">
        <f>Achievements!D3</f>
        <v>Hori Hori</v>
      </c>
      <c r="B3" s="9" t="str">
        <f>Achievements!G3</f>
        <v>Beat the 'New Game' mode courtyard (stages 4-6)</v>
      </c>
      <c r="C3" s="9" t="s">
        <v>21</v>
      </c>
      <c r="D3" s="9" t="s">
        <v>21</v>
      </c>
      <c r="F3" s="9" t="s">
        <v>21</v>
      </c>
    </row>
    <row r="4" spans="1:8" x14ac:dyDescent="0.25">
      <c r="A4" s="9" t="str">
        <f>Achievements!D4</f>
        <v>Dig Deep</v>
      </c>
      <c r="B4" s="9" t="str">
        <f>Achievements!G4</f>
        <v>Beat the 'New Game' mode docks (stages 7-9)</v>
      </c>
      <c r="C4" s="9" t="s">
        <v>21</v>
      </c>
      <c r="D4" s="9" t="s">
        <v>21</v>
      </c>
      <c r="F4" s="9" t="s">
        <v>21</v>
      </c>
    </row>
    <row r="5" spans="1:8" x14ac:dyDescent="0.25">
      <c r="A5" s="9" t="str">
        <f>Achievements!D5</f>
        <v>Can You Dig It?</v>
      </c>
      <c r="B5" s="9" t="str">
        <f>Achievements!G5</f>
        <v>Beat the 'New Game' mode market (stages 10-12)</v>
      </c>
      <c r="C5" s="9" t="s">
        <v>21</v>
      </c>
      <c r="D5" s="9" t="s">
        <v>21</v>
      </c>
      <c r="F5" s="9" t="s">
        <v>21</v>
      </c>
    </row>
    <row r="6" spans="1:8" x14ac:dyDescent="0.25">
      <c r="A6" s="9" t="str">
        <f>Achievements!D6</f>
        <v>Buried Alive</v>
      </c>
      <c r="B6" s="9" t="str">
        <f>Achievements!G6</f>
        <v>Bury 5 aliens in the 'New Game' mode</v>
      </c>
      <c r="C6" s="9" t="s">
        <v>21</v>
      </c>
      <c r="D6" s="9" t="s">
        <v>21</v>
      </c>
      <c r="F6" s="9" t="s">
        <v>21</v>
      </c>
    </row>
    <row r="7" spans="1:8" x14ac:dyDescent="0.25">
      <c r="A7" s="9" t="str">
        <f>Achievements!D7</f>
        <v>Bury the Hatchet</v>
      </c>
      <c r="B7" s="9" t="str">
        <f>Achievements!G7</f>
        <v>Bury 15 aliens in the 'New Game' mode</v>
      </c>
      <c r="C7" s="9" t="s">
        <v>21</v>
      </c>
      <c r="D7" s="9" t="s">
        <v>21</v>
      </c>
      <c r="F7" s="9" t="s">
        <v>21</v>
      </c>
    </row>
    <row r="8" spans="1:8" x14ac:dyDescent="0.25">
      <c r="A8" s="9" t="str">
        <f>Achievements!D8</f>
        <v>Pushing up Daisies</v>
      </c>
      <c r="B8" s="9" t="str">
        <f>Achievements!G8</f>
        <v>Bury 30 aliens in the 'New Game' mode</v>
      </c>
      <c r="C8" s="9" t="s">
        <v>21</v>
      </c>
      <c r="D8" s="9" t="s">
        <v>21</v>
      </c>
      <c r="F8" s="9" t="s">
        <v>21</v>
      </c>
    </row>
    <row r="9" spans="1:8" x14ac:dyDescent="0.25">
      <c r="A9" s="9" t="str">
        <f>Achievements!D9</f>
        <v>Give Them a Dirt Nap</v>
      </c>
      <c r="B9" s="9" t="str">
        <f>Achievements!G9</f>
        <v>Bury 5 super aliens in the 'New Game' mode</v>
      </c>
      <c r="C9" s="9" t="s">
        <v>21</v>
      </c>
      <c r="D9" s="9" t="s">
        <v>21</v>
      </c>
      <c r="F9" s="9" t="s">
        <v>21</v>
      </c>
    </row>
    <row r="10" spans="1:8" x14ac:dyDescent="0.25">
      <c r="A10" s="9" t="str">
        <f>Achievements!D10</f>
        <v>Worm Food</v>
      </c>
      <c r="B10" s="9" t="str">
        <f>Achievements!G10</f>
        <v>Bury 15 super aliens in the 'New Game' mode</v>
      </c>
      <c r="C10" s="9" t="s">
        <v>21</v>
      </c>
      <c r="D10" s="9" t="s">
        <v>21</v>
      </c>
      <c r="F10" s="9" t="s">
        <v>21</v>
      </c>
    </row>
    <row r="11" spans="1:8" x14ac:dyDescent="0.25">
      <c r="A11" s="9" t="str">
        <f>Achievements!D11</f>
        <v>Know Where All the Aliens Are Buried</v>
      </c>
      <c r="B11" s="9" t="str">
        <f>Achievements!G11</f>
        <v>Bury 30 super aliens in the 'New Game' mode</v>
      </c>
      <c r="C11" s="9" t="s">
        <v>21</v>
      </c>
      <c r="D11" s="9" t="s">
        <v>21</v>
      </c>
      <c r="F11" s="9" t="s">
        <v>21</v>
      </c>
    </row>
    <row r="12" spans="1:8" x14ac:dyDescent="0.25">
      <c r="A12" s="9" t="str">
        <f>Achievements!D12</f>
        <v>New Game Rookie</v>
      </c>
      <c r="B12" s="9" t="str">
        <f>Achievements!G12</f>
        <v>Get 20,000 points in the 'New Game' mode</v>
      </c>
      <c r="C12" s="9" t="s">
        <v>21</v>
      </c>
      <c r="D12" s="9" t="s">
        <v>21</v>
      </c>
      <c r="F12" s="9" t="s">
        <v>21</v>
      </c>
    </row>
    <row r="13" spans="1:8" x14ac:dyDescent="0.25">
      <c r="A13" s="9" t="str">
        <f>Achievements!D13</f>
        <v>New Game Pro</v>
      </c>
      <c r="B13" s="9" t="str">
        <f>Achievements!G13</f>
        <v>Get 50,000 points in the 'New Game' mode</v>
      </c>
      <c r="C13" s="9" t="s">
        <v>21</v>
      </c>
      <c r="D13" s="9" t="s">
        <v>21</v>
      </c>
      <c r="F13" s="9" t="s">
        <v>21</v>
      </c>
    </row>
    <row r="14" spans="1:8" x14ac:dyDescent="0.25">
      <c r="A14" s="9" t="str">
        <f>Achievements!D14</f>
        <v>New Game Champion</v>
      </c>
      <c r="B14" s="9" t="str">
        <f>Achievements!G14</f>
        <v>Get 80,000 points in the 'New Game' mode</v>
      </c>
      <c r="C14" s="9" t="s">
        <v>21</v>
      </c>
      <c r="D14" s="9" t="s">
        <v>21</v>
      </c>
      <c r="F14" s="9" t="s">
        <v>21</v>
      </c>
    </row>
    <row r="15" spans="1:8" x14ac:dyDescent="0.25">
      <c r="A15" s="9" t="str">
        <f>Achievements!D15</f>
        <v>No Escape</v>
      </c>
      <c r="B15" s="9" t="str">
        <f>Achievements!G15</f>
        <v>Don't let an alien escape from a hole for an entire stage in the 'New Game' mode</v>
      </c>
      <c r="C15" s="9" t="s">
        <v>21</v>
      </c>
      <c r="D15" s="9" t="s">
        <v>21</v>
      </c>
      <c r="F15" s="9" t="s">
        <v>21</v>
      </c>
    </row>
    <row r="16" spans="1:8" x14ac:dyDescent="0.25">
      <c r="A16" s="9" t="str">
        <f>Achievements!D16</f>
        <v>Comes in Threes</v>
      </c>
      <c r="B16" s="9" t="str">
        <f>Achievements!G16</f>
        <v>Dig 3 holes in a row (horizontally or vertically) in the 'New Game' mode</v>
      </c>
      <c r="C16" s="9" t="s">
        <v>21</v>
      </c>
      <c r="D16" s="9" t="s">
        <v>21</v>
      </c>
      <c r="F16" s="9" t="s">
        <v>21</v>
      </c>
    </row>
    <row r="17" spans="1:6" x14ac:dyDescent="0.25">
      <c r="A17" s="9" t="str">
        <f>Achievements!D17</f>
        <v>Give Me Five</v>
      </c>
      <c r="B17" s="9" t="str">
        <f>Achievements!G17</f>
        <v>Dig 5 holes in a row (horizontally or vertically) in the 'New Game' mode</v>
      </c>
      <c r="C17" s="9" t="s">
        <v>21</v>
      </c>
      <c r="D17" s="9" t="s">
        <v>21</v>
      </c>
      <c r="F17" s="9" t="s">
        <v>21</v>
      </c>
    </row>
    <row r="18" spans="1:6" x14ac:dyDescent="0.25">
      <c r="A18" s="9" t="str">
        <f>Achievements!D18</f>
        <v>Square off</v>
      </c>
      <c r="B18" s="9" t="str">
        <f>Achievements!G18</f>
        <v>Dig 4 holes in a square in the 'New Game' mode</v>
      </c>
      <c r="C18" s="9" t="s">
        <v>21</v>
      </c>
      <c r="D18" s="9" t="s">
        <v>21</v>
      </c>
      <c r="F18" s="9" t="s">
        <v>21</v>
      </c>
    </row>
    <row r="19" spans="1:6" x14ac:dyDescent="0.25">
      <c r="A19" s="9" t="str">
        <f>Achievements!D19</f>
        <v xml:space="preserve">Diagon Alley </v>
      </c>
      <c r="B19" s="9" t="str">
        <f>Achievements!G19</f>
        <v>Dig 4 holes diagonally (slanted right or left) in the 'New Game' mode</v>
      </c>
      <c r="C19" s="9" t="s">
        <v>21</v>
      </c>
      <c r="D19" s="9" t="s">
        <v>21</v>
      </c>
      <c r="F19" s="9" t="s">
        <v>21</v>
      </c>
    </row>
    <row r="20" spans="1:6" x14ac:dyDescent="0.25">
      <c r="A20" s="9" t="str">
        <f>Achievements!D20</f>
        <v>Don't Cross Me</v>
      </c>
      <c r="B20" s="9" t="str">
        <f>Achievements!G20</f>
        <v>Dig 5 holes in a cross in the 'New Game' mode</v>
      </c>
      <c r="C20" s="9" t="s">
        <v>21</v>
      </c>
      <c r="D20" s="9" t="s">
        <v>21</v>
      </c>
      <c r="F20" s="9" t="s">
        <v>21</v>
      </c>
    </row>
    <row r="21" spans="1:6" x14ac:dyDescent="0.25">
      <c r="A21" s="9" t="str">
        <f>Achievements!D21</f>
        <v>Seven Holes for Seven Aliens</v>
      </c>
      <c r="B21" s="9" t="str">
        <f>Achievements!G21</f>
        <v>Dig 7 holes in a row (horizontally or vertically) in the 'New Game' mode</v>
      </c>
      <c r="C21" s="9" t="s">
        <v>21</v>
      </c>
      <c r="D21" s="9" t="s">
        <v>21</v>
      </c>
      <c r="F21" s="9" t="s">
        <v>21</v>
      </c>
    </row>
    <row r="22" spans="1:6" x14ac:dyDescent="0.25">
      <c r="A22" s="9" t="str">
        <f>Achievements!D22</f>
        <v>Getting Dirty</v>
      </c>
      <c r="B22" s="9" t="str">
        <f>Achievements!G22</f>
        <v>Dig 25 holes in the 'New Game' mode</v>
      </c>
      <c r="C22" s="9" t="s">
        <v>21</v>
      </c>
      <c r="D22" s="9" t="s">
        <v>21</v>
      </c>
      <c r="F22" s="9" t="s">
        <v>21</v>
      </c>
    </row>
    <row r="23" spans="1:6" x14ac:dyDescent="0.25">
      <c r="A23" s="9" t="str">
        <f>Achievements!D23</f>
        <v>Entrenched</v>
      </c>
      <c r="B23" s="9" t="str">
        <f>Achievements!G23</f>
        <v>Dig 50 holes in the 'New Game' mode</v>
      </c>
      <c r="C23" s="9" t="s">
        <v>21</v>
      </c>
      <c r="D23" s="9" t="s">
        <v>21</v>
      </c>
      <c r="F23" s="9" t="s">
        <v>21</v>
      </c>
    </row>
    <row r="24" spans="1:6" x14ac:dyDescent="0.25">
      <c r="A24" s="9" t="str">
        <f>Achievements!D24</f>
        <v>Holier Than Thou</v>
      </c>
      <c r="B24" s="9" t="str">
        <f>Achievements!G24</f>
        <v>Dig 100 holes in the 'New Game' mode</v>
      </c>
      <c r="C24" s="9" t="s">
        <v>21</v>
      </c>
      <c r="D24" s="9" t="s">
        <v>21</v>
      </c>
      <c r="F24" s="9" t="s">
        <v>21</v>
      </c>
    </row>
    <row r="25" spans="1:6" x14ac:dyDescent="0.25">
      <c r="A25" s="9" t="str">
        <f>Achievements!D25</f>
        <v>Light a Fire Under Kebiishi</v>
      </c>
      <c r="B25" s="9" t="str">
        <f>Achievements!G25</f>
        <v>Stand over a lantern while it's on in the 'New Game' mode</v>
      </c>
      <c r="C25" s="9" t="s">
        <v>21</v>
      </c>
      <c r="D25" s="9" t="s">
        <v>21</v>
      </c>
      <c r="F25" s="9" t="s">
        <v>21</v>
      </c>
    </row>
    <row r="26" spans="1:6" x14ac:dyDescent="0.25">
      <c r="A26" s="9" t="str">
        <f>Achievements!D26</f>
        <v>Kyo Ferry</v>
      </c>
      <c r="B26" s="9" t="str">
        <f>Achievements!G26</f>
        <v>Travel over the river in a boat in the 'New Game' mode</v>
      </c>
      <c r="C26" s="9" t="s">
        <v>21</v>
      </c>
      <c r="D26" s="9" t="s">
        <v>21</v>
      </c>
      <c r="F26" s="9" t="s">
        <v>21</v>
      </c>
    </row>
    <row r="27" spans="1:6" x14ac:dyDescent="0.25">
      <c r="A27" s="9" t="str">
        <f>Achievements!D27</f>
        <v>Steel Thy Shovel</v>
      </c>
      <c r="B27" s="9" t="str">
        <f>Achievements!G27</f>
        <v>Beat the 'New Game' mode main streets (stages 1-3) without dying</v>
      </c>
      <c r="C27" s="9" t="s">
        <v>21</v>
      </c>
      <c r="D27" s="9" t="s">
        <v>21</v>
      </c>
      <c r="F27" s="9" t="s">
        <v>21</v>
      </c>
    </row>
    <row r="28" spans="1:6" x14ac:dyDescent="0.25">
      <c r="A28" s="9" t="str">
        <f>Achievements!D28</f>
        <v>Strike the Earth</v>
      </c>
      <c r="B28" s="9" t="str">
        <f>Achievements!G28</f>
        <v>Beat the 'New Game' mode courtyard (stages 4-6) without dying</v>
      </c>
      <c r="C28" s="9" t="s">
        <v>21</v>
      </c>
      <c r="D28" s="9" t="s">
        <v>21</v>
      </c>
      <c r="F28" s="9" t="s">
        <v>21</v>
      </c>
    </row>
    <row r="29" spans="1:6" x14ac:dyDescent="0.25">
      <c r="A29" s="9" t="str">
        <f>Achievements!D29</f>
        <v>For Shovelry</v>
      </c>
      <c r="B29" s="9" t="str">
        <f>Achievements!G29</f>
        <v>Beat the 'New Game' mode docks (stages 7-9) without dying</v>
      </c>
      <c r="C29" s="9" t="s">
        <v>21</v>
      </c>
      <c r="D29" s="9" t="s">
        <v>21</v>
      </c>
      <c r="F29" s="9" t="s">
        <v>21</v>
      </c>
    </row>
    <row r="30" spans="1:6" x14ac:dyDescent="0.25">
      <c r="A30" s="9" t="str">
        <f>Achievements!D30</f>
        <v>Retronaut</v>
      </c>
      <c r="B30" s="9" t="str">
        <f>Achievements!G30</f>
        <v>Beat the 'New Game' mode market (stages 10-12) without dying</v>
      </c>
      <c r="C30" s="9" t="s">
        <v>21</v>
      </c>
      <c r="D30" s="9" t="s">
        <v>21</v>
      </c>
      <c r="F30" s="9" t="s">
        <v>21</v>
      </c>
    </row>
    <row r="31" spans="1:6" x14ac:dyDescent="0.25">
      <c r="A31" s="9" t="str">
        <f>Achievements!D31</f>
        <v>Keep Digging</v>
      </c>
      <c r="B31" s="9" t="str">
        <f>Achievements!G31</f>
        <v>Beat the 'Old Game' mode area 1 (stages 1-4)</v>
      </c>
      <c r="C31" s="9" t="s">
        <v>21</v>
      </c>
      <c r="D31" s="9" t="s">
        <v>21</v>
      </c>
      <c r="F31" s="9" t="s">
        <v>21</v>
      </c>
    </row>
    <row r="32" spans="1:6" x14ac:dyDescent="0.25">
      <c r="A32" s="9" t="str">
        <f>Achievements!D32</f>
        <v>I Dig Therefore I Am</v>
      </c>
      <c r="B32" s="9" t="str">
        <f>Achievements!G32</f>
        <v>Beat the 'Old Game' mode area 2 (stages 5-8)</v>
      </c>
      <c r="C32" s="9" t="s">
        <v>21</v>
      </c>
      <c r="D32" s="9" t="s">
        <v>21</v>
      </c>
      <c r="F32" s="9" t="s">
        <v>21</v>
      </c>
    </row>
    <row r="33" spans="1:6" x14ac:dyDescent="0.25">
      <c r="A33" s="9" t="str">
        <f>Achievements!D33</f>
        <v>Dig This!</v>
      </c>
      <c r="B33" s="9" t="str">
        <f>Achievements!G33</f>
        <v>Beat the 'Old Game' mode area 3 (stages 9-12)</v>
      </c>
      <c r="C33" s="9" t="s">
        <v>21</v>
      </c>
      <c r="D33" s="9" t="s">
        <v>21</v>
      </c>
      <c r="F33" s="9" t="s">
        <v>21</v>
      </c>
    </row>
    <row r="34" spans="1:6" x14ac:dyDescent="0.25">
      <c r="A34" s="9" t="str">
        <f>Achievements!D34</f>
        <v>Dig Your Heels In</v>
      </c>
      <c r="B34" s="9" t="str">
        <f>Achievements!G34</f>
        <v>Beat the 'Old Game' mode area 4 (stages 13-16)</v>
      </c>
      <c r="C34" s="9" t="s">
        <v>21</v>
      </c>
      <c r="D34" s="9" t="s">
        <v>21</v>
      </c>
      <c r="F34" s="9" t="s">
        <v>21</v>
      </c>
    </row>
    <row r="35" spans="1:6" x14ac:dyDescent="0.25">
      <c r="A35" s="9" t="str">
        <f>Achievements!D35</f>
        <v>Don't Stop Digging Until You Hit Pay Dirt</v>
      </c>
      <c r="B35" s="9" t="str">
        <f>Achievements!G35</f>
        <v>Beat the 'Old Game' mode area 5 (stages 17-20)</v>
      </c>
      <c r="C35" s="9" t="s">
        <v>21</v>
      </c>
      <c r="D35" s="9" t="s">
        <v>21</v>
      </c>
      <c r="F35" s="9" t="s">
        <v>21</v>
      </c>
    </row>
    <row r="36" spans="1:6" x14ac:dyDescent="0.25">
      <c r="A36" s="9" t="str">
        <f>Achievements!D36</f>
        <v>Shallow Grave</v>
      </c>
      <c r="B36" s="9" t="str">
        <f>Achievements!G36</f>
        <v>Bury 5 aliens in the 'Old Game' mode</v>
      </c>
      <c r="C36" s="9" t="s">
        <v>21</v>
      </c>
      <c r="D36" s="9" t="s">
        <v>21</v>
      </c>
      <c r="F36" s="9" t="s">
        <v>21</v>
      </c>
    </row>
    <row r="37" spans="1:6" x14ac:dyDescent="0.25">
      <c r="A37" s="9" t="str">
        <f>Achievements!D37</f>
        <v>Laid to Rest</v>
      </c>
      <c r="B37" s="9" t="str">
        <f>Achievements!G37</f>
        <v>Bury 15 aliens in the 'Old Game' mode</v>
      </c>
      <c r="C37" s="9" t="s">
        <v>21</v>
      </c>
      <c r="D37" s="9" t="s">
        <v>21</v>
      </c>
      <c r="F37" s="9" t="s">
        <v>21</v>
      </c>
    </row>
    <row r="38" spans="1:6" x14ac:dyDescent="0.25">
      <c r="A38" s="9" t="str">
        <f>Achievements!D38</f>
        <v>Six Feet Under</v>
      </c>
      <c r="B38" s="9" t="str">
        <f>Achievements!G38</f>
        <v>Bury 30 aliens in the 'Old Game' mode</v>
      </c>
      <c r="C38" s="9" t="s">
        <v>21</v>
      </c>
      <c r="D38" s="9" t="s">
        <v>21</v>
      </c>
      <c r="F38" s="9" t="s">
        <v>21</v>
      </c>
    </row>
    <row r="39" spans="1:6" x14ac:dyDescent="0.25">
      <c r="A39" s="9" t="str">
        <f>Achievements!D39</f>
        <v>It's Aliens All the Way Down</v>
      </c>
      <c r="B39" s="9" t="str">
        <f>Achievements!G39</f>
        <v>Bury 50 aliens in the 'Old Game' mode</v>
      </c>
      <c r="C39" s="9" t="s">
        <v>21</v>
      </c>
      <c r="D39" s="9" t="s">
        <v>21</v>
      </c>
      <c r="F39" s="9" t="s">
        <v>21</v>
      </c>
    </row>
    <row r="40" spans="1:6" x14ac:dyDescent="0.25">
      <c r="A40" s="9" t="str">
        <f>Achievements!D40</f>
        <v>Old Game Rookie</v>
      </c>
      <c r="B40" s="9" t="str">
        <f>Achievements!G40</f>
        <v>Get 10,000 points in the 'Old Game' mode</v>
      </c>
      <c r="C40" s="9" t="s">
        <v>21</v>
      </c>
      <c r="D40" s="9" t="s">
        <v>21</v>
      </c>
      <c r="F40" s="9" t="s">
        <v>21</v>
      </c>
    </row>
    <row r="41" spans="1:6" x14ac:dyDescent="0.25">
      <c r="A41" s="9" t="str">
        <f>Achievements!D41</f>
        <v>Old Game Pro</v>
      </c>
      <c r="B41" s="9" t="str">
        <f>Achievements!G41</f>
        <v>Get 20,000 points in the 'Old Game' mode</v>
      </c>
      <c r="C41" s="9" t="s">
        <v>21</v>
      </c>
      <c r="D41" s="9" t="s">
        <v>21</v>
      </c>
      <c r="F41" s="9" t="s">
        <v>21</v>
      </c>
    </row>
    <row r="42" spans="1:6" x14ac:dyDescent="0.25">
      <c r="A42" s="9" t="str">
        <f>Achievements!D42</f>
        <v>Old Game Champion</v>
      </c>
      <c r="B42" s="9" t="str">
        <f>Achievements!G42</f>
        <v>Get 30,000 points in the 'Old Game' mode</v>
      </c>
      <c r="C42" s="9" t="s">
        <v>21</v>
      </c>
      <c r="D42" s="9" t="s">
        <v>21</v>
      </c>
      <c r="F42" s="9" t="s">
        <v>21</v>
      </c>
    </row>
    <row r="43" spans="1:6" x14ac:dyDescent="0.25">
      <c r="A43" s="9" t="str">
        <f>Achievements!D43</f>
        <v>Stay in There!</v>
      </c>
      <c r="B43" s="9" t="str">
        <f>Achievements!G43</f>
        <v>Don't let an alien escape from a hole for an entire stage in the 'Old Game' mode</v>
      </c>
      <c r="C43" s="9" t="s">
        <v>21</v>
      </c>
      <c r="D43" s="9" t="s">
        <v>21</v>
      </c>
      <c r="F43" s="9" t="s">
        <v>21</v>
      </c>
    </row>
    <row r="44" spans="1:6" x14ac:dyDescent="0.25">
      <c r="A44" s="9" t="str">
        <f>Achievements!D44</f>
        <v>They're Closing in on Us...</v>
      </c>
      <c r="B44" s="9" t="str">
        <f>Achievements!G44</f>
        <v>See an alien invasion in the 'Old Game' mode</v>
      </c>
      <c r="C44" s="9" t="s">
        <v>21</v>
      </c>
      <c r="D44" s="9" t="s">
        <v>21</v>
      </c>
      <c r="F44" s="9" t="s">
        <v>21</v>
      </c>
    </row>
    <row r="45" spans="1:6" x14ac:dyDescent="0.25">
      <c r="A45" s="9" t="str">
        <f>Achievements!D45</f>
        <v>Independence Day</v>
      </c>
      <c r="B45" s="9" t="str">
        <f>Achievements!G45</f>
        <v>Survive an alien invasion in the 'Old Game' mode</v>
      </c>
      <c r="C45" s="9" t="s">
        <v>21</v>
      </c>
      <c r="D45" s="9" t="s">
        <v>21</v>
      </c>
      <c r="F45" s="9" t="s">
        <v>21</v>
      </c>
    </row>
    <row r="46" spans="1:6" x14ac:dyDescent="0.25">
      <c r="A46" s="9" t="str">
        <f>Achievements!D46</f>
        <v>Threes a Crowd</v>
      </c>
      <c r="B46" s="9" t="str">
        <f>Achievements!G46</f>
        <v>Dig 3 holes in a row (horizontally or vertically) in the 'Old Game' mode</v>
      </c>
      <c r="C46" s="9" t="s">
        <v>21</v>
      </c>
      <c r="D46" s="9" t="s">
        <v>21</v>
      </c>
      <c r="F46" s="9" t="s">
        <v>21</v>
      </c>
    </row>
    <row r="47" spans="1:6" x14ac:dyDescent="0.25">
      <c r="A47" s="9" t="str">
        <f>Achievements!D47</f>
        <v>Five by Five</v>
      </c>
      <c r="B47" s="9" t="str">
        <f>Achievements!G47</f>
        <v>Dig 5 holes in a row (horizontally or vertically) in the 'Old Game' mode</v>
      </c>
      <c r="C47" s="9" t="s">
        <v>21</v>
      </c>
      <c r="D47" s="9" t="s">
        <v>21</v>
      </c>
      <c r="F47" s="9" t="s">
        <v>21</v>
      </c>
    </row>
    <row r="48" spans="1:6" x14ac:dyDescent="0.25">
      <c r="A48" s="9" t="str">
        <f>Achievements!D48</f>
        <v>Cross-purposes</v>
      </c>
      <c r="B48" s="9" t="str">
        <f>Achievements!G48</f>
        <v>Dig 5 holes in a cross in the 'Old Game' mode</v>
      </c>
      <c r="C48" s="9" t="s">
        <v>21</v>
      </c>
      <c r="D48" s="9" t="s">
        <v>21</v>
      </c>
      <c r="F48" s="9" t="s">
        <v>21</v>
      </c>
    </row>
    <row r="49" spans="1:6" x14ac:dyDescent="0.25">
      <c r="A49" s="9" t="str">
        <f>Achievements!D49</f>
        <v>All in a Row</v>
      </c>
      <c r="B49" s="9" t="str">
        <f>Achievements!G49</f>
        <v>Dig 7 holes in a row (horizontally or vertically) in the 'Old Game' mode</v>
      </c>
      <c r="C49" s="9" t="s">
        <v>21</v>
      </c>
      <c r="D49" s="9" t="s">
        <v>21</v>
      </c>
      <c r="F49" s="9" t="s">
        <v>21</v>
      </c>
    </row>
    <row r="50" spans="1:6" x14ac:dyDescent="0.25">
      <c r="A50" s="9" t="str">
        <f>Achievements!D50</f>
        <v>A Hole Lot of Fun</v>
      </c>
      <c r="B50" s="9" t="str">
        <f>Achievements!G50</f>
        <v>Dig 25 holes in the 'Old Game' mode</v>
      </c>
      <c r="C50" s="9" t="s">
        <v>21</v>
      </c>
      <c r="D50" s="9" t="s">
        <v>21</v>
      </c>
      <c r="F50" s="9" t="s">
        <v>21</v>
      </c>
    </row>
    <row r="51" spans="1:6" x14ac:dyDescent="0.25">
      <c r="A51" s="9" t="str">
        <f>Achievements!D51</f>
        <v>Holed up</v>
      </c>
      <c r="B51" s="9" t="str">
        <f>Achievements!G51</f>
        <v>Dig 50 holes in the 'Old Game' mode</v>
      </c>
      <c r="C51" s="9" t="s">
        <v>21</v>
      </c>
      <c r="D51" s="9" t="s">
        <v>21</v>
      </c>
      <c r="F51" s="9" t="s">
        <v>21</v>
      </c>
    </row>
    <row r="52" spans="1:6" x14ac:dyDescent="0.25">
      <c r="A52" s="9" t="str">
        <f>Achievements!D52</f>
        <v>All Dug Out</v>
      </c>
      <c r="B52" s="9" t="str">
        <f>Achievements!G52</f>
        <v>Dig 100 holes in the 'Old Game' mode</v>
      </c>
      <c r="C52" s="9" t="s">
        <v>21</v>
      </c>
      <c r="D52" s="9" t="s">
        <v>21</v>
      </c>
      <c r="F52" s="9" t="s">
        <v>21</v>
      </c>
    </row>
    <row r="53" spans="1:6" x14ac:dyDescent="0.25">
      <c r="A53" s="9" t="str">
        <f>Achievements!D53</f>
        <v>It's Shoveling Time</v>
      </c>
      <c r="B53" s="9" t="str">
        <f>Achievements!G53</f>
        <v>Beat 1 'Old Game' mode stage in a row without dying</v>
      </c>
      <c r="C53" s="9" t="s">
        <v>21</v>
      </c>
      <c r="D53" s="9" t="s">
        <v>21</v>
      </c>
      <c r="F53" s="9" t="s">
        <v>21</v>
      </c>
    </row>
    <row r="54" spans="1:6" x14ac:dyDescent="0.25">
      <c r="A54" s="9" t="str">
        <f>Achievements!D54</f>
        <v>Justice in Spades</v>
      </c>
      <c r="B54" s="9" t="str">
        <f>Achievements!G54</f>
        <v>Beat 3 'Old Game' mode stages in a row without dying</v>
      </c>
      <c r="C54" s="9" t="s">
        <v>21</v>
      </c>
      <c r="D54" s="9" t="s">
        <v>21</v>
      </c>
      <c r="F54" s="9" t="s">
        <v>21</v>
      </c>
    </row>
    <row r="55" spans="1:6" x14ac:dyDescent="0.25">
      <c r="A55" s="9" t="str">
        <f>Achievements!D55</f>
        <v>Holy Warrior</v>
      </c>
      <c r="B55" s="9" t="str">
        <f>Achievements!G55</f>
        <v>Beat 5 'Old Game' mode stages in a row without dying</v>
      </c>
      <c r="C55" s="9" t="s">
        <v>21</v>
      </c>
      <c r="D55" s="9" t="s">
        <v>21</v>
      </c>
      <c r="F55" s="9" t="s">
        <v>21</v>
      </c>
    </row>
    <row r="56" spans="1:6" x14ac:dyDescent="0.25">
      <c r="A56" s="9"/>
    </row>
    <row r="57" spans="1:6" x14ac:dyDescent="0.25">
      <c r="A57" s="9"/>
    </row>
    <row r="58" spans="1:6" x14ac:dyDescent="0.25">
      <c r="A58" s="9"/>
    </row>
    <row r="59" spans="1:6" x14ac:dyDescent="0.25">
      <c r="A59" s="9"/>
    </row>
    <row r="60" spans="1:6" x14ac:dyDescent="0.25">
      <c r="A60" s="9"/>
    </row>
    <row r="61" spans="1:6" x14ac:dyDescent="0.25">
      <c r="A61" s="9"/>
    </row>
    <row r="62" spans="1:6" x14ac:dyDescent="0.25">
      <c r="A62" s="9"/>
    </row>
    <row r="63" spans="1:6" x14ac:dyDescent="0.25">
      <c r="A63" s="9"/>
    </row>
    <row r="64" spans="1:6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  <row r="73" spans="1:1" x14ac:dyDescent="0.25">
      <c r="A73" s="9"/>
    </row>
    <row r="74" spans="1:1" x14ac:dyDescent="0.25">
      <c r="A74" s="9"/>
    </row>
    <row r="75" spans="1:1" x14ac:dyDescent="0.25">
      <c r="A75" s="9"/>
    </row>
    <row r="76" spans="1:1" x14ac:dyDescent="0.25">
      <c r="A76" s="9"/>
    </row>
    <row r="77" spans="1:1" x14ac:dyDescent="0.25">
      <c r="A77" s="9"/>
    </row>
    <row r="78" spans="1:1" x14ac:dyDescent="0.25">
      <c r="A78" s="9"/>
    </row>
    <row r="79" spans="1:1" x14ac:dyDescent="0.25">
      <c r="A79" s="9"/>
    </row>
    <row r="80" spans="1:1" x14ac:dyDescent="0.25">
      <c r="A80" s="9"/>
    </row>
    <row r="81" spans="1:1" x14ac:dyDescent="0.25">
      <c r="A81" s="9"/>
    </row>
    <row r="82" spans="1:1" x14ac:dyDescent="0.25">
      <c r="A82" s="9"/>
    </row>
    <row r="83" spans="1:1" x14ac:dyDescent="0.25">
      <c r="A83" s="9"/>
    </row>
    <row r="84" spans="1:1" x14ac:dyDescent="0.25">
      <c r="A84" s="9"/>
    </row>
    <row r="85" spans="1:1" x14ac:dyDescent="0.25">
      <c r="A85" s="9"/>
    </row>
    <row r="86" spans="1:1" x14ac:dyDescent="0.25">
      <c r="A86" s="9"/>
    </row>
    <row r="87" spans="1:1" x14ac:dyDescent="0.25">
      <c r="A87" s="9"/>
    </row>
    <row r="88" spans="1:1" x14ac:dyDescent="0.25">
      <c r="A88" s="9"/>
    </row>
    <row r="89" spans="1:1" x14ac:dyDescent="0.25">
      <c r="A89" s="9"/>
    </row>
    <row r="90" spans="1:1" x14ac:dyDescent="0.25">
      <c r="A90" s="9"/>
    </row>
    <row r="91" spans="1:1" x14ac:dyDescent="0.25">
      <c r="A91" s="9"/>
    </row>
    <row r="92" spans="1:1" x14ac:dyDescent="0.25">
      <c r="A92" s="9"/>
    </row>
    <row r="93" spans="1:1" x14ac:dyDescent="0.25">
      <c r="A93" s="9"/>
    </row>
    <row r="94" spans="1:1" x14ac:dyDescent="0.25">
      <c r="A94" s="9"/>
    </row>
    <row r="95" spans="1:1" x14ac:dyDescent="0.25">
      <c r="A95" s="9"/>
    </row>
    <row r="96" spans="1:1" x14ac:dyDescent="0.25">
      <c r="A96" s="9"/>
    </row>
    <row r="97" spans="1:1" x14ac:dyDescent="0.25">
      <c r="A97" s="9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Y6" sqref="Y6"/>
    </sheetView>
  </sheetViews>
  <sheetFormatPr defaultRowHeight="15" x14ac:dyDescent="0.25"/>
  <cols>
    <col min="1" max="21" width="3.28515625" style="13" customWidth="1"/>
    <col min="22" max="22" width="15.42578125" style="13" customWidth="1"/>
    <col min="23" max="23" width="2" style="13" customWidth="1"/>
    <col min="24" max="24" width="9.140625" style="13"/>
    <col min="25" max="25" width="9.5703125" style="13" customWidth="1"/>
    <col min="26" max="16384" width="9.140625" style="13"/>
  </cols>
  <sheetData>
    <row r="1" spans="1:25" ht="15" customHeight="1" x14ac:dyDescent="0.25">
      <c r="A1" s="12" t="s">
        <v>21</v>
      </c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 t="s">
        <v>57</v>
      </c>
      <c r="W1" s="13" t="s">
        <v>58</v>
      </c>
      <c r="X1" s="13" t="s">
        <v>140</v>
      </c>
      <c r="Y1" s="15" t="str">
        <f>"0xH"&amp;'Game Hex'!Y1&amp;"=101_0xH"&amp;'Game Hex'!Z1&amp;"=101_0xH"&amp;'Game Hex'!AA1&amp;"=101S0xH"&amp;'Game Hex'!Y1&amp;"=101_0xH"&amp;'Game Hex'!Y2&amp;"=101_0xH"&amp;'Game Hex'!Y3&amp;"=101S"</f>
        <v>0xH=101_0xH=101_0xH=101S0xH=101_0xH=101_0xH=101S</v>
      </c>
    </row>
    <row r="2" spans="1:25" ht="15" customHeight="1" x14ac:dyDescent="0.25">
      <c r="A2" s="13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3" t="str">
        <f>CONCATENATE(B2,C2,D2,E2,F2,G2,H2,I2,J2,K2,L2,M2,N2,O2,P2,Q2,R2,S2,T2,U2)</f>
        <v/>
      </c>
      <c r="W2" s="13" t="s">
        <v>58</v>
      </c>
      <c r="X2" s="13" t="s">
        <v>141</v>
      </c>
      <c r="Y2" s="16" t="str">
        <f>"0xH"&amp;'Game Hex'!Y2&amp;"=101_0xH"&amp;'Game Hex'!Z2&amp;"=101_0xH"&amp;'Game Hex'!AA2&amp;"=101S"</f>
        <v>0xH=101_0xH=101_0xH=101S</v>
      </c>
    </row>
    <row r="3" spans="1:25" ht="15" customHeight="1" x14ac:dyDescent="0.25">
      <c r="A3" s="13">
        <v>1</v>
      </c>
      <c r="B3" s="14"/>
      <c r="C3" s="15" t="str">
        <f>"0xH"&amp;'Game Hex'!C3&amp;"=101_0xH"&amp;'Game Hex'!D3&amp;"=101_0xH"&amp;'Game Hex'!E3&amp;"=101S0xH"&amp;'Game Hex'!C3&amp;"=101_0xH"&amp;'Game Hex'!C4&amp;"=101_0xH"&amp;'Game Hex'!C5&amp;"=101S"</f>
        <v>0xH9821=101_0xH9822=101_0xH9823=101S0xH9821=101_0xH9841=101_0xH9861=101S</v>
      </c>
      <c r="D3" s="16" t="str">
        <f>"0xH"&amp;'Game Hex'!D3&amp;"=101_0xH"&amp;'Game Hex'!E3&amp;"=101_0xH"&amp;'Game Hex'!F3&amp;"=101S"</f>
        <v>0xH9822=101_0xH9823=101_0xH9824=101S</v>
      </c>
      <c r="E3" s="16" t="str">
        <f>"0xH"&amp;'Game Hex'!E3&amp;"=101_0xH"&amp;'Game Hex'!F3&amp;"=101_0xH"&amp;'Game Hex'!G3&amp;"=101S"</f>
        <v>0xH9823=101_0xH9824=101_0xH9825=101S</v>
      </c>
      <c r="F3" s="16" t="str">
        <f>"0xH"&amp;'Game Hex'!F3&amp;"=101_0xH"&amp;'Game Hex'!G3&amp;"=101_0xH"&amp;'Game Hex'!H3&amp;"=101S"</f>
        <v>0xH9824=101_0xH9825=101_0xH9826=101S</v>
      </c>
      <c r="G3" s="15" t="str">
        <f>"0xH"&amp;'Game Hex'!G3&amp;"=101_0xH"&amp;'Game Hex'!H3&amp;"=101_0xH"&amp;'Game Hex'!I3&amp;"=101S0xH"&amp;'Game Hex'!G3&amp;"=101_0xH"&amp;'Game Hex'!G4&amp;"=101_0xH"&amp;'Game Hex'!G5&amp;"=101S"</f>
        <v>0xH9825=101_0xH9826=101_0xH9827=101S0xH9825=101_0xH9845=101_0xH9865=101S</v>
      </c>
      <c r="H3" s="16" t="str">
        <f>"0xH"&amp;'Game Hex'!H3&amp;"=101_0xH"&amp;'Game Hex'!I3&amp;"=101_0xH"&amp;'Game Hex'!J3&amp;"=101S"</f>
        <v>0xH9826=101_0xH9827=101_0xH9828=101S</v>
      </c>
      <c r="I3" s="16" t="str">
        <f>"0xH"&amp;'Game Hex'!I3&amp;"=101_0xH"&amp;'Game Hex'!J3&amp;"=101_0xH"&amp;'Game Hex'!K3&amp;"=101S"</f>
        <v>0xH9827=101_0xH9828=101_0xH9829=101S</v>
      </c>
      <c r="J3" s="16" t="str">
        <f>"0xH"&amp;'Game Hex'!J3&amp;"=101_0xH"&amp;'Game Hex'!K3&amp;"=101_0xH"&amp;'Game Hex'!L3&amp;"=101S"</f>
        <v>0xH9828=101_0xH9829=101_0xH982A=101S</v>
      </c>
      <c r="K3" s="15" t="str">
        <f>"0xH"&amp;'Game Hex'!K3&amp;"=101_0xH"&amp;'Game Hex'!L3&amp;"=101_0xH"&amp;'Game Hex'!M3&amp;"=101S0xH"&amp;'Game Hex'!K3&amp;"=101_0xH"&amp;'Game Hex'!K4&amp;"=101_0xH"&amp;'Game Hex'!K5&amp;"=101S"</f>
        <v>0xH9829=101_0xH982A=101_0xH982B=101S0xH9829=101_0xH9849=101_0xH9869=101S</v>
      </c>
      <c r="L3" s="16" t="str">
        <f>"0xH"&amp;'Game Hex'!L3&amp;"=101_0xH"&amp;'Game Hex'!M3&amp;"=101_0xH"&amp;'Game Hex'!N3&amp;"=101S"</f>
        <v>0xH982A=101_0xH982B=101_0xH982C=101S</v>
      </c>
      <c r="M3" s="16" t="str">
        <f>"0xH"&amp;'Game Hex'!M3&amp;"=101_0xH"&amp;'Game Hex'!N3&amp;"=101_0xH"&amp;'Game Hex'!O3&amp;"=101S"</f>
        <v>0xH982B=101_0xH982C=101_0xH982D=101S</v>
      </c>
      <c r="N3" s="16" t="str">
        <f>"0xH"&amp;'Game Hex'!N3&amp;"=101_0xH"&amp;'Game Hex'!O3&amp;"=101_0xH"&amp;'Game Hex'!P3&amp;"=101S"</f>
        <v>0xH982C=101_0xH982D=101_0xH982E=101S</v>
      </c>
      <c r="O3" s="15" t="str">
        <f>"0xH"&amp;'Game Hex'!O3&amp;"=101_0xH"&amp;'Game Hex'!P3&amp;"=101_0xH"&amp;'Game Hex'!Q3&amp;"=101S0xH"&amp;'Game Hex'!O3&amp;"=101_0xH"&amp;'Game Hex'!O4&amp;"=101_0xH"&amp;'Game Hex'!O5&amp;"=101S"</f>
        <v>0xH982D=101_0xH982E=101_0xH982F=101S0xH982D=101_0xH984D=101_0xH986D=101S</v>
      </c>
      <c r="P3" s="16" t="str">
        <f>"0xH"&amp;'Game Hex'!P3&amp;"=101_0xH"&amp;'Game Hex'!Q3&amp;"=101_0xH"&amp;'Game Hex'!R3&amp;"=101S"</f>
        <v>0xH982E=101_0xH982F=101_0xH9830=101S</v>
      </c>
      <c r="Q3" s="16" t="str">
        <f>"0xH"&amp;'Game Hex'!Q3&amp;"=101_0xH"&amp;'Game Hex'!R3&amp;"=101_0xH"&amp;'Game Hex'!S3&amp;"=101S"</f>
        <v>0xH982F=101_0xH9830=101_0xH9831=101S</v>
      </c>
      <c r="R3" s="14"/>
      <c r="S3" s="17" t="str">
        <f>"0xH"&amp;'Game Hex'!S3&amp;"=101_0xH"&amp;'Game Hex'!S4&amp;"=101_0xH"&amp;'Game Hex'!S5&amp;"=101S"</f>
        <v>0xH9831=101_0xH9851=101_0xH9871=101S</v>
      </c>
      <c r="T3" s="14"/>
      <c r="U3" s="14"/>
      <c r="V3" s="13" t="str">
        <f t="shared" ref="V3:V21" si="0">CONCATENATE(B3,C3,D3,E3,F3,G3,H3,I3,J3,K3,L3,M3,N3,O3,P3,Q3,R3,S3,T3,U3)</f>
        <v>0xH9821=101_0xH9822=101_0xH9823=101S0xH9821=101_0xH9841=101_0xH9861=101S0xH9822=101_0xH9823=101_0xH9824=101S0xH9823=101_0xH9824=101_0xH9825=101S0xH9824=101_0xH9825=101_0xH9826=101S0xH9825=101_0xH9826=101_0xH9827=101S0xH9825=101_0xH9845=101_0xH9865=101S0xH9826=101_0xH9827=101_0xH9828=101S0xH9827=101_0xH9828=101_0xH9829=101S0xH9828=101_0xH9829=101_0xH982A=101S0xH9829=101_0xH982A=101_0xH982B=101S0xH9829=101_0xH9849=101_0xH9869=101S0xH982A=101_0xH982B=101_0xH982C=101S0xH982B=101_0xH982C=101_0xH982D=101S0xH982C=101_0xH982D=101_0xH982E=101S0xH982D=101_0xH982E=101_0xH982F=101S0xH982D=101_0xH984D=101_0xH986D=101S0xH982E=101_0xH982F=101_0xH9830=101S0xH982F=101_0xH9830=101_0xH9831=101S0xH9831=101_0xH9851=101_0xH9871=101S</v>
      </c>
      <c r="W3" s="13" t="s">
        <v>58</v>
      </c>
      <c r="X3" s="13" t="s">
        <v>142</v>
      </c>
      <c r="Y3" s="17" t="str">
        <f>"0xH"&amp;'Game Hex'!Y3&amp;"=101_0xH"&amp;'Game Hex'!Y4&amp;"=101_0xH"&amp;'Game Hex'!Y5&amp;"=101S"</f>
        <v>0xH=101_0xH=101_0xH=101S</v>
      </c>
    </row>
    <row r="4" spans="1:25" ht="15" customHeight="1" x14ac:dyDescent="0.25">
      <c r="A4" s="13">
        <v>2</v>
      </c>
      <c r="B4" s="14"/>
      <c r="C4" s="17" t="str">
        <f>"0xH"&amp;'Game Hex'!C4&amp;"=101_0xH"&amp;'Game Hex'!C5&amp;"=101_0xH"&amp;'Game Hex'!C6&amp;"=101S"</f>
        <v>0xH9841=101_0xH9861=101_0xH9881=101S</v>
      </c>
      <c r="D4" s="14"/>
      <c r="E4" s="14"/>
      <c r="F4" s="14"/>
      <c r="G4" s="17" t="str">
        <f>"0xH"&amp;'Game Hex'!G4&amp;"=101_0xH"&amp;'Game Hex'!G5&amp;"=101_0xH"&amp;'Game Hex'!G6&amp;"=101S"</f>
        <v>0xH9845=101_0xH9865=101_0xH9885=101S</v>
      </c>
      <c r="H4" s="14"/>
      <c r="I4" s="14"/>
      <c r="J4" s="14"/>
      <c r="K4" s="17" t="str">
        <f>"0xH"&amp;'Game Hex'!K4&amp;"=101_0xH"&amp;'Game Hex'!K5&amp;"=101_0xH"&amp;'Game Hex'!K6&amp;"=101S"</f>
        <v>0xH9849=101_0xH9869=101_0xH9889=101S</v>
      </c>
      <c r="L4" s="14"/>
      <c r="M4" s="14"/>
      <c r="N4" s="14"/>
      <c r="O4" s="17" t="str">
        <f>"0xH"&amp;'Game Hex'!O4&amp;"=101_0xH"&amp;'Game Hex'!O5&amp;"=101_0xH"&amp;'Game Hex'!O6&amp;"=101S"</f>
        <v>0xH984D=101_0xH986D=101_0xH988D=101S</v>
      </c>
      <c r="P4" s="14"/>
      <c r="Q4" s="14"/>
      <c r="R4" s="14"/>
      <c r="S4" s="17" t="str">
        <f>"0xH"&amp;'Game Hex'!S4&amp;"=101_0xH"&amp;'Game Hex'!S5&amp;"=101_0xH"&amp;'Game Hex'!S6&amp;"=101S"</f>
        <v>0xH9851=101_0xH9871=101_0xH9891=101S</v>
      </c>
      <c r="T4" s="14"/>
      <c r="U4" s="14"/>
      <c r="V4" s="13" t="str">
        <f t="shared" si="0"/>
        <v>0xH9841=101_0xH9861=101_0xH9881=101S0xH9845=101_0xH9865=101_0xH9885=101S0xH9849=101_0xH9869=101_0xH9889=101S0xH984D=101_0xH986D=101_0xH988D=101S0xH9851=101_0xH9871=101_0xH9891=101S</v>
      </c>
      <c r="W4" s="13" t="s">
        <v>58</v>
      </c>
    </row>
    <row r="5" spans="1:25" ht="15" customHeight="1" x14ac:dyDescent="0.25">
      <c r="A5" s="13">
        <v>3</v>
      </c>
      <c r="B5" s="14"/>
      <c r="C5" s="17" t="str">
        <f>"0xH"&amp;'Game Hex'!C5&amp;"=101_0xH"&amp;'Game Hex'!C6&amp;"=101_0xH"&amp;'Game Hex'!C7&amp;"=101S"</f>
        <v>0xH9861=101_0xH9881=101_0xH98A1=101S</v>
      </c>
      <c r="D5" s="14"/>
      <c r="E5" s="14"/>
      <c r="F5" s="14"/>
      <c r="G5" s="17" t="str">
        <f>"0xH"&amp;'Game Hex'!G5&amp;"=101_0xH"&amp;'Game Hex'!G6&amp;"=101_0xH"&amp;'Game Hex'!G7&amp;"=101S"</f>
        <v>0xH9865=101_0xH9885=101_0xH98A5=101S</v>
      </c>
      <c r="H5" s="14"/>
      <c r="I5" s="14"/>
      <c r="J5" s="14"/>
      <c r="K5" s="17" t="str">
        <f>"0xH"&amp;'Game Hex'!K5&amp;"=101_0xH"&amp;'Game Hex'!K6&amp;"=101_0xH"&amp;'Game Hex'!K7&amp;"=101S"</f>
        <v>0xH9869=101_0xH9889=101_0xH98A9=101S</v>
      </c>
      <c r="L5" s="14"/>
      <c r="M5" s="14"/>
      <c r="N5" s="14"/>
      <c r="O5" s="17" t="str">
        <f>"0xH"&amp;'Game Hex'!O5&amp;"=101_0xH"&amp;'Game Hex'!O6&amp;"=101_0xH"&amp;'Game Hex'!O7&amp;"=101S"</f>
        <v>0xH986D=101_0xH988D=101_0xH98AD=101S</v>
      </c>
      <c r="P5" s="14"/>
      <c r="Q5" s="14"/>
      <c r="R5" s="14"/>
      <c r="S5" s="17" t="str">
        <f>"0xH"&amp;'Game Hex'!S5&amp;"=101_0xH"&amp;'Game Hex'!S6&amp;"=101_0xH"&amp;'Game Hex'!S7&amp;"=101S"</f>
        <v>0xH9871=101_0xH9891=101_0xH98B1=101S</v>
      </c>
      <c r="T5" s="14"/>
      <c r="U5" s="14"/>
      <c r="V5" s="13" t="str">
        <f t="shared" si="0"/>
        <v>0xH9861=101_0xH9881=101_0xH98A1=101S0xH9865=101_0xH9885=101_0xH98A5=101S0xH9869=101_0xH9889=101_0xH98A9=101S0xH986D=101_0xH988D=101_0xH98AD=101S0xH9871=101_0xH9891=101_0xH98B1=101S</v>
      </c>
      <c r="W5" s="13" t="s">
        <v>58</v>
      </c>
      <c r="X5" s="13" t="s">
        <v>279</v>
      </c>
      <c r="Y5" s="13" t="s">
        <v>281</v>
      </c>
    </row>
    <row r="6" spans="1:25" ht="15" customHeight="1" x14ac:dyDescent="0.25">
      <c r="A6" s="13">
        <v>4</v>
      </c>
      <c r="B6" s="14"/>
      <c r="C6" s="17" t="str">
        <f>"0xH"&amp;'Game Hex'!C6&amp;"=101_0xH"&amp;'Game Hex'!C7&amp;"=101_0xH"&amp;'Game Hex'!C8&amp;"=101S"</f>
        <v>0xH9881=101_0xH98A1=101_0xH98C1=101S</v>
      </c>
      <c r="D6" s="14"/>
      <c r="E6" s="14"/>
      <c r="F6" s="14"/>
      <c r="G6" s="17" t="str">
        <f>"0xH"&amp;'Game Hex'!G6&amp;"=101_0xH"&amp;'Game Hex'!G7&amp;"=101_0xH"&amp;'Game Hex'!G8&amp;"=101S"</f>
        <v>0xH9885=101_0xH98A5=101_0xH98C5=101S</v>
      </c>
      <c r="H6" s="14"/>
      <c r="I6" s="14"/>
      <c r="J6" s="14"/>
      <c r="K6" s="17" t="str">
        <f>"0xH"&amp;'Game Hex'!K6&amp;"=101_0xH"&amp;'Game Hex'!K7&amp;"=101_0xH"&amp;'Game Hex'!K8&amp;"=101S"</f>
        <v>0xH9889=101_0xH98A9=101_0xH98C9=101S</v>
      </c>
      <c r="L6" s="14"/>
      <c r="M6" s="14"/>
      <c r="N6" s="14"/>
      <c r="O6" s="17" t="str">
        <f>"0xH"&amp;'Game Hex'!O6&amp;"=101_0xH"&amp;'Game Hex'!O7&amp;"=101_0xH"&amp;'Game Hex'!O8&amp;"=101S"</f>
        <v>0xH988D=101_0xH98AD=101_0xH98CD=101S</v>
      </c>
      <c r="P6" s="14"/>
      <c r="Q6" s="14"/>
      <c r="R6" s="14"/>
      <c r="S6" s="17" t="str">
        <f>"0xH"&amp;'Game Hex'!S6&amp;"=101_0xH"&amp;'Game Hex'!S7&amp;"=101_0xH"&amp;'Game Hex'!S8&amp;"=101S"</f>
        <v>0xH9891=101_0xH98B1=101_0xH98D1=101S</v>
      </c>
      <c r="T6" s="14"/>
      <c r="U6" s="14"/>
      <c r="V6" s="13" t="str">
        <f t="shared" si="0"/>
        <v>0xH9881=101_0xH98A1=101_0xH98C1=101S0xH9885=101_0xH98A5=101_0xH98C5=101S0xH9889=101_0xH98A9=101_0xH98C9=101S0xH988D=101_0xH98AD=101_0xH98CD=101S0xH9891=101_0xH98B1=101_0xH98D1=101S</v>
      </c>
      <c r="W6" s="13" t="s">
        <v>58</v>
      </c>
    </row>
    <row r="7" spans="1:25" ht="15" customHeight="1" x14ac:dyDescent="0.25">
      <c r="A7" s="13">
        <v>5</v>
      </c>
      <c r="B7" s="14"/>
      <c r="C7" s="15" t="str">
        <f>"0xH"&amp;'Game Hex'!C7&amp;"=101_0xH"&amp;'Game Hex'!D7&amp;"=101_0xH"&amp;'Game Hex'!E7&amp;"=101S0xH"&amp;'Game Hex'!C7&amp;"=101_0xH"&amp;'Game Hex'!C8&amp;"=101_0xH"&amp;'Game Hex'!C9&amp;"=101S"</f>
        <v>0xH98A1=101_0xH98A2=101_0xH98A3=101S0xH98A1=101_0xH98C1=101_0xH98E1=101S</v>
      </c>
      <c r="D7" s="16" t="str">
        <f>"0xH"&amp;'Game Hex'!D7&amp;"=101_0xH"&amp;'Game Hex'!E7&amp;"=101_0xH"&amp;'Game Hex'!F7&amp;"=101S"</f>
        <v>0xH98A2=101_0xH98A3=101_0xH98A4=101S</v>
      </c>
      <c r="E7" s="16" t="str">
        <f>"0xH"&amp;'Game Hex'!E7&amp;"=101_0xH"&amp;'Game Hex'!F7&amp;"=101_0xH"&amp;'Game Hex'!G7&amp;"=101S"</f>
        <v>0xH98A3=101_0xH98A4=101_0xH98A5=101S</v>
      </c>
      <c r="F7" s="16" t="str">
        <f>"0xH"&amp;'Game Hex'!F7&amp;"=101_0xH"&amp;'Game Hex'!G7&amp;"=101_0xH"&amp;'Game Hex'!H7&amp;"=101S"</f>
        <v>0xH98A4=101_0xH98A5=101_0xH98A6=101S</v>
      </c>
      <c r="G7" s="15" t="str">
        <f>"0xH"&amp;'Game Hex'!G7&amp;"=101_0xH"&amp;'Game Hex'!H7&amp;"=101_0xH"&amp;'Game Hex'!I7&amp;"=101S0xH"&amp;'Game Hex'!G7&amp;"=101_0xH"&amp;'Game Hex'!G8&amp;"=101_0xH"&amp;'Game Hex'!G9&amp;"=101S"</f>
        <v>0xH98A5=101_0xH98A6=101_0xH98A7=101S0xH98A5=101_0xH98C5=101_0xH98E5=101S</v>
      </c>
      <c r="H7" s="16" t="str">
        <f>"0xH"&amp;'Game Hex'!H7&amp;"=101_0xH"&amp;'Game Hex'!I7&amp;"=101_0xH"&amp;'Game Hex'!J7&amp;"=101S"</f>
        <v>0xH98A6=101_0xH98A7=101_0xH98A8=101S</v>
      </c>
      <c r="I7" s="16" t="str">
        <f>"0xH"&amp;'Game Hex'!I7&amp;"=101_0xH"&amp;'Game Hex'!J7&amp;"=101_0xH"&amp;'Game Hex'!K7&amp;"=101S"</f>
        <v>0xH98A7=101_0xH98A8=101_0xH98A9=101S</v>
      </c>
      <c r="J7" s="16" t="str">
        <f>"0xH"&amp;'Game Hex'!J7&amp;"=101_0xH"&amp;'Game Hex'!K7&amp;"=101_0xH"&amp;'Game Hex'!L7&amp;"=101S"</f>
        <v>0xH98A8=101_0xH98A9=101_0xH98AA=101S</v>
      </c>
      <c r="K7" s="15" t="str">
        <f>"0xH"&amp;'Game Hex'!K7&amp;"=101_0xH"&amp;'Game Hex'!L7&amp;"=101_0xH"&amp;'Game Hex'!M7&amp;"=101S0xH"&amp;'Game Hex'!K7&amp;"=101_0xH"&amp;'Game Hex'!K8&amp;"=101_0xH"&amp;'Game Hex'!K9&amp;"=101S"</f>
        <v>0xH98A9=101_0xH98AA=101_0xH98AB=101S0xH98A9=101_0xH98C9=101_0xH98E9=101S</v>
      </c>
      <c r="L7" s="16" t="str">
        <f>"0xH"&amp;'Game Hex'!L7&amp;"=101_0xH"&amp;'Game Hex'!M7&amp;"=101_0xH"&amp;'Game Hex'!N7&amp;"=101S"</f>
        <v>0xH98AA=101_0xH98AB=101_0xH98AC=101S</v>
      </c>
      <c r="M7" s="16" t="str">
        <f>"0xH"&amp;'Game Hex'!M7&amp;"=101_0xH"&amp;'Game Hex'!N7&amp;"=101_0xH"&amp;'Game Hex'!O7&amp;"=101S"</f>
        <v>0xH98AB=101_0xH98AC=101_0xH98AD=101S</v>
      </c>
      <c r="N7" s="16" t="str">
        <f>"0xH"&amp;'Game Hex'!N7&amp;"=101_0xH"&amp;'Game Hex'!O7&amp;"=101_0xH"&amp;'Game Hex'!P7&amp;"=101S"</f>
        <v>0xH98AC=101_0xH98AD=101_0xH98AE=101S</v>
      </c>
      <c r="O7" s="15" t="str">
        <f>"0xH"&amp;'Game Hex'!O7&amp;"=101_0xH"&amp;'Game Hex'!P7&amp;"=101_0xH"&amp;'Game Hex'!Q7&amp;"=101S0xH"&amp;'Game Hex'!O7&amp;"=101_0xH"&amp;'Game Hex'!O8&amp;"=101_0xH"&amp;'Game Hex'!O9&amp;"=101S"</f>
        <v>0xH98AD=101_0xH98AE=101_0xH98AF=101S0xH98AD=101_0xH98CD=101_0xH98ED=101S</v>
      </c>
      <c r="P7" s="16" t="str">
        <f>"0xH"&amp;'Game Hex'!P7&amp;"=101_0xH"&amp;'Game Hex'!Q7&amp;"=101_0xH"&amp;'Game Hex'!R7&amp;"=101S"</f>
        <v>0xH98AE=101_0xH98AF=101_0xH98B0=101S</v>
      </c>
      <c r="Q7" s="16" t="str">
        <f>"0xH"&amp;'Game Hex'!Q7&amp;"=101_0xH"&amp;'Game Hex'!R7&amp;"=101_0xH"&amp;'Game Hex'!S7&amp;"=101S"</f>
        <v>0xH98AF=101_0xH98B0=101_0xH98B1=101S</v>
      </c>
      <c r="R7" s="14"/>
      <c r="S7" s="17" t="str">
        <f>"0xH"&amp;'Game Hex'!S7&amp;"=101_0xH"&amp;'Game Hex'!S8&amp;"=101_0xH"&amp;'Game Hex'!S9&amp;"=101S"</f>
        <v>0xH98B1=101_0xH98D1=101_0xH98F1=101S</v>
      </c>
      <c r="T7" s="14"/>
      <c r="U7" s="14"/>
      <c r="V7" s="13" t="str">
        <f t="shared" si="0"/>
        <v>0xH98A1=101_0xH98A2=101_0xH98A3=101S0xH98A1=101_0xH98C1=101_0xH98E1=101S0xH98A2=101_0xH98A3=101_0xH98A4=101S0xH98A3=101_0xH98A4=101_0xH98A5=101S0xH98A4=101_0xH98A5=101_0xH98A6=101S0xH98A5=101_0xH98A6=101_0xH98A7=101S0xH98A5=101_0xH98C5=101_0xH98E5=101S0xH98A6=101_0xH98A7=101_0xH98A8=101S0xH98A7=101_0xH98A8=101_0xH98A9=101S0xH98A8=101_0xH98A9=101_0xH98AA=101S0xH98A9=101_0xH98AA=101_0xH98AB=101S0xH98A9=101_0xH98C9=101_0xH98E9=101S0xH98AA=101_0xH98AB=101_0xH98AC=101S0xH98AB=101_0xH98AC=101_0xH98AD=101S0xH98AC=101_0xH98AD=101_0xH98AE=101S0xH98AD=101_0xH98AE=101_0xH98AF=101S0xH98AD=101_0xH98CD=101_0xH98ED=101S0xH98AE=101_0xH98AF=101_0xH98B0=101S0xH98AF=101_0xH98B0=101_0xH98B1=101S0xH98B1=101_0xH98D1=101_0xH98F1=101S</v>
      </c>
      <c r="W7" s="13" t="s">
        <v>58</v>
      </c>
    </row>
    <row r="8" spans="1:25" ht="15" customHeight="1" x14ac:dyDescent="0.25">
      <c r="A8" s="13">
        <v>6</v>
      </c>
      <c r="B8" s="14"/>
      <c r="C8" s="17" t="str">
        <f>"0xH"&amp;'Game Hex'!C8&amp;"=101_0xH"&amp;'Game Hex'!C9&amp;"=101_0xH"&amp;'Game Hex'!C10&amp;"=101S"</f>
        <v>0xH98C1=101_0xH98E1=101_0xH9901=101S</v>
      </c>
      <c r="D8" s="14"/>
      <c r="E8" s="14"/>
      <c r="F8" s="14"/>
      <c r="G8" s="17" t="str">
        <f>"0xH"&amp;'Game Hex'!G8&amp;"=101_0xH"&amp;'Game Hex'!G9&amp;"=101_0xH"&amp;'Game Hex'!G10&amp;"=101S"</f>
        <v>0xH98C5=101_0xH98E5=101_0xH9905=101S</v>
      </c>
      <c r="H8" s="14"/>
      <c r="I8" s="14"/>
      <c r="J8" s="14"/>
      <c r="K8" s="17" t="str">
        <f>"0xH"&amp;'Game Hex'!K8&amp;"=101_0xH"&amp;'Game Hex'!K9&amp;"=101_0xH"&amp;'Game Hex'!K10&amp;"=101S"</f>
        <v>0xH98C9=101_0xH98E9=101_0xH9909=101S</v>
      </c>
      <c r="L8" s="14"/>
      <c r="M8" s="14"/>
      <c r="N8" s="14"/>
      <c r="O8" s="17" t="str">
        <f>"0xH"&amp;'Game Hex'!O8&amp;"=101_0xH"&amp;'Game Hex'!O9&amp;"=101_0xH"&amp;'Game Hex'!O10&amp;"=101S"</f>
        <v>0xH98CD=101_0xH98ED=101_0xH990D=101S</v>
      </c>
      <c r="P8" s="14"/>
      <c r="Q8" s="14"/>
      <c r="R8" s="14"/>
      <c r="S8" s="17" t="str">
        <f>"0xH"&amp;'Game Hex'!S8&amp;"=101_0xH"&amp;'Game Hex'!S9&amp;"=101_0xH"&amp;'Game Hex'!S10&amp;"=101S"</f>
        <v>0xH98D1=101_0xH98F1=101_0xH9911=101S</v>
      </c>
      <c r="T8" s="14"/>
      <c r="U8" s="14"/>
      <c r="V8" s="13" t="str">
        <f t="shared" si="0"/>
        <v>0xH98C1=101_0xH98E1=101_0xH9901=101S0xH98C5=101_0xH98E5=101_0xH9905=101S0xH98C9=101_0xH98E9=101_0xH9909=101S0xH98CD=101_0xH98ED=101_0xH990D=101S0xH98D1=101_0xH98F1=101_0xH9911=101S</v>
      </c>
      <c r="W8" s="13" t="s">
        <v>58</v>
      </c>
    </row>
    <row r="9" spans="1:25" ht="15" customHeight="1" x14ac:dyDescent="0.25">
      <c r="A9" s="13">
        <v>7</v>
      </c>
      <c r="B9" s="14"/>
      <c r="C9" s="17" t="str">
        <f>"0xH"&amp;'Game Hex'!C9&amp;"=101_0xH"&amp;'Game Hex'!C10&amp;"=101_0xH"&amp;'Game Hex'!C11&amp;"=101S"</f>
        <v>0xH98E1=101_0xH9901=101_0xH9921=101S</v>
      </c>
      <c r="D9" s="14"/>
      <c r="E9" s="14"/>
      <c r="F9" s="14"/>
      <c r="G9" s="17" t="str">
        <f>"0xH"&amp;'Game Hex'!G9&amp;"=101_0xH"&amp;'Game Hex'!G10&amp;"=101_0xH"&amp;'Game Hex'!G11&amp;"=101S"</f>
        <v>0xH98E5=101_0xH9905=101_0xH9925=101S</v>
      </c>
      <c r="H9" s="14"/>
      <c r="I9" s="14"/>
      <c r="J9" s="14"/>
      <c r="K9" s="17" t="str">
        <f>"0xH"&amp;'Game Hex'!K9&amp;"=101_0xH"&amp;'Game Hex'!K10&amp;"=101_0xH"&amp;'Game Hex'!K11&amp;"=101S"</f>
        <v>0xH98E9=101_0xH9909=101_0xH9929=101S</v>
      </c>
      <c r="L9" s="14"/>
      <c r="M9" s="14"/>
      <c r="N9" s="14"/>
      <c r="O9" s="17" t="str">
        <f>"0xH"&amp;'Game Hex'!O9&amp;"=101_0xH"&amp;'Game Hex'!O10&amp;"=101_0xH"&amp;'Game Hex'!O11&amp;"=101S"</f>
        <v>0xH98ED=101_0xH990D=101_0xH992D=101S</v>
      </c>
      <c r="P9" s="14"/>
      <c r="Q9" s="14"/>
      <c r="R9" s="14"/>
      <c r="S9" s="17" t="str">
        <f>"0xH"&amp;'Game Hex'!S9&amp;"=101_0xH"&amp;'Game Hex'!S10&amp;"=101_0xH"&amp;'Game Hex'!S11&amp;"=101S"</f>
        <v>0xH98F1=101_0xH9911=101_0xH9931=101S</v>
      </c>
      <c r="T9" s="14"/>
      <c r="U9" s="14"/>
      <c r="V9" s="13" t="str">
        <f t="shared" si="0"/>
        <v>0xH98E1=101_0xH9901=101_0xH9921=101S0xH98E5=101_0xH9905=101_0xH9925=101S0xH98E9=101_0xH9909=101_0xH9929=101S0xH98ED=101_0xH990D=101_0xH992D=101S0xH98F1=101_0xH9911=101_0xH9931=101S</v>
      </c>
      <c r="W9" s="13" t="s">
        <v>58</v>
      </c>
    </row>
    <row r="10" spans="1:25" ht="15" customHeight="1" x14ac:dyDescent="0.25">
      <c r="A10" s="13">
        <v>8</v>
      </c>
      <c r="B10" s="14"/>
      <c r="C10" s="17" t="str">
        <f>"0xH"&amp;'Game Hex'!C10&amp;"=101_0xH"&amp;'Game Hex'!C11&amp;"=101_0xH"&amp;'Game Hex'!C12&amp;"=101S"</f>
        <v>0xH9901=101_0xH9921=101_0xH9941=101S</v>
      </c>
      <c r="D10" s="14"/>
      <c r="E10" s="14"/>
      <c r="F10" s="14"/>
      <c r="G10" s="17" t="str">
        <f>"0xH"&amp;'Game Hex'!G10&amp;"=101_0xH"&amp;'Game Hex'!G11&amp;"=101_0xH"&amp;'Game Hex'!G12&amp;"=101S"</f>
        <v>0xH9905=101_0xH9925=101_0xH9945=101S</v>
      </c>
      <c r="H10" s="14"/>
      <c r="I10" s="14"/>
      <c r="J10" s="14"/>
      <c r="K10" s="17" t="str">
        <f>"0xH"&amp;'Game Hex'!K10&amp;"=101_0xH"&amp;'Game Hex'!K11&amp;"=101_0xH"&amp;'Game Hex'!K12&amp;"=101S"</f>
        <v>0xH9909=101_0xH9929=101_0xH9949=101S</v>
      </c>
      <c r="L10" s="14"/>
      <c r="M10" s="14"/>
      <c r="N10" s="14"/>
      <c r="O10" s="17" t="str">
        <f>"0xH"&amp;'Game Hex'!O10&amp;"=101_0xH"&amp;'Game Hex'!O11&amp;"=101_0xH"&amp;'Game Hex'!O12&amp;"=101S"</f>
        <v>0xH990D=101_0xH992D=101_0xH994D=101S</v>
      </c>
      <c r="P10" s="14"/>
      <c r="Q10" s="14"/>
      <c r="R10" s="14"/>
      <c r="S10" s="17" t="str">
        <f>"0xH"&amp;'Game Hex'!S10&amp;"=101_0xH"&amp;'Game Hex'!S11&amp;"=101_0xH"&amp;'Game Hex'!S12&amp;"=101S"</f>
        <v>0xH9911=101_0xH9931=101_0xH9951=101S</v>
      </c>
      <c r="T10" s="14"/>
      <c r="U10" s="14"/>
      <c r="V10" s="13" t="str">
        <f t="shared" si="0"/>
        <v>0xH9901=101_0xH9921=101_0xH9941=101S0xH9905=101_0xH9925=101_0xH9945=101S0xH9909=101_0xH9929=101_0xH9949=101S0xH990D=101_0xH992D=101_0xH994D=101S0xH9911=101_0xH9931=101_0xH9951=101S</v>
      </c>
      <c r="W10" s="13" t="s">
        <v>58</v>
      </c>
    </row>
    <row r="11" spans="1:25" ht="15" customHeight="1" x14ac:dyDescent="0.25">
      <c r="A11" s="13">
        <v>9</v>
      </c>
      <c r="B11" s="14"/>
      <c r="C11" s="15" t="str">
        <f>"0xH"&amp;'Game Hex'!C11&amp;"=101_0xH"&amp;'Game Hex'!D11&amp;"=101_0xH"&amp;'Game Hex'!E11&amp;"=101S0xH"&amp;'Game Hex'!C11&amp;"=101_0xH"&amp;'Game Hex'!C12&amp;"=101_0xH"&amp;'Game Hex'!C13&amp;"=101S"</f>
        <v>0xH9921=101_0xH9922=101_0xH9923=101S0xH9921=101_0xH9941=101_0xH9961=101S</v>
      </c>
      <c r="D11" s="16" t="str">
        <f>"0xH"&amp;'Game Hex'!D11&amp;"=101_0xH"&amp;'Game Hex'!E11&amp;"=101_0xH"&amp;'Game Hex'!F11&amp;"=101S"</f>
        <v>0xH9922=101_0xH9923=101_0xH9924=101S</v>
      </c>
      <c r="E11" s="16" t="str">
        <f>"0xH"&amp;'Game Hex'!E11&amp;"=101_0xH"&amp;'Game Hex'!F11&amp;"=101_0xH"&amp;'Game Hex'!G11&amp;"=101S"</f>
        <v>0xH9923=101_0xH9924=101_0xH9925=101S</v>
      </c>
      <c r="F11" s="16" t="str">
        <f>"0xH"&amp;'Game Hex'!F11&amp;"=101_0xH"&amp;'Game Hex'!G11&amp;"=101_0xH"&amp;'Game Hex'!H11&amp;"=101S"</f>
        <v>0xH9924=101_0xH9925=101_0xH9926=101S</v>
      </c>
      <c r="G11" s="15" t="str">
        <f>"0xH"&amp;'Game Hex'!G11&amp;"=101_0xH"&amp;'Game Hex'!H11&amp;"=101_0xH"&amp;'Game Hex'!I11&amp;"=101S0xH"&amp;'Game Hex'!G11&amp;"=101_0xH"&amp;'Game Hex'!G12&amp;"=101_0xH"&amp;'Game Hex'!G13&amp;"=101S"</f>
        <v>0xH9925=101_0xH9926=101_0xH9927=101S0xH9925=101_0xH9945=101_0xH9965=101S</v>
      </c>
      <c r="H11" s="16" t="str">
        <f>"0xH"&amp;'Game Hex'!H11&amp;"=101_0xH"&amp;'Game Hex'!I11&amp;"=101_0xH"&amp;'Game Hex'!J11&amp;"=101S"</f>
        <v>0xH9926=101_0xH9927=101_0xH9928=101S</v>
      </c>
      <c r="I11" s="16" t="str">
        <f>"0xH"&amp;'Game Hex'!I11&amp;"=101_0xH"&amp;'Game Hex'!J11&amp;"=101_0xH"&amp;'Game Hex'!K11&amp;"=101S"</f>
        <v>0xH9927=101_0xH9928=101_0xH9929=101S</v>
      </c>
      <c r="J11" s="16" t="str">
        <f>"0xH"&amp;'Game Hex'!J11&amp;"=101_0xH"&amp;'Game Hex'!K11&amp;"=101_0xH"&amp;'Game Hex'!L11&amp;"=101S"</f>
        <v>0xH9928=101_0xH9929=101_0xH992A=101S</v>
      </c>
      <c r="K11" s="15" t="str">
        <f>"0xH"&amp;'Game Hex'!K11&amp;"=101_0xH"&amp;'Game Hex'!L11&amp;"=101_0xH"&amp;'Game Hex'!M11&amp;"=101S0xH"&amp;'Game Hex'!K11&amp;"=101_0xH"&amp;'Game Hex'!K12&amp;"=101_0xH"&amp;'Game Hex'!K13&amp;"=101S"</f>
        <v>0xH9929=101_0xH992A=101_0xH992B=101S0xH9929=101_0xH9949=101_0xH9969=101S</v>
      </c>
      <c r="L11" s="16" t="str">
        <f>"0xH"&amp;'Game Hex'!L11&amp;"=101_0xH"&amp;'Game Hex'!M11&amp;"=101_0xH"&amp;'Game Hex'!N11&amp;"=101S"</f>
        <v>0xH992A=101_0xH992B=101_0xH992C=101S</v>
      </c>
      <c r="M11" s="16" t="str">
        <f>"0xH"&amp;'Game Hex'!M11&amp;"=101_0xH"&amp;'Game Hex'!N11&amp;"=101_0xH"&amp;'Game Hex'!O11&amp;"=101S"</f>
        <v>0xH992B=101_0xH992C=101_0xH992D=101S</v>
      </c>
      <c r="N11" s="16" t="str">
        <f>"0xH"&amp;'Game Hex'!N11&amp;"=101_0xH"&amp;'Game Hex'!O11&amp;"=101_0xH"&amp;'Game Hex'!P11&amp;"=101S"</f>
        <v>0xH992C=101_0xH992D=101_0xH992E=101S</v>
      </c>
      <c r="O11" s="15" t="str">
        <f>"0xH"&amp;'Game Hex'!O11&amp;"=101_0xH"&amp;'Game Hex'!P11&amp;"=101_0xH"&amp;'Game Hex'!Q11&amp;"=101S0xH"&amp;'Game Hex'!O11&amp;"=101_0xH"&amp;'Game Hex'!O12&amp;"=101_0xH"&amp;'Game Hex'!O13&amp;"=101S"</f>
        <v>0xH992D=101_0xH992E=101_0xH992F=101S0xH992D=101_0xH994D=101_0xH996D=101S</v>
      </c>
      <c r="P11" s="16" t="str">
        <f>"0xH"&amp;'Game Hex'!P11&amp;"=101_0xH"&amp;'Game Hex'!Q11&amp;"=101_0xH"&amp;'Game Hex'!R11&amp;"=101S"</f>
        <v>0xH992E=101_0xH992F=101_0xH9930=101S</v>
      </c>
      <c r="Q11" s="16" t="str">
        <f>"0xH"&amp;'Game Hex'!Q11&amp;"=101_0xH"&amp;'Game Hex'!R11&amp;"=101_0xH"&amp;'Game Hex'!S11&amp;"=101S"</f>
        <v>0xH992F=101_0xH9930=101_0xH9931=101S</v>
      </c>
      <c r="R11" s="14"/>
      <c r="S11" s="17" t="str">
        <f>"0xH"&amp;'Game Hex'!S11&amp;"=101_0xH"&amp;'Game Hex'!S12&amp;"=101_0xH"&amp;'Game Hex'!S13&amp;"=101S"</f>
        <v>0xH9931=101_0xH9951=101_0xH9971=101S</v>
      </c>
      <c r="T11" s="14"/>
      <c r="U11" s="14"/>
      <c r="V11" s="13" t="str">
        <f t="shared" si="0"/>
        <v>0xH9921=101_0xH9922=101_0xH9923=101S0xH9921=101_0xH9941=101_0xH9961=101S0xH9922=101_0xH9923=101_0xH9924=101S0xH9923=101_0xH9924=101_0xH9925=101S0xH9924=101_0xH9925=101_0xH9926=101S0xH9925=101_0xH9926=101_0xH9927=101S0xH9925=101_0xH9945=101_0xH9965=101S0xH9926=101_0xH9927=101_0xH9928=101S0xH9927=101_0xH9928=101_0xH9929=101S0xH9928=101_0xH9929=101_0xH992A=101S0xH9929=101_0xH992A=101_0xH992B=101S0xH9929=101_0xH9949=101_0xH9969=101S0xH992A=101_0xH992B=101_0xH992C=101S0xH992B=101_0xH992C=101_0xH992D=101S0xH992C=101_0xH992D=101_0xH992E=101S0xH992D=101_0xH992E=101_0xH992F=101S0xH992D=101_0xH994D=101_0xH996D=101S0xH992E=101_0xH992F=101_0xH9930=101S0xH992F=101_0xH9930=101_0xH9931=101S0xH9931=101_0xH9951=101_0xH9971=101S</v>
      </c>
      <c r="W11" s="13" t="s">
        <v>58</v>
      </c>
    </row>
    <row r="12" spans="1:25" ht="15" customHeight="1" x14ac:dyDescent="0.25">
      <c r="A12" s="13">
        <v>10</v>
      </c>
      <c r="B12" s="14"/>
      <c r="C12" s="17" t="str">
        <f>"0xH"&amp;'Game Hex'!C12&amp;"=101_0xH"&amp;'Game Hex'!C13&amp;"=101_0xH"&amp;'Game Hex'!C14&amp;"=101S"</f>
        <v>0xH9941=101_0xH9961=101_0xH9981=101S</v>
      </c>
      <c r="D12" s="14"/>
      <c r="E12" s="14"/>
      <c r="F12" s="14"/>
      <c r="G12" s="17" t="str">
        <f>"0xH"&amp;'Game Hex'!G12&amp;"=101_0xH"&amp;'Game Hex'!G13&amp;"=101_0xH"&amp;'Game Hex'!G14&amp;"=101S"</f>
        <v>0xH9945=101_0xH9965=101_0xH9985=101S</v>
      </c>
      <c r="H12" s="14"/>
      <c r="I12" s="14"/>
      <c r="J12" s="14"/>
      <c r="K12" s="17" t="str">
        <f>"0xH"&amp;'Game Hex'!K12&amp;"=101_0xH"&amp;'Game Hex'!K13&amp;"=101_0xH"&amp;'Game Hex'!K14&amp;"=101S"</f>
        <v>0xH9949=101_0xH9969=101_0xH9989=101S</v>
      </c>
      <c r="L12" s="14"/>
      <c r="M12" s="14"/>
      <c r="N12" s="14"/>
      <c r="O12" s="17" t="str">
        <f>"0xH"&amp;'Game Hex'!O12&amp;"=101_0xH"&amp;'Game Hex'!O13&amp;"=101_0xH"&amp;'Game Hex'!O14&amp;"=101S"</f>
        <v>0xH994D=101_0xH996D=101_0xH998D=101S</v>
      </c>
      <c r="P12" s="14"/>
      <c r="Q12" s="14"/>
      <c r="R12" s="14"/>
      <c r="S12" s="17" t="str">
        <f>"0xH"&amp;'Game Hex'!S12&amp;"=101_0xH"&amp;'Game Hex'!S13&amp;"=101_0xH"&amp;'Game Hex'!S14&amp;"=101S"</f>
        <v>0xH9951=101_0xH9971=101_0xH9991=101S</v>
      </c>
      <c r="T12" s="14"/>
      <c r="U12" s="14"/>
      <c r="V12" s="13" t="str">
        <f t="shared" si="0"/>
        <v>0xH9941=101_0xH9961=101_0xH9981=101S0xH9945=101_0xH9965=101_0xH9985=101S0xH9949=101_0xH9969=101_0xH9989=101S0xH994D=101_0xH996D=101_0xH998D=101S0xH9951=101_0xH9971=101_0xH9991=101S</v>
      </c>
      <c r="W12" s="13" t="s">
        <v>58</v>
      </c>
    </row>
    <row r="13" spans="1:25" ht="15" customHeight="1" x14ac:dyDescent="0.25">
      <c r="A13" s="13">
        <v>11</v>
      </c>
      <c r="B13" s="14"/>
      <c r="C13" s="17" t="str">
        <f>"0xH"&amp;'Game Hex'!C13&amp;"=101_0xH"&amp;'Game Hex'!C14&amp;"=101_0xH"&amp;'Game Hex'!C15&amp;"=101S"</f>
        <v>0xH9961=101_0xH9981=101_0xH99A1=101S</v>
      </c>
      <c r="D13" s="14"/>
      <c r="E13" s="14"/>
      <c r="F13" s="14"/>
      <c r="G13" s="17" t="str">
        <f>"0xH"&amp;'Game Hex'!G13&amp;"=101_0xH"&amp;'Game Hex'!G14&amp;"=101_0xH"&amp;'Game Hex'!G15&amp;"=101S"</f>
        <v>0xH9965=101_0xH9985=101_0xH99A5=101S</v>
      </c>
      <c r="H13" s="14"/>
      <c r="I13" s="14"/>
      <c r="J13" s="14"/>
      <c r="K13" s="17" t="str">
        <f>"0xH"&amp;'Game Hex'!K13&amp;"=101_0xH"&amp;'Game Hex'!K14&amp;"=101_0xH"&amp;'Game Hex'!K15&amp;"=101S"</f>
        <v>0xH9969=101_0xH9989=101_0xH99A9=101S</v>
      </c>
      <c r="L13" s="14"/>
      <c r="M13" s="14"/>
      <c r="N13" s="14"/>
      <c r="O13" s="17" t="str">
        <f>"0xH"&amp;'Game Hex'!O13&amp;"=101_0xH"&amp;'Game Hex'!O14&amp;"=101_0xH"&amp;'Game Hex'!O15&amp;"=101S"</f>
        <v>0xH996D=101_0xH998D=101_0xH99AD=101S</v>
      </c>
      <c r="P13" s="14"/>
      <c r="Q13" s="14"/>
      <c r="R13" s="14"/>
      <c r="S13" s="17" t="str">
        <f>"0xH"&amp;'Game Hex'!S13&amp;"=101_0xH"&amp;'Game Hex'!S14&amp;"=101_0xH"&amp;'Game Hex'!S15&amp;"=101S"</f>
        <v>0xH9971=101_0xH9991=101_0xH99B1=101S</v>
      </c>
      <c r="T13" s="14"/>
      <c r="U13" s="14"/>
      <c r="V13" s="13" t="str">
        <f t="shared" si="0"/>
        <v>0xH9961=101_0xH9981=101_0xH99A1=101S0xH9965=101_0xH9985=101_0xH99A5=101S0xH9969=101_0xH9989=101_0xH99A9=101S0xH996D=101_0xH998D=101_0xH99AD=101S0xH9971=101_0xH9991=101_0xH99B1=101S</v>
      </c>
      <c r="W13" s="13" t="s">
        <v>58</v>
      </c>
    </row>
    <row r="14" spans="1:25" ht="15" customHeight="1" x14ac:dyDescent="0.25">
      <c r="A14" s="13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3" t="str">
        <f t="shared" si="0"/>
        <v/>
      </c>
      <c r="W14" s="13" t="s">
        <v>58</v>
      </c>
    </row>
    <row r="15" spans="1:25" ht="15" customHeight="1" x14ac:dyDescent="0.25">
      <c r="A15" s="13">
        <v>13</v>
      </c>
      <c r="B15" s="14"/>
      <c r="C15" s="16" t="str">
        <f>"0xH"&amp;'Game Hex'!C15&amp;"=101_0xH"&amp;'Game Hex'!D15&amp;"=101_0xH"&amp;'Game Hex'!E15&amp;"=101S"</f>
        <v>0xH99A1=101_0xH99A2=101_0xH99A3=101S</v>
      </c>
      <c r="D15" s="16" t="str">
        <f>"0xH"&amp;'Game Hex'!D15&amp;"=101_0xH"&amp;'Game Hex'!E15&amp;"=101_0xH"&amp;'Game Hex'!F15&amp;"=101S"</f>
        <v>0xH99A2=101_0xH99A3=101_0xH99A4=101S</v>
      </c>
      <c r="E15" s="16" t="str">
        <f>"0xH"&amp;'Game Hex'!E15&amp;"=101_0xH"&amp;'Game Hex'!F15&amp;"=101_0xH"&amp;'Game Hex'!G15&amp;"=101S"</f>
        <v>0xH99A3=101_0xH99A4=101_0xH99A5=101S</v>
      </c>
      <c r="F15" s="16" t="str">
        <f>"0xH"&amp;'Game Hex'!F15&amp;"=101_0xH"&amp;'Game Hex'!G15&amp;"=101_0xH"&amp;'Game Hex'!H15&amp;"=101S"</f>
        <v>0xH99A4=101_0xH99A5=101_0xH99A6=101S</v>
      </c>
      <c r="G15" s="16" t="str">
        <f>"0xH"&amp;'Game Hex'!G15&amp;"=101_0xH"&amp;'Game Hex'!H15&amp;"=101_0xH"&amp;'Game Hex'!I15&amp;"=101S"</f>
        <v>0xH99A5=101_0xH99A6=101_0xH99A7=101S</v>
      </c>
      <c r="H15" s="16" t="str">
        <f>"0xH"&amp;'Game Hex'!H15&amp;"=101_0xH"&amp;'Game Hex'!I15&amp;"=101_0xH"&amp;'Game Hex'!J15&amp;"=101S"</f>
        <v>0xH99A6=101_0xH99A7=101_0xH99A8=101S</v>
      </c>
      <c r="I15" s="16" t="str">
        <f>"0xH"&amp;'Game Hex'!I15&amp;"=101_0xH"&amp;'Game Hex'!J15&amp;"=101_0xH"&amp;'Game Hex'!K15&amp;"=101S"</f>
        <v>0xH99A7=101_0xH99A8=101_0xH99A9=101S</v>
      </c>
      <c r="J15" s="16" t="str">
        <f>"0xH"&amp;'Game Hex'!J15&amp;"=101_0xH"&amp;'Game Hex'!K15&amp;"=101_0xH"&amp;'Game Hex'!L15&amp;"=101S"</f>
        <v>0xH99A8=101_0xH99A9=101_0xH99AA=101S</v>
      </c>
      <c r="K15" s="16" t="str">
        <f>"0xH"&amp;'Game Hex'!K15&amp;"=101_0xH"&amp;'Game Hex'!L15&amp;"=101_0xH"&amp;'Game Hex'!M15&amp;"=101S"</f>
        <v>0xH99A9=101_0xH99AA=101_0xH99AB=101S</v>
      </c>
      <c r="L15" s="16" t="str">
        <f>"0xH"&amp;'Game Hex'!L15&amp;"=101_0xH"&amp;'Game Hex'!M15&amp;"=101_0xH"&amp;'Game Hex'!N15&amp;"=101S"</f>
        <v>0xH99AA=101_0xH99AB=101_0xH99AC=101S</v>
      </c>
      <c r="M15" s="16" t="str">
        <f>"0xH"&amp;'Game Hex'!M15&amp;"=101_0xH"&amp;'Game Hex'!N15&amp;"=101_0xH"&amp;'Game Hex'!O15&amp;"=101S"</f>
        <v>0xH99AB=101_0xH99AC=101_0xH99AD=101S</v>
      </c>
      <c r="N15" s="16" t="str">
        <f>"0xH"&amp;'Game Hex'!N15&amp;"=101_0xH"&amp;'Game Hex'!O15&amp;"=101_0xH"&amp;'Game Hex'!P15&amp;"=101S"</f>
        <v>0xH99AC=101_0xH99AD=101_0xH99AE=101S</v>
      </c>
      <c r="O15" s="16" t="str">
        <f>"0xH"&amp;'Game Hex'!O15&amp;"=101_0xH"&amp;'Game Hex'!P15&amp;"=101_0xH"&amp;'Game Hex'!Q15&amp;"=101S"</f>
        <v>0xH99AD=101_0xH99AE=101_0xH99AF=101S</v>
      </c>
      <c r="P15" s="16" t="str">
        <f>"0xH"&amp;'Game Hex'!P15&amp;"=101_0xH"&amp;'Game Hex'!Q15&amp;"=101_0xH"&amp;'Game Hex'!R15&amp;"=101S"</f>
        <v>0xH99AE=101_0xH99AF=101_0xH99B0=101S</v>
      </c>
      <c r="Q15" s="16" t="str">
        <f>"0xH"&amp;'Game Hex'!Q15&amp;"=101_0xH"&amp;'Game Hex'!R15&amp;"=101_0xH"&amp;'Game Hex'!S15&amp;"=101S"</f>
        <v>0xH99AF=101_0xH99B0=101_0xH99B1=101S</v>
      </c>
      <c r="R15" s="14"/>
      <c r="S15" s="14"/>
      <c r="T15" s="14"/>
      <c r="U15" s="14"/>
      <c r="V15" s="13" t="str">
        <f t="shared" si="0"/>
        <v>0xH99A1=101_0xH99A2=101_0xH99A3=101S0xH99A2=101_0xH99A3=101_0xH99A4=101S0xH99A3=101_0xH99A4=101_0xH99A5=101S0xH99A4=101_0xH99A5=101_0xH99A6=101S0xH99A5=101_0xH99A6=101_0xH99A7=101S0xH99A6=101_0xH99A7=101_0xH99A8=101S0xH99A7=101_0xH99A8=101_0xH99A9=101S0xH99A8=101_0xH99A9=101_0xH99AA=101S0xH99A9=101_0xH99AA=101_0xH99AB=101S0xH99AA=101_0xH99AB=101_0xH99AC=101S0xH99AB=101_0xH99AC=101_0xH99AD=101S0xH99AC=101_0xH99AD=101_0xH99AE=101S0xH99AD=101_0xH99AE=101_0xH99AF=101S0xH99AE=101_0xH99AF=101_0xH99B0=101S0xH99AF=101_0xH99B0=101_0xH99B1=101S</v>
      </c>
      <c r="W15" s="13" t="s">
        <v>58</v>
      </c>
    </row>
    <row r="16" spans="1:25" ht="15" customHeight="1" x14ac:dyDescent="0.25">
      <c r="A16" s="13">
        <v>14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3" t="str">
        <f t="shared" si="0"/>
        <v/>
      </c>
      <c r="W16" s="13" t="s">
        <v>58</v>
      </c>
    </row>
    <row r="17" spans="1:23" ht="15" customHeight="1" x14ac:dyDescent="0.25">
      <c r="A17" s="13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3" t="str">
        <f t="shared" si="0"/>
        <v/>
      </c>
      <c r="W17" s="13" t="s">
        <v>58</v>
      </c>
    </row>
    <row r="18" spans="1:23" ht="15" customHeight="1" x14ac:dyDescent="0.25">
      <c r="A18" s="13">
        <v>16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3" t="str">
        <f t="shared" si="0"/>
        <v/>
      </c>
      <c r="W18" s="13" t="s">
        <v>58</v>
      </c>
    </row>
    <row r="19" spans="1:23" ht="15" customHeight="1" x14ac:dyDescent="0.25">
      <c r="A19" s="13"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3" t="str">
        <f t="shared" si="0"/>
        <v/>
      </c>
      <c r="W19" s="13" t="s">
        <v>58</v>
      </c>
    </row>
    <row r="20" spans="1:23" ht="15" customHeight="1" x14ac:dyDescent="0.25">
      <c r="V20" s="13" t="str">
        <f t="shared" si="0"/>
        <v/>
      </c>
      <c r="W20" s="13" t="s">
        <v>58</v>
      </c>
    </row>
    <row r="21" spans="1:23" ht="15" customHeight="1" x14ac:dyDescent="0.25">
      <c r="V21" s="13" t="str">
        <f t="shared" si="0"/>
        <v/>
      </c>
      <c r="W21" s="13" t="s">
        <v>58</v>
      </c>
    </row>
    <row r="22" spans="1:23" x14ac:dyDescent="0.25">
      <c r="P22" s="13" t="s">
        <v>59</v>
      </c>
      <c r="V22" s="13" t="str">
        <f>CONCATENATE(V2,V3,V4,V5,V6,V7,V8,V9,V10,V11,V12,V13,V14,V15,V16,V17,V18,V19,V20,V21)</f>
        <v>0xH9821=101_0xH9822=101_0xH9823=101S0xH9821=101_0xH9841=101_0xH9861=101S0xH9822=101_0xH9823=101_0xH9824=101S0xH9823=101_0xH9824=101_0xH9825=101S0xH9824=101_0xH9825=101_0xH9826=101S0xH9825=101_0xH9826=101_0xH9827=101S0xH9825=101_0xH9845=101_0xH9865=101S0xH9826=101_0xH9827=101_0xH9828=101S0xH9827=101_0xH9828=101_0xH9829=101S0xH9828=101_0xH9829=101_0xH982A=101S0xH9829=101_0xH982A=101_0xH982B=101S0xH9829=101_0xH9849=101_0xH9869=101S0xH982A=101_0xH982B=101_0xH982C=101S0xH982B=101_0xH982C=101_0xH982D=101S0xH982C=101_0xH982D=101_0xH982E=101S0xH982D=101_0xH982E=101_0xH982F=101S0xH982D=101_0xH984D=101_0xH986D=101S0xH982E=101_0xH982F=101_0xH9830=101S0xH982F=101_0xH9830=101_0xH9831=101S0xH9831=101_0xH9851=101_0xH9871=101S0xH9841=101_0xH9861=101_0xH9881=101S0xH9845=101_0xH9865=101_0xH9885=101S0xH9849=101_0xH9869=101_0xH9889=101S0xH984D=101_0xH986D=101_0xH988D=101S0xH9851=101_0xH9871=101_0xH9891=101S0xH9861=101_0xH9881=101_0xH98A1=101S0xH9865=101_0xH9885=101_0xH98A5=101S0xH9869=101_0xH9889=101_0xH98A9=101S0xH986D=101_0xH988D=101_0xH98AD=101S0xH9871=101_0xH9891=101_0xH98B1=101S0xH9881=101_0xH98A1=101_0xH98C1=101S0xH9885=101_0xH98A5=101_0xH98C5=101S0xH9889=101_0xH98A9=101_0xH98C9=101S0xH988D=101_0xH98AD=101_0xH98CD=101S0xH9891=101_0xH98B1=101_0xH98D1=101S0xH98A1=101_0xH98A2=101_0xH98A3=101S0xH98A1=101_0xH98C1=101_0xH98E1=101S0xH98A2=101_0xH98A3=101_0xH98A4=101S0xH98A3=101_0xH98A4=101_0xH98A5=101S0xH98A4=101_0xH98A5=101_0xH98A6=101S0xH98A5=101_0xH98A6=101_0xH98A7=101S0xH98A5=101_0xH98C5=101_0xH98E5=101S0xH98A6=101_0xH98A7=101_0xH98A8=101S0xH98A7=101_0xH98A8=101_0xH98A9=101S0xH98A8=101_0xH98A9=101_0xH98AA=101S0xH98A9=101_0xH98AA=101_0xH98AB=101S0xH98A9=101_0xH98C9=101_0xH98E9=101S0xH98AA=101_0xH98AB=101_0xH98AC=101S0xH98AB=101_0xH98AC=101_0xH98AD=101S0xH98AC=101_0xH98AD=101_0xH98AE=101S0xH98AD=101_0xH98AE=101_0xH98AF=101S0xH98AD=101_0xH98CD=101_0xH98ED=101S0xH98AE=101_0xH98AF=101_0xH98B0=101S0xH98AF=101_0xH98B0=101_0xH98B1=101S0xH98B1=101_0xH98D1=101_0xH98F1=101S0xH98C1=101_0xH98E1=101_0xH9901=101S0xH98C5=101_0xH98E5=101_0xH9905=101S0xH98C9=101_0xH98E9=101_0xH9909=101S0xH98CD=101_0xH98ED=101_0xH990D=101S0xH98D1=101_0xH98F1=101_0xH9911=101S0xH98E1=101_0xH9901=101_0xH9921=101S0xH98E5=101_0xH9905=101_0xH9925=101S0xH98E9=101_0xH9909=101_0xH9929=101S0xH98ED=101_0xH990D=101_0xH992D=101S0xH98F1=101_0xH9911=101_0xH9931=101S0xH9901=101_0xH9921=101_0xH9941=101S0xH9905=101_0xH9925=101_0xH9945=101S0xH9909=101_0xH9929=101_0xH9949=101S0xH990D=101_0xH992D=101_0xH994D=101S0xH9911=101_0xH9931=101_0xH9951=101S0xH9921=101_0xH9922=101_0xH9923=101S0xH9921=101_0xH9941=101_0xH9961=101S0xH9922=101_0xH9923=101_0xH9924=101S0xH9923=101_0xH9924=101_0xH9925=101S0xH9924=101_0xH9925=101_0xH9926=101S0xH9925=101_0xH9926=101_0xH9927=101S0xH9925=101_0xH9945=101_0xH9965=101S0xH9926=101_0xH9927=101_0xH9928=101S0xH9927=101_0xH9928=101_0xH9929=101S0xH9928=101_0xH9929=101_0xH992A=101S0xH9929=101_0xH992A=101_0xH992B=101S0xH9929=101_0xH9949=101_0xH9969=101S0xH992A=101_0xH992B=101_0xH992C=101S0xH992B=101_0xH992C=101_0xH992D=101S0xH992C=101_0xH992D=101_0xH992E=101S0xH992D=101_0xH992E=101_0xH992F=101S0xH992D=101_0xH994D=101_0xH996D=101S0xH992E=101_0xH992F=101_0xH9930=101S0xH992F=101_0xH9930=101_0xH9931=101S0xH9931=101_0xH9951=101_0xH9971=101S0xH9941=101_0xH9961=101_0xH9981=101S0xH9945=101_0xH9965=101_0xH9985=101S0xH9949=101_0xH9969=101_0xH9989=101S0xH994D=101_0xH996D=101_0xH998D=101S0xH9951=101_0xH9971=101_0xH9991=101S0xH9961=101_0xH9981=101_0xH99A1=101S0xH9965=101_0xH9985=101_0xH99A5=101S0xH9969=101_0xH9989=101_0xH99A9=101S0xH996D=101_0xH998D=101_0xH99AD=101S0xH9971=101_0xH9991=101_0xH99B1=101S0xH99A1=101_0xH99A2=101_0xH99A3=101S0xH99A2=101_0xH99A3=101_0xH99A4=101S0xH99A3=101_0xH99A4=101_0xH99A5=101S0xH99A4=101_0xH99A5=101_0xH99A6=101S0xH99A5=101_0xH99A6=101_0xH99A7=101S0xH99A6=101_0xH99A7=101_0xH99A8=101S0xH99A7=101_0xH99A8=101_0xH99A9=101S0xH99A8=101_0xH99A9=101_0xH99AA=101S0xH99A9=101_0xH99AA=101_0xH99AB=101S0xH99AA=101_0xH99AB=101_0xH99AC=101S0xH99AB=101_0xH99AC=101_0xH99AD=101S0xH99AC=101_0xH99AD=101_0xH99AE=101S0xH99AD=101_0xH99AE=101_0xH99AF=101S0xH99AE=101_0xH99AF=101_0xH99B0=101S0xH99AF=101_0xH99B0=101_0xH99B1=101S</v>
      </c>
      <c r="W22" s="13" t="s">
        <v>58</v>
      </c>
    </row>
    <row r="23" spans="1:23" x14ac:dyDescent="0.25">
      <c r="P23" s="13" t="s">
        <v>143</v>
      </c>
      <c r="V23" s="13" t="str">
        <f>$Y$5&amp;$V$22</f>
        <v>N:0xNda19=0_P:0xMdaca=1_P:0xHdacc=0S0xH9821=101_0xH9822=101_0xH9823=101S0xH9821=101_0xH9841=101_0xH9861=101S0xH9822=101_0xH9823=101_0xH9824=101S0xH9823=101_0xH9824=101_0xH9825=101S0xH9824=101_0xH9825=101_0xH9826=101S0xH9825=101_0xH9826=101_0xH9827=101S0xH9825=101_0xH9845=101_0xH9865=101S0xH9826=101_0xH9827=101_0xH9828=101S0xH9827=101_0xH9828=101_0xH9829=101S0xH9828=101_0xH9829=101_0xH982A=101S0xH9829=101_0xH982A=101_0xH982B=101S0xH9829=101_0xH9849=101_0xH9869=101S0xH982A=101_0xH982B=101_0xH982C=101S0xH982B=101_0xH982C=101_0xH982D=101S0xH982C=101_0xH982D=101_0xH982E=101S0xH982D=101_0xH982E=101_0xH982F=101S0xH982D=101_0xH984D=101_0xH986D=101S0xH982E=101_0xH982F=101_0xH9830=101S0xH982F=101_0xH9830=101_0xH9831=101S0xH9831=101_0xH9851=101_0xH9871=101S0xH9841=101_0xH9861=101_0xH9881=101S0xH9845=101_0xH9865=101_0xH9885=101S0xH9849=101_0xH9869=101_0xH9889=101S0xH984D=101_0xH986D=101_0xH988D=101S0xH9851=101_0xH9871=101_0xH9891=101S0xH9861=101_0xH9881=101_0xH98A1=101S0xH9865=101_0xH9885=101_0xH98A5=101S0xH9869=101_0xH9889=101_0xH98A9=101S0xH986D=101_0xH988D=101_0xH98AD=101S0xH9871=101_0xH9891=101_0xH98B1=101S0xH9881=101_0xH98A1=101_0xH98C1=101S0xH9885=101_0xH98A5=101_0xH98C5=101S0xH9889=101_0xH98A9=101_0xH98C9=101S0xH988D=101_0xH98AD=101_0xH98CD=101S0xH9891=101_0xH98B1=101_0xH98D1=101S0xH98A1=101_0xH98A2=101_0xH98A3=101S0xH98A1=101_0xH98C1=101_0xH98E1=101S0xH98A2=101_0xH98A3=101_0xH98A4=101S0xH98A3=101_0xH98A4=101_0xH98A5=101S0xH98A4=101_0xH98A5=101_0xH98A6=101S0xH98A5=101_0xH98A6=101_0xH98A7=101S0xH98A5=101_0xH98C5=101_0xH98E5=101S0xH98A6=101_0xH98A7=101_0xH98A8=101S0xH98A7=101_0xH98A8=101_0xH98A9=101S0xH98A8=101_0xH98A9=101_0xH98AA=101S0xH98A9=101_0xH98AA=101_0xH98AB=101S0xH98A9=101_0xH98C9=101_0xH98E9=101S0xH98AA=101_0xH98AB=101_0xH98AC=101S0xH98AB=101_0xH98AC=101_0xH98AD=101S0xH98AC=101_0xH98AD=101_0xH98AE=101S0xH98AD=101_0xH98AE=101_0xH98AF=101S0xH98AD=101_0xH98CD=101_0xH98ED=101S0xH98AE=101_0xH98AF=101_0xH98B0=101S0xH98AF=101_0xH98B0=101_0xH98B1=101S0xH98B1=101_0xH98D1=101_0xH98F1=101S0xH98C1=101_0xH98E1=101_0xH9901=101S0xH98C5=101_0xH98E5=101_0xH9905=101S0xH98C9=101_0xH98E9=101_0xH9909=101S0xH98CD=101_0xH98ED=101_0xH990D=101S0xH98D1=101_0xH98F1=101_0xH9911=101S0xH98E1=101_0xH9901=101_0xH9921=101S0xH98E5=101_0xH9905=101_0xH9925=101S0xH98E9=101_0xH9909=101_0xH9929=101S0xH98ED=101_0xH990D=101_0xH992D=101S0xH98F1=101_0xH9911=101_0xH9931=101S0xH9901=101_0xH9921=101_0xH9941=101S0xH9905=101_0xH9925=101_0xH9945=101S0xH9909=101_0xH9929=101_0xH9949=101S0xH990D=101_0xH992D=101_0xH994D=101S0xH9911=101_0xH9931=101_0xH9951=101S0xH9921=101_0xH9922=101_0xH9923=101S0xH9921=101_0xH9941=101_0xH9961=101S0xH9922=101_0xH9923=101_0xH9924=101S0xH9923=101_0xH9924=101_0xH9925=101S0xH9924=101_0xH9925=101_0xH9926=101S0xH9925=101_0xH9926=101_0xH9927=101S0xH9925=101_0xH9945=101_0xH9965=101S0xH9926=101_0xH9927=101_0xH9928=101S0xH9927=101_0xH9928=101_0xH9929=101S0xH9928=101_0xH9929=101_0xH992A=101S0xH9929=101_0xH992A=101_0xH992B=101S0xH9929=101_0xH9949=101_0xH9969=101S0xH992A=101_0xH992B=101_0xH992C=101S0xH992B=101_0xH992C=101_0xH992D=101S0xH992C=101_0xH992D=101_0xH992E=101S0xH992D=101_0xH992E=101_0xH992F=101S0xH992D=101_0xH994D=101_0xH996D=101S0xH992E=101_0xH992F=101_0xH9930=101S0xH992F=101_0xH9930=101_0xH9931=101S0xH9931=101_0xH9951=101_0xH9971=101S0xH9941=101_0xH9961=101_0xH9981=101S0xH9945=101_0xH9965=101_0xH9985=101S0xH9949=101_0xH9969=101_0xH9989=101S0xH994D=101_0xH996D=101_0xH998D=101S0xH9951=101_0xH9971=101_0xH9991=101S0xH9961=101_0xH9981=101_0xH99A1=101S0xH9965=101_0xH9985=101_0xH99A5=101S0xH9969=101_0xH9989=101_0xH99A9=101S0xH996D=101_0xH998D=101_0xH99AD=101S0xH9971=101_0xH9991=101_0xH99B1=101S0xH99A1=101_0xH99A2=101_0xH99A3=101S0xH99A2=101_0xH99A3=101_0xH99A4=101S0xH99A3=101_0xH99A4=101_0xH99A5=101S0xH99A4=101_0xH99A5=101_0xH99A6=101S0xH99A5=101_0xH99A6=101_0xH99A7=101S0xH99A6=101_0xH99A7=101_0xH99A8=101S0xH99A7=101_0xH99A8=101_0xH99A9=101S0xH99A8=101_0xH99A9=101_0xH99AA=101S0xH99A9=101_0xH99AA=101_0xH99AB=101S0xH99AA=101_0xH99AB=101_0xH99AC=101S0xH99AB=101_0xH99AC=101_0xH99AD=101S0xH99AC=101_0xH99AD=101_0xH99AE=101S0xH99AD=101_0xH99AE=101_0xH99AF=101S0xH99AE=101_0xH99AF=101_0xH99B0=101S0xH99AF=101_0xH99B0=101_0xH99B1=101S</v>
      </c>
      <c r="W23" s="13" t="s">
        <v>58</v>
      </c>
    </row>
    <row r="24" spans="1:23" x14ac:dyDescent="0.25">
      <c r="P24" s="13" t="s">
        <v>144</v>
      </c>
      <c r="V24" s="13" t="str">
        <f>LEFT(V23,LEN(V23)-1)</f>
        <v>N:0xNda19=0_P:0xMdaca=1_P:0xHdacc=0S0xH9821=101_0xH9822=101_0xH9823=101S0xH9821=101_0xH9841=101_0xH9861=101S0xH9822=101_0xH9823=101_0xH9824=101S0xH9823=101_0xH9824=101_0xH9825=101S0xH9824=101_0xH9825=101_0xH9826=101S0xH9825=101_0xH9826=101_0xH9827=101S0xH9825=101_0xH9845=101_0xH9865=101S0xH9826=101_0xH9827=101_0xH9828=101S0xH9827=101_0xH9828=101_0xH9829=101S0xH9828=101_0xH9829=101_0xH982A=101S0xH9829=101_0xH982A=101_0xH982B=101S0xH9829=101_0xH9849=101_0xH9869=101S0xH982A=101_0xH982B=101_0xH982C=101S0xH982B=101_0xH982C=101_0xH982D=101S0xH982C=101_0xH982D=101_0xH982E=101S0xH982D=101_0xH982E=101_0xH982F=101S0xH982D=101_0xH984D=101_0xH986D=101S0xH982E=101_0xH982F=101_0xH9830=101S0xH982F=101_0xH9830=101_0xH9831=101S0xH9831=101_0xH9851=101_0xH9871=101S0xH9841=101_0xH9861=101_0xH9881=101S0xH9845=101_0xH9865=101_0xH9885=101S0xH9849=101_0xH9869=101_0xH9889=101S0xH984D=101_0xH986D=101_0xH988D=101S0xH9851=101_0xH9871=101_0xH9891=101S0xH9861=101_0xH9881=101_0xH98A1=101S0xH9865=101_0xH9885=101_0xH98A5=101S0xH9869=101_0xH9889=101_0xH98A9=101S0xH986D=101_0xH988D=101_0xH98AD=101S0xH9871=101_0xH9891=101_0xH98B1=101S0xH9881=101_0xH98A1=101_0xH98C1=101S0xH9885=101_0xH98A5=101_0xH98C5=101S0xH9889=101_0xH98A9=101_0xH98C9=101S0xH988D=101_0xH98AD=101_0xH98CD=101S0xH9891=101_0xH98B1=101_0xH98D1=101S0xH98A1=101_0xH98A2=101_0xH98A3=101S0xH98A1=101_0xH98C1=101_0xH98E1=101S0xH98A2=101_0xH98A3=101_0xH98A4=101S0xH98A3=101_0xH98A4=101_0xH98A5=101S0xH98A4=101_0xH98A5=101_0xH98A6=101S0xH98A5=101_0xH98A6=101_0xH98A7=101S0xH98A5=101_0xH98C5=101_0xH98E5=101S0xH98A6=101_0xH98A7=101_0xH98A8=101S0xH98A7=101_0xH98A8=101_0xH98A9=101S0xH98A8=101_0xH98A9=101_0xH98AA=101S0xH98A9=101_0xH98AA=101_0xH98AB=101S0xH98A9=101_0xH98C9=101_0xH98E9=101S0xH98AA=101_0xH98AB=101_0xH98AC=101S0xH98AB=101_0xH98AC=101_0xH98AD=101S0xH98AC=101_0xH98AD=101_0xH98AE=101S0xH98AD=101_0xH98AE=101_0xH98AF=101S0xH98AD=101_0xH98CD=101_0xH98ED=101S0xH98AE=101_0xH98AF=101_0xH98B0=101S0xH98AF=101_0xH98B0=101_0xH98B1=101S0xH98B1=101_0xH98D1=101_0xH98F1=101S0xH98C1=101_0xH98E1=101_0xH9901=101S0xH98C5=101_0xH98E5=101_0xH9905=101S0xH98C9=101_0xH98E9=101_0xH9909=101S0xH98CD=101_0xH98ED=101_0xH990D=101S0xH98D1=101_0xH98F1=101_0xH9911=101S0xH98E1=101_0xH9901=101_0xH9921=101S0xH98E5=101_0xH9905=101_0xH9925=101S0xH98E9=101_0xH9909=101_0xH9929=101S0xH98ED=101_0xH990D=101_0xH992D=101S0xH98F1=101_0xH9911=101_0xH9931=101S0xH9901=101_0xH9921=101_0xH9941=101S0xH9905=101_0xH9925=101_0xH9945=101S0xH9909=101_0xH9929=101_0xH9949=101S0xH990D=101_0xH992D=101_0xH994D=101S0xH9911=101_0xH9931=101_0xH9951=101S0xH9921=101_0xH9922=101_0xH9923=101S0xH9921=101_0xH9941=101_0xH9961=101S0xH9922=101_0xH9923=101_0xH9924=101S0xH9923=101_0xH9924=101_0xH9925=101S0xH9924=101_0xH9925=101_0xH9926=101S0xH9925=101_0xH9926=101_0xH9927=101S0xH9925=101_0xH9945=101_0xH9965=101S0xH9926=101_0xH9927=101_0xH9928=101S0xH9927=101_0xH9928=101_0xH9929=101S0xH9928=101_0xH9929=101_0xH992A=101S0xH9929=101_0xH992A=101_0xH992B=101S0xH9929=101_0xH9949=101_0xH9969=101S0xH992A=101_0xH992B=101_0xH992C=101S0xH992B=101_0xH992C=101_0xH992D=101S0xH992C=101_0xH992D=101_0xH992E=101S0xH992D=101_0xH992E=101_0xH992F=101S0xH992D=101_0xH994D=101_0xH996D=101S0xH992E=101_0xH992F=101_0xH9930=101S0xH992F=101_0xH9930=101_0xH9931=101S0xH9931=101_0xH9951=101_0xH9971=101S0xH9941=101_0xH9961=101_0xH9981=101S0xH9945=101_0xH9965=101_0xH9985=101S0xH9949=101_0xH9969=101_0xH9989=101S0xH994D=101_0xH996D=101_0xH998D=101S0xH9951=101_0xH9971=101_0xH9991=101S0xH9961=101_0xH9981=101_0xH99A1=101S0xH9965=101_0xH9985=101_0xH99A5=101S0xH9969=101_0xH9989=101_0xH99A9=101S0xH996D=101_0xH998D=101_0xH99AD=101S0xH9971=101_0xH9991=101_0xH99B1=101S0xH99A1=101_0xH99A2=101_0xH99A3=101S0xH99A2=101_0xH99A3=101_0xH99A4=101S0xH99A3=101_0xH99A4=101_0xH99A5=101S0xH99A4=101_0xH99A5=101_0xH99A6=101S0xH99A5=101_0xH99A6=101_0xH99A7=101S0xH99A6=101_0xH99A7=101_0xH99A8=101S0xH99A7=101_0xH99A8=101_0xH99A9=101S0xH99A8=101_0xH99A9=101_0xH99AA=101S0xH99A9=101_0xH99AA=101_0xH99AB=101S0xH99AA=101_0xH99AB=101_0xH99AC=101S0xH99AB=101_0xH99AC=101_0xH99AD=101S0xH99AC=101_0xH99AD=101_0xH99AE=101S0xH99AD=101_0xH99AE=101_0xH99AF=101S0xH99AE=101_0xH99AF=101_0xH99B0=101S0xH99AF=101_0xH99B0=101_0xH99B1=101</v>
      </c>
      <c r="W24" s="13" t="s">
        <v>58</v>
      </c>
    </row>
  </sheetData>
  <sheetProtection sheet="1" objects="1" scenarios="1"/>
  <conditionalFormatting sqref="B2:U2 B16:U19 B3:B15 T3:U15">
    <cfRule type="cellIs" dxfId="126" priority="21" operator="equal">
      <formula>0</formula>
    </cfRule>
  </conditionalFormatting>
  <conditionalFormatting sqref="P12:R13 Q14:R14">
    <cfRule type="cellIs" dxfId="125" priority="20" operator="equal">
      <formula>0</formula>
    </cfRule>
  </conditionalFormatting>
  <conditionalFormatting sqref="P8:R10">
    <cfRule type="cellIs" dxfId="124" priority="19" operator="equal">
      <formula>0</formula>
    </cfRule>
  </conditionalFormatting>
  <conditionalFormatting sqref="P4:R6">
    <cfRule type="cellIs" dxfId="123" priority="18" operator="equal">
      <formula>0</formula>
    </cfRule>
  </conditionalFormatting>
  <conditionalFormatting sqref="L4:N6">
    <cfRule type="cellIs" dxfId="122" priority="17" operator="equal">
      <formula>0</formula>
    </cfRule>
  </conditionalFormatting>
  <conditionalFormatting sqref="L8:N10">
    <cfRule type="cellIs" dxfId="121" priority="16" operator="equal">
      <formula>0</formula>
    </cfRule>
  </conditionalFormatting>
  <conditionalFormatting sqref="L12:N13">
    <cfRule type="cellIs" dxfId="120" priority="15" operator="equal">
      <formula>0</formula>
    </cfRule>
  </conditionalFormatting>
  <conditionalFormatting sqref="H12:J13">
    <cfRule type="cellIs" dxfId="119" priority="14" operator="equal">
      <formula>0</formula>
    </cfRule>
  </conditionalFormatting>
  <conditionalFormatting sqref="H8:J10">
    <cfRule type="cellIs" dxfId="118" priority="13" operator="equal">
      <formula>0</formula>
    </cfRule>
  </conditionalFormatting>
  <conditionalFormatting sqref="H4:J6">
    <cfRule type="cellIs" dxfId="117" priority="12" operator="equal">
      <formula>0</formula>
    </cfRule>
  </conditionalFormatting>
  <conditionalFormatting sqref="D4:F6">
    <cfRule type="cellIs" dxfId="116" priority="11" operator="equal">
      <formula>0</formula>
    </cfRule>
  </conditionalFormatting>
  <conditionalFormatting sqref="D8:F10">
    <cfRule type="cellIs" dxfId="115" priority="10" operator="equal">
      <formula>0</formula>
    </cfRule>
  </conditionalFormatting>
  <conditionalFormatting sqref="D12:F13">
    <cfRule type="cellIs" dxfId="114" priority="9" operator="equal">
      <formula>0</formula>
    </cfRule>
  </conditionalFormatting>
  <conditionalFormatting sqref="R15:S15">
    <cfRule type="cellIs" dxfId="113" priority="8" operator="equal">
      <formula>0</formula>
    </cfRule>
  </conditionalFormatting>
  <conditionalFormatting sqref="S14">
    <cfRule type="cellIs" dxfId="112" priority="7" operator="equal">
      <formula>0</formula>
    </cfRule>
  </conditionalFormatting>
  <conditionalFormatting sqref="R11">
    <cfRule type="cellIs" dxfId="111" priority="6" operator="equal">
      <formula>0</formula>
    </cfRule>
  </conditionalFormatting>
  <conditionalFormatting sqref="R7">
    <cfRule type="cellIs" dxfId="110" priority="5" operator="equal">
      <formula>0</formula>
    </cfRule>
  </conditionalFormatting>
  <conditionalFormatting sqref="R3">
    <cfRule type="cellIs" dxfId="109" priority="4" operator="equal">
      <formula>0</formula>
    </cfRule>
  </conditionalFormatting>
  <conditionalFormatting sqref="C14:P14">
    <cfRule type="cellIs" dxfId="108" priority="3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Y5" sqref="Y5"/>
    </sheetView>
  </sheetViews>
  <sheetFormatPr defaultRowHeight="15" x14ac:dyDescent="0.25"/>
  <cols>
    <col min="1" max="21" width="3.28515625" style="13" customWidth="1"/>
    <col min="22" max="22" width="15.42578125" style="13" customWidth="1"/>
    <col min="23" max="23" width="2" style="13" customWidth="1"/>
    <col min="24" max="24" width="9.140625" style="13"/>
    <col min="25" max="25" width="9.5703125" style="13" customWidth="1"/>
    <col min="26" max="16384" width="9.140625" style="13"/>
  </cols>
  <sheetData>
    <row r="1" spans="1:25" ht="15" customHeight="1" x14ac:dyDescent="0.25">
      <c r="A1" s="12" t="s">
        <v>21</v>
      </c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 t="s">
        <v>57</v>
      </c>
      <c r="W1" s="13" t="s">
        <v>58</v>
      </c>
      <c r="X1" s="13" t="s">
        <v>140</v>
      </c>
      <c r="Y1" s="15" t="str">
        <f>"0xH"&amp;'Game Hex'!Y1&amp;"=101_0xH"&amp;'Game Hex'!Z1&amp;"=101_0xH"&amp;'Game Hex'!AA1&amp;"=101_0xH"&amp;'Game Hex'!AB1&amp;"=101_0xH"&amp;'Game Hex'!AC1&amp;"=101S0xH"&amp;'Game Hex'!Y1&amp;"=101_0xH"&amp;'Game Hex'!Y2&amp;"=101_0xH"&amp;'Game Hex'!Y3&amp;"=101_0xH"&amp;'Game Hex'!Y4&amp;"=101_0xH"&amp;'Game Hex'!Y5&amp;"=101S"</f>
        <v>0xH=101_0xH=101_0xH=101_0xH=101_0xH=101S0xH=101_0xH=101_0xH=101_0xH=101_0xH=101S</v>
      </c>
    </row>
    <row r="2" spans="1:25" ht="15" customHeight="1" x14ac:dyDescent="0.25">
      <c r="A2" s="13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3" t="str">
        <f>CONCATENATE(B2,C2,D2,E2,F2,G2,H2,I2,J2,K2,L2,M2,N2,O2,P2,Q2,R2,S2,T2,U2)</f>
        <v/>
      </c>
      <c r="W2" s="13" t="s">
        <v>58</v>
      </c>
      <c r="X2" s="13" t="s">
        <v>141</v>
      </c>
      <c r="Y2" s="16" t="str">
        <f>"0xH"&amp;'Game Hex'!Y2&amp;"=101_0xH"&amp;'Game Hex'!Z2&amp;"=101_0xH"&amp;'Game Hex'!AA2&amp;"=101_0xH"&amp;'Game Hex'!AB2&amp;"=101_0xH"&amp;'Game Hex'!AC2&amp;"=101S"</f>
        <v>0xH=101_0xH=101_0xH=101_0xH=101_0xH=101S</v>
      </c>
    </row>
    <row r="3" spans="1:25" ht="15" customHeight="1" x14ac:dyDescent="0.25">
      <c r="A3" s="13">
        <v>1</v>
      </c>
      <c r="B3" s="14"/>
      <c r="C3" s="15" t="str">
        <f>"0xH"&amp;'Game Hex'!C3&amp;"=101_0xH"&amp;'Game Hex'!D3&amp;"=101_0xH"&amp;'Game Hex'!E3&amp;"=101_0xH"&amp;'Game Hex'!F3&amp;"=101_0xH"&amp;'Game Hex'!G3&amp;"=101S0xH"&amp;'Game Hex'!C3&amp;"=101_0xH"&amp;'Game Hex'!C4&amp;"=101_0xH"&amp;'Game Hex'!C5&amp;"=101_0xH"&amp;'Game Hex'!C6&amp;"=101_0xH"&amp;'Game Hex'!C7&amp;"=101S"</f>
        <v>0xH9821=101_0xH9822=101_0xH9823=101_0xH9824=101_0xH9825=101S0xH9821=101_0xH9841=101_0xH9861=101_0xH9881=101_0xH98A1=101S</v>
      </c>
      <c r="D3" s="16" t="str">
        <f>"0xH"&amp;'Game Hex'!D3&amp;"=101_0xH"&amp;'Game Hex'!E3&amp;"=101_0xH"&amp;'Game Hex'!F3&amp;"=101_0xH"&amp;'Game Hex'!G3&amp;"=101_0xH"&amp;'Game Hex'!H3&amp;"=101S"</f>
        <v>0xH9822=101_0xH9823=101_0xH9824=101_0xH9825=101_0xH9826=101S</v>
      </c>
      <c r="E3" s="16" t="str">
        <f>"0xH"&amp;'Game Hex'!E3&amp;"=101_0xH"&amp;'Game Hex'!F3&amp;"=101_0xH"&amp;'Game Hex'!G3&amp;"=101_0xH"&amp;'Game Hex'!H3&amp;"=101_0xH"&amp;'Game Hex'!I3&amp;"=101S"</f>
        <v>0xH9823=101_0xH9824=101_0xH9825=101_0xH9826=101_0xH9827=101S</v>
      </c>
      <c r="F3" s="16" t="str">
        <f>"0xH"&amp;'Game Hex'!F3&amp;"=101_0xH"&amp;'Game Hex'!G3&amp;"=101_0xH"&amp;'Game Hex'!H3&amp;"=101_0xH"&amp;'Game Hex'!I3&amp;"=101_0xH"&amp;'Game Hex'!J3&amp;"=101S"</f>
        <v>0xH9824=101_0xH9825=101_0xH9826=101_0xH9827=101_0xH9828=101S</v>
      </c>
      <c r="G3" s="15" t="str">
        <f>"0xH"&amp;'Game Hex'!G3&amp;"=101_0xH"&amp;'Game Hex'!H3&amp;"=101_0xH"&amp;'Game Hex'!I3&amp;"=101_0xH"&amp;'Game Hex'!J3&amp;"=101_0xH"&amp;'Game Hex'!K3&amp;"=101S0xH"&amp;'Game Hex'!G3&amp;"=101_0xH"&amp;'Game Hex'!G4&amp;"=101_0xH"&amp;'Game Hex'!G5&amp;"=101_0xH"&amp;'Game Hex'!G6&amp;"=101_0xH"&amp;'Game Hex'!G7&amp;"=101S"</f>
        <v>0xH9825=101_0xH9826=101_0xH9827=101_0xH9828=101_0xH9829=101S0xH9825=101_0xH9845=101_0xH9865=101_0xH9885=101_0xH98A5=101S</v>
      </c>
      <c r="H3" s="16" t="str">
        <f>"0xH"&amp;'Game Hex'!H3&amp;"=101_0xH"&amp;'Game Hex'!I3&amp;"=101_0xH"&amp;'Game Hex'!J3&amp;"=101_0xH"&amp;'Game Hex'!K3&amp;"=101_0xH"&amp;'Game Hex'!L3&amp;"=101S"</f>
        <v>0xH9826=101_0xH9827=101_0xH9828=101_0xH9829=101_0xH982A=101S</v>
      </c>
      <c r="I3" s="16" t="str">
        <f>"0xH"&amp;'Game Hex'!I3&amp;"=101_0xH"&amp;'Game Hex'!J3&amp;"=101_0xH"&amp;'Game Hex'!K3&amp;"=101_0xH"&amp;'Game Hex'!L3&amp;"=101_0xH"&amp;'Game Hex'!M3&amp;"=101S"</f>
        <v>0xH9827=101_0xH9828=101_0xH9829=101_0xH982A=101_0xH982B=101S</v>
      </c>
      <c r="J3" s="16" t="str">
        <f>"0xH"&amp;'Game Hex'!J3&amp;"=101_0xH"&amp;'Game Hex'!K3&amp;"=101_0xH"&amp;'Game Hex'!L3&amp;"=101_0xH"&amp;'Game Hex'!M3&amp;"=101_0xH"&amp;'Game Hex'!N3&amp;"=101S"</f>
        <v>0xH9828=101_0xH9829=101_0xH982A=101_0xH982B=101_0xH982C=101S</v>
      </c>
      <c r="K3" s="15" t="str">
        <f>"0xH"&amp;'Game Hex'!K3&amp;"=101_0xH"&amp;'Game Hex'!L3&amp;"=101_0xH"&amp;'Game Hex'!M3&amp;"=101_0xH"&amp;'Game Hex'!N3&amp;"=101_0xH"&amp;'Game Hex'!O3&amp;"=101S0xH"&amp;'Game Hex'!K3&amp;"=101_0xH"&amp;'Game Hex'!K4&amp;"=101_0xH"&amp;'Game Hex'!K5&amp;"=101_0xH"&amp;'Game Hex'!K6&amp;"=101_0xH"&amp;'Game Hex'!K7&amp;"=101S"</f>
        <v>0xH9829=101_0xH982A=101_0xH982B=101_0xH982C=101_0xH982D=101S0xH9829=101_0xH9849=101_0xH9869=101_0xH9889=101_0xH98A9=101S</v>
      </c>
      <c r="L3" s="16" t="str">
        <f>"0xH"&amp;'Game Hex'!L3&amp;"=101_0xH"&amp;'Game Hex'!M3&amp;"=101_0xH"&amp;'Game Hex'!N3&amp;"=101_0xH"&amp;'Game Hex'!O3&amp;"=101_0xH"&amp;'Game Hex'!P3&amp;"=101S"</f>
        <v>0xH982A=101_0xH982B=101_0xH982C=101_0xH982D=101_0xH982E=101S</v>
      </c>
      <c r="M3" s="16" t="str">
        <f>"0xH"&amp;'Game Hex'!M3&amp;"=101_0xH"&amp;'Game Hex'!N3&amp;"=101_0xH"&amp;'Game Hex'!O3&amp;"=101_0xH"&amp;'Game Hex'!P3&amp;"=101_0xH"&amp;'Game Hex'!Q3&amp;"=101S"</f>
        <v>0xH982B=101_0xH982C=101_0xH982D=101_0xH982E=101_0xH982F=101S</v>
      </c>
      <c r="N3" s="16" t="str">
        <f>"0xH"&amp;'Game Hex'!N3&amp;"=101_0xH"&amp;'Game Hex'!O3&amp;"=101_0xH"&amp;'Game Hex'!P3&amp;"=101_0xH"&amp;'Game Hex'!Q3&amp;"=101_0xH"&amp;'Game Hex'!R3&amp;"=101S"</f>
        <v>0xH982C=101_0xH982D=101_0xH982E=101_0xH982F=101_0xH9830=101S</v>
      </c>
      <c r="O3" s="15" t="str">
        <f>"0xH"&amp;'Game Hex'!O3&amp;"=101_0xH"&amp;'Game Hex'!P3&amp;"=101_0xH"&amp;'Game Hex'!Q3&amp;"=101_0xH"&amp;'Game Hex'!R3&amp;"=101_0xH"&amp;'Game Hex'!S3&amp;"=101S0xH"&amp;'Game Hex'!O3&amp;"=101_0xH"&amp;'Game Hex'!O4&amp;"=101_0xH"&amp;'Game Hex'!O5&amp;"=101_0xH"&amp;'Game Hex'!O6&amp;"=101_0xH"&amp;'Game Hex'!O7&amp;"=101S"</f>
        <v>0xH982D=101_0xH982E=101_0xH982F=101_0xH9830=101_0xH9831=101S0xH982D=101_0xH984D=101_0xH986D=101_0xH988D=101_0xH98AD=101S</v>
      </c>
      <c r="P3" s="14"/>
      <c r="Q3" s="14"/>
      <c r="R3" s="14"/>
      <c r="S3" s="17" t="str">
        <f>"0xH"&amp;'Game Hex'!S3&amp;"=101_0xH"&amp;'Game Hex'!S4&amp;"=101_0xH"&amp;'Game Hex'!S5&amp;"=101_0xH"&amp;'Game Hex'!S6&amp;"=101_0xH"&amp;'Game Hex'!S7&amp;"=101S"</f>
        <v>0xH9831=101_0xH9851=101_0xH9871=101_0xH9891=101_0xH98B1=101S</v>
      </c>
      <c r="T3" s="14"/>
      <c r="U3" s="14"/>
      <c r="V3" s="13" t="str">
        <f t="shared" ref="V3:V21" si="0">CONCATENATE(B3,C3,D3,E3,F3,G3,H3,I3,J3,K3,L3,M3,N3,O3,P3,Q3,R3,S3,T3,U3)</f>
        <v>0xH9821=101_0xH9822=101_0xH9823=101_0xH9824=101_0xH9825=101S0xH9821=101_0xH9841=101_0xH9861=101_0xH9881=101_0xH98A1=101S0xH9822=101_0xH9823=101_0xH9824=101_0xH9825=101_0xH9826=101S0xH9823=101_0xH9824=101_0xH9825=101_0xH9826=101_0xH9827=101S0xH9824=101_0xH9825=101_0xH9826=101_0xH9827=101_0xH9828=101S0xH9825=101_0xH9826=101_0xH9827=101_0xH9828=101_0xH9829=101S0xH9825=101_0xH9845=101_0xH9865=101_0xH9885=101_0xH98A5=101S0xH9826=101_0xH9827=101_0xH9828=101_0xH9829=101_0xH982A=101S0xH9827=101_0xH9828=101_0xH9829=101_0xH982A=101_0xH982B=101S0xH9828=101_0xH9829=101_0xH982A=101_0xH982B=101_0xH982C=101S0xH9829=101_0xH982A=101_0xH982B=101_0xH982C=101_0xH982D=101S0xH9829=101_0xH9849=101_0xH9869=101_0xH9889=101_0xH98A9=101S0xH982A=101_0xH982B=101_0xH982C=101_0xH982D=101_0xH982E=101S0xH982B=101_0xH982C=101_0xH982D=101_0xH982E=101_0xH982F=101S0xH982C=101_0xH982D=101_0xH982E=101_0xH982F=101_0xH9830=101S0xH982D=101_0xH982E=101_0xH982F=101_0xH9830=101_0xH9831=101S0xH982D=101_0xH984D=101_0xH986D=101_0xH988D=101_0xH98AD=101S0xH9831=101_0xH9851=101_0xH9871=101_0xH9891=101_0xH98B1=101S</v>
      </c>
      <c r="W3" s="13" t="s">
        <v>58</v>
      </c>
      <c r="X3" s="13" t="s">
        <v>142</v>
      </c>
      <c r="Y3" s="17" t="str">
        <f>"0xH"&amp;'Game Hex'!Y3&amp;"=101_0xH"&amp;'Game Hex'!Y4&amp;"=101_0xH"&amp;'Game Hex'!Y5&amp;"=101_0xH"&amp;'Game Hex'!Y6&amp;"=101_0xH"&amp;'Game Hex'!Y7&amp;"=101S"</f>
        <v>0xH=101_0xH=101_0xH=101_0xH=101_0xH=101S</v>
      </c>
    </row>
    <row r="4" spans="1:25" ht="15" customHeight="1" x14ac:dyDescent="0.25">
      <c r="A4" s="13">
        <v>2</v>
      </c>
      <c r="B4" s="14"/>
      <c r="C4" s="17" t="str">
        <f>"0xH"&amp;'Game Hex'!C4&amp;"=101_0xH"&amp;'Game Hex'!C5&amp;"=101_0xH"&amp;'Game Hex'!C6&amp;"=101_0xH"&amp;'Game Hex'!C7&amp;"=101_0xH"&amp;'Game Hex'!C8&amp;"=101S"</f>
        <v>0xH9841=101_0xH9861=101_0xH9881=101_0xH98A1=101_0xH98C1=101S</v>
      </c>
      <c r="D4" s="14"/>
      <c r="E4" s="14"/>
      <c r="F4" s="14"/>
      <c r="G4" s="17" t="str">
        <f>"0xH"&amp;'Game Hex'!G4&amp;"=101_0xH"&amp;'Game Hex'!G5&amp;"=101_0xH"&amp;'Game Hex'!G6&amp;"=101_0xH"&amp;'Game Hex'!G7&amp;"=101_0xH"&amp;'Game Hex'!G8&amp;"=101S"</f>
        <v>0xH9845=101_0xH9865=101_0xH9885=101_0xH98A5=101_0xH98C5=101S</v>
      </c>
      <c r="H4" s="14"/>
      <c r="I4" s="14"/>
      <c r="J4" s="14"/>
      <c r="K4" s="17" t="str">
        <f>"0xH"&amp;'Game Hex'!K4&amp;"=101_0xH"&amp;'Game Hex'!K5&amp;"=101_0xH"&amp;'Game Hex'!K6&amp;"=101_0xH"&amp;'Game Hex'!K7&amp;"=101_0xH"&amp;'Game Hex'!K8&amp;"=101S"</f>
        <v>0xH9849=101_0xH9869=101_0xH9889=101_0xH98A9=101_0xH98C9=101S</v>
      </c>
      <c r="L4" s="14"/>
      <c r="M4" s="14"/>
      <c r="N4" s="14"/>
      <c r="O4" s="17" t="str">
        <f>"0xH"&amp;'Game Hex'!O4&amp;"=101_0xH"&amp;'Game Hex'!O5&amp;"=101_0xH"&amp;'Game Hex'!O6&amp;"=101_0xH"&amp;'Game Hex'!O7&amp;"=101_0xH"&amp;'Game Hex'!O8&amp;"=101S"</f>
        <v>0xH984D=101_0xH986D=101_0xH988D=101_0xH98AD=101_0xH98CD=101S</v>
      </c>
      <c r="P4" s="14"/>
      <c r="Q4" s="14"/>
      <c r="R4" s="14"/>
      <c r="S4" s="17" t="str">
        <f>"0xH"&amp;'Game Hex'!S4&amp;"=101_0xH"&amp;'Game Hex'!S5&amp;"=101_0xH"&amp;'Game Hex'!S6&amp;"=101_0xH"&amp;'Game Hex'!S7&amp;"=101_0xH"&amp;'Game Hex'!S8&amp;"=101S"</f>
        <v>0xH9851=101_0xH9871=101_0xH9891=101_0xH98B1=101_0xH98D1=101S</v>
      </c>
      <c r="T4" s="14"/>
      <c r="U4" s="14"/>
      <c r="V4" s="13" t="str">
        <f t="shared" si="0"/>
        <v>0xH9841=101_0xH9861=101_0xH9881=101_0xH98A1=101_0xH98C1=101S0xH9845=101_0xH9865=101_0xH9885=101_0xH98A5=101_0xH98C5=101S0xH9849=101_0xH9869=101_0xH9889=101_0xH98A9=101_0xH98C9=101S0xH984D=101_0xH986D=101_0xH988D=101_0xH98AD=101_0xH98CD=101S0xH9851=101_0xH9871=101_0xH9891=101_0xH98B1=101_0xH98D1=101S</v>
      </c>
      <c r="W4" s="13" t="s">
        <v>58</v>
      </c>
    </row>
    <row r="5" spans="1:25" ht="15" customHeight="1" x14ac:dyDescent="0.25">
      <c r="A5" s="13">
        <v>3</v>
      </c>
      <c r="B5" s="14"/>
      <c r="C5" s="17" t="str">
        <f>"0xH"&amp;'Game Hex'!C5&amp;"=101_0xH"&amp;'Game Hex'!C6&amp;"=101_0xH"&amp;'Game Hex'!C7&amp;"=101_0xH"&amp;'Game Hex'!C8&amp;"=101_0xH"&amp;'Game Hex'!C9&amp;"=101S"</f>
        <v>0xH9861=101_0xH9881=101_0xH98A1=101_0xH98C1=101_0xH98E1=101S</v>
      </c>
      <c r="D5" s="14"/>
      <c r="E5" s="14"/>
      <c r="F5" s="14"/>
      <c r="G5" s="17" t="str">
        <f>"0xH"&amp;'Game Hex'!G5&amp;"=101_0xH"&amp;'Game Hex'!G6&amp;"=101_0xH"&amp;'Game Hex'!G7&amp;"=101_0xH"&amp;'Game Hex'!G8&amp;"=101_0xH"&amp;'Game Hex'!G9&amp;"=101S"</f>
        <v>0xH9865=101_0xH9885=101_0xH98A5=101_0xH98C5=101_0xH98E5=101S</v>
      </c>
      <c r="H5" s="14"/>
      <c r="I5" s="14"/>
      <c r="J5" s="14"/>
      <c r="K5" s="17" t="str">
        <f>"0xH"&amp;'Game Hex'!K5&amp;"=101_0xH"&amp;'Game Hex'!K6&amp;"=101_0xH"&amp;'Game Hex'!K7&amp;"=101_0xH"&amp;'Game Hex'!K8&amp;"=101_0xH"&amp;'Game Hex'!K9&amp;"=101S"</f>
        <v>0xH9869=101_0xH9889=101_0xH98A9=101_0xH98C9=101_0xH98E9=101S</v>
      </c>
      <c r="L5" s="14"/>
      <c r="M5" s="14"/>
      <c r="N5" s="14"/>
      <c r="O5" s="17" t="str">
        <f>"0xH"&amp;'Game Hex'!O5&amp;"=101_0xH"&amp;'Game Hex'!O6&amp;"=101_0xH"&amp;'Game Hex'!O7&amp;"=101_0xH"&amp;'Game Hex'!O8&amp;"=101_0xH"&amp;'Game Hex'!O9&amp;"=101S"</f>
        <v>0xH986D=101_0xH988D=101_0xH98AD=101_0xH98CD=101_0xH98ED=101S</v>
      </c>
      <c r="P5" s="14"/>
      <c r="Q5" s="14"/>
      <c r="R5" s="14"/>
      <c r="S5" s="17" t="str">
        <f>"0xH"&amp;'Game Hex'!S5&amp;"=101_0xH"&amp;'Game Hex'!S6&amp;"=101_0xH"&amp;'Game Hex'!S7&amp;"=101_0xH"&amp;'Game Hex'!S8&amp;"=101_0xH"&amp;'Game Hex'!S9&amp;"=101S"</f>
        <v>0xH9871=101_0xH9891=101_0xH98B1=101_0xH98D1=101_0xH98F1=101S</v>
      </c>
      <c r="T5" s="14"/>
      <c r="U5" s="14"/>
      <c r="V5" s="13" t="str">
        <f t="shared" si="0"/>
        <v>0xH9861=101_0xH9881=101_0xH98A1=101_0xH98C1=101_0xH98E1=101S0xH9865=101_0xH9885=101_0xH98A5=101_0xH98C5=101_0xH98E5=101S0xH9869=101_0xH9889=101_0xH98A9=101_0xH98C9=101_0xH98E9=101S0xH986D=101_0xH988D=101_0xH98AD=101_0xH98CD=101_0xH98ED=101S0xH9871=101_0xH9891=101_0xH98B1=101_0xH98D1=101_0xH98F1=101S</v>
      </c>
      <c r="W5" s="13" t="s">
        <v>58</v>
      </c>
      <c r="X5" s="13" t="s">
        <v>279</v>
      </c>
      <c r="Y5" s="13" t="s">
        <v>281</v>
      </c>
    </row>
    <row r="6" spans="1:25" ht="15" customHeight="1" x14ac:dyDescent="0.25">
      <c r="A6" s="13">
        <v>4</v>
      </c>
      <c r="B6" s="14"/>
      <c r="C6" s="17" t="str">
        <f>"0xH"&amp;'Game Hex'!C6&amp;"=101_0xH"&amp;'Game Hex'!C7&amp;"=101_0xH"&amp;'Game Hex'!C8&amp;"=101_0xH"&amp;'Game Hex'!C9&amp;"=101_0xH"&amp;'Game Hex'!C10&amp;"=101S"</f>
        <v>0xH9881=101_0xH98A1=101_0xH98C1=101_0xH98E1=101_0xH9901=101S</v>
      </c>
      <c r="D6" s="14"/>
      <c r="E6" s="14"/>
      <c r="F6" s="14"/>
      <c r="G6" s="17" t="str">
        <f>"0xH"&amp;'Game Hex'!G6&amp;"=101_0xH"&amp;'Game Hex'!G7&amp;"=101_0xH"&amp;'Game Hex'!G8&amp;"=101_0xH"&amp;'Game Hex'!G9&amp;"=101_0xH"&amp;'Game Hex'!G10&amp;"=101S"</f>
        <v>0xH9885=101_0xH98A5=101_0xH98C5=101_0xH98E5=101_0xH9905=101S</v>
      </c>
      <c r="H6" s="14"/>
      <c r="I6" s="14"/>
      <c r="J6" s="14"/>
      <c r="K6" s="17" t="str">
        <f>"0xH"&amp;'Game Hex'!K6&amp;"=101_0xH"&amp;'Game Hex'!K7&amp;"=101_0xH"&amp;'Game Hex'!K8&amp;"=101_0xH"&amp;'Game Hex'!K9&amp;"=101_0xH"&amp;'Game Hex'!K10&amp;"=101S"</f>
        <v>0xH9889=101_0xH98A9=101_0xH98C9=101_0xH98E9=101_0xH9909=101S</v>
      </c>
      <c r="L6" s="14"/>
      <c r="M6" s="14"/>
      <c r="N6" s="14"/>
      <c r="O6" s="17" t="str">
        <f>"0xH"&amp;'Game Hex'!O6&amp;"=101_0xH"&amp;'Game Hex'!O7&amp;"=101_0xH"&amp;'Game Hex'!O8&amp;"=101_0xH"&amp;'Game Hex'!O9&amp;"=101_0xH"&amp;'Game Hex'!O10&amp;"=101S"</f>
        <v>0xH988D=101_0xH98AD=101_0xH98CD=101_0xH98ED=101_0xH990D=101S</v>
      </c>
      <c r="P6" s="14"/>
      <c r="Q6" s="14"/>
      <c r="R6" s="14"/>
      <c r="S6" s="17" t="str">
        <f>"0xH"&amp;'Game Hex'!S6&amp;"=101_0xH"&amp;'Game Hex'!S7&amp;"=101_0xH"&amp;'Game Hex'!S8&amp;"=101_0xH"&amp;'Game Hex'!S9&amp;"=101_0xH"&amp;'Game Hex'!S10&amp;"=101S"</f>
        <v>0xH9891=101_0xH98B1=101_0xH98D1=101_0xH98F1=101_0xH9911=101S</v>
      </c>
      <c r="T6" s="14"/>
      <c r="U6" s="14"/>
      <c r="V6" s="13" t="str">
        <f t="shared" si="0"/>
        <v>0xH9881=101_0xH98A1=101_0xH98C1=101_0xH98E1=101_0xH9901=101S0xH9885=101_0xH98A5=101_0xH98C5=101_0xH98E5=101_0xH9905=101S0xH9889=101_0xH98A9=101_0xH98C9=101_0xH98E9=101_0xH9909=101S0xH988D=101_0xH98AD=101_0xH98CD=101_0xH98ED=101_0xH990D=101S0xH9891=101_0xH98B1=101_0xH98D1=101_0xH98F1=101_0xH9911=101S</v>
      </c>
      <c r="W6" s="13" t="s">
        <v>58</v>
      </c>
    </row>
    <row r="7" spans="1:25" ht="15" customHeight="1" x14ac:dyDescent="0.25">
      <c r="A7" s="13">
        <v>5</v>
      </c>
      <c r="B7" s="14"/>
      <c r="C7" s="15" t="str">
        <f>"0xH"&amp;'Game Hex'!C7&amp;"=101_0xH"&amp;'Game Hex'!D7&amp;"=101_0xH"&amp;'Game Hex'!E7&amp;"=101_0xH"&amp;'Game Hex'!F7&amp;"=101_0xH"&amp;'Game Hex'!G7&amp;"=101S0xH"&amp;'Game Hex'!C7&amp;"=101_0xH"&amp;'Game Hex'!C8&amp;"=101_0xH"&amp;'Game Hex'!C9&amp;"=101_0xH"&amp;'Game Hex'!C10&amp;"=101_0xH"&amp;'Game Hex'!C11&amp;"=101S"</f>
        <v>0xH98A1=101_0xH98A2=101_0xH98A3=101_0xH98A4=101_0xH98A5=101S0xH98A1=101_0xH98C1=101_0xH98E1=101_0xH9901=101_0xH9921=101S</v>
      </c>
      <c r="D7" s="16" t="str">
        <f>"0xH"&amp;'Game Hex'!D7&amp;"=101_0xH"&amp;'Game Hex'!E7&amp;"=101_0xH"&amp;'Game Hex'!F7&amp;"=101_0xH"&amp;'Game Hex'!G7&amp;"=101_0xH"&amp;'Game Hex'!H7&amp;"=101S"</f>
        <v>0xH98A2=101_0xH98A3=101_0xH98A4=101_0xH98A5=101_0xH98A6=101S</v>
      </c>
      <c r="E7" s="16" t="str">
        <f>"0xH"&amp;'Game Hex'!E7&amp;"=101_0xH"&amp;'Game Hex'!F7&amp;"=101_0xH"&amp;'Game Hex'!G7&amp;"=101_0xH"&amp;'Game Hex'!H7&amp;"=101_0xH"&amp;'Game Hex'!I7&amp;"=101S"</f>
        <v>0xH98A3=101_0xH98A4=101_0xH98A5=101_0xH98A6=101_0xH98A7=101S</v>
      </c>
      <c r="F7" s="16" t="str">
        <f>"0xH"&amp;'Game Hex'!F7&amp;"=101_0xH"&amp;'Game Hex'!G7&amp;"=101_0xH"&amp;'Game Hex'!H7&amp;"=101_0xH"&amp;'Game Hex'!I7&amp;"=101_0xH"&amp;'Game Hex'!J7&amp;"=101S"</f>
        <v>0xH98A4=101_0xH98A5=101_0xH98A6=101_0xH98A7=101_0xH98A8=101S</v>
      </c>
      <c r="G7" s="15" t="str">
        <f>"0xH"&amp;'Game Hex'!G7&amp;"=101_0xH"&amp;'Game Hex'!H7&amp;"=101_0xH"&amp;'Game Hex'!I7&amp;"=101_0xH"&amp;'Game Hex'!J7&amp;"=101_0xH"&amp;'Game Hex'!K7&amp;"=101S0xH"&amp;'Game Hex'!G7&amp;"=101_0xH"&amp;'Game Hex'!G8&amp;"=101_0xH"&amp;'Game Hex'!G9&amp;"=101_0xH"&amp;'Game Hex'!G10&amp;"=101_0xH"&amp;'Game Hex'!G11&amp;"=101S"</f>
        <v>0xH98A5=101_0xH98A6=101_0xH98A7=101_0xH98A8=101_0xH98A9=101S0xH98A5=101_0xH98C5=101_0xH98E5=101_0xH9905=101_0xH9925=101S</v>
      </c>
      <c r="H7" s="16" t="str">
        <f>"0xH"&amp;'Game Hex'!H7&amp;"=101_0xH"&amp;'Game Hex'!I7&amp;"=101_0xH"&amp;'Game Hex'!J7&amp;"=101_0xH"&amp;'Game Hex'!K7&amp;"=101_0xH"&amp;'Game Hex'!L7&amp;"=101S"</f>
        <v>0xH98A6=101_0xH98A7=101_0xH98A8=101_0xH98A9=101_0xH98AA=101S</v>
      </c>
      <c r="I7" s="16" t="str">
        <f>"0xH"&amp;'Game Hex'!I7&amp;"=101_0xH"&amp;'Game Hex'!J7&amp;"=101_0xH"&amp;'Game Hex'!K7&amp;"=101_0xH"&amp;'Game Hex'!L7&amp;"=101_0xH"&amp;'Game Hex'!M7&amp;"=101S"</f>
        <v>0xH98A7=101_0xH98A8=101_0xH98A9=101_0xH98AA=101_0xH98AB=101S</v>
      </c>
      <c r="J7" s="16" t="str">
        <f>"0xH"&amp;'Game Hex'!J7&amp;"=101_0xH"&amp;'Game Hex'!K7&amp;"=101_0xH"&amp;'Game Hex'!L7&amp;"=101_0xH"&amp;'Game Hex'!M7&amp;"=101_0xH"&amp;'Game Hex'!N7&amp;"=101S"</f>
        <v>0xH98A8=101_0xH98A9=101_0xH98AA=101_0xH98AB=101_0xH98AC=101S</v>
      </c>
      <c r="K7" s="15" t="str">
        <f>"0xH"&amp;'Game Hex'!K7&amp;"=101_0xH"&amp;'Game Hex'!L7&amp;"=101_0xH"&amp;'Game Hex'!M7&amp;"=101_0xH"&amp;'Game Hex'!N7&amp;"=101_0xH"&amp;'Game Hex'!O7&amp;"=101S0xH"&amp;'Game Hex'!K7&amp;"=101_0xH"&amp;'Game Hex'!K8&amp;"=101_0xH"&amp;'Game Hex'!K9&amp;"=101_0xH"&amp;'Game Hex'!K10&amp;"=101_0xH"&amp;'Game Hex'!K11&amp;"=101S"</f>
        <v>0xH98A9=101_0xH98AA=101_0xH98AB=101_0xH98AC=101_0xH98AD=101S0xH98A9=101_0xH98C9=101_0xH98E9=101_0xH9909=101_0xH9929=101S</v>
      </c>
      <c r="L7" s="16" t="str">
        <f>"0xH"&amp;'Game Hex'!L7&amp;"=101_0xH"&amp;'Game Hex'!M7&amp;"=101_0xH"&amp;'Game Hex'!N7&amp;"=101_0xH"&amp;'Game Hex'!O7&amp;"=101_0xH"&amp;'Game Hex'!P7&amp;"=101S"</f>
        <v>0xH98AA=101_0xH98AB=101_0xH98AC=101_0xH98AD=101_0xH98AE=101S</v>
      </c>
      <c r="M7" s="16" t="str">
        <f>"0xH"&amp;'Game Hex'!M7&amp;"=101_0xH"&amp;'Game Hex'!N7&amp;"=101_0xH"&amp;'Game Hex'!O7&amp;"=101_0xH"&amp;'Game Hex'!P7&amp;"=101_0xH"&amp;'Game Hex'!Q7&amp;"=101S"</f>
        <v>0xH98AB=101_0xH98AC=101_0xH98AD=101_0xH98AE=101_0xH98AF=101S</v>
      </c>
      <c r="N7" s="16" t="str">
        <f>"0xH"&amp;'Game Hex'!N7&amp;"=101_0xH"&amp;'Game Hex'!O7&amp;"=101_0xH"&amp;'Game Hex'!P7&amp;"=101_0xH"&amp;'Game Hex'!Q7&amp;"=101_0xH"&amp;'Game Hex'!R7&amp;"=101S"</f>
        <v>0xH98AC=101_0xH98AD=101_0xH98AE=101_0xH98AF=101_0xH98B0=101S</v>
      </c>
      <c r="O7" s="15" t="str">
        <f>"0xH"&amp;'Game Hex'!O7&amp;"=101_0xH"&amp;'Game Hex'!P7&amp;"=101_0xH"&amp;'Game Hex'!Q7&amp;"=101_0xH"&amp;'Game Hex'!R7&amp;"=101_0xH"&amp;'Game Hex'!S7&amp;"=101S0xH"&amp;'Game Hex'!O7&amp;"=101_0xH"&amp;'Game Hex'!O8&amp;"=101_0xH"&amp;'Game Hex'!O9&amp;"=101_0xH"&amp;'Game Hex'!O10&amp;"=101_0xH"&amp;'Game Hex'!O11&amp;"=101S"</f>
        <v>0xH98AD=101_0xH98AE=101_0xH98AF=101_0xH98B0=101_0xH98B1=101S0xH98AD=101_0xH98CD=101_0xH98ED=101_0xH990D=101_0xH992D=101S</v>
      </c>
      <c r="P7" s="14"/>
      <c r="Q7" s="14"/>
      <c r="R7" s="14"/>
      <c r="S7" s="17" t="str">
        <f>"0xH"&amp;'Game Hex'!S7&amp;"=101_0xH"&amp;'Game Hex'!S8&amp;"=101_0xH"&amp;'Game Hex'!S9&amp;"=101_0xH"&amp;'Game Hex'!S10&amp;"=101_0xH"&amp;'Game Hex'!S11&amp;"=101S"</f>
        <v>0xH98B1=101_0xH98D1=101_0xH98F1=101_0xH9911=101_0xH9931=101S</v>
      </c>
      <c r="T7" s="14"/>
      <c r="U7" s="14"/>
      <c r="V7" s="13" t="str">
        <f t="shared" si="0"/>
        <v>0xH98A1=101_0xH98A2=101_0xH98A3=101_0xH98A4=101_0xH98A5=101S0xH98A1=101_0xH98C1=101_0xH98E1=101_0xH9901=101_0xH9921=101S0xH98A2=101_0xH98A3=101_0xH98A4=101_0xH98A5=101_0xH98A6=101S0xH98A3=101_0xH98A4=101_0xH98A5=101_0xH98A6=101_0xH98A7=101S0xH98A4=101_0xH98A5=101_0xH98A6=101_0xH98A7=101_0xH98A8=101S0xH98A5=101_0xH98A6=101_0xH98A7=101_0xH98A8=101_0xH98A9=101S0xH98A5=101_0xH98C5=101_0xH98E5=101_0xH9905=101_0xH9925=101S0xH98A6=101_0xH98A7=101_0xH98A8=101_0xH98A9=101_0xH98AA=101S0xH98A7=101_0xH98A8=101_0xH98A9=101_0xH98AA=101_0xH98AB=101S0xH98A8=101_0xH98A9=101_0xH98AA=101_0xH98AB=101_0xH98AC=101S0xH98A9=101_0xH98AA=101_0xH98AB=101_0xH98AC=101_0xH98AD=101S0xH98A9=101_0xH98C9=101_0xH98E9=101_0xH9909=101_0xH9929=101S0xH98AA=101_0xH98AB=101_0xH98AC=101_0xH98AD=101_0xH98AE=101S0xH98AB=101_0xH98AC=101_0xH98AD=101_0xH98AE=101_0xH98AF=101S0xH98AC=101_0xH98AD=101_0xH98AE=101_0xH98AF=101_0xH98B0=101S0xH98AD=101_0xH98AE=101_0xH98AF=101_0xH98B0=101_0xH98B1=101S0xH98AD=101_0xH98CD=101_0xH98ED=101_0xH990D=101_0xH992D=101S0xH98B1=101_0xH98D1=101_0xH98F1=101_0xH9911=101_0xH9931=101S</v>
      </c>
      <c r="W7" s="13" t="s">
        <v>58</v>
      </c>
    </row>
    <row r="8" spans="1:25" ht="15" customHeight="1" x14ac:dyDescent="0.25">
      <c r="A8" s="13">
        <v>6</v>
      </c>
      <c r="B8" s="14"/>
      <c r="C8" s="17" t="str">
        <f>"0xH"&amp;'Game Hex'!C8&amp;"=101_0xH"&amp;'Game Hex'!C9&amp;"=101_0xH"&amp;'Game Hex'!C10&amp;"=101_0xH"&amp;'Game Hex'!C11&amp;"=101_0xH"&amp;'Game Hex'!C12&amp;"=101S"</f>
        <v>0xH98C1=101_0xH98E1=101_0xH9901=101_0xH9921=101_0xH9941=101S</v>
      </c>
      <c r="D8" s="14"/>
      <c r="E8" s="14"/>
      <c r="F8" s="14"/>
      <c r="G8" s="17" t="str">
        <f>"0xH"&amp;'Game Hex'!G8&amp;"=101_0xH"&amp;'Game Hex'!G9&amp;"=101_0xH"&amp;'Game Hex'!G10&amp;"=101_0xH"&amp;'Game Hex'!G11&amp;"=101_0xH"&amp;'Game Hex'!G12&amp;"=101S"</f>
        <v>0xH98C5=101_0xH98E5=101_0xH9905=101_0xH9925=101_0xH9945=101S</v>
      </c>
      <c r="H8" s="14"/>
      <c r="I8" s="14"/>
      <c r="J8" s="14"/>
      <c r="K8" s="17" t="str">
        <f>"0xH"&amp;'Game Hex'!K8&amp;"=101_0xH"&amp;'Game Hex'!K9&amp;"=101_0xH"&amp;'Game Hex'!K10&amp;"=101_0xH"&amp;'Game Hex'!K11&amp;"=101_0xH"&amp;'Game Hex'!K12&amp;"=101S"</f>
        <v>0xH98C9=101_0xH98E9=101_0xH9909=101_0xH9929=101_0xH9949=101S</v>
      </c>
      <c r="L8" s="14"/>
      <c r="M8" s="14"/>
      <c r="N8" s="14"/>
      <c r="O8" s="17" t="str">
        <f>"0xH"&amp;'Game Hex'!O8&amp;"=101_0xH"&amp;'Game Hex'!O9&amp;"=101_0xH"&amp;'Game Hex'!O10&amp;"=101_0xH"&amp;'Game Hex'!O11&amp;"=101_0xH"&amp;'Game Hex'!O12&amp;"=101S"</f>
        <v>0xH98CD=101_0xH98ED=101_0xH990D=101_0xH992D=101_0xH994D=101S</v>
      </c>
      <c r="P8" s="14"/>
      <c r="Q8" s="14"/>
      <c r="R8" s="14"/>
      <c r="S8" s="17" t="str">
        <f>"0xH"&amp;'Game Hex'!S8&amp;"=101_0xH"&amp;'Game Hex'!S9&amp;"=101_0xH"&amp;'Game Hex'!S10&amp;"=101_0xH"&amp;'Game Hex'!S11&amp;"=101_0xH"&amp;'Game Hex'!S12&amp;"=101S"</f>
        <v>0xH98D1=101_0xH98F1=101_0xH9911=101_0xH9931=101_0xH9951=101S</v>
      </c>
      <c r="T8" s="14"/>
      <c r="U8" s="14"/>
      <c r="V8" s="13" t="str">
        <f t="shared" si="0"/>
        <v>0xH98C1=101_0xH98E1=101_0xH9901=101_0xH9921=101_0xH9941=101S0xH98C5=101_0xH98E5=101_0xH9905=101_0xH9925=101_0xH9945=101S0xH98C9=101_0xH98E9=101_0xH9909=101_0xH9929=101_0xH9949=101S0xH98CD=101_0xH98ED=101_0xH990D=101_0xH992D=101_0xH994D=101S0xH98D1=101_0xH98F1=101_0xH9911=101_0xH9931=101_0xH9951=101S</v>
      </c>
      <c r="W8" s="13" t="s">
        <v>58</v>
      </c>
    </row>
    <row r="9" spans="1:25" ht="15" customHeight="1" x14ac:dyDescent="0.25">
      <c r="A9" s="13">
        <v>7</v>
      </c>
      <c r="B9" s="14"/>
      <c r="C9" s="17" t="str">
        <f>"0xH"&amp;'Game Hex'!C9&amp;"=101_0xH"&amp;'Game Hex'!C10&amp;"=101_0xH"&amp;'Game Hex'!C11&amp;"=101_0xH"&amp;'Game Hex'!C12&amp;"=101_0xH"&amp;'Game Hex'!C13&amp;"=101S"</f>
        <v>0xH98E1=101_0xH9901=101_0xH9921=101_0xH9941=101_0xH9961=101S</v>
      </c>
      <c r="D9" s="14"/>
      <c r="E9" s="14"/>
      <c r="F9" s="14"/>
      <c r="G9" s="17" t="str">
        <f>"0xH"&amp;'Game Hex'!G9&amp;"=101_0xH"&amp;'Game Hex'!G10&amp;"=101_0xH"&amp;'Game Hex'!G11&amp;"=101_0xH"&amp;'Game Hex'!G12&amp;"=101_0xH"&amp;'Game Hex'!G13&amp;"=101S"</f>
        <v>0xH98E5=101_0xH9905=101_0xH9925=101_0xH9945=101_0xH9965=101S</v>
      </c>
      <c r="H9" s="14"/>
      <c r="I9" s="14"/>
      <c r="J9" s="14"/>
      <c r="K9" s="17" t="str">
        <f>"0xH"&amp;'Game Hex'!K9&amp;"=101_0xH"&amp;'Game Hex'!K10&amp;"=101_0xH"&amp;'Game Hex'!K11&amp;"=101_0xH"&amp;'Game Hex'!K12&amp;"=101_0xH"&amp;'Game Hex'!K13&amp;"=101S"</f>
        <v>0xH98E9=101_0xH9909=101_0xH9929=101_0xH9949=101_0xH9969=101S</v>
      </c>
      <c r="L9" s="14"/>
      <c r="M9" s="14"/>
      <c r="N9" s="14"/>
      <c r="O9" s="17" t="str">
        <f>"0xH"&amp;'Game Hex'!O9&amp;"=101_0xH"&amp;'Game Hex'!O10&amp;"=101_0xH"&amp;'Game Hex'!O11&amp;"=101_0xH"&amp;'Game Hex'!O12&amp;"=101_0xH"&amp;'Game Hex'!O13&amp;"=101S"</f>
        <v>0xH98ED=101_0xH990D=101_0xH992D=101_0xH994D=101_0xH996D=101S</v>
      </c>
      <c r="P9" s="14"/>
      <c r="Q9" s="14"/>
      <c r="R9" s="14"/>
      <c r="S9" s="17" t="str">
        <f>"0xH"&amp;'Game Hex'!S9&amp;"=101_0xH"&amp;'Game Hex'!S10&amp;"=101_0xH"&amp;'Game Hex'!S11&amp;"=101_0xH"&amp;'Game Hex'!S12&amp;"=101_0xH"&amp;'Game Hex'!S13&amp;"=101S"</f>
        <v>0xH98F1=101_0xH9911=101_0xH9931=101_0xH9951=101_0xH9971=101S</v>
      </c>
      <c r="T9" s="14"/>
      <c r="U9" s="14"/>
      <c r="V9" s="13" t="str">
        <f t="shared" si="0"/>
        <v>0xH98E1=101_0xH9901=101_0xH9921=101_0xH9941=101_0xH9961=101S0xH98E5=101_0xH9905=101_0xH9925=101_0xH9945=101_0xH9965=101S0xH98E9=101_0xH9909=101_0xH9929=101_0xH9949=101_0xH9969=101S0xH98ED=101_0xH990D=101_0xH992D=101_0xH994D=101_0xH996D=101S0xH98F1=101_0xH9911=101_0xH9931=101_0xH9951=101_0xH9971=101S</v>
      </c>
      <c r="W9" s="13" t="s">
        <v>58</v>
      </c>
    </row>
    <row r="10" spans="1:25" ht="15" customHeight="1" x14ac:dyDescent="0.25">
      <c r="A10" s="13">
        <v>8</v>
      </c>
      <c r="B10" s="14"/>
      <c r="C10" s="17" t="str">
        <f>"0xH"&amp;'Game Hex'!C10&amp;"=101_0xH"&amp;'Game Hex'!C11&amp;"=101_0xH"&amp;'Game Hex'!C12&amp;"=101_0xH"&amp;'Game Hex'!C13&amp;"=101_0xH"&amp;'Game Hex'!C14&amp;"=101S"</f>
        <v>0xH9901=101_0xH9921=101_0xH9941=101_0xH9961=101_0xH9981=101S</v>
      </c>
      <c r="D10" s="14"/>
      <c r="E10" s="14"/>
      <c r="F10" s="14"/>
      <c r="G10" s="17" t="str">
        <f>"0xH"&amp;'Game Hex'!G10&amp;"=101_0xH"&amp;'Game Hex'!G11&amp;"=101_0xH"&amp;'Game Hex'!G12&amp;"=101_0xH"&amp;'Game Hex'!G13&amp;"=101_0xH"&amp;'Game Hex'!G14&amp;"=101S"</f>
        <v>0xH9905=101_0xH9925=101_0xH9945=101_0xH9965=101_0xH9985=101S</v>
      </c>
      <c r="H10" s="14"/>
      <c r="I10" s="14"/>
      <c r="J10" s="14"/>
      <c r="K10" s="17" t="str">
        <f>"0xH"&amp;'Game Hex'!K10&amp;"=101_0xH"&amp;'Game Hex'!K11&amp;"=101_0xH"&amp;'Game Hex'!K12&amp;"=101_0xH"&amp;'Game Hex'!K13&amp;"=101_0xH"&amp;'Game Hex'!K14&amp;"=101S"</f>
        <v>0xH9909=101_0xH9929=101_0xH9949=101_0xH9969=101_0xH9989=101S</v>
      </c>
      <c r="L10" s="14"/>
      <c r="M10" s="14"/>
      <c r="N10" s="14"/>
      <c r="O10" s="17" t="str">
        <f>"0xH"&amp;'Game Hex'!O10&amp;"=101_0xH"&amp;'Game Hex'!O11&amp;"=101_0xH"&amp;'Game Hex'!O12&amp;"=101_0xH"&amp;'Game Hex'!O13&amp;"=101_0xH"&amp;'Game Hex'!O14&amp;"=101S"</f>
        <v>0xH990D=101_0xH992D=101_0xH994D=101_0xH996D=101_0xH998D=101S</v>
      </c>
      <c r="P10" s="14"/>
      <c r="Q10" s="14"/>
      <c r="R10" s="14"/>
      <c r="S10" s="17" t="str">
        <f>"0xH"&amp;'Game Hex'!S10&amp;"=101_0xH"&amp;'Game Hex'!S11&amp;"=101_0xH"&amp;'Game Hex'!S12&amp;"=101_0xH"&amp;'Game Hex'!S13&amp;"=101_0xH"&amp;'Game Hex'!S14&amp;"=101S"</f>
        <v>0xH9911=101_0xH9931=101_0xH9951=101_0xH9971=101_0xH9991=101S</v>
      </c>
      <c r="T10" s="14"/>
      <c r="U10" s="14"/>
      <c r="V10" s="13" t="str">
        <f t="shared" si="0"/>
        <v>0xH9901=101_0xH9921=101_0xH9941=101_0xH9961=101_0xH9981=101S0xH9905=101_0xH9925=101_0xH9945=101_0xH9965=101_0xH9985=101S0xH9909=101_0xH9929=101_0xH9949=101_0xH9969=101_0xH9989=101S0xH990D=101_0xH992D=101_0xH994D=101_0xH996D=101_0xH998D=101S0xH9911=101_0xH9931=101_0xH9951=101_0xH9971=101_0xH9991=101S</v>
      </c>
      <c r="W10" s="13" t="s">
        <v>58</v>
      </c>
    </row>
    <row r="11" spans="1:25" ht="15" customHeight="1" x14ac:dyDescent="0.25">
      <c r="A11" s="13">
        <v>9</v>
      </c>
      <c r="B11" s="14"/>
      <c r="C11" s="15" t="str">
        <f>"0xH"&amp;'Game Hex'!C11&amp;"=101_0xH"&amp;'Game Hex'!D11&amp;"=101_0xH"&amp;'Game Hex'!E11&amp;"=101_0xH"&amp;'Game Hex'!F11&amp;"=101_0xH"&amp;'Game Hex'!G11&amp;"=101S0xH"&amp;'Game Hex'!C11&amp;"=101_0xH"&amp;'Game Hex'!C12&amp;"=101_0xH"&amp;'Game Hex'!C13&amp;"=101_0xH"&amp;'Game Hex'!C14&amp;"=101_0xH"&amp;'Game Hex'!C15&amp;"=101S"</f>
        <v>0xH9921=101_0xH9922=101_0xH9923=101_0xH9924=101_0xH9925=101S0xH9921=101_0xH9941=101_0xH9961=101_0xH9981=101_0xH99A1=101S</v>
      </c>
      <c r="D11" s="16" t="str">
        <f>"0xH"&amp;'Game Hex'!D11&amp;"=101_0xH"&amp;'Game Hex'!E11&amp;"=101_0xH"&amp;'Game Hex'!F11&amp;"=101_0xH"&amp;'Game Hex'!G11&amp;"=101_0xH"&amp;'Game Hex'!H11&amp;"=101S"</f>
        <v>0xH9922=101_0xH9923=101_0xH9924=101_0xH9925=101_0xH9926=101S</v>
      </c>
      <c r="E11" s="16" t="str">
        <f>"0xH"&amp;'Game Hex'!E11&amp;"=101_0xH"&amp;'Game Hex'!F11&amp;"=101_0xH"&amp;'Game Hex'!G11&amp;"=101_0xH"&amp;'Game Hex'!H11&amp;"=101_0xH"&amp;'Game Hex'!I11&amp;"=101S"</f>
        <v>0xH9923=101_0xH9924=101_0xH9925=101_0xH9926=101_0xH9927=101S</v>
      </c>
      <c r="F11" s="16" t="str">
        <f>"0xH"&amp;'Game Hex'!F11&amp;"=101_0xH"&amp;'Game Hex'!G11&amp;"=101_0xH"&amp;'Game Hex'!H11&amp;"=101_0xH"&amp;'Game Hex'!I11&amp;"=101_0xH"&amp;'Game Hex'!J11&amp;"=101S"</f>
        <v>0xH9924=101_0xH9925=101_0xH9926=101_0xH9927=101_0xH9928=101S</v>
      </c>
      <c r="G11" s="15" t="str">
        <f>"0xH"&amp;'Game Hex'!G11&amp;"=101_0xH"&amp;'Game Hex'!H11&amp;"=101_0xH"&amp;'Game Hex'!I11&amp;"=101_0xH"&amp;'Game Hex'!J11&amp;"=101_0xH"&amp;'Game Hex'!K11&amp;"=101S0xH"&amp;'Game Hex'!G11&amp;"=101_0xH"&amp;'Game Hex'!G12&amp;"=101_0xH"&amp;'Game Hex'!G13&amp;"=101_0xH"&amp;'Game Hex'!G14&amp;"=101_0xH"&amp;'Game Hex'!G15&amp;"=101S"</f>
        <v>0xH9925=101_0xH9926=101_0xH9927=101_0xH9928=101_0xH9929=101S0xH9925=101_0xH9945=101_0xH9965=101_0xH9985=101_0xH99A5=101S</v>
      </c>
      <c r="H11" s="16" t="str">
        <f>"0xH"&amp;'Game Hex'!H11&amp;"=101_0xH"&amp;'Game Hex'!I11&amp;"=101_0xH"&amp;'Game Hex'!J11&amp;"=101_0xH"&amp;'Game Hex'!K11&amp;"=101_0xH"&amp;'Game Hex'!L11&amp;"=101S"</f>
        <v>0xH9926=101_0xH9927=101_0xH9928=101_0xH9929=101_0xH992A=101S</v>
      </c>
      <c r="I11" s="16" t="str">
        <f>"0xH"&amp;'Game Hex'!I11&amp;"=101_0xH"&amp;'Game Hex'!J11&amp;"=101_0xH"&amp;'Game Hex'!K11&amp;"=101_0xH"&amp;'Game Hex'!L11&amp;"=101_0xH"&amp;'Game Hex'!M11&amp;"=101S"</f>
        <v>0xH9927=101_0xH9928=101_0xH9929=101_0xH992A=101_0xH992B=101S</v>
      </c>
      <c r="J11" s="16" t="str">
        <f>"0xH"&amp;'Game Hex'!J11&amp;"=101_0xH"&amp;'Game Hex'!K11&amp;"=101_0xH"&amp;'Game Hex'!L11&amp;"=101_0xH"&amp;'Game Hex'!M11&amp;"=101_0xH"&amp;'Game Hex'!N11&amp;"=101S"</f>
        <v>0xH9928=101_0xH9929=101_0xH992A=101_0xH992B=101_0xH992C=101S</v>
      </c>
      <c r="K11" s="15" t="str">
        <f>"0xH"&amp;'Game Hex'!K11&amp;"=101_0xH"&amp;'Game Hex'!L11&amp;"=101_0xH"&amp;'Game Hex'!M11&amp;"=101_0xH"&amp;'Game Hex'!N11&amp;"=101_0xH"&amp;'Game Hex'!O11&amp;"=101S0xH"&amp;'Game Hex'!K11&amp;"=101_0xH"&amp;'Game Hex'!K12&amp;"=101_0xH"&amp;'Game Hex'!K13&amp;"=101_0xH"&amp;'Game Hex'!K14&amp;"=101_0xH"&amp;'Game Hex'!K15&amp;"=101S"</f>
        <v>0xH9929=101_0xH992A=101_0xH992B=101_0xH992C=101_0xH992D=101S0xH9929=101_0xH9949=101_0xH9969=101_0xH9989=101_0xH99A9=101S</v>
      </c>
      <c r="L11" s="16" t="str">
        <f>"0xH"&amp;'Game Hex'!L11&amp;"=101_0xH"&amp;'Game Hex'!M11&amp;"=101_0xH"&amp;'Game Hex'!N11&amp;"=101_0xH"&amp;'Game Hex'!O11&amp;"=101_0xH"&amp;'Game Hex'!P11&amp;"=101S"</f>
        <v>0xH992A=101_0xH992B=101_0xH992C=101_0xH992D=101_0xH992E=101S</v>
      </c>
      <c r="M11" s="16" t="str">
        <f>"0xH"&amp;'Game Hex'!M11&amp;"=101_0xH"&amp;'Game Hex'!N11&amp;"=101_0xH"&amp;'Game Hex'!O11&amp;"=101_0xH"&amp;'Game Hex'!P11&amp;"=101_0xH"&amp;'Game Hex'!Q11&amp;"=101S"</f>
        <v>0xH992B=101_0xH992C=101_0xH992D=101_0xH992E=101_0xH992F=101S</v>
      </c>
      <c r="N11" s="16" t="str">
        <f>"0xH"&amp;'Game Hex'!N11&amp;"=101_0xH"&amp;'Game Hex'!O11&amp;"=101_0xH"&amp;'Game Hex'!P11&amp;"=101_0xH"&amp;'Game Hex'!Q11&amp;"=101_0xH"&amp;'Game Hex'!R11&amp;"=101S"</f>
        <v>0xH992C=101_0xH992D=101_0xH992E=101_0xH992F=101_0xH9930=101S</v>
      </c>
      <c r="O11" s="15" t="str">
        <f>"0xH"&amp;'Game Hex'!O11&amp;"=101_0xH"&amp;'Game Hex'!P11&amp;"=101_0xH"&amp;'Game Hex'!Q11&amp;"=101_0xH"&amp;'Game Hex'!R11&amp;"=101_0xH"&amp;'Game Hex'!S11&amp;"=101S0xH"&amp;'Game Hex'!O11&amp;"=101_0xH"&amp;'Game Hex'!O12&amp;"=101_0xH"&amp;'Game Hex'!O13&amp;"=101_0xH"&amp;'Game Hex'!O14&amp;"=101_0xH"&amp;'Game Hex'!O15&amp;"=101S"</f>
        <v>0xH992D=101_0xH992E=101_0xH992F=101_0xH9930=101_0xH9931=101S0xH992D=101_0xH994D=101_0xH996D=101_0xH998D=101_0xH99AD=101S</v>
      </c>
      <c r="P11" s="14"/>
      <c r="Q11" s="14"/>
      <c r="R11" s="14"/>
      <c r="S11" s="17" t="str">
        <f>"0xH"&amp;'Game Hex'!S11&amp;"=101_0xH"&amp;'Game Hex'!S12&amp;"=101_0xH"&amp;'Game Hex'!S13&amp;"=101_0xH"&amp;'Game Hex'!S14&amp;"=101_0xH"&amp;'Game Hex'!S15&amp;"=101S"</f>
        <v>0xH9931=101_0xH9951=101_0xH9971=101_0xH9991=101_0xH99B1=101S</v>
      </c>
      <c r="T11" s="14"/>
      <c r="U11" s="14"/>
      <c r="V11" s="13" t="str">
        <f t="shared" si="0"/>
        <v>0xH9921=101_0xH9922=101_0xH9923=101_0xH9924=101_0xH9925=101S0xH9921=101_0xH9941=101_0xH9961=101_0xH9981=101_0xH99A1=101S0xH9922=101_0xH9923=101_0xH9924=101_0xH9925=101_0xH9926=101S0xH9923=101_0xH9924=101_0xH9925=101_0xH9926=101_0xH9927=101S0xH9924=101_0xH9925=101_0xH9926=101_0xH9927=101_0xH9928=101S0xH9925=101_0xH9926=101_0xH9927=101_0xH9928=101_0xH9929=101S0xH9925=101_0xH9945=101_0xH9965=101_0xH9985=101_0xH99A5=101S0xH9926=101_0xH9927=101_0xH9928=101_0xH9929=101_0xH992A=101S0xH9927=101_0xH9928=101_0xH9929=101_0xH992A=101_0xH992B=101S0xH9928=101_0xH9929=101_0xH992A=101_0xH992B=101_0xH992C=101S0xH9929=101_0xH992A=101_0xH992B=101_0xH992C=101_0xH992D=101S0xH9929=101_0xH9949=101_0xH9969=101_0xH9989=101_0xH99A9=101S0xH992A=101_0xH992B=101_0xH992C=101_0xH992D=101_0xH992E=101S0xH992B=101_0xH992C=101_0xH992D=101_0xH992E=101_0xH992F=101S0xH992C=101_0xH992D=101_0xH992E=101_0xH992F=101_0xH9930=101S0xH992D=101_0xH992E=101_0xH992F=101_0xH9930=101_0xH9931=101S0xH992D=101_0xH994D=101_0xH996D=101_0xH998D=101_0xH99AD=101S0xH9931=101_0xH9951=101_0xH9971=101_0xH9991=101_0xH99B1=101S</v>
      </c>
      <c r="W11" s="13" t="s">
        <v>58</v>
      </c>
    </row>
    <row r="12" spans="1:25" ht="15" customHeight="1" x14ac:dyDescent="0.25">
      <c r="A12" s="13">
        <v>10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3" t="str">
        <f t="shared" si="0"/>
        <v/>
      </c>
      <c r="W12" s="13" t="s">
        <v>58</v>
      </c>
    </row>
    <row r="13" spans="1:25" ht="15" customHeight="1" x14ac:dyDescent="0.25">
      <c r="A13" s="13"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3" t="str">
        <f t="shared" si="0"/>
        <v/>
      </c>
      <c r="W13" s="13" t="s">
        <v>58</v>
      </c>
    </row>
    <row r="14" spans="1:25" ht="15" customHeight="1" x14ac:dyDescent="0.25">
      <c r="A14" s="13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3" t="str">
        <f t="shared" si="0"/>
        <v/>
      </c>
      <c r="W14" s="13" t="s">
        <v>58</v>
      </c>
    </row>
    <row r="15" spans="1:25" ht="15" customHeight="1" x14ac:dyDescent="0.25">
      <c r="A15" s="13">
        <v>13</v>
      </c>
      <c r="B15" s="14"/>
      <c r="C15" s="16" t="str">
        <f>"0xH"&amp;'Game Hex'!C15&amp;"=101_0xH"&amp;'Game Hex'!D15&amp;"=101_0xH"&amp;'Game Hex'!E15&amp;"=101_0xH"&amp;'Game Hex'!F15&amp;"=101_0xH"&amp;'Game Hex'!G15&amp;"=101S"</f>
        <v>0xH99A1=101_0xH99A2=101_0xH99A3=101_0xH99A4=101_0xH99A5=101S</v>
      </c>
      <c r="D15" s="16" t="str">
        <f>"0xH"&amp;'Game Hex'!D15&amp;"=101_0xH"&amp;'Game Hex'!E15&amp;"=101_0xH"&amp;'Game Hex'!F15&amp;"=101_0xH"&amp;'Game Hex'!G15&amp;"=101_0xH"&amp;'Game Hex'!H15&amp;"=101S"</f>
        <v>0xH99A2=101_0xH99A3=101_0xH99A4=101_0xH99A5=101_0xH99A6=101S</v>
      </c>
      <c r="E15" s="16" t="str">
        <f>"0xH"&amp;'Game Hex'!E15&amp;"=101_0xH"&amp;'Game Hex'!F15&amp;"=101_0xH"&amp;'Game Hex'!G15&amp;"=101_0xH"&amp;'Game Hex'!H15&amp;"=101_0xH"&amp;'Game Hex'!I15&amp;"=101S"</f>
        <v>0xH99A3=101_0xH99A4=101_0xH99A5=101_0xH99A6=101_0xH99A7=101S</v>
      </c>
      <c r="F15" s="16" t="str">
        <f>"0xH"&amp;'Game Hex'!F15&amp;"=101_0xH"&amp;'Game Hex'!G15&amp;"=101_0xH"&amp;'Game Hex'!H15&amp;"=101_0xH"&amp;'Game Hex'!I15&amp;"=101_0xH"&amp;'Game Hex'!J15&amp;"=101S"</f>
        <v>0xH99A4=101_0xH99A5=101_0xH99A6=101_0xH99A7=101_0xH99A8=101S</v>
      </c>
      <c r="G15" s="16" t="str">
        <f>"0xH"&amp;'Game Hex'!G15&amp;"=101_0xH"&amp;'Game Hex'!H15&amp;"=101_0xH"&amp;'Game Hex'!I15&amp;"=101_0xH"&amp;'Game Hex'!J15&amp;"=101_0xH"&amp;'Game Hex'!K15&amp;"=101S"</f>
        <v>0xH99A5=101_0xH99A6=101_0xH99A7=101_0xH99A8=101_0xH99A9=101S</v>
      </c>
      <c r="H15" s="16" t="str">
        <f>"0xH"&amp;'Game Hex'!H15&amp;"=101_0xH"&amp;'Game Hex'!I15&amp;"=101_0xH"&amp;'Game Hex'!J15&amp;"=101_0xH"&amp;'Game Hex'!K15&amp;"=101_0xH"&amp;'Game Hex'!L15&amp;"=101S"</f>
        <v>0xH99A6=101_0xH99A7=101_0xH99A8=101_0xH99A9=101_0xH99AA=101S</v>
      </c>
      <c r="I15" s="16" t="str">
        <f>"0xH"&amp;'Game Hex'!I15&amp;"=101_0xH"&amp;'Game Hex'!J15&amp;"=101_0xH"&amp;'Game Hex'!K15&amp;"=101_0xH"&amp;'Game Hex'!L15&amp;"=101_0xH"&amp;'Game Hex'!M15&amp;"=101S"</f>
        <v>0xH99A7=101_0xH99A8=101_0xH99A9=101_0xH99AA=101_0xH99AB=101S</v>
      </c>
      <c r="J15" s="16" t="str">
        <f>"0xH"&amp;'Game Hex'!J15&amp;"=101_0xH"&amp;'Game Hex'!K15&amp;"=101_0xH"&amp;'Game Hex'!L15&amp;"=101_0xH"&amp;'Game Hex'!M15&amp;"=101_0xH"&amp;'Game Hex'!N15&amp;"=101S"</f>
        <v>0xH99A8=101_0xH99A9=101_0xH99AA=101_0xH99AB=101_0xH99AC=101S</v>
      </c>
      <c r="K15" s="16" t="str">
        <f>"0xH"&amp;'Game Hex'!K15&amp;"=101_0xH"&amp;'Game Hex'!L15&amp;"=101_0xH"&amp;'Game Hex'!M15&amp;"=101_0xH"&amp;'Game Hex'!N15&amp;"=101_0xH"&amp;'Game Hex'!O15&amp;"=101S"</f>
        <v>0xH99A9=101_0xH99AA=101_0xH99AB=101_0xH99AC=101_0xH99AD=101S</v>
      </c>
      <c r="L15" s="16" t="str">
        <f>"0xH"&amp;'Game Hex'!L15&amp;"=101_0xH"&amp;'Game Hex'!M15&amp;"=101_0xH"&amp;'Game Hex'!N15&amp;"=101_0xH"&amp;'Game Hex'!O15&amp;"=101_0xH"&amp;'Game Hex'!P15&amp;"=101S"</f>
        <v>0xH99AA=101_0xH99AB=101_0xH99AC=101_0xH99AD=101_0xH99AE=101S</v>
      </c>
      <c r="M15" s="16" t="str">
        <f>"0xH"&amp;'Game Hex'!M15&amp;"=101_0xH"&amp;'Game Hex'!N15&amp;"=101_0xH"&amp;'Game Hex'!O15&amp;"=101_0xH"&amp;'Game Hex'!P15&amp;"=101_0xH"&amp;'Game Hex'!Q15&amp;"=101S"</f>
        <v>0xH99AB=101_0xH99AC=101_0xH99AD=101_0xH99AE=101_0xH99AF=101S</v>
      </c>
      <c r="N15" s="16" t="str">
        <f>"0xH"&amp;'Game Hex'!N15&amp;"=101_0xH"&amp;'Game Hex'!O15&amp;"=101_0xH"&amp;'Game Hex'!P15&amp;"=101_0xH"&amp;'Game Hex'!Q15&amp;"=101_0xH"&amp;'Game Hex'!R15&amp;"=101S"</f>
        <v>0xH99AC=101_0xH99AD=101_0xH99AE=101_0xH99AF=101_0xH99B0=101S</v>
      </c>
      <c r="O15" s="16" t="str">
        <f>"0xH"&amp;'Game Hex'!O15&amp;"=101_0xH"&amp;'Game Hex'!P15&amp;"=101_0xH"&amp;'Game Hex'!Q15&amp;"=101_0xH"&amp;'Game Hex'!R15&amp;"=101_0xH"&amp;'Game Hex'!S15&amp;"=101S"</f>
        <v>0xH99AD=101_0xH99AE=101_0xH99AF=101_0xH99B0=101_0xH99B1=101S</v>
      </c>
      <c r="P15" s="14"/>
      <c r="Q15" s="14"/>
      <c r="R15" s="14"/>
      <c r="S15" s="14"/>
      <c r="T15" s="14"/>
      <c r="U15" s="14"/>
      <c r="V15" s="13" t="str">
        <f t="shared" si="0"/>
        <v>0xH99A1=101_0xH99A2=101_0xH99A3=101_0xH99A4=101_0xH99A5=101S0xH99A2=101_0xH99A3=101_0xH99A4=101_0xH99A5=101_0xH99A6=101S0xH99A3=101_0xH99A4=101_0xH99A5=101_0xH99A6=101_0xH99A7=101S0xH99A4=101_0xH99A5=101_0xH99A6=101_0xH99A7=101_0xH99A8=101S0xH99A5=101_0xH99A6=101_0xH99A7=101_0xH99A8=101_0xH99A9=101S0xH99A6=101_0xH99A7=101_0xH99A8=101_0xH99A9=101_0xH99AA=101S0xH99A7=101_0xH99A8=101_0xH99A9=101_0xH99AA=101_0xH99AB=101S0xH99A8=101_0xH99A9=101_0xH99AA=101_0xH99AB=101_0xH99AC=101S0xH99A9=101_0xH99AA=101_0xH99AB=101_0xH99AC=101_0xH99AD=101S0xH99AA=101_0xH99AB=101_0xH99AC=101_0xH99AD=101_0xH99AE=101S0xH99AB=101_0xH99AC=101_0xH99AD=101_0xH99AE=101_0xH99AF=101S0xH99AC=101_0xH99AD=101_0xH99AE=101_0xH99AF=101_0xH99B0=101S0xH99AD=101_0xH99AE=101_0xH99AF=101_0xH99B0=101_0xH99B1=101S</v>
      </c>
      <c r="W15" s="13" t="s">
        <v>58</v>
      </c>
    </row>
    <row r="16" spans="1:25" ht="15" customHeight="1" x14ac:dyDescent="0.25">
      <c r="A16" s="13">
        <v>14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3" t="str">
        <f t="shared" si="0"/>
        <v/>
      </c>
      <c r="W16" s="13" t="s">
        <v>58</v>
      </c>
    </row>
    <row r="17" spans="1:23" ht="15" customHeight="1" x14ac:dyDescent="0.25">
      <c r="A17" s="13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3" t="str">
        <f t="shared" si="0"/>
        <v/>
      </c>
      <c r="W17" s="13" t="s">
        <v>58</v>
      </c>
    </row>
    <row r="18" spans="1:23" ht="15" customHeight="1" x14ac:dyDescent="0.25">
      <c r="A18" s="13">
        <v>16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3" t="str">
        <f t="shared" si="0"/>
        <v/>
      </c>
      <c r="W18" s="13" t="s">
        <v>58</v>
      </c>
    </row>
    <row r="19" spans="1:23" ht="15" customHeight="1" x14ac:dyDescent="0.25">
      <c r="A19" s="13"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3" t="str">
        <f t="shared" si="0"/>
        <v/>
      </c>
      <c r="W19" s="13" t="s">
        <v>58</v>
      </c>
    </row>
    <row r="20" spans="1:23" ht="15" customHeight="1" x14ac:dyDescent="0.25">
      <c r="A20" s="13">
        <v>18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3" t="str">
        <f t="shared" si="0"/>
        <v/>
      </c>
      <c r="W20" s="13" t="s">
        <v>58</v>
      </c>
    </row>
    <row r="21" spans="1:23" ht="15" customHeight="1" x14ac:dyDescent="0.25">
      <c r="A21" s="13">
        <v>19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3" t="str">
        <f t="shared" si="0"/>
        <v/>
      </c>
      <c r="W21" s="13" t="s">
        <v>58</v>
      </c>
    </row>
    <row r="22" spans="1:23" x14ac:dyDescent="0.25">
      <c r="P22" s="13" t="s">
        <v>59</v>
      </c>
      <c r="V22" s="13" t="str">
        <f>CONCATENATE(V2,V3,V4,V5,V6,V7,V8,V9,V10,V11,V12,V13,V14,V15,V16,V17,V18,V19,V20,V21)</f>
        <v>0xH9821=101_0xH9822=101_0xH9823=101_0xH9824=101_0xH9825=101S0xH9821=101_0xH9841=101_0xH9861=101_0xH9881=101_0xH98A1=101S0xH9822=101_0xH9823=101_0xH9824=101_0xH9825=101_0xH9826=101S0xH9823=101_0xH9824=101_0xH9825=101_0xH9826=101_0xH9827=101S0xH9824=101_0xH9825=101_0xH9826=101_0xH9827=101_0xH9828=101S0xH9825=101_0xH9826=101_0xH9827=101_0xH9828=101_0xH9829=101S0xH9825=101_0xH9845=101_0xH9865=101_0xH9885=101_0xH98A5=101S0xH9826=101_0xH9827=101_0xH9828=101_0xH9829=101_0xH982A=101S0xH9827=101_0xH9828=101_0xH9829=101_0xH982A=101_0xH982B=101S0xH9828=101_0xH9829=101_0xH982A=101_0xH982B=101_0xH982C=101S0xH9829=101_0xH982A=101_0xH982B=101_0xH982C=101_0xH982D=101S0xH9829=101_0xH9849=101_0xH9869=101_0xH9889=101_0xH98A9=101S0xH982A=101_0xH982B=101_0xH982C=101_0xH982D=101_0xH982E=101S0xH982B=101_0xH982C=101_0xH982D=101_0xH982E=101_0xH982F=101S0xH982C=101_0xH982D=101_0xH982E=101_0xH982F=101_0xH9830=101S0xH982D=101_0xH982E=101_0xH982F=101_0xH9830=101_0xH9831=101S0xH982D=101_0xH984D=101_0xH986D=101_0xH988D=101_0xH98AD=101S0xH9831=101_0xH9851=101_0xH9871=101_0xH9891=101_0xH98B1=101S0xH9841=101_0xH9861=101_0xH9881=101_0xH98A1=101_0xH98C1=101S0xH9845=101_0xH9865=101_0xH9885=101_0xH98A5=101_0xH98C5=101S0xH9849=101_0xH9869=101_0xH9889=101_0xH98A9=101_0xH98C9=101S0xH984D=101_0xH986D=101_0xH988D=101_0xH98AD=101_0xH98CD=101S0xH9851=101_0xH9871=101_0xH9891=101_0xH98B1=101_0xH98D1=101S0xH9861=101_0xH9881=101_0xH98A1=101_0xH98C1=101_0xH98E1=101S0xH9865=101_0xH9885=101_0xH98A5=101_0xH98C5=101_0xH98E5=101S0xH9869=101_0xH9889=101_0xH98A9=101_0xH98C9=101_0xH98E9=101S0xH986D=101_0xH988D=101_0xH98AD=101_0xH98CD=101_0xH98ED=101S0xH9871=101_0xH9891=101_0xH98B1=101_0xH98D1=101_0xH98F1=101S0xH9881=101_0xH98A1=101_0xH98C1=101_0xH98E1=101_0xH9901=101S0xH9885=101_0xH98A5=101_0xH98C5=101_0xH98E5=101_0xH9905=101S0xH9889=101_0xH98A9=101_0xH98C9=101_0xH98E9=101_0xH9909=101S0xH988D=101_0xH98AD=101_0xH98CD=101_0xH98ED=101_0xH990D=101S0xH9891=101_0xH98B1=101_0xH98D1=101_0xH98F1=101_0xH9911=101S0xH98A1=101_0xH98A2=101_0xH98A3=101_0xH98A4=101_0xH98A5=101S0xH98A1=101_0xH98C1=101_0xH98E1=101_0xH9901=101_0xH9921=101S0xH98A2=101_0xH98A3=101_0xH98A4=101_0xH98A5=101_0xH98A6=101S0xH98A3=101_0xH98A4=101_0xH98A5=101_0xH98A6=101_0xH98A7=101S0xH98A4=101_0xH98A5=101_0xH98A6=101_0xH98A7=101_0xH98A8=101S0xH98A5=101_0xH98A6=101_0xH98A7=101_0xH98A8=101_0xH98A9=101S0xH98A5=101_0xH98C5=101_0xH98E5=101_0xH9905=101_0xH9925=101S0xH98A6=101_0xH98A7=101_0xH98A8=101_0xH98A9=101_0xH98AA=101S0xH98A7=101_0xH98A8=101_0xH98A9=101_0xH98AA=101_0xH98AB=101S0xH98A8=101_0xH98A9=101_0xH98AA=101_0xH98AB=101_0xH98AC=101S0xH98A9=101_0xH98AA=101_0xH98AB=101_0xH98AC=101_0xH98AD=101S0xH98A9=101_0xH98C9=101_0xH98E9=101_0xH9909=101_0xH9929=101S0xH98AA=101_0xH98AB=101_0xH98AC=101_0xH98AD=101_0xH98AE=101S0xH98AB=101_0xH98AC=101_0xH98AD=101_0xH98AE=101_0xH98AF=101S0xH98AC=101_0xH98AD=101_0xH98AE=101_0xH98AF=101_0xH98B0=101S0xH98AD=101_0xH98AE=101_0xH98AF=101_0xH98B0=101_0xH98B1=101S0xH98AD=101_0xH98CD=101_0xH98ED=101_0xH990D=101_0xH992D=101S0xH98B1=101_0xH98D1=101_0xH98F1=101_0xH9911=101_0xH9931=101S0xH98C1=101_0xH98E1=101_0xH9901=101_0xH9921=101_0xH9941=101S0xH98C5=101_0xH98E5=101_0xH9905=101_0xH9925=101_0xH9945=101S0xH98C9=101_0xH98E9=101_0xH9909=101_0xH9929=101_0xH9949=101S0xH98CD=101_0xH98ED=101_0xH990D=101_0xH992D=101_0xH994D=101S0xH98D1=101_0xH98F1=101_0xH9911=101_0xH9931=101_0xH9951=101S0xH98E1=101_0xH9901=101_0xH9921=101_0xH9941=101_0xH9961=101S0xH98E5=101_0xH9905=101_0xH9925=101_0xH9945=101_0xH9965=101S0xH98E9=101_0xH9909=101_0xH9929=101_0xH9949=101_0xH9969=101S0xH98ED=101_0xH990D=101_0xH992D=101_0xH994D=101_0xH996D=101S0xH98F1=101_0xH9911=101_0xH9931=101_0xH9951=101_0xH9971=101S0xH9901=101_0xH9921=101_0xH9941=101_0xH9961=101_0xH9981=101S0xH9905=101_0xH9925=101_0xH9945=101_0xH9965=101_0xH9985=101S0xH9909=101_0xH9929=101_0xH9949=101_0xH9969=101_0xH9989=101S0xH990D=101_0xH992D=101_0xH994D=101_0xH996D=101_0xH998D=101S0xH9911=101_0xH9931=101_0xH9951=101_0xH9971=101_0xH9991=101S0xH9921=101_0xH9922=101_0xH9923=101_0xH9924=101_0xH9925=101S0xH9921=101_0xH9941=101_0xH9961=101_0xH9981=101_0xH99A1=101S0xH9922=101_0xH9923=101_0xH9924=101_0xH9925=101_0xH9926=101S0xH9923=101_0xH9924=101_0xH9925=101_0xH9926=101_0xH9927=101S0xH9924=101_0xH9925=101_0xH9926=101_0xH9927=101_0xH9928=101S0xH9925=101_0xH9926=101_0xH9927=101_0xH9928=101_0xH9929=101S0xH9925=101_0xH9945=101_0xH9965=101_0xH9985=101_0xH99A5=101S0xH9926=101_0xH9927=101_0xH9928=101_0xH9929=101_0xH992A=101S0xH9927=101_0xH9928=101_0xH9929=101_0xH992A=101_0xH992B=101S0xH9928=101_0xH9929=101_0xH992A=101_0xH992B=101_0xH992C=101S0xH9929=101_0xH992A=101_0xH992B=101_0xH992C=101_0xH992D=101S0xH9929=101_0xH9949=101_0xH9969=101_0xH9989=101_0xH99A9=101S0xH992A=101_0xH992B=101_0xH992C=101_0xH992D=101_0xH992E=101S0xH992B=101_0xH992C=101_0xH992D=101_0xH992E=101_0xH992F=101S0xH992C=101_0xH992D=101_0xH992E=101_0xH992F=101_0xH9930=101S0xH992D=101_0xH992E=101_0xH992F=101_0xH9930=101_0xH9931=101S0xH992D=101_0xH994D=101_0xH996D=101_0xH998D=101_0xH99AD=101S0xH9931=101_0xH9951=101_0xH9971=101_0xH9991=101_0xH99B1=101S0xH99A1=101_0xH99A2=101_0xH99A3=101_0xH99A4=101_0xH99A5=101S0xH99A2=101_0xH99A3=101_0xH99A4=101_0xH99A5=101_0xH99A6=101S0xH99A3=101_0xH99A4=101_0xH99A5=101_0xH99A6=101_0xH99A7=101S0xH99A4=101_0xH99A5=101_0xH99A6=101_0xH99A7=101_0xH99A8=101S0xH99A5=101_0xH99A6=101_0xH99A7=101_0xH99A8=101_0xH99A9=101S0xH99A6=101_0xH99A7=101_0xH99A8=101_0xH99A9=101_0xH99AA=101S0xH99A7=101_0xH99A8=101_0xH99A9=101_0xH99AA=101_0xH99AB=101S0xH99A8=101_0xH99A9=101_0xH99AA=101_0xH99AB=101_0xH99AC=101S0xH99A9=101_0xH99AA=101_0xH99AB=101_0xH99AC=101_0xH99AD=101S0xH99AA=101_0xH99AB=101_0xH99AC=101_0xH99AD=101_0xH99AE=101S0xH99AB=101_0xH99AC=101_0xH99AD=101_0xH99AE=101_0xH99AF=101S0xH99AC=101_0xH99AD=101_0xH99AE=101_0xH99AF=101_0xH99B0=101S0xH99AD=101_0xH99AE=101_0xH99AF=101_0xH99B0=101_0xH99B1=101S</v>
      </c>
      <c r="W22" s="13" t="s">
        <v>58</v>
      </c>
    </row>
    <row r="23" spans="1:23" x14ac:dyDescent="0.25">
      <c r="P23" s="13" t="s">
        <v>143</v>
      </c>
      <c r="V23" s="13" t="str">
        <f>$Y$5&amp;$V$22</f>
        <v>N:0xNda19=0_P:0xMdaca=1_P:0xHdacc=0S0xH9821=101_0xH9822=101_0xH9823=101_0xH9824=101_0xH9825=101S0xH9821=101_0xH9841=101_0xH9861=101_0xH9881=101_0xH98A1=101S0xH9822=101_0xH9823=101_0xH9824=101_0xH9825=101_0xH9826=101S0xH9823=101_0xH9824=101_0xH9825=101_0xH9826=101_0xH9827=101S0xH9824=101_0xH9825=101_0xH9826=101_0xH9827=101_0xH9828=101S0xH9825=101_0xH9826=101_0xH9827=101_0xH9828=101_0xH9829=101S0xH9825=101_0xH9845=101_0xH9865=101_0xH9885=101_0xH98A5=101S0xH9826=101_0xH9827=101_0xH9828=101_0xH9829=101_0xH982A=101S0xH9827=101_0xH9828=101_0xH9829=101_0xH982A=101_0xH982B=101S0xH9828=101_0xH9829=101_0xH982A=101_0xH982B=101_0xH982C=101S0xH9829=101_0xH982A=101_0xH982B=101_0xH982C=101_0xH982D=101S0xH9829=101_0xH9849=101_0xH9869=101_0xH9889=101_0xH98A9=101S0xH982A=101_0xH982B=101_0xH982C=101_0xH982D=101_0xH982E=101S0xH982B=101_0xH982C=101_0xH982D=101_0xH982E=101_0xH982F=101S0xH982C=101_0xH982D=101_0xH982E=101_0xH982F=101_0xH9830=101S0xH982D=101_0xH982E=101_0xH982F=101_0xH9830=101_0xH9831=101S0xH982D=101_0xH984D=101_0xH986D=101_0xH988D=101_0xH98AD=101S0xH9831=101_0xH9851=101_0xH9871=101_0xH9891=101_0xH98B1=101S0xH9841=101_0xH9861=101_0xH9881=101_0xH98A1=101_0xH98C1=101S0xH9845=101_0xH9865=101_0xH9885=101_0xH98A5=101_0xH98C5=101S0xH9849=101_0xH9869=101_0xH9889=101_0xH98A9=101_0xH98C9=101S0xH984D=101_0xH986D=101_0xH988D=101_0xH98AD=101_0xH98CD=101S0xH9851=101_0xH9871=101_0xH9891=101_0xH98B1=101_0xH98D1=101S0xH9861=101_0xH9881=101_0xH98A1=101_0xH98C1=101_0xH98E1=101S0xH9865=101_0xH9885=101_0xH98A5=101_0xH98C5=101_0xH98E5=101S0xH9869=101_0xH9889=101_0xH98A9=101_0xH98C9=101_0xH98E9=101S0xH986D=101_0xH988D=101_0xH98AD=101_0xH98CD=101_0xH98ED=101S0xH9871=101_0xH9891=101_0xH98B1=101_0xH98D1=101_0xH98F1=101S0xH9881=101_0xH98A1=101_0xH98C1=101_0xH98E1=101_0xH9901=101S0xH9885=101_0xH98A5=101_0xH98C5=101_0xH98E5=101_0xH9905=101S0xH9889=101_0xH98A9=101_0xH98C9=101_0xH98E9=101_0xH9909=101S0xH988D=101_0xH98AD=101_0xH98CD=101_0xH98ED=101_0xH990D=101S0xH9891=101_0xH98B1=101_0xH98D1=101_0xH98F1=101_0xH9911=101S0xH98A1=101_0xH98A2=101_0xH98A3=101_0xH98A4=101_0xH98A5=101S0xH98A1=101_0xH98C1=101_0xH98E1=101_0xH9901=101_0xH9921=101S0xH98A2=101_0xH98A3=101_0xH98A4=101_0xH98A5=101_0xH98A6=101S0xH98A3=101_0xH98A4=101_0xH98A5=101_0xH98A6=101_0xH98A7=101S0xH98A4=101_0xH98A5=101_0xH98A6=101_0xH98A7=101_0xH98A8=101S0xH98A5=101_0xH98A6=101_0xH98A7=101_0xH98A8=101_0xH98A9=101S0xH98A5=101_0xH98C5=101_0xH98E5=101_0xH9905=101_0xH9925=101S0xH98A6=101_0xH98A7=101_0xH98A8=101_0xH98A9=101_0xH98AA=101S0xH98A7=101_0xH98A8=101_0xH98A9=101_0xH98AA=101_0xH98AB=101S0xH98A8=101_0xH98A9=101_0xH98AA=101_0xH98AB=101_0xH98AC=101S0xH98A9=101_0xH98AA=101_0xH98AB=101_0xH98AC=101_0xH98AD=101S0xH98A9=101_0xH98C9=101_0xH98E9=101_0xH9909=101_0xH9929=101S0xH98AA=101_0xH98AB=101_0xH98AC=101_0xH98AD=101_0xH98AE=101S0xH98AB=101_0xH98AC=101_0xH98AD=101_0xH98AE=101_0xH98AF=101S0xH98AC=101_0xH98AD=101_0xH98AE=101_0xH98AF=101_0xH98B0=101S0xH98AD=101_0xH98AE=101_0xH98AF=101_0xH98B0=101_0xH98B1=101S0xH98AD=101_0xH98CD=101_0xH98ED=101_0xH990D=101_0xH992D=101S0xH98B1=101_0xH98D1=101_0xH98F1=101_0xH9911=101_0xH9931=101S0xH98C1=101_0xH98E1=101_0xH9901=101_0xH9921=101_0xH9941=101S0xH98C5=101_0xH98E5=101_0xH9905=101_0xH9925=101_0xH9945=101S0xH98C9=101_0xH98E9=101_0xH9909=101_0xH9929=101_0xH9949=101S0xH98CD=101_0xH98ED=101_0xH990D=101_0xH992D=101_0xH994D=101S0xH98D1=101_0xH98F1=101_0xH9911=101_0xH9931=101_0xH9951=101S0xH98E1=101_0xH9901=101_0xH9921=101_0xH9941=101_0xH9961=101S0xH98E5=101_0xH9905=101_0xH9925=101_0xH9945=101_0xH9965=101S0xH98E9=101_0xH9909=101_0xH9929=101_0xH9949=101_0xH9969=101S0xH98ED=101_0xH990D=101_0xH992D=101_0xH994D=101_0xH996D=101S0xH98F1=101_0xH9911=101_0xH9931=101_0xH9951=101_0xH9971=101S0xH9901=101_0xH9921=101_0xH9941=101_0xH9961=101_0xH9981=101S0xH9905=101_0xH9925=101_0xH9945=101_0xH9965=101_0xH9985=101S0xH9909=101_0xH9929=101_0xH9949=101_0xH9969=101_0xH9989=101S0xH990D=101_0xH992D=101_0xH994D=101_0xH996D=101_0xH998D=101S0xH9911=101_0xH9931=101_0xH9951=101_0xH9971=101_0xH9991=101S0xH9921=101_0xH9922=101_0xH9923=101_0xH9924=101_0xH9925=101S0xH9921=101_0xH9941=101_0xH9961=101_0xH9981=101_0xH99A1=101S0xH9922=101_0xH9923=101_0xH9924=101_0xH9925=101_0xH9926=101S0xH9923=101_0xH9924=101_0xH9925=101_0xH9926=101_0xH9927=101S0xH9924=101_0xH9925=101_0xH9926=101_0xH9927=101_0xH9928=101S0xH9925=101_0xH9926=101_0xH9927=101_0xH9928=101_0xH9929=101S0xH9925=101_0xH9945=101_0xH9965=101_0xH9985=101_0xH99A5=101S0xH9926=101_0xH9927=101_0xH9928=101_0xH9929=101_0xH992A=101S0xH9927=101_0xH9928=101_0xH9929=101_0xH992A=101_0xH992B=101S0xH9928=101_0xH9929=101_0xH992A=101_0xH992B=101_0xH992C=101S0xH9929=101_0xH992A=101_0xH992B=101_0xH992C=101_0xH992D=101S0xH9929=101_0xH9949=101_0xH9969=101_0xH9989=101_0xH99A9=101S0xH992A=101_0xH992B=101_0xH992C=101_0xH992D=101_0xH992E=101S0xH992B=101_0xH992C=101_0xH992D=101_0xH992E=101_0xH992F=101S0xH992C=101_0xH992D=101_0xH992E=101_0xH992F=101_0xH9930=101S0xH992D=101_0xH992E=101_0xH992F=101_0xH9930=101_0xH9931=101S0xH992D=101_0xH994D=101_0xH996D=101_0xH998D=101_0xH99AD=101S0xH9931=101_0xH9951=101_0xH9971=101_0xH9991=101_0xH99B1=101S0xH99A1=101_0xH99A2=101_0xH99A3=101_0xH99A4=101_0xH99A5=101S0xH99A2=101_0xH99A3=101_0xH99A4=101_0xH99A5=101_0xH99A6=101S0xH99A3=101_0xH99A4=101_0xH99A5=101_0xH99A6=101_0xH99A7=101S0xH99A4=101_0xH99A5=101_0xH99A6=101_0xH99A7=101_0xH99A8=101S0xH99A5=101_0xH99A6=101_0xH99A7=101_0xH99A8=101_0xH99A9=101S0xH99A6=101_0xH99A7=101_0xH99A8=101_0xH99A9=101_0xH99AA=101S0xH99A7=101_0xH99A8=101_0xH99A9=101_0xH99AA=101_0xH99AB=101S0xH99A8=101_0xH99A9=101_0xH99AA=101_0xH99AB=101_0xH99AC=101S0xH99A9=101_0xH99AA=101_0xH99AB=101_0xH99AC=101_0xH99AD=101S0xH99AA=101_0xH99AB=101_0xH99AC=101_0xH99AD=101_0xH99AE=101S0xH99AB=101_0xH99AC=101_0xH99AD=101_0xH99AE=101_0xH99AF=101S0xH99AC=101_0xH99AD=101_0xH99AE=101_0xH99AF=101_0xH99B0=101S0xH99AD=101_0xH99AE=101_0xH99AF=101_0xH99B0=101_0xH99B1=101S</v>
      </c>
      <c r="W23" s="13" t="s">
        <v>58</v>
      </c>
    </row>
    <row r="24" spans="1:23" x14ac:dyDescent="0.25">
      <c r="P24" s="13" t="s">
        <v>144</v>
      </c>
      <c r="V24" s="13" t="str">
        <f>LEFT(V23,LEN(V23)-1)</f>
        <v>N:0xNda19=0_P:0xMdaca=1_P:0xHdacc=0S0xH9821=101_0xH9822=101_0xH9823=101_0xH9824=101_0xH9825=101S0xH9821=101_0xH9841=101_0xH9861=101_0xH9881=101_0xH98A1=101S0xH9822=101_0xH9823=101_0xH9824=101_0xH9825=101_0xH9826=101S0xH9823=101_0xH9824=101_0xH9825=101_0xH9826=101_0xH9827=101S0xH9824=101_0xH9825=101_0xH9826=101_0xH9827=101_0xH9828=101S0xH9825=101_0xH9826=101_0xH9827=101_0xH9828=101_0xH9829=101S0xH9825=101_0xH9845=101_0xH9865=101_0xH9885=101_0xH98A5=101S0xH9826=101_0xH9827=101_0xH9828=101_0xH9829=101_0xH982A=101S0xH9827=101_0xH9828=101_0xH9829=101_0xH982A=101_0xH982B=101S0xH9828=101_0xH9829=101_0xH982A=101_0xH982B=101_0xH982C=101S0xH9829=101_0xH982A=101_0xH982B=101_0xH982C=101_0xH982D=101S0xH9829=101_0xH9849=101_0xH9869=101_0xH9889=101_0xH98A9=101S0xH982A=101_0xH982B=101_0xH982C=101_0xH982D=101_0xH982E=101S0xH982B=101_0xH982C=101_0xH982D=101_0xH982E=101_0xH982F=101S0xH982C=101_0xH982D=101_0xH982E=101_0xH982F=101_0xH9830=101S0xH982D=101_0xH982E=101_0xH982F=101_0xH9830=101_0xH9831=101S0xH982D=101_0xH984D=101_0xH986D=101_0xH988D=101_0xH98AD=101S0xH9831=101_0xH9851=101_0xH9871=101_0xH9891=101_0xH98B1=101S0xH9841=101_0xH9861=101_0xH9881=101_0xH98A1=101_0xH98C1=101S0xH9845=101_0xH9865=101_0xH9885=101_0xH98A5=101_0xH98C5=101S0xH9849=101_0xH9869=101_0xH9889=101_0xH98A9=101_0xH98C9=101S0xH984D=101_0xH986D=101_0xH988D=101_0xH98AD=101_0xH98CD=101S0xH9851=101_0xH9871=101_0xH9891=101_0xH98B1=101_0xH98D1=101S0xH9861=101_0xH9881=101_0xH98A1=101_0xH98C1=101_0xH98E1=101S0xH9865=101_0xH9885=101_0xH98A5=101_0xH98C5=101_0xH98E5=101S0xH9869=101_0xH9889=101_0xH98A9=101_0xH98C9=101_0xH98E9=101S0xH986D=101_0xH988D=101_0xH98AD=101_0xH98CD=101_0xH98ED=101S0xH9871=101_0xH9891=101_0xH98B1=101_0xH98D1=101_0xH98F1=101S0xH9881=101_0xH98A1=101_0xH98C1=101_0xH98E1=101_0xH9901=101S0xH9885=101_0xH98A5=101_0xH98C5=101_0xH98E5=101_0xH9905=101S0xH9889=101_0xH98A9=101_0xH98C9=101_0xH98E9=101_0xH9909=101S0xH988D=101_0xH98AD=101_0xH98CD=101_0xH98ED=101_0xH990D=101S0xH9891=101_0xH98B1=101_0xH98D1=101_0xH98F1=101_0xH9911=101S0xH98A1=101_0xH98A2=101_0xH98A3=101_0xH98A4=101_0xH98A5=101S0xH98A1=101_0xH98C1=101_0xH98E1=101_0xH9901=101_0xH9921=101S0xH98A2=101_0xH98A3=101_0xH98A4=101_0xH98A5=101_0xH98A6=101S0xH98A3=101_0xH98A4=101_0xH98A5=101_0xH98A6=101_0xH98A7=101S0xH98A4=101_0xH98A5=101_0xH98A6=101_0xH98A7=101_0xH98A8=101S0xH98A5=101_0xH98A6=101_0xH98A7=101_0xH98A8=101_0xH98A9=101S0xH98A5=101_0xH98C5=101_0xH98E5=101_0xH9905=101_0xH9925=101S0xH98A6=101_0xH98A7=101_0xH98A8=101_0xH98A9=101_0xH98AA=101S0xH98A7=101_0xH98A8=101_0xH98A9=101_0xH98AA=101_0xH98AB=101S0xH98A8=101_0xH98A9=101_0xH98AA=101_0xH98AB=101_0xH98AC=101S0xH98A9=101_0xH98AA=101_0xH98AB=101_0xH98AC=101_0xH98AD=101S0xH98A9=101_0xH98C9=101_0xH98E9=101_0xH9909=101_0xH9929=101S0xH98AA=101_0xH98AB=101_0xH98AC=101_0xH98AD=101_0xH98AE=101S0xH98AB=101_0xH98AC=101_0xH98AD=101_0xH98AE=101_0xH98AF=101S0xH98AC=101_0xH98AD=101_0xH98AE=101_0xH98AF=101_0xH98B0=101S0xH98AD=101_0xH98AE=101_0xH98AF=101_0xH98B0=101_0xH98B1=101S0xH98AD=101_0xH98CD=101_0xH98ED=101_0xH990D=101_0xH992D=101S0xH98B1=101_0xH98D1=101_0xH98F1=101_0xH9911=101_0xH9931=101S0xH98C1=101_0xH98E1=101_0xH9901=101_0xH9921=101_0xH9941=101S0xH98C5=101_0xH98E5=101_0xH9905=101_0xH9925=101_0xH9945=101S0xH98C9=101_0xH98E9=101_0xH9909=101_0xH9929=101_0xH9949=101S0xH98CD=101_0xH98ED=101_0xH990D=101_0xH992D=101_0xH994D=101S0xH98D1=101_0xH98F1=101_0xH9911=101_0xH9931=101_0xH9951=101S0xH98E1=101_0xH9901=101_0xH9921=101_0xH9941=101_0xH9961=101S0xH98E5=101_0xH9905=101_0xH9925=101_0xH9945=101_0xH9965=101S0xH98E9=101_0xH9909=101_0xH9929=101_0xH9949=101_0xH9969=101S0xH98ED=101_0xH990D=101_0xH992D=101_0xH994D=101_0xH996D=101S0xH98F1=101_0xH9911=101_0xH9931=101_0xH9951=101_0xH9971=101S0xH9901=101_0xH9921=101_0xH9941=101_0xH9961=101_0xH9981=101S0xH9905=101_0xH9925=101_0xH9945=101_0xH9965=101_0xH9985=101S0xH9909=101_0xH9929=101_0xH9949=101_0xH9969=101_0xH9989=101S0xH990D=101_0xH992D=101_0xH994D=101_0xH996D=101_0xH998D=101S0xH9911=101_0xH9931=101_0xH9951=101_0xH9971=101_0xH9991=101S0xH9921=101_0xH9922=101_0xH9923=101_0xH9924=101_0xH9925=101S0xH9921=101_0xH9941=101_0xH9961=101_0xH9981=101_0xH99A1=101S0xH9922=101_0xH9923=101_0xH9924=101_0xH9925=101_0xH9926=101S0xH9923=101_0xH9924=101_0xH9925=101_0xH9926=101_0xH9927=101S0xH9924=101_0xH9925=101_0xH9926=101_0xH9927=101_0xH9928=101S0xH9925=101_0xH9926=101_0xH9927=101_0xH9928=101_0xH9929=101S0xH9925=101_0xH9945=101_0xH9965=101_0xH9985=101_0xH99A5=101S0xH9926=101_0xH9927=101_0xH9928=101_0xH9929=101_0xH992A=101S0xH9927=101_0xH9928=101_0xH9929=101_0xH992A=101_0xH992B=101S0xH9928=101_0xH9929=101_0xH992A=101_0xH992B=101_0xH992C=101S0xH9929=101_0xH992A=101_0xH992B=101_0xH992C=101_0xH992D=101S0xH9929=101_0xH9949=101_0xH9969=101_0xH9989=101_0xH99A9=101S0xH992A=101_0xH992B=101_0xH992C=101_0xH992D=101_0xH992E=101S0xH992B=101_0xH992C=101_0xH992D=101_0xH992E=101_0xH992F=101S0xH992C=101_0xH992D=101_0xH992E=101_0xH992F=101_0xH9930=101S0xH992D=101_0xH992E=101_0xH992F=101_0xH9930=101_0xH9931=101S0xH992D=101_0xH994D=101_0xH996D=101_0xH998D=101_0xH99AD=101S0xH9931=101_0xH9951=101_0xH9971=101_0xH9991=101_0xH99B1=101S0xH99A1=101_0xH99A2=101_0xH99A3=101_0xH99A4=101_0xH99A5=101S0xH99A2=101_0xH99A3=101_0xH99A4=101_0xH99A5=101_0xH99A6=101S0xH99A3=101_0xH99A4=101_0xH99A5=101_0xH99A6=101_0xH99A7=101S0xH99A4=101_0xH99A5=101_0xH99A6=101_0xH99A7=101_0xH99A8=101S0xH99A5=101_0xH99A6=101_0xH99A7=101_0xH99A8=101_0xH99A9=101S0xH99A6=101_0xH99A7=101_0xH99A8=101_0xH99A9=101_0xH99AA=101S0xH99A7=101_0xH99A8=101_0xH99A9=101_0xH99AA=101_0xH99AB=101S0xH99A8=101_0xH99A9=101_0xH99AA=101_0xH99AB=101_0xH99AC=101S0xH99A9=101_0xH99AA=101_0xH99AB=101_0xH99AC=101_0xH99AD=101S0xH99AA=101_0xH99AB=101_0xH99AC=101_0xH99AD=101_0xH99AE=101S0xH99AB=101_0xH99AC=101_0xH99AD=101_0xH99AE=101_0xH99AF=101S0xH99AC=101_0xH99AD=101_0xH99AE=101_0xH99AF=101_0xH99B0=101S0xH99AD=101_0xH99AE=101_0xH99AF=101_0xH99B0=101_0xH99B1=101</v>
      </c>
      <c r="W24" s="13" t="s">
        <v>58</v>
      </c>
    </row>
  </sheetData>
  <sheetProtection sheet="1" objects="1" scenarios="1"/>
  <conditionalFormatting sqref="B2:U2 B16:U21 B3:B15 T3:U15">
    <cfRule type="cellIs" dxfId="107" priority="37" operator="equal">
      <formula>0</formula>
    </cfRule>
  </conditionalFormatting>
  <conditionalFormatting sqref="P12:R13 Q14:R14">
    <cfRule type="cellIs" dxfId="106" priority="36" operator="equal">
      <formula>0</formula>
    </cfRule>
  </conditionalFormatting>
  <conditionalFormatting sqref="P8:R10">
    <cfRule type="cellIs" dxfId="105" priority="35" operator="equal">
      <formula>0</formula>
    </cfRule>
  </conditionalFormatting>
  <conditionalFormatting sqref="P4:R6">
    <cfRule type="cellIs" dxfId="104" priority="34" operator="equal">
      <formula>0</formula>
    </cfRule>
  </conditionalFormatting>
  <conditionalFormatting sqref="L4:N6">
    <cfRule type="cellIs" dxfId="103" priority="33" operator="equal">
      <formula>0</formula>
    </cfRule>
  </conditionalFormatting>
  <conditionalFormatting sqref="L8:N10">
    <cfRule type="cellIs" dxfId="102" priority="32" operator="equal">
      <formula>0</formula>
    </cfRule>
  </conditionalFormatting>
  <conditionalFormatting sqref="L12:N13">
    <cfRule type="cellIs" dxfId="101" priority="31" operator="equal">
      <formula>0</formula>
    </cfRule>
  </conditionalFormatting>
  <conditionalFormatting sqref="H12:J13">
    <cfRule type="cellIs" dxfId="100" priority="30" operator="equal">
      <formula>0</formula>
    </cfRule>
  </conditionalFormatting>
  <conditionalFormatting sqref="H8:J10">
    <cfRule type="cellIs" dxfId="99" priority="29" operator="equal">
      <formula>0</formula>
    </cfRule>
  </conditionalFormatting>
  <conditionalFormatting sqref="H4:J6">
    <cfRule type="cellIs" dxfId="98" priority="28" operator="equal">
      <formula>0</formula>
    </cfRule>
  </conditionalFormatting>
  <conditionalFormatting sqref="D4:F6">
    <cfRule type="cellIs" dxfId="97" priority="27" operator="equal">
      <formula>0</formula>
    </cfRule>
  </conditionalFormatting>
  <conditionalFormatting sqref="D8:F10">
    <cfRule type="cellIs" dxfId="96" priority="26" operator="equal">
      <formula>0</formula>
    </cfRule>
  </conditionalFormatting>
  <conditionalFormatting sqref="D12:F13">
    <cfRule type="cellIs" dxfId="95" priority="25" operator="equal">
      <formula>0</formula>
    </cfRule>
  </conditionalFormatting>
  <conditionalFormatting sqref="R15:S15">
    <cfRule type="cellIs" dxfId="94" priority="24" operator="equal">
      <formula>0</formula>
    </cfRule>
  </conditionalFormatting>
  <conditionalFormatting sqref="S14">
    <cfRule type="cellIs" dxfId="93" priority="23" operator="equal">
      <formula>0</formula>
    </cfRule>
  </conditionalFormatting>
  <conditionalFormatting sqref="R11">
    <cfRule type="cellIs" dxfId="92" priority="22" operator="equal">
      <formula>0</formula>
    </cfRule>
  </conditionalFormatting>
  <conditionalFormatting sqref="R7">
    <cfRule type="cellIs" dxfId="91" priority="21" operator="equal">
      <formula>0</formula>
    </cfRule>
  </conditionalFormatting>
  <conditionalFormatting sqref="R3">
    <cfRule type="cellIs" dxfId="90" priority="20" operator="equal">
      <formula>0</formula>
    </cfRule>
  </conditionalFormatting>
  <conditionalFormatting sqref="C14:P14">
    <cfRule type="cellIs" dxfId="89" priority="19" operator="equal">
      <formula>0</formula>
    </cfRule>
  </conditionalFormatting>
  <conditionalFormatting sqref="S13">
    <cfRule type="cellIs" dxfId="88" priority="18" operator="equal">
      <formula>0</formula>
    </cfRule>
  </conditionalFormatting>
  <conditionalFormatting sqref="S12">
    <cfRule type="cellIs" dxfId="87" priority="17" operator="equal">
      <formula>0</formula>
    </cfRule>
  </conditionalFormatting>
  <conditionalFormatting sqref="Q15">
    <cfRule type="cellIs" dxfId="86" priority="16" operator="equal">
      <formula>0</formula>
    </cfRule>
  </conditionalFormatting>
  <conditionalFormatting sqref="P15">
    <cfRule type="cellIs" dxfId="85" priority="15" operator="equal">
      <formula>0</formula>
    </cfRule>
  </conditionalFormatting>
  <conditionalFormatting sqref="O13">
    <cfRule type="cellIs" dxfId="84" priority="14" operator="equal">
      <formula>0</formula>
    </cfRule>
  </conditionalFormatting>
  <conditionalFormatting sqref="O12">
    <cfRule type="cellIs" dxfId="83" priority="13" operator="equal">
      <formula>0</formula>
    </cfRule>
  </conditionalFormatting>
  <conditionalFormatting sqref="Q11">
    <cfRule type="cellIs" dxfId="82" priority="12" operator="equal">
      <formula>0</formula>
    </cfRule>
  </conditionalFormatting>
  <conditionalFormatting sqref="P11">
    <cfRule type="cellIs" dxfId="81" priority="11" operator="equal">
      <formula>0</formula>
    </cfRule>
  </conditionalFormatting>
  <conditionalFormatting sqref="Q7">
    <cfRule type="cellIs" dxfId="80" priority="10" operator="equal">
      <formula>0</formula>
    </cfRule>
  </conditionalFormatting>
  <conditionalFormatting sqref="P7">
    <cfRule type="cellIs" dxfId="79" priority="9" operator="equal">
      <formula>0</formula>
    </cfRule>
  </conditionalFormatting>
  <conditionalFormatting sqref="Q3">
    <cfRule type="cellIs" dxfId="78" priority="8" operator="equal">
      <formula>0</formula>
    </cfRule>
  </conditionalFormatting>
  <conditionalFormatting sqref="P3">
    <cfRule type="cellIs" dxfId="77" priority="7" operator="equal">
      <formula>0</formula>
    </cfRule>
  </conditionalFormatting>
  <conditionalFormatting sqref="K12">
    <cfRule type="cellIs" dxfId="76" priority="6" operator="equal">
      <formula>0</formula>
    </cfRule>
  </conditionalFormatting>
  <conditionalFormatting sqref="K13">
    <cfRule type="cellIs" dxfId="75" priority="5" operator="equal">
      <formula>0</formula>
    </cfRule>
  </conditionalFormatting>
  <conditionalFormatting sqref="G13">
    <cfRule type="cellIs" dxfId="74" priority="4" operator="equal">
      <formula>0</formula>
    </cfRule>
  </conditionalFormatting>
  <conditionalFormatting sqref="G12">
    <cfRule type="cellIs" dxfId="73" priority="3" operator="equal">
      <formula>0</formula>
    </cfRule>
  </conditionalFormatting>
  <conditionalFormatting sqref="C12">
    <cfRule type="cellIs" dxfId="72" priority="2" operator="equal">
      <formula>0</formula>
    </cfRule>
  </conditionalFormatting>
  <conditionalFormatting sqref="C13">
    <cfRule type="cellIs" dxfId="71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Y5" sqref="Y5"/>
    </sheetView>
  </sheetViews>
  <sheetFormatPr defaultRowHeight="15" x14ac:dyDescent="0.25"/>
  <cols>
    <col min="1" max="21" width="3.28515625" style="13" customWidth="1"/>
    <col min="22" max="22" width="15.42578125" style="13" customWidth="1"/>
    <col min="23" max="23" width="2" style="13" customWidth="1"/>
    <col min="24" max="24" width="9.140625" style="13"/>
    <col min="25" max="25" width="9.5703125" style="13" customWidth="1"/>
    <col min="26" max="16384" width="9.140625" style="13"/>
  </cols>
  <sheetData>
    <row r="1" spans="1:25" ht="15" customHeight="1" x14ac:dyDescent="0.25">
      <c r="A1" s="12" t="s">
        <v>21</v>
      </c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 t="s">
        <v>57</v>
      </c>
      <c r="W1" s="13" t="s">
        <v>58</v>
      </c>
    </row>
    <row r="2" spans="1:25" ht="15" customHeight="1" x14ac:dyDescent="0.25">
      <c r="A2" s="13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3" t="str">
        <f>CONCATENATE(B2,C2,D2,E2,F2,G2,H2,I2,J2,K2,L2,M2,N2,O2,P2,Q2,R2,S2,T2,U2)</f>
        <v/>
      </c>
      <c r="W2" s="13" t="s">
        <v>58</v>
      </c>
      <c r="X2" s="13" t="s">
        <v>146</v>
      </c>
      <c r="Y2" s="16" t="str">
        <f>"0xH"&amp;'Game Hex'!Y2&amp;"=101_0xH"&amp;'Game Hex'!Y1&amp;"=101_0xH"&amp;'Game Hex'!Z2&amp;"=101_0xH"&amp;'Game Hex'!Y3&amp;"=101_0xH"&amp;'Game Hex'!X2&amp;"=101S"</f>
        <v>0xH=101_0xH=101_0xH=101_0xH=101_0xH=101S</v>
      </c>
    </row>
    <row r="3" spans="1:25" ht="15" customHeight="1" x14ac:dyDescent="0.25">
      <c r="A3" s="13">
        <v>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3" t="str">
        <f t="shared" ref="V3:V21" si="0">CONCATENATE(B3,C3,D3,E3,F3,G3,H3,I3,J3,K3,L3,M3,N3,O3,P3,Q3,R3,S3,T3,U3)</f>
        <v/>
      </c>
      <c r="W3" s="13" t="s">
        <v>58</v>
      </c>
    </row>
    <row r="4" spans="1:25" ht="15" customHeight="1" x14ac:dyDescent="0.25">
      <c r="A4" s="13">
        <v>2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3" t="str">
        <f t="shared" si="0"/>
        <v/>
      </c>
      <c r="W4" s="13" t="s">
        <v>58</v>
      </c>
    </row>
    <row r="5" spans="1:25" ht="15" customHeight="1" x14ac:dyDescent="0.25">
      <c r="A5" s="13"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3" t="str">
        <f t="shared" si="0"/>
        <v/>
      </c>
      <c r="W5" s="13" t="s">
        <v>58</v>
      </c>
      <c r="X5" s="13" t="s">
        <v>279</v>
      </c>
      <c r="Y5" s="13" t="s">
        <v>281</v>
      </c>
    </row>
    <row r="6" spans="1:25" ht="15" customHeight="1" x14ac:dyDescent="0.25">
      <c r="A6" s="13">
        <v>4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3" t="str">
        <f t="shared" si="0"/>
        <v/>
      </c>
      <c r="W6" s="13" t="s">
        <v>58</v>
      </c>
    </row>
    <row r="7" spans="1:25" ht="15" customHeight="1" x14ac:dyDescent="0.25">
      <c r="A7" s="13">
        <v>5</v>
      </c>
      <c r="B7" s="14"/>
      <c r="C7" s="14"/>
      <c r="D7" s="14"/>
      <c r="E7" s="14"/>
      <c r="F7" s="14"/>
      <c r="G7" s="16" t="str">
        <f>"0xH"&amp;'Game Hex'!G7&amp;"=101_0xH"&amp;'Game Hex'!G6&amp;"=101_0xH"&amp;'Game Hex'!H7&amp;"=101_0xH"&amp;'Game Hex'!G8&amp;"=101_0xH"&amp;'Game Hex'!F7&amp;"=101S"</f>
        <v>0xH98A5=101_0xH9885=101_0xH98A6=101_0xH98C5=101_0xH98A4=101S</v>
      </c>
      <c r="H7" s="14"/>
      <c r="I7" s="14"/>
      <c r="J7" s="14"/>
      <c r="K7" s="16" t="str">
        <f>"0xH"&amp;'Game Hex'!K7&amp;"=101_0xH"&amp;'Game Hex'!K6&amp;"=101_0xH"&amp;'Game Hex'!L7&amp;"=101_0xH"&amp;'Game Hex'!K8&amp;"=101_0xH"&amp;'Game Hex'!J7&amp;"=101S"</f>
        <v>0xH98A9=101_0xH9889=101_0xH98AA=101_0xH98C9=101_0xH98A8=101S</v>
      </c>
      <c r="L7" s="14"/>
      <c r="M7" s="14"/>
      <c r="N7" s="14"/>
      <c r="O7" s="16" t="str">
        <f>"0xH"&amp;'Game Hex'!O7&amp;"=101_0xH"&amp;'Game Hex'!O6&amp;"=101_0xH"&amp;'Game Hex'!P7&amp;"=101_0xH"&amp;'Game Hex'!O8&amp;"=101_0xH"&amp;'Game Hex'!N7&amp;"=101S"</f>
        <v>0xH98AD=101_0xH988D=101_0xH98AE=101_0xH98CD=101_0xH98AC=101S</v>
      </c>
      <c r="P7" s="14"/>
      <c r="Q7" s="14"/>
      <c r="R7" s="14"/>
      <c r="S7" s="14"/>
      <c r="T7" s="14"/>
      <c r="U7" s="14"/>
      <c r="V7" s="13" t="str">
        <f t="shared" si="0"/>
        <v>0xH98A5=101_0xH9885=101_0xH98A6=101_0xH98C5=101_0xH98A4=101S0xH98A9=101_0xH9889=101_0xH98AA=101_0xH98C9=101_0xH98A8=101S0xH98AD=101_0xH988D=101_0xH98AE=101_0xH98CD=101_0xH98AC=101S</v>
      </c>
      <c r="W7" s="13" t="s">
        <v>58</v>
      </c>
    </row>
    <row r="8" spans="1:25" ht="15" customHeight="1" x14ac:dyDescent="0.25">
      <c r="A8" s="13">
        <v>6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3" t="str">
        <f t="shared" si="0"/>
        <v/>
      </c>
      <c r="W8" s="13" t="s">
        <v>58</v>
      </c>
    </row>
    <row r="9" spans="1:25" ht="15" customHeight="1" x14ac:dyDescent="0.25">
      <c r="A9" s="13">
        <v>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3" t="str">
        <f t="shared" si="0"/>
        <v/>
      </c>
      <c r="W9" s="13" t="s">
        <v>58</v>
      </c>
    </row>
    <row r="10" spans="1:25" ht="15" customHeight="1" x14ac:dyDescent="0.25">
      <c r="A10" s="13">
        <v>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3" t="str">
        <f t="shared" si="0"/>
        <v/>
      </c>
      <c r="W10" s="13" t="s">
        <v>58</v>
      </c>
    </row>
    <row r="11" spans="1:25" ht="15" customHeight="1" x14ac:dyDescent="0.25">
      <c r="A11" s="13">
        <v>9</v>
      </c>
      <c r="B11" s="14"/>
      <c r="C11" s="14"/>
      <c r="D11" s="14"/>
      <c r="E11" s="14"/>
      <c r="F11" s="14"/>
      <c r="G11" s="16" t="str">
        <f>"0xH"&amp;'Game Hex'!G11&amp;"=101_0xH"&amp;'Game Hex'!G10&amp;"=101_0xH"&amp;'Game Hex'!H11&amp;"=101_0xH"&amp;'Game Hex'!G12&amp;"=101_0xH"&amp;'Game Hex'!F11&amp;"=101S"</f>
        <v>0xH9925=101_0xH9905=101_0xH9926=101_0xH9945=101_0xH9924=101S</v>
      </c>
      <c r="H11" s="14"/>
      <c r="I11" s="14"/>
      <c r="J11" s="14"/>
      <c r="K11" s="16" t="str">
        <f>"0xH"&amp;'Game Hex'!K11&amp;"=101_0xH"&amp;'Game Hex'!K10&amp;"=101_0xH"&amp;'Game Hex'!L11&amp;"=101_0xH"&amp;'Game Hex'!K12&amp;"=101_0xH"&amp;'Game Hex'!J11&amp;"=101S"</f>
        <v>0xH9929=101_0xH9909=101_0xH992A=101_0xH9949=101_0xH9928=101S</v>
      </c>
      <c r="L11" s="14"/>
      <c r="M11" s="14"/>
      <c r="N11" s="14"/>
      <c r="O11" s="16" t="str">
        <f>"0xH"&amp;'Game Hex'!O11&amp;"=101_0xH"&amp;'Game Hex'!O10&amp;"=101_0xH"&amp;'Game Hex'!P11&amp;"=101_0xH"&amp;'Game Hex'!O12&amp;"=101_0xH"&amp;'Game Hex'!N11&amp;"=101S"</f>
        <v>0xH992D=101_0xH990D=101_0xH992E=101_0xH994D=101_0xH992C=101S</v>
      </c>
      <c r="P11" s="14"/>
      <c r="Q11" s="14"/>
      <c r="R11" s="14"/>
      <c r="S11" s="14"/>
      <c r="T11" s="14"/>
      <c r="U11" s="14"/>
      <c r="V11" s="13" t="str">
        <f t="shared" si="0"/>
        <v>0xH9925=101_0xH9905=101_0xH9926=101_0xH9945=101_0xH9924=101S0xH9929=101_0xH9909=101_0xH992A=101_0xH9949=101_0xH9928=101S0xH992D=101_0xH990D=101_0xH992E=101_0xH994D=101_0xH992C=101S</v>
      </c>
      <c r="W11" s="13" t="s">
        <v>58</v>
      </c>
    </row>
    <row r="12" spans="1:25" ht="15" customHeight="1" x14ac:dyDescent="0.25">
      <c r="A12" s="13">
        <v>10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3" t="str">
        <f t="shared" si="0"/>
        <v/>
      </c>
      <c r="W12" s="13" t="s">
        <v>58</v>
      </c>
    </row>
    <row r="13" spans="1:25" ht="15" customHeight="1" x14ac:dyDescent="0.25">
      <c r="A13" s="13"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3" t="str">
        <f t="shared" si="0"/>
        <v/>
      </c>
      <c r="W13" s="13" t="s">
        <v>58</v>
      </c>
    </row>
    <row r="14" spans="1:25" ht="15" customHeight="1" x14ac:dyDescent="0.25">
      <c r="A14" s="13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3" t="str">
        <f t="shared" si="0"/>
        <v/>
      </c>
      <c r="W14" s="13" t="s">
        <v>58</v>
      </c>
    </row>
    <row r="15" spans="1:25" ht="15" customHeight="1" x14ac:dyDescent="0.25">
      <c r="A15" s="13">
        <v>13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3" t="str">
        <f t="shared" si="0"/>
        <v/>
      </c>
      <c r="W15" s="13" t="s">
        <v>58</v>
      </c>
    </row>
    <row r="16" spans="1:25" ht="15" customHeight="1" x14ac:dyDescent="0.25">
      <c r="A16" s="13">
        <v>14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3" t="str">
        <f t="shared" si="0"/>
        <v/>
      </c>
      <c r="W16" s="13" t="s">
        <v>58</v>
      </c>
    </row>
    <row r="17" spans="1:23" ht="15" customHeight="1" x14ac:dyDescent="0.25">
      <c r="A17" s="13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3" t="str">
        <f t="shared" si="0"/>
        <v/>
      </c>
      <c r="W17" s="13" t="s">
        <v>58</v>
      </c>
    </row>
    <row r="18" spans="1:23" ht="15" customHeight="1" x14ac:dyDescent="0.25">
      <c r="A18" s="13">
        <v>16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3" t="str">
        <f t="shared" si="0"/>
        <v/>
      </c>
      <c r="W18" s="13" t="s">
        <v>58</v>
      </c>
    </row>
    <row r="19" spans="1:23" ht="15" customHeight="1" x14ac:dyDescent="0.25">
      <c r="A19" s="13"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3" t="str">
        <f t="shared" si="0"/>
        <v/>
      </c>
      <c r="W19" s="13" t="s">
        <v>58</v>
      </c>
    </row>
    <row r="20" spans="1:23" ht="15" customHeight="1" x14ac:dyDescent="0.25">
      <c r="V20" s="13" t="str">
        <f t="shared" si="0"/>
        <v/>
      </c>
      <c r="W20" s="13" t="s">
        <v>58</v>
      </c>
    </row>
    <row r="21" spans="1:23" ht="15" customHeight="1" x14ac:dyDescent="0.25">
      <c r="V21" s="13" t="str">
        <f t="shared" si="0"/>
        <v/>
      </c>
      <c r="W21" s="13" t="s">
        <v>58</v>
      </c>
    </row>
    <row r="22" spans="1:23" x14ac:dyDescent="0.25">
      <c r="P22" s="13" t="s">
        <v>59</v>
      </c>
      <c r="V22" s="13" t="str">
        <f>CONCATENATE(V2,V3,V4,V5,V6,V7,V8,V9,V10,V11,V12,V13,V14,V15,V16,V17,V18,V19,V20,V21)</f>
        <v>0xH98A5=101_0xH9885=101_0xH98A6=101_0xH98C5=101_0xH98A4=101S0xH98A9=101_0xH9889=101_0xH98AA=101_0xH98C9=101_0xH98A8=101S0xH98AD=101_0xH988D=101_0xH98AE=101_0xH98CD=101_0xH98AC=101S0xH9925=101_0xH9905=101_0xH9926=101_0xH9945=101_0xH9924=101S0xH9929=101_0xH9909=101_0xH992A=101_0xH9949=101_0xH9928=101S0xH992D=101_0xH990D=101_0xH992E=101_0xH994D=101_0xH992C=101S</v>
      </c>
      <c r="W22" s="13" t="s">
        <v>58</v>
      </c>
    </row>
    <row r="23" spans="1:23" x14ac:dyDescent="0.25">
      <c r="P23" s="13" t="s">
        <v>143</v>
      </c>
      <c r="V23" s="13" t="str">
        <f>$Y$5&amp;$V$22</f>
        <v>N:0xNda19=0_P:0xMdaca=1_P:0xHdacc=0S0xH98A5=101_0xH9885=101_0xH98A6=101_0xH98C5=101_0xH98A4=101S0xH98A9=101_0xH9889=101_0xH98AA=101_0xH98C9=101_0xH98A8=101S0xH98AD=101_0xH988D=101_0xH98AE=101_0xH98CD=101_0xH98AC=101S0xH9925=101_0xH9905=101_0xH9926=101_0xH9945=101_0xH9924=101S0xH9929=101_0xH9909=101_0xH992A=101_0xH9949=101_0xH9928=101S0xH992D=101_0xH990D=101_0xH992E=101_0xH994D=101_0xH992C=101S</v>
      </c>
      <c r="W23" s="13" t="s">
        <v>58</v>
      </c>
    </row>
    <row r="24" spans="1:23" x14ac:dyDescent="0.25">
      <c r="P24" s="13" t="s">
        <v>144</v>
      </c>
      <c r="V24" s="13" t="str">
        <f>LEFT(V23,LEN(V23)-1)</f>
        <v>N:0xNda19=0_P:0xMdaca=1_P:0xHdacc=0S0xH98A5=101_0xH9885=101_0xH98A6=101_0xH98C5=101_0xH98A4=101S0xH98A9=101_0xH9889=101_0xH98AA=101_0xH98C9=101_0xH98A8=101S0xH98AD=101_0xH988D=101_0xH98AE=101_0xH98CD=101_0xH98AC=101S0xH9925=101_0xH9905=101_0xH9926=101_0xH9945=101_0xH9924=101S0xH9929=101_0xH9909=101_0xH992A=101_0xH9949=101_0xH9928=101S0xH992D=101_0xH990D=101_0xH992E=101_0xH994D=101_0xH992C=101</v>
      </c>
      <c r="W24" s="13" t="s">
        <v>58</v>
      </c>
    </row>
  </sheetData>
  <sheetProtection sheet="1" objects="1" scenarios="1"/>
  <conditionalFormatting sqref="B2:U2 B18:U19 G8:G10 B7:B17 K8:K10 O8:Q10 Q16:U17 T7:U15">
    <cfRule type="cellIs" dxfId="70" priority="43" operator="equal">
      <formula>0</formula>
    </cfRule>
  </conditionalFormatting>
  <conditionalFormatting sqref="P13:R13 Q14:R14 P12:Q12">
    <cfRule type="cellIs" dxfId="69" priority="42" operator="equal">
      <formula>0</formula>
    </cfRule>
  </conditionalFormatting>
  <conditionalFormatting sqref="P8:Q10">
    <cfRule type="cellIs" dxfId="68" priority="41" operator="equal">
      <formula>0</formula>
    </cfRule>
  </conditionalFormatting>
  <conditionalFormatting sqref="R15:S15">
    <cfRule type="cellIs" dxfId="67" priority="30" operator="equal">
      <formula>0</formula>
    </cfRule>
  </conditionalFormatting>
  <conditionalFormatting sqref="S14">
    <cfRule type="cellIs" dxfId="66" priority="29" operator="equal">
      <formula>0</formula>
    </cfRule>
  </conditionalFormatting>
  <conditionalFormatting sqref="G14 K14 O14:P14">
    <cfRule type="cellIs" dxfId="65" priority="25" operator="equal">
      <formula>0</formula>
    </cfRule>
  </conditionalFormatting>
  <conditionalFormatting sqref="S13">
    <cfRule type="cellIs" dxfId="64" priority="24" operator="equal">
      <formula>0</formula>
    </cfRule>
  </conditionalFormatting>
  <conditionalFormatting sqref="Q15">
    <cfRule type="cellIs" dxfId="63" priority="22" operator="equal">
      <formula>0</formula>
    </cfRule>
  </conditionalFormatting>
  <conditionalFormatting sqref="O13">
    <cfRule type="cellIs" dxfId="62" priority="20" operator="equal">
      <formula>0</formula>
    </cfRule>
  </conditionalFormatting>
  <conditionalFormatting sqref="O12">
    <cfRule type="cellIs" dxfId="61" priority="19" operator="equal">
      <formula>0</formula>
    </cfRule>
  </conditionalFormatting>
  <conditionalFormatting sqref="Q11">
    <cfRule type="cellIs" dxfId="60" priority="18" operator="equal">
      <formula>0</formula>
    </cfRule>
  </conditionalFormatting>
  <conditionalFormatting sqref="P11">
    <cfRule type="cellIs" dxfId="59" priority="17" operator="equal">
      <formula>0</formula>
    </cfRule>
  </conditionalFormatting>
  <conditionalFormatting sqref="Q7">
    <cfRule type="cellIs" dxfId="58" priority="16" operator="equal">
      <formula>0</formula>
    </cfRule>
  </conditionalFormatting>
  <conditionalFormatting sqref="P7">
    <cfRule type="cellIs" dxfId="57" priority="15" operator="equal">
      <formula>0</formula>
    </cfRule>
  </conditionalFormatting>
  <conditionalFormatting sqref="K12">
    <cfRule type="cellIs" dxfId="56" priority="12" operator="equal">
      <formula>0</formula>
    </cfRule>
  </conditionalFormatting>
  <conditionalFormatting sqref="K13">
    <cfRule type="cellIs" dxfId="55" priority="11" operator="equal">
      <formula>0</formula>
    </cfRule>
  </conditionalFormatting>
  <conditionalFormatting sqref="G13">
    <cfRule type="cellIs" dxfId="54" priority="10" operator="equal">
      <formula>0</formula>
    </cfRule>
  </conditionalFormatting>
  <conditionalFormatting sqref="G12">
    <cfRule type="cellIs" dxfId="53" priority="9" operator="equal">
      <formula>0</formula>
    </cfRule>
  </conditionalFormatting>
  <conditionalFormatting sqref="B3:U5 B6 G6 K6 O6:Q6 T6:U6">
    <cfRule type="cellIs" dxfId="52" priority="6" operator="equal">
      <formula>0</formula>
    </cfRule>
  </conditionalFormatting>
  <conditionalFormatting sqref="C6:F14 C15:E17">
    <cfRule type="cellIs" dxfId="51" priority="5" operator="equal">
      <formula>0</formula>
    </cfRule>
  </conditionalFormatting>
  <conditionalFormatting sqref="H6:J14">
    <cfRule type="cellIs" dxfId="50" priority="4" operator="equal">
      <formula>0</formula>
    </cfRule>
  </conditionalFormatting>
  <conditionalFormatting sqref="L6:N14">
    <cfRule type="cellIs" dxfId="49" priority="3" operator="equal">
      <formula>0</formula>
    </cfRule>
  </conditionalFormatting>
  <conditionalFormatting sqref="F15:P17">
    <cfRule type="cellIs" dxfId="48" priority="2" operator="equal">
      <formula>0</formula>
    </cfRule>
  </conditionalFormatting>
  <conditionalFormatting sqref="R6:S12">
    <cfRule type="cellIs" dxfId="47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Y5" sqref="Y5"/>
    </sheetView>
  </sheetViews>
  <sheetFormatPr defaultRowHeight="15" x14ac:dyDescent="0.25"/>
  <cols>
    <col min="1" max="21" width="3.28515625" style="13" customWidth="1"/>
    <col min="22" max="22" width="15.42578125" style="13" customWidth="1"/>
    <col min="23" max="23" width="2" style="13" customWidth="1"/>
    <col min="24" max="24" width="9.140625" style="13"/>
    <col min="25" max="25" width="9.5703125" style="13" customWidth="1"/>
    <col min="26" max="16384" width="9.140625" style="13"/>
  </cols>
  <sheetData>
    <row r="1" spans="1:25" ht="15" customHeight="1" x14ac:dyDescent="0.25">
      <c r="A1" s="12" t="s">
        <v>21</v>
      </c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 t="s">
        <v>57</v>
      </c>
      <c r="W1" s="13" t="s">
        <v>58</v>
      </c>
      <c r="X1" s="13" t="s">
        <v>140</v>
      </c>
      <c r="Y1" s="15" t="str">
        <f>"0xH"&amp;'Game Hex'!Y1&amp;"=101_0xH"&amp;'Game Hex'!Z1&amp;"=101_0xH"&amp;'Game Hex'!AA1&amp;"=101_0xH"&amp;'Game Hex'!AB1&amp;"=101_0xH"&amp;'Game Hex'!AC1&amp;"=101_0xH"&amp;'Game Hex'!AD1&amp;"=101_0xH"&amp;'Game Hex'!AE1&amp;"=101S0xH"&amp;'Game Hex'!Y1&amp;"=101_0xH"&amp;'Game Hex'!Y2&amp;"=101_0xH"&amp;'Game Hex'!Y3&amp;"=101_0xH"&amp;'Game Hex'!Y4&amp;"=101_0xH"&amp;'Game Hex'!Y5&amp;"=101_0xH"&amp;'Game Hex'!Y6&amp;"=101_0xH"&amp;'Game Hex'!Y7&amp;"=101S"</f>
        <v>0xH=101_0xH=101_0xH=101_0xH=101_0xH=101_0xH=101_0xH=101S0xH=101_0xH=101_0xH=101_0xH=101_0xH=101_0xH=101_0xH=101S</v>
      </c>
    </row>
    <row r="2" spans="1:25" ht="15" customHeight="1" x14ac:dyDescent="0.25">
      <c r="A2" s="13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3" t="str">
        <f>CONCATENATE(B2,C2,D2,E2,F2,G2,H2,I2,J2,K2,L2,M2,N2,O2,P2,Q2,R2,S2,T2,U2)</f>
        <v/>
      </c>
      <c r="W2" s="13" t="s">
        <v>58</v>
      </c>
      <c r="X2" s="13" t="s">
        <v>141</v>
      </c>
      <c r="Y2" s="16" t="str">
        <f>"0xH"&amp;'Game Hex'!Y2&amp;"=101_0xH"&amp;'Game Hex'!Z2&amp;"=101_0xH"&amp;'Game Hex'!AA2&amp;"=101_0xH"&amp;'Game Hex'!AB2&amp;"=101_0xH"&amp;'Game Hex'!AC2&amp;"=101_0xH"&amp;'Game Hex'!AD2&amp;"=101_0xH"&amp;'Game Hex'!AE2&amp;"=101S"</f>
        <v>0xH=101_0xH=101_0xH=101_0xH=101_0xH=101_0xH=101_0xH=101S</v>
      </c>
    </row>
    <row r="3" spans="1:25" ht="15" customHeight="1" x14ac:dyDescent="0.25">
      <c r="A3" s="13">
        <v>1</v>
      </c>
      <c r="B3" s="14"/>
      <c r="C3" s="15" t="str">
        <f>"0xH"&amp;'Game Hex'!C3&amp;"=101_0xH"&amp;'Game Hex'!D3&amp;"=101_0xH"&amp;'Game Hex'!E3&amp;"=101_0xH"&amp;'Game Hex'!F3&amp;"=101_0xH"&amp;'Game Hex'!G3&amp;"=101_0xH"&amp;'Game Hex'!H3&amp;"=101_0xH"&amp;'Game Hex'!I3&amp;"=101S0xH"&amp;'Game Hex'!C3&amp;"=101_0xH"&amp;'Game Hex'!C4&amp;"=101_0xH"&amp;'Game Hex'!C5&amp;"=101_0xH"&amp;'Game Hex'!C6&amp;"=101_0xH"&amp;'Game Hex'!C7&amp;"=101_0xH"&amp;'Game Hex'!C8&amp;"=101_0xH"&amp;'Game Hex'!C9&amp;"=101S"</f>
        <v>0xH9821=101_0xH9822=101_0xH9823=101_0xH9824=101_0xH9825=101_0xH9826=101_0xH9827=101S0xH9821=101_0xH9841=101_0xH9861=101_0xH9881=101_0xH98A1=101_0xH98C1=101_0xH98E1=101S</v>
      </c>
      <c r="D3" s="16" t="str">
        <f>"0xH"&amp;'Game Hex'!D3&amp;"=101_0xH"&amp;'Game Hex'!E3&amp;"=101_0xH"&amp;'Game Hex'!F3&amp;"=101_0xH"&amp;'Game Hex'!G3&amp;"=101_0xH"&amp;'Game Hex'!H3&amp;"=101_0xH"&amp;'Game Hex'!I3&amp;"=101_0xH"&amp;'Game Hex'!J3&amp;"=101S"</f>
        <v>0xH9822=101_0xH9823=101_0xH9824=101_0xH9825=101_0xH9826=101_0xH9827=101_0xH9828=101S</v>
      </c>
      <c r="E3" s="16" t="str">
        <f>"0xH"&amp;'Game Hex'!E3&amp;"=101_0xH"&amp;'Game Hex'!F3&amp;"=101_0xH"&amp;'Game Hex'!G3&amp;"=101_0xH"&amp;'Game Hex'!H3&amp;"=101_0xH"&amp;'Game Hex'!I3&amp;"=101_0xH"&amp;'Game Hex'!J3&amp;"=101_0xH"&amp;'Game Hex'!K3&amp;"=101S"</f>
        <v>0xH9823=101_0xH9824=101_0xH9825=101_0xH9826=101_0xH9827=101_0xH9828=101_0xH9829=101S</v>
      </c>
      <c r="F3" s="16" t="str">
        <f>"0xH"&amp;'Game Hex'!F3&amp;"=101_0xH"&amp;'Game Hex'!G3&amp;"=101_0xH"&amp;'Game Hex'!H3&amp;"=101_0xH"&amp;'Game Hex'!I3&amp;"=101_0xH"&amp;'Game Hex'!J3&amp;"=101_0xH"&amp;'Game Hex'!K3&amp;"=101_0xH"&amp;'Game Hex'!L3&amp;"=101S"</f>
        <v>0xH9824=101_0xH9825=101_0xH9826=101_0xH9827=101_0xH9828=101_0xH9829=101_0xH982A=101S</v>
      </c>
      <c r="G3" s="15" t="str">
        <f>"0xH"&amp;'Game Hex'!G3&amp;"=101_0xH"&amp;'Game Hex'!H3&amp;"=101_0xH"&amp;'Game Hex'!I3&amp;"=101_0xH"&amp;'Game Hex'!J3&amp;"=101_0xH"&amp;'Game Hex'!K3&amp;"=101_0xH"&amp;'Game Hex'!L3&amp;"=101_0xH"&amp;'Game Hex'!M3&amp;"=101S0xH"&amp;'Game Hex'!G3&amp;"=101_0xH"&amp;'Game Hex'!G4&amp;"=101_0xH"&amp;'Game Hex'!G5&amp;"=101_0xH"&amp;'Game Hex'!G6&amp;"=101_0xH"&amp;'Game Hex'!G7&amp;"=101_0xH"&amp;'Game Hex'!G8&amp;"=101_0xH"&amp;'Game Hex'!G9&amp;"=101S"</f>
        <v>0xH9825=101_0xH9826=101_0xH9827=101_0xH9828=101_0xH9829=101_0xH982A=101_0xH982B=101S0xH9825=101_0xH9845=101_0xH9865=101_0xH9885=101_0xH98A5=101_0xH98C5=101_0xH98E5=101S</v>
      </c>
      <c r="H3" s="16" t="str">
        <f>"0xH"&amp;'Game Hex'!H3&amp;"=101_0xH"&amp;'Game Hex'!I3&amp;"=101_0xH"&amp;'Game Hex'!J3&amp;"=101_0xH"&amp;'Game Hex'!K3&amp;"=101_0xH"&amp;'Game Hex'!L3&amp;"=101_0xH"&amp;'Game Hex'!M3&amp;"=101_0xH"&amp;'Game Hex'!N3&amp;"=101S"</f>
        <v>0xH9826=101_0xH9827=101_0xH9828=101_0xH9829=101_0xH982A=101_0xH982B=101_0xH982C=101S</v>
      </c>
      <c r="I3" s="16" t="str">
        <f>"0xH"&amp;'Game Hex'!I3&amp;"=101_0xH"&amp;'Game Hex'!J3&amp;"=101_0xH"&amp;'Game Hex'!K3&amp;"=101_0xH"&amp;'Game Hex'!L3&amp;"=101_0xH"&amp;'Game Hex'!M3&amp;"=101_0xH"&amp;'Game Hex'!N3&amp;"=101_0xH"&amp;'Game Hex'!O3&amp;"=101S"</f>
        <v>0xH9827=101_0xH9828=101_0xH9829=101_0xH982A=101_0xH982B=101_0xH982C=101_0xH982D=101S</v>
      </c>
      <c r="J3" s="16" t="str">
        <f>"0xH"&amp;'Game Hex'!J3&amp;"=101_0xH"&amp;'Game Hex'!K3&amp;"=101_0xH"&amp;'Game Hex'!L3&amp;"=101_0xH"&amp;'Game Hex'!M3&amp;"=101_0xH"&amp;'Game Hex'!N3&amp;"=101_0xH"&amp;'Game Hex'!O3&amp;"=101_0xH"&amp;'Game Hex'!P3&amp;"=101S"</f>
        <v>0xH9828=101_0xH9829=101_0xH982A=101_0xH982B=101_0xH982C=101_0xH982D=101_0xH982E=101S</v>
      </c>
      <c r="K3" s="15" t="str">
        <f>"0xH"&amp;'Game Hex'!K3&amp;"=101_0xH"&amp;'Game Hex'!L3&amp;"=101_0xH"&amp;'Game Hex'!M3&amp;"=101_0xH"&amp;'Game Hex'!N3&amp;"=101_0xH"&amp;'Game Hex'!O3&amp;"=101_0xH"&amp;'Game Hex'!P3&amp;"=101_0xH"&amp;'Game Hex'!Q3&amp;"=101S0xH"&amp;'Game Hex'!K3&amp;"=101_0xH"&amp;'Game Hex'!K4&amp;"=101_0xH"&amp;'Game Hex'!K5&amp;"=101_0xH"&amp;'Game Hex'!K6&amp;"=101_0xH"&amp;'Game Hex'!K7&amp;"=101_0xH"&amp;'Game Hex'!K8&amp;"=101_0xH"&amp;'Game Hex'!K9&amp;"=101S"</f>
        <v>0xH9829=101_0xH982A=101_0xH982B=101_0xH982C=101_0xH982D=101_0xH982E=101_0xH982F=101S0xH9829=101_0xH9849=101_0xH9869=101_0xH9889=101_0xH98A9=101_0xH98C9=101_0xH98E9=101S</v>
      </c>
      <c r="L3" s="16" t="str">
        <f>"0xH"&amp;'Game Hex'!L3&amp;"=101_0xH"&amp;'Game Hex'!M3&amp;"=101_0xH"&amp;'Game Hex'!N3&amp;"=101_0xH"&amp;'Game Hex'!O3&amp;"=101_0xH"&amp;'Game Hex'!P3&amp;"=101_0xH"&amp;'Game Hex'!Q3&amp;"=101_0xH"&amp;'Game Hex'!R3&amp;"=101S"</f>
        <v>0xH982A=101_0xH982B=101_0xH982C=101_0xH982D=101_0xH982E=101_0xH982F=101_0xH9830=101S</v>
      </c>
      <c r="M3" s="16" t="str">
        <f>"0xH"&amp;'Game Hex'!M3&amp;"=101_0xH"&amp;'Game Hex'!N3&amp;"=101_0xH"&amp;'Game Hex'!O3&amp;"=101_0xH"&amp;'Game Hex'!P3&amp;"=101_0xH"&amp;'Game Hex'!Q3&amp;"=101_0xH"&amp;'Game Hex'!R3&amp;"=101_0xH"&amp;'Game Hex'!S3&amp;"=101S"</f>
        <v>0xH982B=101_0xH982C=101_0xH982D=101_0xH982E=101_0xH982F=101_0xH9830=101_0xH9831=101S</v>
      </c>
      <c r="N3" s="14"/>
      <c r="O3" s="17" t="str">
        <f>"0xH"&amp;'Game Hex'!O3&amp;"=101_0xH"&amp;'Game Hex'!O4&amp;"=101_0xH"&amp;'Game Hex'!O5&amp;"=101_0xH"&amp;'Game Hex'!O6&amp;"=101_0xH"&amp;'Game Hex'!O7&amp;"=101_0xH"&amp;'Game Hex'!O8&amp;"=101_0xH"&amp;'Game Hex'!O9&amp;"=101S"</f>
        <v>0xH982D=101_0xH984D=101_0xH986D=101_0xH988D=101_0xH98AD=101_0xH98CD=101_0xH98ED=101S</v>
      </c>
      <c r="P3" s="14"/>
      <c r="Q3" s="14"/>
      <c r="R3" s="14"/>
      <c r="S3" s="17" t="str">
        <f>"0xH"&amp;'Game Hex'!S3&amp;"=101_0xH"&amp;'Game Hex'!S4&amp;"=101_0xH"&amp;'Game Hex'!S5&amp;"=101_0xH"&amp;'Game Hex'!S6&amp;"=101_0xH"&amp;'Game Hex'!S7&amp;"=101_0xH"&amp;'Game Hex'!S8&amp;"=101_0xH"&amp;'Game Hex'!S9&amp;"=101S"</f>
        <v>0xH9831=101_0xH9851=101_0xH9871=101_0xH9891=101_0xH98B1=101_0xH98D1=101_0xH98F1=101S</v>
      </c>
      <c r="T3" s="14"/>
      <c r="U3" s="14"/>
      <c r="V3" s="13" t="str">
        <f t="shared" ref="V3:V21" si="0">CONCATENATE(B3,C3,D3,E3,F3,G3,H3,I3,J3,K3,L3,M3,N3,O3,P3,Q3,R3,S3,T3,U3)</f>
        <v>0xH9821=101_0xH9822=101_0xH9823=101_0xH9824=101_0xH9825=101_0xH9826=101_0xH9827=101S0xH9821=101_0xH9841=101_0xH9861=101_0xH9881=101_0xH98A1=101_0xH98C1=101_0xH98E1=101S0xH9822=101_0xH9823=101_0xH9824=101_0xH9825=101_0xH9826=101_0xH9827=101_0xH9828=101S0xH9823=101_0xH9824=101_0xH9825=101_0xH9826=101_0xH9827=101_0xH9828=101_0xH9829=101S0xH9824=101_0xH9825=101_0xH9826=101_0xH9827=101_0xH9828=101_0xH9829=101_0xH982A=101S0xH9825=101_0xH9826=101_0xH9827=101_0xH9828=101_0xH9829=101_0xH982A=101_0xH982B=101S0xH9825=101_0xH9845=101_0xH9865=101_0xH9885=101_0xH98A5=101_0xH98C5=101_0xH98E5=101S0xH9826=101_0xH9827=101_0xH9828=101_0xH9829=101_0xH982A=101_0xH982B=101_0xH982C=101S0xH9827=101_0xH9828=101_0xH9829=101_0xH982A=101_0xH982B=101_0xH982C=101_0xH982D=101S0xH9828=101_0xH9829=101_0xH982A=101_0xH982B=101_0xH982C=101_0xH982D=101_0xH982E=101S0xH9829=101_0xH982A=101_0xH982B=101_0xH982C=101_0xH982D=101_0xH982E=101_0xH982F=101S0xH9829=101_0xH9849=101_0xH9869=101_0xH9889=101_0xH98A9=101_0xH98C9=101_0xH98E9=101S0xH982A=101_0xH982B=101_0xH982C=101_0xH982D=101_0xH982E=101_0xH982F=101_0xH9830=101S0xH982B=101_0xH982C=101_0xH982D=101_0xH982E=101_0xH982F=101_0xH9830=101_0xH9831=101S0xH982D=101_0xH984D=101_0xH986D=101_0xH988D=101_0xH98AD=101_0xH98CD=101_0xH98ED=101S0xH9831=101_0xH9851=101_0xH9871=101_0xH9891=101_0xH98B1=101_0xH98D1=101_0xH98F1=101S</v>
      </c>
      <c r="W3" s="13" t="s">
        <v>58</v>
      </c>
      <c r="X3" s="13" t="s">
        <v>142</v>
      </c>
      <c r="Y3" s="17" t="str">
        <f>"0xH"&amp;'Game Hex'!Y3&amp;"=101_0xH"&amp;'Game Hex'!Y4&amp;"=101_0xH"&amp;'Game Hex'!Y5&amp;"=101_0xH"&amp;'Game Hex'!Y6&amp;"=101_0xH"&amp;'Game Hex'!Y7&amp;"=101_0xH"&amp;'Game Hex'!Y8&amp;"=101_0xH"&amp;'Game Hex'!Y9&amp;"=101S"</f>
        <v>0xH=101_0xH=101_0xH=101_0xH=101_0xH=101_0xH=101_0xH=101S</v>
      </c>
    </row>
    <row r="4" spans="1:25" ht="15" customHeight="1" x14ac:dyDescent="0.25">
      <c r="A4" s="13">
        <v>2</v>
      </c>
      <c r="B4" s="14"/>
      <c r="C4" s="17" t="str">
        <f>"0xH"&amp;'Game Hex'!C4&amp;"=101_0xH"&amp;'Game Hex'!C5&amp;"=101_0xH"&amp;'Game Hex'!C6&amp;"=101_0xH"&amp;'Game Hex'!C7&amp;"=101_0xH"&amp;'Game Hex'!C8&amp;"=101_0xH"&amp;'Game Hex'!C9&amp;"=101_0xH"&amp;'Game Hex'!C10&amp;"=101S"</f>
        <v>0xH9841=101_0xH9861=101_0xH9881=101_0xH98A1=101_0xH98C1=101_0xH98E1=101_0xH9901=101S</v>
      </c>
      <c r="D4" s="14"/>
      <c r="E4" s="14"/>
      <c r="F4" s="14"/>
      <c r="G4" s="17" t="str">
        <f>"0xH"&amp;'Game Hex'!G4&amp;"=101_0xH"&amp;'Game Hex'!G5&amp;"=101_0xH"&amp;'Game Hex'!G6&amp;"=101_0xH"&amp;'Game Hex'!G7&amp;"=101_0xH"&amp;'Game Hex'!G8&amp;"=101_0xH"&amp;'Game Hex'!G9&amp;"=101_0xH"&amp;'Game Hex'!G10&amp;"=101S"</f>
        <v>0xH9845=101_0xH9865=101_0xH9885=101_0xH98A5=101_0xH98C5=101_0xH98E5=101_0xH9905=101S</v>
      </c>
      <c r="H4" s="14"/>
      <c r="I4" s="14"/>
      <c r="J4" s="14"/>
      <c r="K4" s="17" t="str">
        <f>"0xH"&amp;'Game Hex'!K4&amp;"=101_0xH"&amp;'Game Hex'!K5&amp;"=101_0xH"&amp;'Game Hex'!K6&amp;"=101_0xH"&amp;'Game Hex'!K7&amp;"=101_0xH"&amp;'Game Hex'!K8&amp;"=101_0xH"&amp;'Game Hex'!K9&amp;"=101_0xH"&amp;'Game Hex'!K10&amp;"=101S"</f>
        <v>0xH9849=101_0xH9869=101_0xH9889=101_0xH98A9=101_0xH98C9=101_0xH98E9=101_0xH9909=101S</v>
      </c>
      <c r="L4" s="14"/>
      <c r="M4" s="14"/>
      <c r="N4" s="14"/>
      <c r="O4" s="17" t="str">
        <f>"0xH"&amp;'Game Hex'!O4&amp;"=101_0xH"&amp;'Game Hex'!O5&amp;"=101_0xH"&amp;'Game Hex'!O6&amp;"=101_0xH"&amp;'Game Hex'!O7&amp;"=101_0xH"&amp;'Game Hex'!O8&amp;"=101_0xH"&amp;'Game Hex'!O9&amp;"=101_0xH"&amp;'Game Hex'!O10&amp;"=101S"</f>
        <v>0xH984D=101_0xH986D=101_0xH988D=101_0xH98AD=101_0xH98CD=101_0xH98ED=101_0xH990D=101S</v>
      </c>
      <c r="P4" s="14"/>
      <c r="Q4" s="14"/>
      <c r="R4" s="14"/>
      <c r="S4" s="17" t="str">
        <f>"0xH"&amp;'Game Hex'!S4&amp;"=101_0xH"&amp;'Game Hex'!S5&amp;"=101_0xH"&amp;'Game Hex'!S6&amp;"=101_0xH"&amp;'Game Hex'!S7&amp;"=101_0xH"&amp;'Game Hex'!S8&amp;"=101_0xH"&amp;'Game Hex'!S9&amp;"=101_0xH"&amp;'Game Hex'!S10&amp;"=101S"</f>
        <v>0xH9851=101_0xH9871=101_0xH9891=101_0xH98B1=101_0xH98D1=101_0xH98F1=101_0xH9911=101S</v>
      </c>
      <c r="T4" s="14"/>
      <c r="U4" s="14"/>
      <c r="V4" s="13" t="str">
        <f t="shared" si="0"/>
        <v>0xH9841=101_0xH9861=101_0xH9881=101_0xH98A1=101_0xH98C1=101_0xH98E1=101_0xH9901=101S0xH9845=101_0xH9865=101_0xH9885=101_0xH98A5=101_0xH98C5=101_0xH98E5=101_0xH9905=101S0xH9849=101_0xH9869=101_0xH9889=101_0xH98A9=101_0xH98C9=101_0xH98E9=101_0xH9909=101S0xH984D=101_0xH986D=101_0xH988D=101_0xH98AD=101_0xH98CD=101_0xH98ED=101_0xH990D=101S0xH9851=101_0xH9871=101_0xH9891=101_0xH98B1=101_0xH98D1=101_0xH98F1=101_0xH9911=101S</v>
      </c>
      <c r="W4" s="13" t="s">
        <v>58</v>
      </c>
    </row>
    <row r="5" spans="1:25" ht="15" customHeight="1" x14ac:dyDescent="0.25">
      <c r="A5" s="13">
        <v>3</v>
      </c>
      <c r="B5" s="14"/>
      <c r="C5" s="17" t="str">
        <f>"0xH"&amp;'Game Hex'!C5&amp;"=101_0xH"&amp;'Game Hex'!C6&amp;"=101_0xH"&amp;'Game Hex'!C7&amp;"=101_0xH"&amp;'Game Hex'!C8&amp;"=101_0xH"&amp;'Game Hex'!C9&amp;"=101_0xH"&amp;'Game Hex'!C10&amp;"=101_0xH"&amp;'Game Hex'!C11&amp;"=101S"</f>
        <v>0xH9861=101_0xH9881=101_0xH98A1=101_0xH98C1=101_0xH98E1=101_0xH9901=101_0xH9921=101S</v>
      </c>
      <c r="D5" s="14"/>
      <c r="E5" s="14"/>
      <c r="F5" s="14"/>
      <c r="G5" s="17" t="str">
        <f>"0xH"&amp;'Game Hex'!G5&amp;"=101_0xH"&amp;'Game Hex'!G6&amp;"=101_0xH"&amp;'Game Hex'!G7&amp;"=101_0xH"&amp;'Game Hex'!G8&amp;"=101_0xH"&amp;'Game Hex'!G9&amp;"=101_0xH"&amp;'Game Hex'!G10&amp;"=101_0xH"&amp;'Game Hex'!G11&amp;"=101S"</f>
        <v>0xH9865=101_0xH9885=101_0xH98A5=101_0xH98C5=101_0xH98E5=101_0xH9905=101_0xH9925=101S</v>
      </c>
      <c r="H5" s="14"/>
      <c r="I5" s="14"/>
      <c r="J5" s="14"/>
      <c r="K5" s="17" t="str">
        <f>"0xH"&amp;'Game Hex'!K5&amp;"=101_0xH"&amp;'Game Hex'!K6&amp;"=101_0xH"&amp;'Game Hex'!K7&amp;"=101_0xH"&amp;'Game Hex'!K8&amp;"=101_0xH"&amp;'Game Hex'!K9&amp;"=101_0xH"&amp;'Game Hex'!K10&amp;"=101_0xH"&amp;'Game Hex'!K11&amp;"=101S"</f>
        <v>0xH9869=101_0xH9889=101_0xH98A9=101_0xH98C9=101_0xH98E9=101_0xH9909=101_0xH9929=101S</v>
      </c>
      <c r="L5" s="14"/>
      <c r="M5" s="14"/>
      <c r="N5" s="14"/>
      <c r="O5" s="17" t="str">
        <f>"0xH"&amp;'Game Hex'!O5&amp;"=101_0xH"&amp;'Game Hex'!O6&amp;"=101_0xH"&amp;'Game Hex'!O7&amp;"=101_0xH"&amp;'Game Hex'!O8&amp;"=101_0xH"&amp;'Game Hex'!O9&amp;"=101_0xH"&amp;'Game Hex'!O10&amp;"=101_0xH"&amp;'Game Hex'!O11&amp;"=101S"</f>
        <v>0xH986D=101_0xH988D=101_0xH98AD=101_0xH98CD=101_0xH98ED=101_0xH990D=101_0xH992D=101S</v>
      </c>
      <c r="P5" s="14"/>
      <c r="Q5" s="14"/>
      <c r="R5" s="14"/>
      <c r="S5" s="17" t="str">
        <f>"0xH"&amp;'Game Hex'!S5&amp;"=101_0xH"&amp;'Game Hex'!S6&amp;"=101_0xH"&amp;'Game Hex'!S7&amp;"=101_0xH"&amp;'Game Hex'!S8&amp;"=101_0xH"&amp;'Game Hex'!S9&amp;"=101_0xH"&amp;'Game Hex'!S10&amp;"=101_0xH"&amp;'Game Hex'!S11&amp;"=101S"</f>
        <v>0xH9871=101_0xH9891=101_0xH98B1=101_0xH98D1=101_0xH98F1=101_0xH9911=101_0xH9931=101S</v>
      </c>
      <c r="T5" s="14"/>
      <c r="U5" s="14"/>
      <c r="V5" s="13" t="str">
        <f t="shared" si="0"/>
        <v>0xH9861=101_0xH9881=101_0xH98A1=101_0xH98C1=101_0xH98E1=101_0xH9901=101_0xH9921=101S0xH9865=101_0xH9885=101_0xH98A5=101_0xH98C5=101_0xH98E5=101_0xH9905=101_0xH9925=101S0xH9869=101_0xH9889=101_0xH98A9=101_0xH98C9=101_0xH98E9=101_0xH9909=101_0xH9929=101S0xH986D=101_0xH988D=101_0xH98AD=101_0xH98CD=101_0xH98ED=101_0xH990D=101_0xH992D=101S0xH9871=101_0xH9891=101_0xH98B1=101_0xH98D1=101_0xH98F1=101_0xH9911=101_0xH9931=101S</v>
      </c>
      <c r="W5" s="13" t="s">
        <v>58</v>
      </c>
      <c r="X5" s="13" t="s">
        <v>279</v>
      </c>
      <c r="Y5" s="13" t="s">
        <v>281</v>
      </c>
    </row>
    <row r="6" spans="1:25" ht="15" customHeight="1" x14ac:dyDescent="0.25">
      <c r="A6" s="13">
        <v>4</v>
      </c>
      <c r="B6" s="14"/>
      <c r="C6" s="17" t="str">
        <f>"0xH"&amp;'Game Hex'!C6&amp;"=101_0xH"&amp;'Game Hex'!C7&amp;"=101_0xH"&amp;'Game Hex'!C8&amp;"=101_0xH"&amp;'Game Hex'!C9&amp;"=101_0xH"&amp;'Game Hex'!C10&amp;"=101_0xH"&amp;'Game Hex'!C11&amp;"=101_0xH"&amp;'Game Hex'!C12&amp;"=101S"</f>
        <v>0xH9881=101_0xH98A1=101_0xH98C1=101_0xH98E1=101_0xH9901=101_0xH9921=101_0xH9941=101S</v>
      </c>
      <c r="D6" s="14"/>
      <c r="E6" s="14"/>
      <c r="F6" s="14"/>
      <c r="G6" s="17" t="str">
        <f>"0xH"&amp;'Game Hex'!G6&amp;"=101_0xH"&amp;'Game Hex'!G7&amp;"=101_0xH"&amp;'Game Hex'!G8&amp;"=101_0xH"&amp;'Game Hex'!G9&amp;"=101_0xH"&amp;'Game Hex'!G10&amp;"=101_0xH"&amp;'Game Hex'!G11&amp;"=101_0xH"&amp;'Game Hex'!G12&amp;"=101S"</f>
        <v>0xH9885=101_0xH98A5=101_0xH98C5=101_0xH98E5=101_0xH9905=101_0xH9925=101_0xH9945=101S</v>
      </c>
      <c r="H6" s="14"/>
      <c r="I6" s="14"/>
      <c r="J6" s="14"/>
      <c r="K6" s="17" t="str">
        <f>"0xH"&amp;'Game Hex'!K6&amp;"=101_0xH"&amp;'Game Hex'!K7&amp;"=101_0xH"&amp;'Game Hex'!K8&amp;"=101_0xH"&amp;'Game Hex'!K9&amp;"=101_0xH"&amp;'Game Hex'!K10&amp;"=101_0xH"&amp;'Game Hex'!K11&amp;"=101_0xH"&amp;'Game Hex'!K12&amp;"=101S"</f>
        <v>0xH9889=101_0xH98A9=101_0xH98C9=101_0xH98E9=101_0xH9909=101_0xH9929=101_0xH9949=101S</v>
      </c>
      <c r="L6" s="14"/>
      <c r="M6" s="14"/>
      <c r="N6" s="14"/>
      <c r="O6" s="17" t="str">
        <f>"0xH"&amp;'Game Hex'!O6&amp;"=101_0xH"&amp;'Game Hex'!O7&amp;"=101_0xH"&amp;'Game Hex'!O8&amp;"=101_0xH"&amp;'Game Hex'!O9&amp;"=101_0xH"&amp;'Game Hex'!O10&amp;"=101_0xH"&amp;'Game Hex'!O11&amp;"=101_0xH"&amp;'Game Hex'!O12&amp;"=101S"</f>
        <v>0xH988D=101_0xH98AD=101_0xH98CD=101_0xH98ED=101_0xH990D=101_0xH992D=101_0xH994D=101S</v>
      </c>
      <c r="P6" s="14"/>
      <c r="Q6" s="14"/>
      <c r="R6" s="14"/>
      <c r="S6" s="17" t="str">
        <f>"0xH"&amp;'Game Hex'!S6&amp;"=101_0xH"&amp;'Game Hex'!S7&amp;"=101_0xH"&amp;'Game Hex'!S8&amp;"=101_0xH"&amp;'Game Hex'!S9&amp;"=101_0xH"&amp;'Game Hex'!S10&amp;"=101_0xH"&amp;'Game Hex'!S11&amp;"=101_0xH"&amp;'Game Hex'!S12&amp;"=101S"</f>
        <v>0xH9891=101_0xH98B1=101_0xH98D1=101_0xH98F1=101_0xH9911=101_0xH9931=101_0xH9951=101S</v>
      </c>
      <c r="T6" s="14"/>
      <c r="U6" s="14"/>
      <c r="V6" s="13" t="str">
        <f t="shared" si="0"/>
        <v>0xH9881=101_0xH98A1=101_0xH98C1=101_0xH98E1=101_0xH9901=101_0xH9921=101_0xH9941=101S0xH9885=101_0xH98A5=101_0xH98C5=101_0xH98E5=101_0xH9905=101_0xH9925=101_0xH9945=101S0xH9889=101_0xH98A9=101_0xH98C9=101_0xH98E9=101_0xH9909=101_0xH9929=101_0xH9949=101S0xH988D=101_0xH98AD=101_0xH98CD=101_0xH98ED=101_0xH990D=101_0xH992D=101_0xH994D=101S0xH9891=101_0xH98B1=101_0xH98D1=101_0xH98F1=101_0xH9911=101_0xH9931=101_0xH9951=101S</v>
      </c>
      <c r="W6" s="13" t="s">
        <v>58</v>
      </c>
    </row>
    <row r="7" spans="1:25" ht="15" customHeight="1" x14ac:dyDescent="0.25">
      <c r="A7" s="13">
        <v>5</v>
      </c>
      <c r="B7" s="14"/>
      <c r="C7" s="15" t="str">
        <f>"0xH"&amp;'Game Hex'!C7&amp;"=101_0xH"&amp;'Game Hex'!D7&amp;"=101_0xH"&amp;'Game Hex'!E7&amp;"=101_0xH"&amp;'Game Hex'!F7&amp;"=101_0xH"&amp;'Game Hex'!G7&amp;"=101_0xH"&amp;'Game Hex'!H7&amp;"=101_0xH"&amp;'Game Hex'!I7&amp;"=101S0xH"&amp;'Game Hex'!C7&amp;"=101_0xH"&amp;'Game Hex'!C8&amp;"=101_0xH"&amp;'Game Hex'!C9&amp;"=101_0xH"&amp;'Game Hex'!C10&amp;"=101_0xH"&amp;'Game Hex'!C11&amp;"=101_0xH"&amp;'Game Hex'!C12&amp;"=101_0xH"&amp;'Game Hex'!C13&amp;"=101S"</f>
        <v>0xH98A1=101_0xH98A2=101_0xH98A3=101_0xH98A4=101_0xH98A5=101_0xH98A6=101_0xH98A7=101S0xH98A1=101_0xH98C1=101_0xH98E1=101_0xH9901=101_0xH9921=101_0xH9941=101_0xH9961=101S</v>
      </c>
      <c r="D7" s="16" t="str">
        <f>"0xH"&amp;'Game Hex'!D7&amp;"=101_0xH"&amp;'Game Hex'!E7&amp;"=101_0xH"&amp;'Game Hex'!F7&amp;"=101_0xH"&amp;'Game Hex'!G7&amp;"=101_0xH"&amp;'Game Hex'!H7&amp;"=101_0xH"&amp;'Game Hex'!I7&amp;"=101_0xH"&amp;'Game Hex'!J7&amp;"=101S"</f>
        <v>0xH98A2=101_0xH98A3=101_0xH98A4=101_0xH98A5=101_0xH98A6=101_0xH98A7=101_0xH98A8=101S</v>
      </c>
      <c r="E7" s="16" t="str">
        <f>"0xH"&amp;'Game Hex'!E7&amp;"=101_0xH"&amp;'Game Hex'!F7&amp;"=101_0xH"&amp;'Game Hex'!G7&amp;"=101_0xH"&amp;'Game Hex'!H7&amp;"=101_0xH"&amp;'Game Hex'!I7&amp;"=101_0xH"&amp;'Game Hex'!J7&amp;"=101_0xH"&amp;'Game Hex'!K7&amp;"=101S"</f>
        <v>0xH98A3=101_0xH98A4=101_0xH98A5=101_0xH98A6=101_0xH98A7=101_0xH98A8=101_0xH98A9=101S</v>
      </c>
      <c r="F7" s="16" t="str">
        <f>"0xH"&amp;'Game Hex'!F7&amp;"=101_0xH"&amp;'Game Hex'!G7&amp;"=101_0xH"&amp;'Game Hex'!H7&amp;"=101_0xH"&amp;'Game Hex'!I7&amp;"=101_0xH"&amp;'Game Hex'!J7&amp;"=101_0xH"&amp;'Game Hex'!K7&amp;"=101_0xH"&amp;'Game Hex'!L7&amp;"=101S"</f>
        <v>0xH98A4=101_0xH98A5=101_0xH98A6=101_0xH98A7=101_0xH98A8=101_0xH98A9=101_0xH98AA=101S</v>
      </c>
      <c r="G7" s="15" t="str">
        <f>"0xH"&amp;'Game Hex'!G7&amp;"=101_0xH"&amp;'Game Hex'!H7&amp;"=101_0xH"&amp;'Game Hex'!I7&amp;"=101_0xH"&amp;'Game Hex'!J7&amp;"=101_0xH"&amp;'Game Hex'!K7&amp;"=101_0xH"&amp;'Game Hex'!L7&amp;"=101_0xH"&amp;'Game Hex'!M7&amp;"=101S0xH"&amp;'Game Hex'!G7&amp;"=101_0xH"&amp;'Game Hex'!G8&amp;"=101_0xH"&amp;'Game Hex'!G9&amp;"=101_0xH"&amp;'Game Hex'!G10&amp;"=101_0xH"&amp;'Game Hex'!G11&amp;"=101_0xH"&amp;'Game Hex'!G12&amp;"=101_0xH"&amp;'Game Hex'!G13&amp;"=101S"</f>
        <v>0xH98A5=101_0xH98A6=101_0xH98A7=101_0xH98A8=101_0xH98A9=101_0xH98AA=101_0xH98AB=101S0xH98A5=101_0xH98C5=101_0xH98E5=101_0xH9905=101_0xH9925=101_0xH9945=101_0xH9965=101S</v>
      </c>
      <c r="H7" s="16" t="str">
        <f>"0xH"&amp;'Game Hex'!H7&amp;"=101_0xH"&amp;'Game Hex'!I7&amp;"=101_0xH"&amp;'Game Hex'!J7&amp;"=101_0xH"&amp;'Game Hex'!K7&amp;"=101_0xH"&amp;'Game Hex'!L7&amp;"=101_0xH"&amp;'Game Hex'!M7&amp;"=101_0xH"&amp;'Game Hex'!N7&amp;"=101S"</f>
        <v>0xH98A6=101_0xH98A7=101_0xH98A8=101_0xH98A9=101_0xH98AA=101_0xH98AB=101_0xH98AC=101S</v>
      </c>
      <c r="I7" s="16" t="str">
        <f>"0xH"&amp;'Game Hex'!I7&amp;"=101_0xH"&amp;'Game Hex'!J7&amp;"=101_0xH"&amp;'Game Hex'!K7&amp;"=101_0xH"&amp;'Game Hex'!L7&amp;"=101_0xH"&amp;'Game Hex'!M7&amp;"=101_0xH"&amp;'Game Hex'!N7&amp;"=101_0xH"&amp;'Game Hex'!O7&amp;"=101S"</f>
        <v>0xH98A7=101_0xH98A8=101_0xH98A9=101_0xH98AA=101_0xH98AB=101_0xH98AC=101_0xH98AD=101S</v>
      </c>
      <c r="J7" s="16" t="str">
        <f>"0xH"&amp;'Game Hex'!J7&amp;"=101_0xH"&amp;'Game Hex'!K7&amp;"=101_0xH"&amp;'Game Hex'!L7&amp;"=101_0xH"&amp;'Game Hex'!M7&amp;"=101_0xH"&amp;'Game Hex'!N7&amp;"=101_0xH"&amp;'Game Hex'!O7&amp;"=101_0xH"&amp;'Game Hex'!P7&amp;"=101S"</f>
        <v>0xH98A8=101_0xH98A9=101_0xH98AA=101_0xH98AB=101_0xH98AC=101_0xH98AD=101_0xH98AE=101S</v>
      </c>
      <c r="K7" s="15" t="str">
        <f>"0xH"&amp;'Game Hex'!K7&amp;"=101_0xH"&amp;'Game Hex'!L7&amp;"=101_0xH"&amp;'Game Hex'!M7&amp;"=101_0xH"&amp;'Game Hex'!N7&amp;"=101_0xH"&amp;'Game Hex'!O7&amp;"=101_0xH"&amp;'Game Hex'!P7&amp;"=101_0xH"&amp;'Game Hex'!Q7&amp;"=101S0xH"&amp;'Game Hex'!K7&amp;"=101_0xH"&amp;'Game Hex'!K8&amp;"=101_0xH"&amp;'Game Hex'!K9&amp;"=101_0xH"&amp;'Game Hex'!K10&amp;"=101_0xH"&amp;'Game Hex'!K11&amp;"=101_0xH"&amp;'Game Hex'!K12&amp;"=101_0xH"&amp;'Game Hex'!K13&amp;"=101S"</f>
        <v>0xH98A9=101_0xH98AA=101_0xH98AB=101_0xH98AC=101_0xH98AD=101_0xH98AE=101_0xH98AF=101S0xH98A9=101_0xH98C9=101_0xH98E9=101_0xH9909=101_0xH9929=101_0xH9949=101_0xH9969=101S</v>
      </c>
      <c r="L7" s="16" t="str">
        <f>"0xH"&amp;'Game Hex'!L7&amp;"=101_0xH"&amp;'Game Hex'!M7&amp;"=101_0xH"&amp;'Game Hex'!N7&amp;"=101_0xH"&amp;'Game Hex'!O7&amp;"=101_0xH"&amp;'Game Hex'!P7&amp;"=101_0xH"&amp;'Game Hex'!Q7&amp;"=101_0xH"&amp;'Game Hex'!R7&amp;"=101S"</f>
        <v>0xH98AA=101_0xH98AB=101_0xH98AC=101_0xH98AD=101_0xH98AE=101_0xH98AF=101_0xH98B0=101S</v>
      </c>
      <c r="M7" s="16" t="str">
        <f>"0xH"&amp;'Game Hex'!M7&amp;"=101_0xH"&amp;'Game Hex'!N7&amp;"=101_0xH"&amp;'Game Hex'!O7&amp;"=101_0xH"&amp;'Game Hex'!P7&amp;"=101_0xH"&amp;'Game Hex'!Q7&amp;"=101_0xH"&amp;'Game Hex'!R7&amp;"=101_0xH"&amp;'Game Hex'!S7&amp;"=101S"</f>
        <v>0xH98AB=101_0xH98AC=101_0xH98AD=101_0xH98AE=101_0xH98AF=101_0xH98B0=101_0xH98B1=101S</v>
      </c>
      <c r="N7" s="14"/>
      <c r="O7" s="17" t="str">
        <f>"0xH"&amp;'Game Hex'!O7&amp;"=101_0xH"&amp;'Game Hex'!O8&amp;"=101_0xH"&amp;'Game Hex'!O9&amp;"=101_0xH"&amp;'Game Hex'!O10&amp;"=101_0xH"&amp;'Game Hex'!O11&amp;"=101_0xH"&amp;'Game Hex'!O12&amp;"=101_0xH"&amp;'Game Hex'!O13&amp;"=101S"</f>
        <v>0xH98AD=101_0xH98CD=101_0xH98ED=101_0xH990D=101_0xH992D=101_0xH994D=101_0xH996D=101S</v>
      </c>
      <c r="P7" s="14"/>
      <c r="Q7" s="14"/>
      <c r="R7" s="14"/>
      <c r="S7" s="17" t="str">
        <f>"0xH"&amp;'Game Hex'!S7&amp;"=101_0xH"&amp;'Game Hex'!S8&amp;"=101_0xH"&amp;'Game Hex'!S9&amp;"=101_0xH"&amp;'Game Hex'!S10&amp;"=101_0xH"&amp;'Game Hex'!S11&amp;"=101_0xH"&amp;'Game Hex'!S12&amp;"=101_0xH"&amp;'Game Hex'!S13&amp;"=101S"</f>
        <v>0xH98B1=101_0xH98D1=101_0xH98F1=101_0xH9911=101_0xH9931=101_0xH9951=101_0xH9971=101S</v>
      </c>
      <c r="T7" s="14"/>
      <c r="U7" s="14"/>
      <c r="V7" s="13" t="str">
        <f t="shared" si="0"/>
        <v>0xH98A1=101_0xH98A2=101_0xH98A3=101_0xH98A4=101_0xH98A5=101_0xH98A6=101_0xH98A7=101S0xH98A1=101_0xH98C1=101_0xH98E1=101_0xH9901=101_0xH9921=101_0xH9941=101_0xH9961=101S0xH98A2=101_0xH98A3=101_0xH98A4=101_0xH98A5=101_0xH98A6=101_0xH98A7=101_0xH98A8=101S0xH98A3=101_0xH98A4=101_0xH98A5=101_0xH98A6=101_0xH98A7=101_0xH98A8=101_0xH98A9=101S0xH98A4=101_0xH98A5=101_0xH98A6=101_0xH98A7=101_0xH98A8=101_0xH98A9=101_0xH98AA=101S0xH98A5=101_0xH98A6=101_0xH98A7=101_0xH98A8=101_0xH98A9=101_0xH98AA=101_0xH98AB=101S0xH98A5=101_0xH98C5=101_0xH98E5=101_0xH9905=101_0xH9925=101_0xH9945=101_0xH9965=101S0xH98A6=101_0xH98A7=101_0xH98A8=101_0xH98A9=101_0xH98AA=101_0xH98AB=101_0xH98AC=101S0xH98A7=101_0xH98A8=101_0xH98A9=101_0xH98AA=101_0xH98AB=101_0xH98AC=101_0xH98AD=101S0xH98A8=101_0xH98A9=101_0xH98AA=101_0xH98AB=101_0xH98AC=101_0xH98AD=101_0xH98AE=101S0xH98A9=101_0xH98AA=101_0xH98AB=101_0xH98AC=101_0xH98AD=101_0xH98AE=101_0xH98AF=101S0xH98A9=101_0xH98C9=101_0xH98E9=101_0xH9909=101_0xH9929=101_0xH9949=101_0xH9969=101S0xH98AA=101_0xH98AB=101_0xH98AC=101_0xH98AD=101_0xH98AE=101_0xH98AF=101_0xH98B0=101S0xH98AB=101_0xH98AC=101_0xH98AD=101_0xH98AE=101_0xH98AF=101_0xH98B0=101_0xH98B1=101S0xH98AD=101_0xH98CD=101_0xH98ED=101_0xH990D=101_0xH992D=101_0xH994D=101_0xH996D=101S0xH98B1=101_0xH98D1=101_0xH98F1=101_0xH9911=101_0xH9931=101_0xH9951=101_0xH9971=101S</v>
      </c>
      <c r="W7" s="13" t="s">
        <v>58</v>
      </c>
    </row>
    <row r="8" spans="1:25" ht="15" customHeight="1" x14ac:dyDescent="0.25">
      <c r="A8" s="13">
        <v>6</v>
      </c>
      <c r="B8" s="14"/>
      <c r="C8" s="17" t="str">
        <f>"0xH"&amp;'Game Hex'!C8&amp;"=101_0xH"&amp;'Game Hex'!C9&amp;"=101_0xH"&amp;'Game Hex'!C10&amp;"=101_0xH"&amp;'Game Hex'!C11&amp;"=101_0xH"&amp;'Game Hex'!C12&amp;"=101_0xH"&amp;'Game Hex'!C13&amp;"=101_0xH"&amp;'Game Hex'!C14&amp;"=101S"</f>
        <v>0xH98C1=101_0xH98E1=101_0xH9901=101_0xH9921=101_0xH9941=101_0xH9961=101_0xH9981=101S</v>
      </c>
      <c r="D8" s="14"/>
      <c r="E8" s="14"/>
      <c r="F8" s="14"/>
      <c r="G8" s="17" t="str">
        <f>"0xH"&amp;'Game Hex'!G8&amp;"=101_0xH"&amp;'Game Hex'!G9&amp;"=101_0xH"&amp;'Game Hex'!G10&amp;"=101_0xH"&amp;'Game Hex'!G11&amp;"=101_0xH"&amp;'Game Hex'!G12&amp;"=101_0xH"&amp;'Game Hex'!G13&amp;"=101_0xH"&amp;'Game Hex'!G14&amp;"=101S"</f>
        <v>0xH98C5=101_0xH98E5=101_0xH9905=101_0xH9925=101_0xH9945=101_0xH9965=101_0xH9985=101S</v>
      </c>
      <c r="H8" s="14"/>
      <c r="I8" s="14"/>
      <c r="J8" s="14"/>
      <c r="K8" s="17" t="str">
        <f>"0xH"&amp;'Game Hex'!K8&amp;"=101_0xH"&amp;'Game Hex'!K9&amp;"=101_0xH"&amp;'Game Hex'!K10&amp;"=101_0xH"&amp;'Game Hex'!K11&amp;"=101_0xH"&amp;'Game Hex'!K12&amp;"=101_0xH"&amp;'Game Hex'!K13&amp;"=101_0xH"&amp;'Game Hex'!K14&amp;"=101S"</f>
        <v>0xH98C9=101_0xH98E9=101_0xH9909=101_0xH9929=101_0xH9949=101_0xH9969=101_0xH9989=101S</v>
      </c>
      <c r="L8" s="14"/>
      <c r="M8" s="14"/>
      <c r="N8" s="14"/>
      <c r="O8" s="17" t="str">
        <f>"0xH"&amp;'Game Hex'!O8&amp;"=101_0xH"&amp;'Game Hex'!O9&amp;"=101_0xH"&amp;'Game Hex'!O10&amp;"=101_0xH"&amp;'Game Hex'!O11&amp;"=101_0xH"&amp;'Game Hex'!O12&amp;"=101_0xH"&amp;'Game Hex'!O13&amp;"=101_0xH"&amp;'Game Hex'!O14&amp;"=101S"</f>
        <v>0xH98CD=101_0xH98ED=101_0xH990D=101_0xH992D=101_0xH994D=101_0xH996D=101_0xH998D=101S</v>
      </c>
      <c r="P8" s="14"/>
      <c r="Q8" s="14"/>
      <c r="R8" s="14"/>
      <c r="S8" s="17" t="str">
        <f>"0xH"&amp;'Game Hex'!S8&amp;"=101_0xH"&amp;'Game Hex'!S9&amp;"=101_0xH"&amp;'Game Hex'!S10&amp;"=101_0xH"&amp;'Game Hex'!S11&amp;"=101_0xH"&amp;'Game Hex'!S12&amp;"=101_0xH"&amp;'Game Hex'!S13&amp;"=101_0xH"&amp;'Game Hex'!S14&amp;"=101S"</f>
        <v>0xH98D1=101_0xH98F1=101_0xH9911=101_0xH9931=101_0xH9951=101_0xH9971=101_0xH9991=101S</v>
      </c>
      <c r="T8" s="14"/>
      <c r="U8" s="14"/>
      <c r="V8" s="13" t="str">
        <f t="shared" si="0"/>
        <v>0xH98C1=101_0xH98E1=101_0xH9901=101_0xH9921=101_0xH9941=101_0xH9961=101_0xH9981=101S0xH98C5=101_0xH98E5=101_0xH9905=101_0xH9925=101_0xH9945=101_0xH9965=101_0xH9985=101S0xH98C9=101_0xH98E9=101_0xH9909=101_0xH9929=101_0xH9949=101_0xH9969=101_0xH9989=101S0xH98CD=101_0xH98ED=101_0xH990D=101_0xH992D=101_0xH994D=101_0xH996D=101_0xH998D=101S0xH98D1=101_0xH98F1=101_0xH9911=101_0xH9931=101_0xH9951=101_0xH9971=101_0xH9991=101S</v>
      </c>
      <c r="W8" s="13" t="s">
        <v>58</v>
      </c>
    </row>
    <row r="9" spans="1:25" ht="15" customHeight="1" x14ac:dyDescent="0.25">
      <c r="A9" s="13">
        <v>7</v>
      </c>
      <c r="B9" s="14"/>
      <c r="C9" s="17" t="str">
        <f>"0xH"&amp;'Game Hex'!C9&amp;"=101_0xH"&amp;'Game Hex'!C10&amp;"=101_0xH"&amp;'Game Hex'!C11&amp;"=101_0xH"&amp;'Game Hex'!C12&amp;"=101_0xH"&amp;'Game Hex'!C13&amp;"=101_0xH"&amp;'Game Hex'!C14&amp;"=101_0xH"&amp;'Game Hex'!C15&amp;"=101S"</f>
        <v>0xH98E1=101_0xH9901=101_0xH9921=101_0xH9941=101_0xH9961=101_0xH9981=101_0xH99A1=101S</v>
      </c>
      <c r="D9" s="14"/>
      <c r="E9" s="14"/>
      <c r="F9" s="14"/>
      <c r="G9" s="17" t="str">
        <f>"0xH"&amp;'Game Hex'!G9&amp;"=101_0xH"&amp;'Game Hex'!G10&amp;"=101_0xH"&amp;'Game Hex'!G11&amp;"=101_0xH"&amp;'Game Hex'!G12&amp;"=101_0xH"&amp;'Game Hex'!G13&amp;"=101_0xH"&amp;'Game Hex'!G14&amp;"=101_0xH"&amp;'Game Hex'!G15&amp;"=101S"</f>
        <v>0xH98E5=101_0xH9905=101_0xH9925=101_0xH9945=101_0xH9965=101_0xH9985=101_0xH99A5=101S</v>
      </c>
      <c r="H9" s="14"/>
      <c r="I9" s="14"/>
      <c r="J9" s="14"/>
      <c r="K9" s="17" t="str">
        <f>"0xH"&amp;'Game Hex'!K9&amp;"=101_0xH"&amp;'Game Hex'!K10&amp;"=101_0xH"&amp;'Game Hex'!K11&amp;"=101_0xH"&amp;'Game Hex'!K12&amp;"=101_0xH"&amp;'Game Hex'!K13&amp;"=101_0xH"&amp;'Game Hex'!K14&amp;"=101_0xH"&amp;'Game Hex'!K15&amp;"=101S"</f>
        <v>0xH98E9=101_0xH9909=101_0xH9929=101_0xH9949=101_0xH9969=101_0xH9989=101_0xH99A9=101S</v>
      </c>
      <c r="L9" s="14"/>
      <c r="M9" s="14"/>
      <c r="N9" s="14"/>
      <c r="O9" s="17" t="str">
        <f>"0xH"&amp;'Game Hex'!O9&amp;"=101_0xH"&amp;'Game Hex'!O10&amp;"=101_0xH"&amp;'Game Hex'!O11&amp;"=101_0xH"&amp;'Game Hex'!O12&amp;"=101_0xH"&amp;'Game Hex'!O13&amp;"=101_0xH"&amp;'Game Hex'!O14&amp;"=101_0xH"&amp;'Game Hex'!O15&amp;"=101S"</f>
        <v>0xH98ED=101_0xH990D=101_0xH992D=101_0xH994D=101_0xH996D=101_0xH998D=101_0xH99AD=101S</v>
      </c>
      <c r="P9" s="14"/>
      <c r="Q9" s="14"/>
      <c r="R9" s="14"/>
      <c r="S9" s="17" t="str">
        <f>"0xH"&amp;'Game Hex'!S9&amp;"=101_0xH"&amp;'Game Hex'!S10&amp;"=101_0xH"&amp;'Game Hex'!S11&amp;"=101_0xH"&amp;'Game Hex'!S12&amp;"=101_0xH"&amp;'Game Hex'!S13&amp;"=101_0xH"&amp;'Game Hex'!S14&amp;"=101_0xH"&amp;'Game Hex'!S15&amp;"=101S"</f>
        <v>0xH98F1=101_0xH9911=101_0xH9931=101_0xH9951=101_0xH9971=101_0xH9991=101_0xH99B1=101S</v>
      </c>
      <c r="T9" s="14"/>
      <c r="U9" s="14"/>
      <c r="V9" s="13" t="str">
        <f t="shared" si="0"/>
        <v>0xH98E1=101_0xH9901=101_0xH9921=101_0xH9941=101_0xH9961=101_0xH9981=101_0xH99A1=101S0xH98E5=101_0xH9905=101_0xH9925=101_0xH9945=101_0xH9965=101_0xH9985=101_0xH99A5=101S0xH98E9=101_0xH9909=101_0xH9929=101_0xH9949=101_0xH9969=101_0xH9989=101_0xH99A9=101S0xH98ED=101_0xH990D=101_0xH992D=101_0xH994D=101_0xH996D=101_0xH998D=101_0xH99AD=101S0xH98F1=101_0xH9911=101_0xH9931=101_0xH9951=101_0xH9971=101_0xH9991=101_0xH99B1=101S</v>
      </c>
      <c r="W9" s="13" t="s">
        <v>58</v>
      </c>
    </row>
    <row r="10" spans="1:25" ht="15" customHeight="1" x14ac:dyDescent="0.25">
      <c r="A10" s="13">
        <v>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3" t="str">
        <f t="shared" si="0"/>
        <v/>
      </c>
      <c r="W10" s="13" t="s">
        <v>58</v>
      </c>
    </row>
    <row r="11" spans="1:25" ht="15" customHeight="1" x14ac:dyDescent="0.25">
      <c r="A11" s="13">
        <v>9</v>
      </c>
      <c r="B11" s="14"/>
      <c r="C11" s="16" t="str">
        <f>"0xH"&amp;'Game Hex'!C11&amp;"=101_0xH"&amp;'Game Hex'!D11&amp;"=101_0xH"&amp;'Game Hex'!E11&amp;"=101_0xH"&amp;'Game Hex'!F11&amp;"=101_0xH"&amp;'Game Hex'!G11&amp;"=101_0xH"&amp;'Game Hex'!H11&amp;"=101_0xH"&amp;'Game Hex'!I11&amp;"=101S"</f>
        <v>0xH9921=101_0xH9922=101_0xH9923=101_0xH9924=101_0xH9925=101_0xH9926=101_0xH9927=101S</v>
      </c>
      <c r="D11" s="16" t="str">
        <f>"0xH"&amp;'Game Hex'!D11&amp;"=101_0xH"&amp;'Game Hex'!E11&amp;"=101_0xH"&amp;'Game Hex'!F11&amp;"=101_0xH"&amp;'Game Hex'!G11&amp;"=101_0xH"&amp;'Game Hex'!H11&amp;"=101_0xH"&amp;'Game Hex'!I11&amp;"=101_0xH"&amp;'Game Hex'!J11&amp;"=101S"</f>
        <v>0xH9922=101_0xH9923=101_0xH9924=101_0xH9925=101_0xH9926=101_0xH9927=101_0xH9928=101S</v>
      </c>
      <c r="E11" s="16" t="str">
        <f>"0xH"&amp;'Game Hex'!E11&amp;"=101_0xH"&amp;'Game Hex'!F11&amp;"=101_0xH"&amp;'Game Hex'!G11&amp;"=101_0xH"&amp;'Game Hex'!H11&amp;"=101_0xH"&amp;'Game Hex'!I11&amp;"=101_0xH"&amp;'Game Hex'!J11&amp;"=101_0xH"&amp;'Game Hex'!K11&amp;"=101S"</f>
        <v>0xH9923=101_0xH9924=101_0xH9925=101_0xH9926=101_0xH9927=101_0xH9928=101_0xH9929=101S</v>
      </c>
      <c r="F11" s="16" t="str">
        <f>"0xH"&amp;'Game Hex'!F11&amp;"=101_0xH"&amp;'Game Hex'!G11&amp;"=101_0xH"&amp;'Game Hex'!H11&amp;"=101_0xH"&amp;'Game Hex'!I11&amp;"=101_0xH"&amp;'Game Hex'!J11&amp;"=101_0xH"&amp;'Game Hex'!K11&amp;"=101_0xH"&amp;'Game Hex'!L11&amp;"=101S"</f>
        <v>0xH9924=101_0xH9925=101_0xH9926=101_0xH9927=101_0xH9928=101_0xH9929=101_0xH992A=101S</v>
      </c>
      <c r="G11" s="16" t="str">
        <f>"0xH"&amp;'Game Hex'!G11&amp;"=101_0xH"&amp;'Game Hex'!H11&amp;"=101_0xH"&amp;'Game Hex'!I11&amp;"=101_0xH"&amp;'Game Hex'!J11&amp;"=101_0xH"&amp;'Game Hex'!K11&amp;"=101_0xH"&amp;'Game Hex'!L11&amp;"=101_0xH"&amp;'Game Hex'!M11&amp;"=101S"</f>
        <v>0xH9925=101_0xH9926=101_0xH9927=101_0xH9928=101_0xH9929=101_0xH992A=101_0xH992B=101S</v>
      </c>
      <c r="H11" s="16" t="str">
        <f>"0xH"&amp;'Game Hex'!H11&amp;"=101_0xH"&amp;'Game Hex'!I11&amp;"=101_0xH"&amp;'Game Hex'!J11&amp;"=101_0xH"&amp;'Game Hex'!K11&amp;"=101_0xH"&amp;'Game Hex'!L11&amp;"=101_0xH"&amp;'Game Hex'!M11&amp;"=101_0xH"&amp;'Game Hex'!N11&amp;"=101S"</f>
        <v>0xH9926=101_0xH9927=101_0xH9928=101_0xH9929=101_0xH992A=101_0xH992B=101_0xH992C=101S</v>
      </c>
      <c r="I11" s="16" t="str">
        <f>"0xH"&amp;'Game Hex'!I11&amp;"=101_0xH"&amp;'Game Hex'!J11&amp;"=101_0xH"&amp;'Game Hex'!K11&amp;"=101_0xH"&amp;'Game Hex'!L11&amp;"=101_0xH"&amp;'Game Hex'!M11&amp;"=101_0xH"&amp;'Game Hex'!N11&amp;"=101_0xH"&amp;'Game Hex'!O11&amp;"=101S"</f>
        <v>0xH9927=101_0xH9928=101_0xH9929=101_0xH992A=101_0xH992B=101_0xH992C=101_0xH992D=101S</v>
      </c>
      <c r="J11" s="16" t="str">
        <f>"0xH"&amp;'Game Hex'!J11&amp;"=101_0xH"&amp;'Game Hex'!K11&amp;"=101_0xH"&amp;'Game Hex'!L11&amp;"=101_0xH"&amp;'Game Hex'!M11&amp;"=101_0xH"&amp;'Game Hex'!N11&amp;"=101_0xH"&amp;'Game Hex'!O11&amp;"=101_0xH"&amp;'Game Hex'!P11&amp;"=101S"</f>
        <v>0xH9928=101_0xH9929=101_0xH992A=101_0xH992B=101_0xH992C=101_0xH992D=101_0xH992E=101S</v>
      </c>
      <c r="K11" s="16" t="str">
        <f>"0xH"&amp;'Game Hex'!K11&amp;"=101_0xH"&amp;'Game Hex'!L11&amp;"=101_0xH"&amp;'Game Hex'!M11&amp;"=101_0xH"&amp;'Game Hex'!N11&amp;"=101_0xH"&amp;'Game Hex'!O11&amp;"=101_0xH"&amp;'Game Hex'!P11&amp;"=101_0xH"&amp;'Game Hex'!Q11&amp;"=101S"</f>
        <v>0xH9929=101_0xH992A=101_0xH992B=101_0xH992C=101_0xH992D=101_0xH992E=101_0xH992F=101S</v>
      </c>
      <c r="L11" s="16" t="str">
        <f>"0xH"&amp;'Game Hex'!L11&amp;"=101_0xH"&amp;'Game Hex'!M11&amp;"=101_0xH"&amp;'Game Hex'!N11&amp;"=101_0xH"&amp;'Game Hex'!O11&amp;"=101_0xH"&amp;'Game Hex'!P11&amp;"=101_0xH"&amp;'Game Hex'!Q11&amp;"=101_0xH"&amp;'Game Hex'!R11&amp;"=101S"</f>
        <v>0xH992A=101_0xH992B=101_0xH992C=101_0xH992D=101_0xH992E=101_0xH992F=101_0xH9930=101S</v>
      </c>
      <c r="M11" s="16" t="str">
        <f>"0xH"&amp;'Game Hex'!M11&amp;"=101_0xH"&amp;'Game Hex'!N11&amp;"=101_0xH"&amp;'Game Hex'!O11&amp;"=101_0xH"&amp;'Game Hex'!P11&amp;"=101_0xH"&amp;'Game Hex'!Q11&amp;"=101_0xH"&amp;'Game Hex'!R11&amp;"=101_0xH"&amp;'Game Hex'!S11&amp;"=101S"</f>
        <v>0xH992B=101_0xH992C=101_0xH992D=101_0xH992E=101_0xH992F=101_0xH9930=101_0xH9931=101S</v>
      </c>
      <c r="N11" s="14"/>
      <c r="O11" s="14"/>
      <c r="P11" s="14"/>
      <c r="Q11" s="14"/>
      <c r="R11" s="14"/>
      <c r="S11" s="14"/>
      <c r="T11" s="14"/>
      <c r="U11" s="14"/>
      <c r="V11" s="13" t="str">
        <f t="shared" si="0"/>
        <v>0xH9921=101_0xH9922=101_0xH9923=101_0xH9924=101_0xH9925=101_0xH9926=101_0xH9927=101S0xH9922=101_0xH9923=101_0xH9924=101_0xH9925=101_0xH9926=101_0xH9927=101_0xH9928=101S0xH9923=101_0xH9924=101_0xH9925=101_0xH9926=101_0xH9927=101_0xH9928=101_0xH9929=101S0xH9924=101_0xH9925=101_0xH9926=101_0xH9927=101_0xH9928=101_0xH9929=101_0xH992A=101S0xH9925=101_0xH9926=101_0xH9927=101_0xH9928=101_0xH9929=101_0xH992A=101_0xH992B=101S0xH9926=101_0xH9927=101_0xH9928=101_0xH9929=101_0xH992A=101_0xH992B=101_0xH992C=101S0xH9927=101_0xH9928=101_0xH9929=101_0xH992A=101_0xH992B=101_0xH992C=101_0xH992D=101S0xH9928=101_0xH9929=101_0xH992A=101_0xH992B=101_0xH992C=101_0xH992D=101_0xH992E=101S0xH9929=101_0xH992A=101_0xH992B=101_0xH992C=101_0xH992D=101_0xH992E=101_0xH992F=101S0xH992A=101_0xH992B=101_0xH992C=101_0xH992D=101_0xH992E=101_0xH992F=101_0xH9930=101S0xH992B=101_0xH992C=101_0xH992D=101_0xH992E=101_0xH992F=101_0xH9930=101_0xH9931=101S</v>
      </c>
      <c r="W11" s="13" t="s">
        <v>58</v>
      </c>
    </row>
    <row r="12" spans="1:25" ht="15" customHeight="1" x14ac:dyDescent="0.25">
      <c r="A12" s="13">
        <v>10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3" t="str">
        <f t="shared" si="0"/>
        <v/>
      </c>
      <c r="W12" s="13" t="s">
        <v>58</v>
      </c>
    </row>
    <row r="13" spans="1:25" ht="15" customHeight="1" x14ac:dyDescent="0.25">
      <c r="A13" s="13"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3" t="str">
        <f t="shared" si="0"/>
        <v/>
      </c>
      <c r="W13" s="13" t="s">
        <v>58</v>
      </c>
    </row>
    <row r="14" spans="1:25" ht="15" customHeight="1" x14ac:dyDescent="0.25">
      <c r="A14" s="13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3" t="str">
        <f t="shared" si="0"/>
        <v/>
      </c>
      <c r="W14" s="13" t="s">
        <v>58</v>
      </c>
    </row>
    <row r="15" spans="1:25" ht="15" customHeight="1" x14ac:dyDescent="0.25">
      <c r="A15" s="13">
        <v>13</v>
      </c>
      <c r="B15" s="14"/>
      <c r="C15" s="16" t="str">
        <f>"0xH"&amp;'Game Hex'!C15&amp;"=101_0xH"&amp;'Game Hex'!D15&amp;"=101_0xH"&amp;'Game Hex'!E15&amp;"=101_0xH"&amp;'Game Hex'!F15&amp;"=101_0xH"&amp;'Game Hex'!G15&amp;"=101_0xH"&amp;'Game Hex'!H15&amp;"=101_0xH"&amp;'Game Hex'!I15&amp;"=101S"</f>
        <v>0xH99A1=101_0xH99A2=101_0xH99A3=101_0xH99A4=101_0xH99A5=101_0xH99A6=101_0xH99A7=101S</v>
      </c>
      <c r="D15" s="16" t="str">
        <f>"0xH"&amp;'Game Hex'!D15&amp;"=101_0xH"&amp;'Game Hex'!E15&amp;"=101_0xH"&amp;'Game Hex'!F15&amp;"=101_0xH"&amp;'Game Hex'!G15&amp;"=101_0xH"&amp;'Game Hex'!H15&amp;"=101_0xH"&amp;'Game Hex'!I15&amp;"=101_0xH"&amp;'Game Hex'!J15&amp;"=101S"</f>
        <v>0xH99A2=101_0xH99A3=101_0xH99A4=101_0xH99A5=101_0xH99A6=101_0xH99A7=101_0xH99A8=101S</v>
      </c>
      <c r="E15" s="16" t="str">
        <f>"0xH"&amp;'Game Hex'!E15&amp;"=101_0xH"&amp;'Game Hex'!F15&amp;"=101_0xH"&amp;'Game Hex'!G15&amp;"=101_0xH"&amp;'Game Hex'!H15&amp;"=101_0xH"&amp;'Game Hex'!I15&amp;"=101_0xH"&amp;'Game Hex'!J15&amp;"=101_0xH"&amp;'Game Hex'!K15&amp;"=101S"</f>
        <v>0xH99A3=101_0xH99A4=101_0xH99A5=101_0xH99A6=101_0xH99A7=101_0xH99A8=101_0xH99A9=101S</v>
      </c>
      <c r="F15" s="16" t="str">
        <f>"0xH"&amp;'Game Hex'!F15&amp;"=101_0xH"&amp;'Game Hex'!G15&amp;"=101_0xH"&amp;'Game Hex'!H15&amp;"=101_0xH"&amp;'Game Hex'!I15&amp;"=101_0xH"&amp;'Game Hex'!J15&amp;"=101_0xH"&amp;'Game Hex'!K15&amp;"=101_0xH"&amp;'Game Hex'!L15&amp;"=101S"</f>
        <v>0xH99A4=101_0xH99A5=101_0xH99A6=101_0xH99A7=101_0xH99A8=101_0xH99A9=101_0xH99AA=101S</v>
      </c>
      <c r="G15" s="16" t="str">
        <f>"0xH"&amp;'Game Hex'!G15&amp;"=101_0xH"&amp;'Game Hex'!H15&amp;"=101_0xH"&amp;'Game Hex'!I15&amp;"=101_0xH"&amp;'Game Hex'!J15&amp;"=101_0xH"&amp;'Game Hex'!K15&amp;"=101_0xH"&amp;'Game Hex'!L15&amp;"=101_0xH"&amp;'Game Hex'!M15&amp;"=101S"</f>
        <v>0xH99A5=101_0xH99A6=101_0xH99A7=101_0xH99A8=101_0xH99A9=101_0xH99AA=101_0xH99AB=101S</v>
      </c>
      <c r="H15" s="16" t="str">
        <f>"0xH"&amp;'Game Hex'!H15&amp;"=101_0xH"&amp;'Game Hex'!I15&amp;"=101_0xH"&amp;'Game Hex'!J15&amp;"=101_0xH"&amp;'Game Hex'!K15&amp;"=101_0xH"&amp;'Game Hex'!L15&amp;"=101_0xH"&amp;'Game Hex'!M15&amp;"=101_0xH"&amp;'Game Hex'!N15&amp;"=101S"</f>
        <v>0xH99A6=101_0xH99A7=101_0xH99A8=101_0xH99A9=101_0xH99AA=101_0xH99AB=101_0xH99AC=101S</v>
      </c>
      <c r="I15" s="16" t="str">
        <f>"0xH"&amp;'Game Hex'!I15&amp;"=101_0xH"&amp;'Game Hex'!J15&amp;"=101_0xH"&amp;'Game Hex'!K15&amp;"=101_0xH"&amp;'Game Hex'!L15&amp;"=101_0xH"&amp;'Game Hex'!M15&amp;"=101_0xH"&amp;'Game Hex'!N15&amp;"=101_0xH"&amp;'Game Hex'!O15&amp;"=101S"</f>
        <v>0xH99A7=101_0xH99A8=101_0xH99A9=101_0xH99AA=101_0xH99AB=101_0xH99AC=101_0xH99AD=101S</v>
      </c>
      <c r="J15" s="16" t="str">
        <f>"0xH"&amp;'Game Hex'!J15&amp;"=101_0xH"&amp;'Game Hex'!K15&amp;"=101_0xH"&amp;'Game Hex'!L15&amp;"=101_0xH"&amp;'Game Hex'!M15&amp;"=101_0xH"&amp;'Game Hex'!N15&amp;"=101_0xH"&amp;'Game Hex'!O15&amp;"=101_0xH"&amp;'Game Hex'!P15&amp;"=101S"</f>
        <v>0xH99A8=101_0xH99A9=101_0xH99AA=101_0xH99AB=101_0xH99AC=101_0xH99AD=101_0xH99AE=101S</v>
      </c>
      <c r="K15" s="16" t="str">
        <f>"0xH"&amp;'Game Hex'!K15&amp;"=101_0xH"&amp;'Game Hex'!L15&amp;"=101_0xH"&amp;'Game Hex'!M15&amp;"=101_0xH"&amp;'Game Hex'!N15&amp;"=101_0xH"&amp;'Game Hex'!O15&amp;"=101_0xH"&amp;'Game Hex'!P15&amp;"=101_0xH"&amp;'Game Hex'!Q15&amp;"=101S"</f>
        <v>0xH99A9=101_0xH99AA=101_0xH99AB=101_0xH99AC=101_0xH99AD=101_0xH99AE=101_0xH99AF=101S</v>
      </c>
      <c r="L15" s="16" t="str">
        <f>"0xH"&amp;'Game Hex'!L15&amp;"=101_0xH"&amp;'Game Hex'!M15&amp;"=101_0xH"&amp;'Game Hex'!N15&amp;"=101_0xH"&amp;'Game Hex'!O15&amp;"=101_0xH"&amp;'Game Hex'!P15&amp;"=101_0xH"&amp;'Game Hex'!Q15&amp;"=101_0xH"&amp;'Game Hex'!R15&amp;"=101S"</f>
        <v>0xH99AA=101_0xH99AB=101_0xH99AC=101_0xH99AD=101_0xH99AE=101_0xH99AF=101_0xH99B0=101S</v>
      </c>
      <c r="M15" s="16" t="str">
        <f>"0xH"&amp;'Game Hex'!M15&amp;"=101_0xH"&amp;'Game Hex'!N15&amp;"=101_0xH"&amp;'Game Hex'!O15&amp;"=101_0xH"&amp;'Game Hex'!P15&amp;"=101_0xH"&amp;'Game Hex'!Q15&amp;"=101_0xH"&amp;'Game Hex'!R15&amp;"=101_0xH"&amp;'Game Hex'!S15&amp;"=101S"</f>
        <v>0xH99AB=101_0xH99AC=101_0xH99AD=101_0xH99AE=101_0xH99AF=101_0xH99B0=101_0xH99B1=101S</v>
      </c>
      <c r="N15" s="14"/>
      <c r="O15" s="14"/>
      <c r="P15" s="14"/>
      <c r="Q15" s="14"/>
      <c r="R15" s="14"/>
      <c r="S15" s="14"/>
      <c r="T15" s="14"/>
      <c r="U15" s="14"/>
      <c r="V15" s="13" t="str">
        <f t="shared" si="0"/>
        <v>0xH99A1=101_0xH99A2=101_0xH99A3=101_0xH99A4=101_0xH99A5=101_0xH99A6=101_0xH99A7=101S0xH99A2=101_0xH99A3=101_0xH99A4=101_0xH99A5=101_0xH99A6=101_0xH99A7=101_0xH99A8=101S0xH99A3=101_0xH99A4=101_0xH99A5=101_0xH99A6=101_0xH99A7=101_0xH99A8=101_0xH99A9=101S0xH99A4=101_0xH99A5=101_0xH99A6=101_0xH99A7=101_0xH99A8=101_0xH99A9=101_0xH99AA=101S0xH99A5=101_0xH99A6=101_0xH99A7=101_0xH99A8=101_0xH99A9=101_0xH99AA=101_0xH99AB=101S0xH99A6=101_0xH99A7=101_0xH99A8=101_0xH99A9=101_0xH99AA=101_0xH99AB=101_0xH99AC=101S0xH99A7=101_0xH99A8=101_0xH99A9=101_0xH99AA=101_0xH99AB=101_0xH99AC=101_0xH99AD=101S0xH99A8=101_0xH99A9=101_0xH99AA=101_0xH99AB=101_0xH99AC=101_0xH99AD=101_0xH99AE=101S0xH99A9=101_0xH99AA=101_0xH99AB=101_0xH99AC=101_0xH99AD=101_0xH99AE=101_0xH99AF=101S0xH99AA=101_0xH99AB=101_0xH99AC=101_0xH99AD=101_0xH99AE=101_0xH99AF=101_0xH99B0=101S0xH99AB=101_0xH99AC=101_0xH99AD=101_0xH99AE=101_0xH99AF=101_0xH99B0=101_0xH99B1=101S</v>
      </c>
      <c r="W15" s="13" t="s">
        <v>58</v>
      </c>
    </row>
    <row r="16" spans="1:25" ht="15" customHeight="1" x14ac:dyDescent="0.25">
      <c r="A16" s="13">
        <v>14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3" t="str">
        <f t="shared" si="0"/>
        <v/>
      </c>
      <c r="W16" s="13" t="s">
        <v>58</v>
      </c>
    </row>
    <row r="17" spans="1:23" ht="15" customHeight="1" x14ac:dyDescent="0.25">
      <c r="A17" s="13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3" t="str">
        <f t="shared" si="0"/>
        <v/>
      </c>
      <c r="W17" s="13" t="s">
        <v>58</v>
      </c>
    </row>
    <row r="18" spans="1:23" ht="15" customHeight="1" x14ac:dyDescent="0.25">
      <c r="A18" s="13">
        <v>16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3" t="str">
        <f t="shared" si="0"/>
        <v/>
      </c>
      <c r="W18" s="13" t="s">
        <v>58</v>
      </c>
    </row>
    <row r="19" spans="1:23" ht="15" customHeight="1" x14ac:dyDescent="0.25">
      <c r="A19" s="13"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3" t="str">
        <f t="shared" si="0"/>
        <v/>
      </c>
      <c r="W19" s="13" t="s">
        <v>58</v>
      </c>
    </row>
    <row r="20" spans="1:23" ht="15" customHeight="1" x14ac:dyDescent="0.25">
      <c r="V20" s="13" t="str">
        <f t="shared" si="0"/>
        <v/>
      </c>
      <c r="W20" s="13" t="s">
        <v>58</v>
      </c>
    </row>
    <row r="21" spans="1:23" ht="15" customHeight="1" x14ac:dyDescent="0.25">
      <c r="V21" s="13" t="str">
        <f t="shared" si="0"/>
        <v/>
      </c>
      <c r="W21" s="13" t="s">
        <v>58</v>
      </c>
    </row>
    <row r="22" spans="1:23" x14ac:dyDescent="0.25">
      <c r="P22" s="13" t="s">
        <v>59</v>
      </c>
      <c r="V22" s="13" t="str">
        <f>CONCATENATE(V2,V3,V4,V5,V6,V7,V8,V9,V10,V11,V12,V13,V14,V15,V16,V17,V18,V19,V20,V21)</f>
        <v>0xH9821=101_0xH9822=101_0xH9823=101_0xH9824=101_0xH9825=101_0xH9826=101_0xH9827=101S0xH9821=101_0xH9841=101_0xH9861=101_0xH9881=101_0xH98A1=101_0xH98C1=101_0xH98E1=101S0xH9822=101_0xH9823=101_0xH9824=101_0xH9825=101_0xH9826=101_0xH9827=101_0xH9828=101S0xH9823=101_0xH9824=101_0xH9825=101_0xH9826=101_0xH9827=101_0xH9828=101_0xH9829=101S0xH9824=101_0xH9825=101_0xH9826=101_0xH9827=101_0xH9828=101_0xH9829=101_0xH982A=101S0xH9825=101_0xH9826=101_0xH9827=101_0xH9828=101_0xH9829=101_0xH982A=101_0xH982B=101S0xH9825=101_0xH9845=101_0xH9865=101_0xH9885=101_0xH98A5=101_0xH98C5=101_0xH98E5=101S0xH9826=101_0xH9827=101_0xH9828=101_0xH9829=101_0xH982A=101_0xH982B=101_0xH982C=101S0xH9827=101_0xH9828=101_0xH9829=101_0xH982A=101_0xH982B=101_0xH982C=101_0xH982D=101S0xH9828=101_0xH9829=101_0xH982A=101_0xH982B=101_0xH982C=101_0xH982D=101_0xH982E=101S0xH9829=101_0xH982A=101_0xH982B=101_0xH982C=101_0xH982D=101_0xH982E=101_0xH982F=101S0xH9829=101_0xH9849=101_0xH9869=101_0xH9889=101_0xH98A9=101_0xH98C9=101_0xH98E9=101S0xH982A=101_0xH982B=101_0xH982C=101_0xH982D=101_0xH982E=101_0xH982F=101_0xH9830=101S0xH982B=101_0xH982C=101_0xH982D=101_0xH982E=101_0xH982F=101_0xH9830=101_0xH9831=101S0xH982D=101_0xH984D=101_0xH986D=101_0xH988D=101_0xH98AD=101_0xH98CD=101_0xH98ED=101S0xH9831=101_0xH9851=101_0xH9871=101_0xH9891=101_0xH98B1=101_0xH98D1=101_0xH98F1=101S0xH9841=101_0xH9861=101_0xH9881=101_0xH98A1=101_0xH98C1=101_0xH98E1=101_0xH9901=101S0xH9845=101_0xH9865=101_0xH9885=101_0xH98A5=101_0xH98C5=101_0xH98E5=101_0xH9905=101S0xH9849=101_0xH9869=101_0xH9889=101_0xH98A9=101_0xH98C9=101_0xH98E9=101_0xH9909=101S0xH984D=101_0xH986D=101_0xH988D=101_0xH98AD=101_0xH98CD=101_0xH98ED=101_0xH990D=101S0xH9851=101_0xH9871=101_0xH9891=101_0xH98B1=101_0xH98D1=101_0xH98F1=101_0xH9911=101S0xH9861=101_0xH9881=101_0xH98A1=101_0xH98C1=101_0xH98E1=101_0xH9901=101_0xH9921=101S0xH9865=101_0xH9885=101_0xH98A5=101_0xH98C5=101_0xH98E5=101_0xH9905=101_0xH9925=101S0xH9869=101_0xH9889=101_0xH98A9=101_0xH98C9=101_0xH98E9=101_0xH9909=101_0xH9929=101S0xH986D=101_0xH988D=101_0xH98AD=101_0xH98CD=101_0xH98ED=101_0xH990D=101_0xH992D=101S0xH9871=101_0xH9891=101_0xH98B1=101_0xH98D1=101_0xH98F1=101_0xH9911=101_0xH9931=101S0xH9881=101_0xH98A1=101_0xH98C1=101_0xH98E1=101_0xH9901=101_0xH9921=101_0xH9941=101S0xH9885=101_0xH98A5=101_0xH98C5=101_0xH98E5=101_0xH9905=101_0xH9925=101_0xH9945=101S0xH9889=101_0xH98A9=101_0xH98C9=101_0xH98E9=101_0xH9909=101_0xH9929=101_0xH9949=101S0xH988D=101_0xH98AD=101_0xH98CD=101_0xH98ED=101_0xH990D=101_0xH992D=101_0xH994D=101S0xH9891=101_0xH98B1=101_0xH98D1=101_0xH98F1=101_0xH9911=101_0xH9931=101_0xH9951=101S0xH98A1=101_0xH98A2=101_0xH98A3=101_0xH98A4=101_0xH98A5=101_0xH98A6=101_0xH98A7=101S0xH98A1=101_0xH98C1=101_0xH98E1=101_0xH9901=101_0xH9921=101_0xH9941=101_0xH9961=101S0xH98A2=101_0xH98A3=101_0xH98A4=101_0xH98A5=101_0xH98A6=101_0xH98A7=101_0xH98A8=101S0xH98A3=101_0xH98A4=101_0xH98A5=101_0xH98A6=101_0xH98A7=101_0xH98A8=101_0xH98A9=101S0xH98A4=101_0xH98A5=101_0xH98A6=101_0xH98A7=101_0xH98A8=101_0xH98A9=101_0xH98AA=101S0xH98A5=101_0xH98A6=101_0xH98A7=101_0xH98A8=101_0xH98A9=101_0xH98AA=101_0xH98AB=101S0xH98A5=101_0xH98C5=101_0xH98E5=101_0xH9905=101_0xH9925=101_0xH9945=101_0xH9965=101S0xH98A6=101_0xH98A7=101_0xH98A8=101_0xH98A9=101_0xH98AA=101_0xH98AB=101_0xH98AC=101S0xH98A7=101_0xH98A8=101_0xH98A9=101_0xH98AA=101_0xH98AB=101_0xH98AC=101_0xH98AD=101S0xH98A8=101_0xH98A9=101_0xH98AA=101_0xH98AB=101_0xH98AC=101_0xH98AD=101_0xH98AE=101S0xH98A9=101_0xH98AA=101_0xH98AB=101_0xH98AC=101_0xH98AD=101_0xH98AE=101_0xH98AF=101S0xH98A9=101_0xH98C9=101_0xH98E9=101_0xH9909=101_0xH9929=101_0xH9949=101_0xH9969=101S0xH98AA=101_0xH98AB=101_0xH98AC=101_0xH98AD=101_0xH98AE=101_0xH98AF=101_0xH98B0=101S0xH98AB=101_0xH98AC=101_0xH98AD=101_0xH98AE=101_0xH98AF=101_0xH98B0=101_0xH98B1=101S0xH98AD=101_0xH98CD=101_0xH98ED=101_0xH990D=101_0xH992D=101_0xH994D=101_0xH996D=101S0xH98B1=101_0xH98D1=101_0xH98F1=101_0xH9911=101_0xH9931=101_0xH9951=101_0xH9971=101S0xH98C1=101_0xH98E1=101_0xH9901=101_0xH9921=101_0xH9941=101_0xH9961=101_0xH9981=101S0xH98C5=101_0xH98E5=101_0xH9905=101_0xH9925=101_0xH9945=101_0xH9965=101_0xH9985=101S0xH98C9=101_0xH98E9=101_0xH9909=101_0xH9929=101_0xH9949=101_0xH9969=101_0xH9989=101S0xH98CD=101_0xH98ED=101_0xH990D=101_0xH992D=101_0xH994D=101_0xH996D=101_0xH998D=101S0xH98D1=101_0xH98F1=101_0xH9911=101_0xH9931=101_0xH9951=101_0xH9971=101_0xH9991=101S0xH98E1=101_0xH9901=101_0xH9921=101_0xH9941=101_0xH9961=101_0xH9981=101_0xH99A1=101S0xH98E5=101_0xH9905=101_0xH9925=101_0xH9945=101_0xH9965=101_0xH9985=101_0xH99A5=101S0xH98E9=101_0xH9909=101_0xH9929=101_0xH9949=101_0xH9969=101_0xH9989=101_0xH99A9=101S0xH98ED=101_0xH990D=101_0xH992D=101_0xH994D=101_0xH996D=101_0xH998D=101_0xH99AD=101S0xH98F1=101_0xH9911=101_0xH9931=101_0xH9951=101_0xH9971=101_0xH9991=101_0xH99B1=101S0xH9921=101_0xH9922=101_0xH9923=101_0xH9924=101_0xH9925=101_0xH9926=101_0xH9927=101S0xH9922=101_0xH9923=101_0xH9924=101_0xH9925=101_0xH9926=101_0xH9927=101_0xH9928=101S0xH9923=101_0xH9924=101_0xH9925=101_0xH9926=101_0xH9927=101_0xH9928=101_0xH9929=101S0xH9924=101_0xH9925=101_0xH9926=101_0xH9927=101_0xH9928=101_0xH9929=101_0xH992A=101S0xH9925=101_0xH9926=101_0xH9927=101_0xH9928=101_0xH9929=101_0xH992A=101_0xH992B=101S0xH9926=101_0xH9927=101_0xH9928=101_0xH9929=101_0xH992A=101_0xH992B=101_0xH992C=101S0xH9927=101_0xH9928=101_0xH9929=101_0xH992A=101_0xH992B=101_0xH992C=101_0xH992D=101S0xH9928=101_0xH9929=101_0xH992A=101_0xH992B=101_0xH992C=101_0xH992D=101_0xH992E=101S0xH9929=101_0xH992A=101_0xH992B=101_0xH992C=101_0xH992D=101_0xH992E=101_0xH992F=101S0xH992A=101_0xH992B=101_0xH992C=101_0xH992D=101_0xH992E=101_0xH992F=101_0xH9930=101S0xH992B=101_0xH992C=101_0xH992D=101_0xH992E=101_0xH992F=101_0xH9930=101_0xH9931=101S0xH99A1=101_0xH99A2=101_0xH99A3=101_0xH99A4=101_0xH99A5=101_0xH99A6=101_0xH99A7=101S0xH99A2=101_0xH99A3=101_0xH99A4=101_0xH99A5=101_0xH99A6=101_0xH99A7=101_0xH99A8=101S0xH99A3=101_0xH99A4=101_0xH99A5=101_0xH99A6=101_0xH99A7=101_0xH99A8=101_0xH99A9=101S0xH99A4=101_0xH99A5=101_0xH99A6=101_0xH99A7=101_0xH99A8=101_0xH99A9=101_0xH99AA=101S0xH99A5=101_0xH99A6=101_0xH99A7=101_0xH99A8=101_0xH99A9=101_0xH99AA=101_0xH99AB=101S0xH99A6=101_0xH99A7=101_0xH99A8=101_0xH99A9=101_0xH99AA=101_0xH99AB=101_0xH99AC=101S0xH99A7=101_0xH99A8=101_0xH99A9=101_0xH99AA=101_0xH99AB=101_0xH99AC=101_0xH99AD=101S0xH99A8=101_0xH99A9=101_0xH99AA=101_0xH99AB=101_0xH99AC=101_0xH99AD=101_0xH99AE=101S0xH99A9=101_0xH99AA=101_0xH99AB=101_0xH99AC=101_0xH99AD=101_0xH99AE=101_0xH99AF=101S0xH99AA=101_0xH99AB=101_0xH99AC=101_0xH99AD=101_0xH99AE=101_0xH99AF=101_0xH99B0=101S0xH99AB=101_0xH99AC=101_0xH99AD=101_0xH99AE=101_0xH99AF=101_0xH99B0=101_0xH99B1=101S</v>
      </c>
      <c r="W22" s="13" t="s">
        <v>58</v>
      </c>
    </row>
    <row r="23" spans="1:23" x14ac:dyDescent="0.25">
      <c r="P23" s="13" t="s">
        <v>143</v>
      </c>
      <c r="V23" s="13" t="str">
        <f>$Y$5&amp;$V$22</f>
        <v>N:0xNda19=0_P:0xMdaca=1_P:0xHdacc=0S0xH9821=101_0xH9822=101_0xH9823=101_0xH9824=101_0xH9825=101_0xH9826=101_0xH9827=101S0xH9821=101_0xH9841=101_0xH9861=101_0xH9881=101_0xH98A1=101_0xH98C1=101_0xH98E1=101S0xH9822=101_0xH9823=101_0xH9824=101_0xH9825=101_0xH9826=101_0xH9827=101_0xH9828=101S0xH9823=101_0xH9824=101_0xH9825=101_0xH9826=101_0xH9827=101_0xH9828=101_0xH9829=101S0xH9824=101_0xH9825=101_0xH9826=101_0xH9827=101_0xH9828=101_0xH9829=101_0xH982A=101S0xH9825=101_0xH9826=101_0xH9827=101_0xH9828=101_0xH9829=101_0xH982A=101_0xH982B=101S0xH9825=101_0xH9845=101_0xH9865=101_0xH9885=101_0xH98A5=101_0xH98C5=101_0xH98E5=101S0xH9826=101_0xH9827=101_0xH9828=101_0xH9829=101_0xH982A=101_0xH982B=101_0xH982C=101S0xH9827=101_0xH9828=101_0xH9829=101_0xH982A=101_0xH982B=101_0xH982C=101_0xH982D=101S0xH9828=101_0xH9829=101_0xH982A=101_0xH982B=101_0xH982C=101_0xH982D=101_0xH982E=101S0xH9829=101_0xH982A=101_0xH982B=101_0xH982C=101_0xH982D=101_0xH982E=101_0xH982F=101S0xH9829=101_0xH9849=101_0xH9869=101_0xH9889=101_0xH98A9=101_0xH98C9=101_0xH98E9=101S0xH982A=101_0xH982B=101_0xH982C=101_0xH982D=101_0xH982E=101_0xH982F=101_0xH9830=101S0xH982B=101_0xH982C=101_0xH982D=101_0xH982E=101_0xH982F=101_0xH9830=101_0xH9831=101S0xH982D=101_0xH984D=101_0xH986D=101_0xH988D=101_0xH98AD=101_0xH98CD=101_0xH98ED=101S0xH9831=101_0xH9851=101_0xH9871=101_0xH9891=101_0xH98B1=101_0xH98D1=101_0xH98F1=101S0xH9841=101_0xH9861=101_0xH9881=101_0xH98A1=101_0xH98C1=101_0xH98E1=101_0xH9901=101S0xH9845=101_0xH9865=101_0xH9885=101_0xH98A5=101_0xH98C5=101_0xH98E5=101_0xH9905=101S0xH9849=101_0xH9869=101_0xH9889=101_0xH98A9=101_0xH98C9=101_0xH98E9=101_0xH9909=101S0xH984D=101_0xH986D=101_0xH988D=101_0xH98AD=101_0xH98CD=101_0xH98ED=101_0xH990D=101S0xH9851=101_0xH9871=101_0xH9891=101_0xH98B1=101_0xH98D1=101_0xH98F1=101_0xH9911=101S0xH9861=101_0xH9881=101_0xH98A1=101_0xH98C1=101_0xH98E1=101_0xH9901=101_0xH9921=101S0xH9865=101_0xH9885=101_0xH98A5=101_0xH98C5=101_0xH98E5=101_0xH9905=101_0xH9925=101S0xH9869=101_0xH9889=101_0xH98A9=101_0xH98C9=101_0xH98E9=101_0xH9909=101_0xH9929=101S0xH986D=101_0xH988D=101_0xH98AD=101_0xH98CD=101_0xH98ED=101_0xH990D=101_0xH992D=101S0xH9871=101_0xH9891=101_0xH98B1=101_0xH98D1=101_0xH98F1=101_0xH9911=101_0xH9931=101S0xH9881=101_0xH98A1=101_0xH98C1=101_0xH98E1=101_0xH9901=101_0xH9921=101_0xH9941=101S0xH9885=101_0xH98A5=101_0xH98C5=101_0xH98E5=101_0xH9905=101_0xH9925=101_0xH9945=101S0xH9889=101_0xH98A9=101_0xH98C9=101_0xH98E9=101_0xH9909=101_0xH9929=101_0xH9949=101S0xH988D=101_0xH98AD=101_0xH98CD=101_0xH98ED=101_0xH990D=101_0xH992D=101_0xH994D=101S0xH9891=101_0xH98B1=101_0xH98D1=101_0xH98F1=101_0xH9911=101_0xH9931=101_0xH9951=101S0xH98A1=101_0xH98A2=101_0xH98A3=101_0xH98A4=101_0xH98A5=101_0xH98A6=101_0xH98A7=101S0xH98A1=101_0xH98C1=101_0xH98E1=101_0xH9901=101_0xH9921=101_0xH9941=101_0xH9961=101S0xH98A2=101_0xH98A3=101_0xH98A4=101_0xH98A5=101_0xH98A6=101_0xH98A7=101_0xH98A8=101S0xH98A3=101_0xH98A4=101_0xH98A5=101_0xH98A6=101_0xH98A7=101_0xH98A8=101_0xH98A9=101S0xH98A4=101_0xH98A5=101_0xH98A6=101_0xH98A7=101_0xH98A8=101_0xH98A9=101_0xH98AA=101S0xH98A5=101_0xH98A6=101_0xH98A7=101_0xH98A8=101_0xH98A9=101_0xH98AA=101_0xH98AB=101S0xH98A5=101_0xH98C5=101_0xH98E5=101_0xH9905=101_0xH9925=101_0xH9945=101_0xH9965=101S0xH98A6=101_0xH98A7=101_0xH98A8=101_0xH98A9=101_0xH98AA=101_0xH98AB=101_0xH98AC=101S0xH98A7=101_0xH98A8=101_0xH98A9=101_0xH98AA=101_0xH98AB=101_0xH98AC=101_0xH98AD=101S0xH98A8=101_0xH98A9=101_0xH98AA=101_0xH98AB=101_0xH98AC=101_0xH98AD=101_0xH98AE=101S0xH98A9=101_0xH98AA=101_0xH98AB=101_0xH98AC=101_0xH98AD=101_0xH98AE=101_0xH98AF=101S0xH98A9=101_0xH98C9=101_0xH98E9=101_0xH9909=101_0xH9929=101_0xH9949=101_0xH9969=101S0xH98AA=101_0xH98AB=101_0xH98AC=101_0xH98AD=101_0xH98AE=101_0xH98AF=101_0xH98B0=101S0xH98AB=101_0xH98AC=101_0xH98AD=101_0xH98AE=101_0xH98AF=101_0xH98B0=101_0xH98B1=101S0xH98AD=101_0xH98CD=101_0xH98ED=101_0xH990D=101_0xH992D=101_0xH994D=101_0xH996D=101S0xH98B1=101_0xH98D1=101_0xH98F1=101_0xH9911=101_0xH9931=101_0xH9951=101_0xH9971=101S0xH98C1=101_0xH98E1=101_0xH9901=101_0xH9921=101_0xH9941=101_0xH9961=101_0xH9981=101S0xH98C5=101_0xH98E5=101_0xH9905=101_0xH9925=101_0xH9945=101_0xH9965=101_0xH9985=101S0xH98C9=101_0xH98E9=101_0xH9909=101_0xH9929=101_0xH9949=101_0xH9969=101_0xH9989=101S0xH98CD=101_0xH98ED=101_0xH990D=101_0xH992D=101_0xH994D=101_0xH996D=101_0xH998D=101S0xH98D1=101_0xH98F1=101_0xH9911=101_0xH9931=101_0xH9951=101_0xH9971=101_0xH9991=101S0xH98E1=101_0xH9901=101_0xH9921=101_0xH9941=101_0xH9961=101_0xH9981=101_0xH99A1=101S0xH98E5=101_0xH9905=101_0xH9925=101_0xH9945=101_0xH9965=101_0xH9985=101_0xH99A5=101S0xH98E9=101_0xH9909=101_0xH9929=101_0xH9949=101_0xH9969=101_0xH9989=101_0xH99A9=101S0xH98ED=101_0xH990D=101_0xH992D=101_0xH994D=101_0xH996D=101_0xH998D=101_0xH99AD=101S0xH98F1=101_0xH9911=101_0xH9931=101_0xH9951=101_0xH9971=101_0xH9991=101_0xH99B1=101S0xH9921=101_0xH9922=101_0xH9923=101_0xH9924=101_0xH9925=101_0xH9926=101_0xH9927=101S0xH9922=101_0xH9923=101_0xH9924=101_0xH9925=101_0xH9926=101_0xH9927=101_0xH9928=101S0xH9923=101_0xH9924=101_0xH9925=101_0xH9926=101_0xH9927=101_0xH9928=101_0xH9929=101S0xH9924=101_0xH9925=101_0xH9926=101_0xH9927=101_0xH9928=101_0xH9929=101_0xH992A=101S0xH9925=101_0xH9926=101_0xH9927=101_0xH9928=101_0xH9929=101_0xH992A=101_0xH992B=101S0xH9926=101_0xH9927=101_0xH9928=101_0xH9929=101_0xH992A=101_0xH992B=101_0xH992C=101S0xH9927=101_0xH9928=101_0xH9929=101_0xH992A=101_0xH992B=101_0xH992C=101_0xH992D=101S0xH9928=101_0xH9929=101_0xH992A=101_0xH992B=101_0xH992C=101_0xH992D=101_0xH992E=101S0xH9929=101_0xH992A=101_0xH992B=101_0xH992C=101_0xH992D=101_0xH992E=101_0xH992F=101S0xH992A=101_0xH992B=101_0xH992C=101_0xH992D=101_0xH992E=101_0xH992F=101_0xH9930=101S0xH992B=101_0xH992C=101_0xH992D=101_0xH992E=101_0xH992F=101_0xH9930=101_0xH9931=101S0xH99A1=101_0xH99A2=101_0xH99A3=101_0xH99A4=101_0xH99A5=101_0xH99A6=101_0xH99A7=101S0xH99A2=101_0xH99A3=101_0xH99A4=101_0xH99A5=101_0xH99A6=101_0xH99A7=101_0xH99A8=101S0xH99A3=101_0xH99A4=101_0xH99A5=101_0xH99A6=101_0xH99A7=101_0xH99A8=101_0xH99A9=101S0xH99A4=101_0xH99A5=101_0xH99A6=101_0xH99A7=101_0xH99A8=101_0xH99A9=101_0xH99AA=101S0xH99A5=101_0xH99A6=101_0xH99A7=101_0xH99A8=101_0xH99A9=101_0xH99AA=101_0xH99AB=101S0xH99A6=101_0xH99A7=101_0xH99A8=101_0xH99A9=101_0xH99AA=101_0xH99AB=101_0xH99AC=101S0xH99A7=101_0xH99A8=101_0xH99A9=101_0xH99AA=101_0xH99AB=101_0xH99AC=101_0xH99AD=101S0xH99A8=101_0xH99A9=101_0xH99AA=101_0xH99AB=101_0xH99AC=101_0xH99AD=101_0xH99AE=101S0xH99A9=101_0xH99AA=101_0xH99AB=101_0xH99AC=101_0xH99AD=101_0xH99AE=101_0xH99AF=101S0xH99AA=101_0xH99AB=101_0xH99AC=101_0xH99AD=101_0xH99AE=101_0xH99AF=101_0xH99B0=101S0xH99AB=101_0xH99AC=101_0xH99AD=101_0xH99AE=101_0xH99AF=101_0xH99B0=101_0xH99B1=101S</v>
      </c>
      <c r="W23" s="13" t="s">
        <v>58</v>
      </c>
    </row>
    <row r="24" spans="1:23" x14ac:dyDescent="0.25">
      <c r="P24" s="13" t="s">
        <v>144</v>
      </c>
      <c r="V24" s="13" t="str">
        <f>LEFT(V23,LEN(V23)-1)</f>
        <v>N:0xNda19=0_P:0xMdaca=1_P:0xHdacc=0S0xH9821=101_0xH9822=101_0xH9823=101_0xH9824=101_0xH9825=101_0xH9826=101_0xH9827=101S0xH9821=101_0xH9841=101_0xH9861=101_0xH9881=101_0xH98A1=101_0xH98C1=101_0xH98E1=101S0xH9822=101_0xH9823=101_0xH9824=101_0xH9825=101_0xH9826=101_0xH9827=101_0xH9828=101S0xH9823=101_0xH9824=101_0xH9825=101_0xH9826=101_0xH9827=101_0xH9828=101_0xH9829=101S0xH9824=101_0xH9825=101_0xH9826=101_0xH9827=101_0xH9828=101_0xH9829=101_0xH982A=101S0xH9825=101_0xH9826=101_0xH9827=101_0xH9828=101_0xH9829=101_0xH982A=101_0xH982B=101S0xH9825=101_0xH9845=101_0xH9865=101_0xH9885=101_0xH98A5=101_0xH98C5=101_0xH98E5=101S0xH9826=101_0xH9827=101_0xH9828=101_0xH9829=101_0xH982A=101_0xH982B=101_0xH982C=101S0xH9827=101_0xH9828=101_0xH9829=101_0xH982A=101_0xH982B=101_0xH982C=101_0xH982D=101S0xH9828=101_0xH9829=101_0xH982A=101_0xH982B=101_0xH982C=101_0xH982D=101_0xH982E=101S0xH9829=101_0xH982A=101_0xH982B=101_0xH982C=101_0xH982D=101_0xH982E=101_0xH982F=101S0xH9829=101_0xH9849=101_0xH9869=101_0xH9889=101_0xH98A9=101_0xH98C9=101_0xH98E9=101S0xH982A=101_0xH982B=101_0xH982C=101_0xH982D=101_0xH982E=101_0xH982F=101_0xH9830=101S0xH982B=101_0xH982C=101_0xH982D=101_0xH982E=101_0xH982F=101_0xH9830=101_0xH9831=101S0xH982D=101_0xH984D=101_0xH986D=101_0xH988D=101_0xH98AD=101_0xH98CD=101_0xH98ED=101S0xH9831=101_0xH9851=101_0xH9871=101_0xH9891=101_0xH98B1=101_0xH98D1=101_0xH98F1=101S0xH9841=101_0xH9861=101_0xH9881=101_0xH98A1=101_0xH98C1=101_0xH98E1=101_0xH9901=101S0xH9845=101_0xH9865=101_0xH9885=101_0xH98A5=101_0xH98C5=101_0xH98E5=101_0xH9905=101S0xH9849=101_0xH9869=101_0xH9889=101_0xH98A9=101_0xH98C9=101_0xH98E9=101_0xH9909=101S0xH984D=101_0xH986D=101_0xH988D=101_0xH98AD=101_0xH98CD=101_0xH98ED=101_0xH990D=101S0xH9851=101_0xH9871=101_0xH9891=101_0xH98B1=101_0xH98D1=101_0xH98F1=101_0xH9911=101S0xH9861=101_0xH9881=101_0xH98A1=101_0xH98C1=101_0xH98E1=101_0xH9901=101_0xH9921=101S0xH9865=101_0xH9885=101_0xH98A5=101_0xH98C5=101_0xH98E5=101_0xH9905=101_0xH9925=101S0xH9869=101_0xH9889=101_0xH98A9=101_0xH98C9=101_0xH98E9=101_0xH9909=101_0xH9929=101S0xH986D=101_0xH988D=101_0xH98AD=101_0xH98CD=101_0xH98ED=101_0xH990D=101_0xH992D=101S0xH9871=101_0xH9891=101_0xH98B1=101_0xH98D1=101_0xH98F1=101_0xH9911=101_0xH9931=101S0xH9881=101_0xH98A1=101_0xH98C1=101_0xH98E1=101_0xH9901=101_0xH9921=101_0xH9941=101S0xH9885=101_0xH98A5=101_0xH98C5=101_0xH98E5=101_0xH9905=101_0xH9925=101_0xH9945=101S0xH9889=101_0xH98A9=101_0xH98C9=101_0xH98E9=101_0xH9909=101_0xH9929=101_0xH9949=101S0xH988D=101_0xH98AD=101_0xH98CD=101_0xH98ED=101_0xH990D=101_0xH992D=101_0xH994D=101S0xH9891=101_0xH98B1=101_0xH98D1=101_0xH98F1=101_0xH9911=101_0xH9931=101_0xH9951=101S0xH98A1=101_0xH98A2=101_0xH98A3=101_0xH98A4=101_0xH98A5=101_0xH98A6=101_0xH98A7=101S0xH98A1=101_0xH98C1=101_0xH98E1=101_0xH9901=101_0xH9921=101_0xH9941=101_0xH9961=101S0xH98A2=101_0xH98A3=101_0xH98A4=101_0xH98A5=101_0xH98A6=101_0xH98A7=101_0xH98A8=101S0xH98A3=101_0xH98A4=101_0xH98A5=101_0xH98A6=101_0xH98A7=101_0xH98A8=101_0xH98A9=101S0xH98A4=101_0xH98A5=101_0xH98A6=101_0xH98A7=101_0xH98A8=101_0xH98A9=101_0xH98AA=101S0xH98A5=101_0xH98A6=101_0xH98A7=101_0xH98A8=101_0xH98A9=101_0xH98AA=101_0xH98AB=101S0xH98A5=101_0xH98C5=101_0xH98E5=101_0xH9905=101_0xH9925=101_0xH9945=101_0xH9965=101S0xH98A6=101_0xH98A7=101_0xH98A8=101_0xH98A9=101_0xH98AA=101_0xH98AB=101_0xH98AC=101S0xH98A7=101_0xH98A8=101_0xH98A9=101_0xH98AA=101_0xH98AB=101_0xH98AC=101_0xH98AD=101S0xH98A8=101_0xH98A9=101_0xH98AA=101_0xH98AB=101_0xH98AC=101_0xH98AD=101_0xH98AE=101S0xH98A9=101_0xH98AA=101_0xH98AB=101_0xH98AC=101_0xH98AD=101_0xH98AE=101_0xH98AF=101S0xH98A9=101_0xH98C9=101_0xH98E9=101_0xH9909=101_0xH9929=101_0xH9949=101_0xH9969=101S0xH98AA=101_0xH98AB=101_0xH98AC=101_0xH98AD=101_0xH98AE=101_0xH98AF=101_0xH98B0=101S0xH98AB=101_0xH98AC=101_0xH98AD=101_0xH98AE=101_0xH98AF=101_0xH98B0=101_0xH98B1=101S0xH98AD=101_0xH98CD=101_0xH98ED=101_0xH990D=101_0xH992D=101_0xH994D=101_0xH996D=101S0xH98B1=101_0xH98D1=101_0xH98F1=101_0xH9911=101_0xH9931=101_0xH9951=101_0xH9971=101S0xH98C1=101_0xH98E1=101_0xH9901=101_0xH9921=101_0xH9941=101_0xH9961=101_0xH9981=101S0xH98C5=101_0xH98E5=101_0xH9905=101_0xH9925=101_0xH9945=101_0xH9965=101_0xH9985=101S0xH98C9=101_0xH98E9=101_0xH9909=101_0xH9929=101_0xH9949=101_0xH9969=101_0xH9989=101S0xH98CD=101_0xH98ED=101_0xH990D=101_0xH992D=101_0xH994D=101_0xH996D=101_0xH998D=101S0xH98D1=101_0xH98F1=101_0xH9911=101_0xH9931=101_0xH9951=101_0xH9971=101_0xH9991=101S0xH98E1=101_0xH9901=101_0xH9921=101_0xH9941=101_0xH9961=101_0xH9981=101_0xH99A1=101S0xH98E5=101_0xH9905=101_0xH9925=101_0xH9945=101_0xH9965=101_0xH9985=101_0xH99A5=101S0xH98E9=101_0xH9909=101_0xH9929=101_0xH9949=101_0xH9969=101_0xH9989=101_0xH99A9=101S0xH98ED=101_0xH990D=101_0xH992D=101_0xH994D=101_0xH996D=101_0xH998D=101_0xH99AD=101S0xH98F1=101_0xH9911=101_0xH9931=101_0xH9951=101_0xH9971=101_0xH9991=101_0xH99B1=101S0xH9921=101_0xH9922=101_0xH9923=101_0xH9924=101_0xH9925=101_0xH9926=101_0xH9927=101S0xH9922=101_0xH9923=101_0xH9924=101_0xH9925=101_0xH9926=101_0xH9927=101_0xH9928=101S0xH9923=101_0xH9924=101_0xH9925=101_0xH9926=101_0xH9927=101_0xH9928=101_0xH9929=101S0xH9924=101_0xH9925=101_0xH9926=101_0xH9927=101_0xH9928=101_0xH9929=101_0xH992A=101S0xH9925=101_0xH9926=101_0xH9927=101_0xH9928=101_0xH9929=101_0xH992A=101_0xH992B=101S0xH9926=101_0xH9927=101_0xH9928=101_0xH9929=101_0xH992A=101_0xH992B=101_0xH992C=101S0xH9927=101_0xH9928=101_0xH9929=101_0xH992A=101_0xH992B=101_0xH992C=101_0xH992D=101S0xH9928=101_0xH9929=101_0xH992A=101_0xH992B=101_0xH992C=101_0xH992D=101_0xH992E=101S0xH9929=101_0xH992A=101_0xH992B=101_0xH992C=101_0xH992D=101_0xH992E=101_0xH992F=101S0xH992A=101_0xH992B=101_0xH992C=101_0xH992D=101_0xH992E=101_0xH992F=101_0xH9930=101S0xH992B=101_0xH992C=101_0xH992D=101_0xH992E=101_0xH992F=101_0xH9930=101_0xH9931=101S0xH99A1=101_0xH99A2=101_0xH99A3=101_0xH99A4=101_0xH99A5=101_0xH99A6=101_0xH99A7=101S0xH99A2=101_0xH99A3=101_0xH99A4=101_0xH99A5=101_0xH99A6=101_0xH99A7=101_0xH99A8=101S0xH99A3=101_0xH99A4=101_0xH99A5=101_0xH99A6=101_0xH99A7=101_0xH99A8=101_0xH99A9=101S0xH99A4=101_0xH99A5=101_0xH99A6=101_0xH99A7=101_0xH99A8=101_0xH99A9=101_0xH99AA=101S0xH99A5=101_0xH99A6=101_0xH99A7=101_0xH99A8=101_0xH99A9=101_0xH99AA=101_0xH99AB=101S0xH99A6=101_0xH99A7=101_0xH99A8=101_0xH99A9=101_0xH99AA=101_0xH99AB=101_0xH99AC=101S0xH99A7=101_0xH99A8=101_0xH99A9=101_0xH99AA=101_0xH99AB=101_0xH99AC=101_0xH99AD=101S0xH99A8=101_0xH99A9=101_0xH99AA=101_0xH99AB=101_0xH99AC=101_0xH99AD=101_0xH99AE=101S0xH99A9=101_0xH99AA=101_0xH99AB=101_0xH99AC=101_0xH99AD=101_0xH99AE=101_0xH99AF=101S0xH99AA=101_0xH99AB=101_0xH99AC=101_0xH99AD=101_0xH99AE=101_0xH99AF=101_0xH99B0=101S0xH99AB=101_0xH99AC=101_0xH99AD=101_0xH99AE=101_0xH99AF=101_0xH99B0=101_0xH99B1=101</v>
      </c>
      <c r="W24" s="13" t="s">
        <v>58</v>
      </c>
    </row>
  </sheetData>
  <sheetProtection sheet="1" objects="1" scenarios="1"/>
  <conditionalFormatting sqref="B2:U2 B16:U19 B3:B15 T3:U15">
    <cfRule type="cellIs" dxfId="46" priority="47" operator="equal">
      <formula>0</formula>
    </cfRule>
  </conditionalFormatting>
  <conditionalFormatting sqref="P12:R13 Q14:R14">
    <cfRule type="cellIs" dxfId="45" priority="46" operator="equal">
      <formula>0</formula>
    </cfRule>
  </conditionalFormatting>
  <conditionalFormatting sqref="P8:R10">
    <cfRule type="cellIs" dxfId="44" priority="45" operator="equal">
      <formula>0</formula>
    </cfRule>
  </conditionalFormatting>
  <conditionalFormatting sqref="P4:R6">
    <cfRule type="cellIs" dxfId="43" priority="44" operator="equal">
      <formula>0</formula>
    </cfRule>
  </conditionalFormatting>
  <conditionalFormatting sqref="L4:M6">
    <cfRule type="cellIs" dxfId="42" priority="43" operator="equal">
      <formula>0</formula>
    </cfRule>
  </conditionalFormatting>
  <conditionalFormatting sqref="L9:N9 N10 L8:M8">
    <cfRule type="cellIs" dxfId="41" priority="42" operator="equal">
      <formula>0</formula>
    </cfRule>
  </conditionalFormatting>
  <conditionalFormatting sqref="L12:N13">
    <cfRule type="cellIs" dxfId="40" priority="41" operator="equal">
      <formula>0</formula>
    </cfRule>
  </conditionalFormatting>
  <conditionalFormatting sqref="H12:J13">
    <cfRule type="cellIs" dxfId="39" priority="40" operator="equal">
      <formula>0</formula>
    </cfRule>
  </conditionalFormatting>
  <conditionalFormatting sqref="H8:J9">
    <cfRule type="cellIs" dxfId="38" priority="39" operator="equal">
      <formula>0</formula>
    </cfRule>
  </conditionalFormatting>
  <conditionalFormatting sqref="H4:J6">
    <cfRule type="cellIs" dxfId="37" priority="38" operator="equal">
      <formula>0</formula>
    </cfRule>
  </conditionalFormatting>
  <conditionalFormatting sqref="D4:F6">
    <cfRule type="cellIs" dxfId="36" priority="37" operator="equal">
      <formula>0</formula>
    </cfRule>
  </conditionalFormatting>
  <conditionalFormatting sqref="D8:F9">
    <cfRule type="cellIs" dxfId="35" priority="36" operator="equal">
      <formula>0</formula>
    </cfRule>
  </conditionalFormatting>
  <conditionalFormatting sqref="D12:F13">
    <cfRule type="cellIs" dxfId="34" priority="35" operator="equal">
      <formula>0</formula>
    </cfRule>
  </conditionalFormatting>
  <conditionalFormatting sqref="R15:S15">
    <cfRule type="cellIs" dxfId="33" priority="34" operator="equal">
      <formula>0</formula>
    </cfRule>
  </conditionalFormatting>
  <conditionalFormatting sqref="S14">
    <cfRule type="cellIs" dxfId="32" priority="33" operator="equal">
      <formula>0</formula>
    </cfRule>
  </conditionalFormatting>
  <conditionalFormatting sqref="R11">
    <cfRule type="cellIs" dxfId="31" priority="32" operator="equal">
      <formula>0</formula>
    </cfRule>
  </conditionalFormatting>
  <conditionalFormatting sqref="R7">
    <cfRule type="cellIs" dxfId="30" priority="31" operator="equal">
      <formula>0</formula>
    </cfRule>
  </conditionalFormatting>
  <conditionalFormatting sqref="R3">
    <cfRule type="cellIs" dxfId="29" priority="30" operator="equal">
      <formula>0</formula>
    </cfRule>
  </conditionalFormatting>
  <conditionalFormatting sqref="C14:P14">
    <cfRule type="cellIs" dxfId="28" priority="29" operator="equal">
      <formula>0</formula>
    </cfRule>
  </conditionalFormatting>
  <conditionalFormatting sqref="S13">
    <cfRule type="cellIs" dxfId="27" priority="28" operator="equal">
      <formula>0</formula>
    </cfRule>
  </conditionalFormatting>
  <conditionalFormatting sqref="S12">
    <cfRule type="cellIs" dxfId="26" priority="27" operator="equal">
      <formula>0</formula>
    </cfRule>
  </conditionalFormatting>
  <conditionalFormatting sqref="Q15">
    <cfRule type="cellIs" dxfId="25" priority="26" operator="equal">
      <formula>0</formula>
    </cfRule>
  </conditionalFormatting>
  <conditionalFormatting sqref="P15">
    <cfRule type="cellIs" dxfId="24" priority="25" operator="equal">
      <formula>0</formula>
    </cfRule>
  </conditionalFormatting>
  <conditionalFormatting sqref="O13">
    <cfRule type="cellIs" dxfId="23" priority="24" operator="equal">
      <formula>0</formula>
    </cfRule>
  </conditionalFormatting>
  <conditionalFormatting sqref="O12">
    <cfRule type="cellIs" dxfId="22" priority="23" operator="equal">
      <formula>0</formula>
    </cfRule>
  </conditionalFormatting>
  <conditionalFormatting sqref="Q11">
    <cfRule type="cellIs" dxfId="21" priority="22" operator="equal">
      <formula>0</formula>
    </cfRule>
  </conditionalFormatting>
  <conditionalFormatting sqref="P11">
    <cfRule type="cellIs" dxfId="20" priority="21" operator="equal">
      <formula>0</formula>
    </cfRule>
  </conditionalFormatting>
  <conditionalFormatting sqref="Q7">
    <cfRule type="cellIs" dxfId="19" priority="20" operator="equal">
      <formula>0</formula>
    </cfRule>
  </conditionalFormatting>
  <conditionalFormatting sqref="P7">
    <cfRule type="cellIs" dxfId="18" priority="19" operator="equal">
      <formula>0</formula>
    </cfRule>
  </conditionalFormatting>
  <conditionalFormatting sqref="Q3">
    <cfRule type="cellIs" dxfId="17" priority="18" operator="equal">
      <formula>0</formula>
    </cfRule>
  </conditionalFormatting>
  <conditionalFormatting sqref="P3">
    <cfRule type="cellIs" dxfId="16" priority="17" operator="equal">
      <formula>0</formula>
    </cfRule>
  </conditionalFormatting>
  <conditionalFormatting sqref="K12">
    <cfRule type="cellIs" dxfId="15" priority="16" operator="equal">
      <formula>0</formula>
    </cfRule>
  </conditionalFormatting>
  <conditionalFormatting sqref="K13">
    <cfRule type="cellIs" dxfId="14" priority="15" operator="equal">
      <formula>0</formula>
    </cfRule>
  </conditionalFormatting>
  <conditionalFormatting sqref="G13">
    <cfRule type="cellIs" dxfId="13" priority="14" operator="equal">
      <formula>0</formula>
    </cfRule>
  </conditionalFormatting>
  <conditionalFormatting sqref="G12">
    <cfRule type="cellIs" dxfId="12" priority="13" operator="equal">
      <formula>0</formula>
    </cfRule>
  </conditionalFormatting>
  <conditionalFormatting sqref="C12">
    <cfRule type="cellIs" dxfId="11" priority="12" operator="equal">
      <formula>0</formula>
    </cfRule>
  </conditionalFormatting>
  <conditionalFormatting sqref="C13">
    <cfRule type="cellIs" dxfId="10" priority="11" operator="equal">
      <formula>0</formula>
    </cfRule>
  </conditionalFormatting>
  <conditionalFormatting sqref="O15">
    <cfRule type="cellIs" dxfId="9" priority="10" operator="equal">
      <formula>0</formula>
    </cfRule>
  </conditionalFormatting>
  <conditionalFormatting sqref="N15">
    <cfRule type="cellIs" dxfId="8" priority="9" operator="equal">
      <formula>0</formula>
    </cfRule>
  </conditionalFormatting>
  <conditionalFormatting sqref="N11">
    <cfRule type="cellIs" dxfId="7" priority="8" operator="equal">
      <formula>0</formula>
    </cfRule>
  </conditionalFormatting>
  <conditionalFormatting sqref="O10:O11">
    <cfRule type="cellIs" dxfId="6" priority="7" operator="equal">
      <formula>0</formula>
    </cfRule>
  </conditionalFormatting>
  <conditionalFormatting sqref="S10:S11">
    <cfRule type="cellIs" dxfId="5" priority="6" operator="equal">
      <formula>0</formula>
    </cfRule>
  </conditionalFormatting>
  <conditionalFormatting sqref="C10:M10">
    <cfRule type="cellIs" dxfId="4" priority="5" operator="equal">
      <formula>0</formula>
    </cfRule>
  </conditionalFormatting>
  <conditionalFormatting sqref="N5:N7">
    <cfRule type="cellIs" dxfId="3" priority="4" operator="equal">
      <formula>0</formula>
    </cfRule>
  </conditionalFormatting>
  <conditionalFormatting sqref="N3">
    <cfRule type="cellIs" dxfId="2" priority="3" operator="equal">
      <formula>0</formula>
    </cfRule>
  </conditionalFormatting>
  <conditionalFormatting sqref="N8">
    <cfRule type="cellIs" dxfId="1" priority="2" operator="equal">
      <formula>0</formula>
    </cfRule>
  </conditionalFormatting>
  <conditionalFormatting sqref="N4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89"/>
  <sheetViews>
    <sheetView topLeftCell="D22" workbookViewId="0">
      <selection activeCell="E45" sqref="E45"/>
    </sheetView>
  </sheetViews>
  <sheetFormatPr defaultRowHeight="15" x14ac:dyDescent="0.25"/>
  <cols>
    <col min="1" max="1" width="9" customWidth="1"/>
    <col min="2" max="2" width="9" style="9" customWidth="1"/>
    <col min="3" max="3" width="8.5703125" style="9" bestFit="1" customWidth="1"/>
    <col min="4" max="4" width="61.28515625" style="6" customWidth="1"/>
    <col min="5" max="5" width="11.42578125" customWidth="1"/>
    <col min="6" max="6" width="8.42578125" customWidth="1"/>
    <col min="7" max="7" width="73.42578125" style="6" customWidth="1"/>
    <col min="8" max="8" width="20.42578125" style="9" hidden="1" customWidth="1"/>
    <col min="9" max="9" width="59.140625" hidden="1" customWidth="1"/>
    <col min="10" max="10" width="9.85546875" style="6" customWidth="1"/>
    <col min="11" max="11" width="61.140625" customWidth="1"/>
    <col min="12" max="12" width="9.85546875" customWidth="1"/>
  </cols>
  <sheetData>
    <row r="1" spans="1:11" x14ac:dyDescent="0.25">
      <c r="A1" s="2" t="s">
        <v>61</v>
      </c>
      <c r="B1" s="2" t="s">
        <v>16</v>
      </c>
      <c r="C1" s="2" t="s">
        <v>119</v>
      </c>
      <c r="D1" s="8" t="s">
        <v>1</v>
      </c>
      <c r="E1" s="1" t="s">
        <v>8</v>
      </c>
      <c r="F1" s="1" t="s">
        <v>3</v>
      </c>
      <c r="G1" s="8" t="s">
        <v>2</v>
      </c>
      <c r="H1" s="1" t="s">
        <v>20</v>
      </c>
      <c r="I1" s="1" t="s">
        <v>7</v>
      </c>
      <c r="J1" s="8" t="s">
        <v>19</v>
      </c>
      <c r="K1" s="8" t="s">
        <v>60</v>
      </c>
    </row>
    <row r="2" spans="1:11" s="9" customFormat="1" x14ac:dyDescent="0.25">
      <c r="A2" s="2" t="s">
        <v>55</v>
      </c>
      <c r="B2" s="2" t="s">
        <v>62</v>
      </c>
      <c r="C2" s="2">
        <v>1</v>
      </c>
      <c r="D2" s="23" t="s">
        <v>231</v>
      </c>
      <c r="E2" s="9" t="s">
        <v>10</v>
      </c>
      <c r="F2" s="9">
        <f>VLOOKUP(E2,Stats!$A$1:$B$10,2,FALSE)</f>
        <v>3</v>
      </c>
      <c r="G2" s="6" t="s">
        <v>341</v>
      </c>
      <c r="H2" s="1"/>
      <c r="J2" s="23">
        <v>179518</v>
      </c>
      <c r="K2" s="9" t="str">
        <f>Stages!$G$7</f>
        <v>0xNda19=0_0xMdaca=1_d0xHdacd=2_0xHdacd=3</v>
      </c>
    </row>
    <row r="3" spans="1:11" s="9" customFormat="1" x14ac:dyDescent="0.25">
      <c r="A3" s="2" t="s">
        <v>55</v>
      </c>
      <c r="B3" s="2" t="s">
        <v>62</v>
      </c>
      <c r="C3" s="2">
        <v>2</v>
      </c>
      <c r="D3" s="23" t="s">
        <v>192</v>
      </c>
      <c r="E3" s="9" t="s">
        <v>12</v>
      </c>
      <c r="F3" s="9">
        <f>VLOOKUP(E3,Stats!$A$1:$B$10,2,FALSE)</f>
        <v>5</v>
      </c>
      <c r="G3" s="6" t="s">
        <v>342</v>
      </c>
      <c r="H3" s="1"/>
      <c r="I3" s="5"/>
      <c r="J3" s="23">
        <v>179519</v>
      </c>
      <c r="K3" s="9" t="str">
        <f>Stages!$G$10</f>
        <v>0xNda19=0_0xMdaca=1_d0xHdacd=5_0xHdacd=6</v>
      </c>
    </row>
    <row r="4" spans="1:11" s="9" customFormat="1" x14ac:dyDescent="0.25">
      <c r="A4" s="2" t="s">
        <v>55</v>
      </c>
      <c r="B4" s="2" t="s">
        <v>62</v>
      </c>
      <c r="C4" s="2">
        <v>3</v>
      </c>
      <c r="D4" s="23" t="s">
        <v>204</v>
      </c>
      <c r="E4" s="9" t="s">
        <v>13</v>
      </c>
      <c r="F4" s="9">
        <f>VLOOKUP(E4,Stats!$A$1:$B$10,2,FALSE)</f>
        <v>10</v>
      </c>
      <c r="G4" s="6" t="s">
        <v>343</v>
      </c>
      <c r="H4" s="1"/>
      <c r="J4" s="23">
        <v>179520</v>
      </c>
      <c r="K4" s="9" t="str">
        <f>Stages!$G$13</f>
        <v>0xNda19=0_0xMdaca=1_d0xHdacd=8_0xHdacd=9</v>
      </c>
    </row>
    <row r="5" spans="1:11" s="9" customFormat="1" x14ac:dyDescent="0.25">
      <c r="A5" s="2" t="s">
        <v>55</v>
      </c>
      <c r="B5" s="2" t="s">
        <v>62</v>
      </c>
      <c r="C5" s="2">
        <v>4</v>
      </c>
      <c r="D5" s="23" t="s">
        <v>191</v>
      </c>
      <c r="E5" s="9" t="s">
        <v>14</v>
      </c>
      <c r="F5" s="9">
        <f>VLOOKUP(E5,Stats!$A$1:$B$10,2,FALSE)</f>
        <v>25</v>
      </c>
      <c r="G5" s="6" t="s">
        <v>340</v>
      </c>
      <c r="H5" s="1"/>
      <c r="J5" s="23">
        <v>179521</v>
      </c>
      <c r="K5" s="9" t="str">
        <f>Stages!$G$16</f>
        <v>0xNda19=0_0xMdaca=1_d0xHdacd=11_0xHdacd=12</v>
      </c>
    </row>
    <row r="6" spans="1:11" s="9" customFormat="1" x14ac:dyDescent="0.25">
      <c r="A6" s="2" t="s">
        <v>55</v>
      </c>
      <c r="B6" s="2" t="s">
        <v>62</v>
      </c>
      <c r="C6" s="2">
        <v>5</v>
      </c>
      <c r="D6" s="23" t="s">
        <v>198</v>
      </c>
      <c r="E6" s="9" t="s">
        <v>17</v>
      </c>
      <c r="F6" s="9">
        <f>VLOOKUP(E6,Stats!$A$1:$B$10,2,FALSE)</f>
        <v>2</v>
      </c>
      <c r="G6" s="6" t="str">
        <f>"Bury "&amp;'New Enemies'!B20&amp;" aliens in the 'New Game' mode"</f>
        <v>Bury 5 aliens in the 'New Game' mode</v>
      </c>
      <c r="H6" s="1"/>
      <c r="J6" s="23">
        <v>179522</v>
      </c>
      <c r="K6" s="9" t="str">
        <f>'New Enemies'!$C$20</f>
        <v>R:0xNda19=1_0xMdaca=1_M:0xHdad1&gt;d0xHdad1.5.</v>
      </c>
    </row>
    <row r="7" spans="1:11" s="9" customFormat="1" x14ac:dyDescent="0.25">
      <c r="A7" s="2" t="s">
        <v>55</v>
      </c>
      <c r="B7" s="2" t="s">
        <v>62</v>
      </c>
      <c r="C7" s="2">
        <v>6</v>
      </c>
      <c r="D7" s="23" t="s">
        <v>236</v>
      </c>
      <c r="E7" s="9" t="s">
        <v>10</v>
      </c>
      <c r="F7" s="9">
        <f>VLOOKUP(E7,Stats!$A$1:$B$10,2,FALSE)</f>
        <v>3</v>
      </c>
      <c r="G7" s="6" t="str">
        <f>"Bury "&amp;'New Enemies'!B21&amp;" aliens in the 'New Game' mode"</f>
        <v>Bury 15 aliens in the 'New Game' mode</v>
      </c>
      <c r="H7" s="1"/>
      <c r="J7" s="23">
        <v>179523</v>
      </c>
      <c r="K7" s="9" t="str">
        <f>'New Enemies'!$C$21</f>
        <v>R:0xNda19=1_0xMdaca=1_M:0xHdad1&gt;d0xHdad1.15.</v>
      </c>
    </row>
    <row r="8" spans="1:11" s="9" customFormat="1" x14ac:dyDescent="0.25">
      <c r="A8" s="2" t="s">
        <v>55</v>
      </c>
      <c r="B8" s="2" t="s">
        <v>62</v>
      </c>
      <c r="C8" s="2">
        <v>7</v>
      </c>
      <c r="D8" s="23" t="s">
        <v>234</v>
      </c>
      <c r="E8" s="9" t="s">
        <v>12</v>
      </c>
      <c r="F8" s="9">
        <f>VLOOKUP(E8,Stats!$A$1:$B$10,2,FALSE)</f>
        <v>5</v>
      </c>
      <c r="G8" s="6" t="str">
        <f>"Bury "&amp;'New Enemies'!B22&amp;" aliens in the 'New Game' mode"</f>
        <v>Bury 30 aliens in the 'New Game' mode</v>
      </c>
      <c r="H8" s="1"/>
      <c r="J8" s="23">
        <v>179524</v>
      </c>
      <c r="K8" s="9" t="str">
        <f>'New Enemies'!$C$22</f>
        <v>R:0xNda19=1_0xMdaca=1_M:0xHdad1&gt;d0xHdad1.30.</v>
      </c>
    </row>
    <row r="9" spans="1:11" s="9" customFormat="1" x14ac:dyDescent="0.25">
      <c r="A9" s="2" t="s">
        <v>55</v>
      </c>
      <c r="B9" s="2" t="s">
        <v>62</v>
      </c>
      <c r="C9" s="2">
        <v>8</v>
      </c>
      <c r="D9" s="23" t="s">
        <v>194</v>
      </c>
      <c r="E9" s="9" t="s">
        <v>10</v>
      </c>
      <c r="F9" s="9">
        <f>VLOOKUP(E9,Stats!$A$1:$B$10,2,FALSE)</f>
        <v>3</v>
      </c>
      <c r="G9" s="6" t="str">
        <f>"Bury "&amp;'New Enemies'!B23&amp;" super aliens in the 'New Game' mode"</f>
        <v>Bury 5 super aliens in the 'New Game' mode</v>
      </c>
      <c r="H9" s="1"/>
      <c r="J9" s="23">
        <v>179525</v>
      </c>
      <c r="K9" s="9" t="str">
        <f>'New Enemies'!$C$23</f>
        <v>R:0xNda19=1_0xMdaca=1_M:0xHdad2&gt;d0xHdad2.5.</v>
      </c>
    </row>
    <row r="10" spans="1:11" s="9" customFormat="1" x14ac:dyDescent="0.25">
      <c r="A10" s="2" t="s">
        <v>55</v>
      </c>
      <c r="B10" s="2" t="s">
        <v>62</v>
      </c>
      <c r="C10" s="2">
        <v>9</v>
      </c>
      <c r="D10" s="23" t="s">
        <v>250</v>
      </c>
      <c r="E10" s="9" t="s">
        <v>12</v>
      </c>
      <c r="F10" s="9">
        <f>VLOOKUP(E10,Stats!$A$1:$B$10,2,FALSE)</f>
        <v>5</v>
      </c>
      <c r="G10" s="6" t="str">
        <f>"Bury "&amp;'New Enemies'!B24&amp;" super aliens in the 'New Game' mode"</f>
        <v>Bury 15 super aliens in the 'New Game' mode</v>
      </c>
      <c r="H10" s="1"/>
      <c r="J10" s="23">
        <v>179526</v>
      </c>
      <c r="K10" s="9" t="str">
        <f>'New Enemies'!$C$24</f>
        <v>R:0xNda19=1_0xMdaca=1_M:0xHdad2&gt;d0xHdad2.15.</v>
      </c>
    </row>
    <row r="11" spans="1:11" s="9" customFormat="1" x14ac:dyDescent="0.25">
      <c r="A11" s="2" t="s">
        <v>55</v>
      </c>
      <c r="B11" s="2" t="s">
        <v>62</v>
      </c>
      <c r="C11" s="2">
        <v>10</v>
      </c>
      <c r="D11" s="23" t="s">
        <v>251</v>
      </c>
      <c r="E11" s="9" t="s">
        <v>13</v>
      </c>
      <c r="F11" s="9">
        <f>VLOOKUP(E11,Stats!$A$1:$B$10,2,FALSE)</f>
        <v>10</v>
      </c>
      <c r="G11" s="6" t="str">
        <f>"Bury "&amp;'New Enemies'!B25&amp;" super aliens in the 'New Game' mode"</f>
        <v>Bury 30 super aliens in the 'New Game' mode</v>
      </c>
      <c r="H11" s="1"/>
      <c r="J11" s="23">
        <v>179527</v>
      </c>
      <c r="K11" s="9" t="str">
        <f>'New Enemies'!$C$25</f>
        <v>R:0xNda19=1_0xMdaca=1_M:0xHdad2&gt;d0xHdad2.30.</v>
      </c>
    </row>
    <row r="12" spans="1:11" s="9" customFormat="1" x14ac:dyDescent="0.25">
      <c r="A12" s="2" t="s">
        <v>55</v>
      </c>
      <c r="B12" s="2" t="s">
        <v>62</v>
      </c>
      <c r="C12" s="2">
        <v>11</v>
      </c>
      <c r="D12" s="24" t="s">
        <v>318</v>
      </c>
      <c r="E12" s="9" t="s">
        <v>10</v>
      </c>
      <c r="F12" s="9">
        <f>VLOOKUP(E12,Stats!$A$1:$B$10,2,FALSE)</f>
        <v>3</v>
      </c>
      <c r="G12" s="6" t="str">
        <f>"Get "&amp;Score!$E$6&amp;"0,000 points in the 'New Game' mode"</f>
        <v>Get 20,000 points in the 'New Game' mode</v>
      </c>
      <c r="H12" s="1"/>
      <c r="J12" s="23">
        <v>179528</v>
      </c>
      <c r="K12" s="9" t="str">
        <f>Score!$H$6</f>
        <v>0xNda19=0_0xMdaca=1S0xLdaf0&gt;=2_0xLdaf0&lt;=9S0xLdaef&gt;=1_0xLdaef&lt;=9</v>
      </c>
    </row>
    <row r="13" spans="1:11" s="9" customFormat="1" x14ac:dyDescent="0.25">
      <c r="A13" s="2" t="s">
        <v>55</v>
      </c>
      <c r="B13" s="2" t="s">
        <v>62</v>
      </c>
      <c r="C13" s="2">
        <v>12</v>
      </c>
      <c r="D13" s="24" t="s">
        <v>317</v>
      </c>
      <c r="E13" s="9" t="s">
        <v>12</v>
      </c>
      <c r="F13" s="9">
        <f>VLOOKUP(E13,Stats!$A$1:$B$10,2,FALSE)</f>
        <v>5</v>
      </c>
      <c r="G13" s="6" t="str">
        <f>"Get "&amp;Score!$E$7&amp;"0,000 points in the 'New Game' mode"</f>
        <v>Get 50,000 points in the 'New Game' mode</v>
      </c>
      <c r="H13" s="1"/>
      <c r="J13" s="23">
        <v>179529</v>
      </c>
      <c r="K13" s="9" t="str">
        <f>Score!$H$7</f>
        <v>0xNda19=0_0xMdaca=1S0xLdaf0&gt;=5_0xLdaf0&lt;=9S0xLdaef&gt;=1_0xLdaef&lt;=9</v>
      </c>
    </row>
    <row r="14" spans="1:11" s="9" customFormat="1" x14ac:dyDescent="0.25">
      <c r="A14" s="2" t="s">
        <v>55</v>
      </c>
      <c r="B14" s="2" t="s">
        <v>62</v>
      </c>
      <c r="C14" s="2">
        <v>13</v>
      </c>
      <c r="D14" s="24" t="s">
        <v>316</v>
      </c>
      <c r="E14" s="9" t="s">
        <v>13</v>
      </c>
      <c r="F14" s="9">
        <f>VLOOKUP(E14,Stats!$A$1:$B$10,2,FALSE)</f>
        <v>10</v>
      </c>
      <c r="G14" s="6" t="str">
        <f>"Get "&amp;Score!$E$8&amp;"0,000 points in the 'New Game' mode"</f>
        <v>Get 80,000 points in the 'New Game' mode</v>
      </c>
      <c r="H14" s="1"/>
      <c r="J14" s="23">
        <v>179530</v>
      </c>
      <c r="K14" s="9" t="str">
        <f>Score!$H$8</f>
        <v>0xNda19=0_0xMdaca=1S0xLdaf0&gt;=8_0xLdaf0&lt;=9S0xLdaef&gt;=1_0xLdaef&lt;=9</v>
      </c>
    </row>
    <row r="15" spans="1:11" s="9" customFormat="1" x14ac:dyDescent="0.25">
      <c r="A15" s="2" t="s">
        <v>55</v>
      </c>
      <c r="B15" s="2" t="s">
        <v>158</v>
      </c>
      <c r="C15" s="2">
        <v>1</v>
      </c>
      <c r="D15" s="23" t="s">
        <v>239</v>
      </c>
      <c r="E15" s="9" t="s">
        <v>10</v>
      </c>
      <c r="F15" s="9">
        <f>VLOOKUP(E15,Stats!$A$1:$B$10,2,FALSE)</f>
        <v>3</v>
      </c>
      <c r="G15" s="6" t="s">
        <v>357</v>
      </c>
      <c r="H15" s="1"/>
      <c r="J15" s="23">
        <v>179531</v>
      </c>
      <c r="K15" s="9" t="s">
        <v>157</v>
      </c>
    </row>
    <row r="16" spans="1:11" x14ac:dyDescent="0.25">
      <c r="A16" s="2" t="s">
        <v>55</v>
      </c>
      <c r="B16" s="2" t="s">
        <v>158</v>
      </c>
      <c r="C16" s="2">
        <v>2</v>
      </c>
      <c r="D16" s="23" t="s">
        <v>200</v>
      </c>
      <c r="E16" t="s">
        <v>9</v>
      </c>
      <c r="F16" s="9">
        <f>VLOOKUP(E16,Stats!$A$1:$B$10,2,FALSE)</f>
        <v>1</v>
      </c>
      <c r="G16" s="6" t="s">
        <v>293</v>
      </c>
      <c r="H16" s="1"/>
      <c r="J16" s="23">
        <v>179532</v>
      </c>
      <c r="K16" s="9" t="str">
        <f>'New 3 Row'!$V$24</f>
        <v>N:0xNda19=0_P:0xMdaca=0_P:0xHdacc=0S0xH9802=128_0xH9804=128_0xH9806=128S0xH9802=128_0xH9842=128_0xH9882=128S0xH9804=128_0xH9806=128_0xH9808=128S0xH9804=128_0xH9844=128_0xH9884=128S0xH9806=128_0xH9808=128_0xH980A=128S0xH9806=128_0xH9846=128_0xH9886=128S0xH9808=128_0xH980A=128_0xH980C=128S0xH980A=128_0xH980C=128_0xH980E=128S0xH980A=128_0xH984A=128_0xH988A=128S0xH980C=128_0xH980E=128_0xH9810=128S0xH980C=128_0xH984C=128_0xH988C=128S0xH980E=128_0xH9810=128_0xH9812=128S0xH980E=128_0xH984E=128_0xH988E=128S0xH9810=128_0xH9850=128_0xH9890=128S0xH9812=128_0xH9852=128_0xH9892=128S0xH9842=128_0xH9882=128_0xH98C2=128S0xH9844=128_0xH9884=128_0xH98C4=128S0xH9846=128_0xH9886=128_0xH98C6=128S0xH9848=128_0xH9888=128_0xH98C8=128S0xH984C=128_0xH984E=128_0xH9850=128S0xH984C=128_0xH988C=128_0xH98CC=128S0xH984E=128_0xH9850=128_0xH9852=128S0xH984E=128_0xH988E=128_0xH98CE=128S0xH9852=128_0xH9892=128_0xH98D2=128S0xH9880=128_0xH9882=128_0xH9884=128S0xH9882=128_0xH9884=128_0xH9886=128S0xH9882=128_0xH98C2=128_0xH9902=128S0xH9884=128_0xH9886=128_0xH9888=128S0xH9884=128_0xH98C4=128_0xH9904=128S0xH9886=128_0xH9888=128_0xH988A=128S0xH9886=128_0xH98C6=128_0xH9906=128S0xH9888=128_0xH988A=128_0xH988C=128S0xH988A=128_0xH988C=128_0xH988E=128S0xH988C=128_0xH988E=128_0xH9890=128S0xH988C=128_0xH98CC=128_0xH990C=128S0xH988E=128_0xH9890=128_0xH9892=128S0xH988E=128_0xH98CE=128_0xH990E=128S0xH9892=128_0xH98D2=128_0xH9912=128S0xH98C0=128_0xH9900=128_0xH9940=128S0xH98C2=128_0xH9902=128_0xH9942=128S0xH98C4=128_0xH9904=128_0xH9944=128S0xH98C6=128_0xH9906=128_0xH9946=128S0xH98CC=128_0xH98CE=128_0xH98D0=128S0xH98CC=128_0xH990C=128_0xH994C=128S0xH98CE=128_0xH98D0=128_0xH98D2=128S0xH98CE=128_0xH990E=128_0xH994E=128S0xH98D2=128_0xH9912=128_0xH9952=128S0xH9900=128_0xH9902=128_0xH9904=128S0xH9902=128_0xH9904=128_0xH9906=128S0xH9902=128_0xH9942=128_0xH9982=128S0xH9904=128_0xH9906=128_0xH9908=128S0xH9904=128_0xH9944=128_0xH9984=128S0xH9906=128_0xH9908=128_0xH990A=128S0xH9906=128_0xH9946=128_0xH9986=128S0xH9908=128_0xH990A=128_0xH990C=128S0xH9908=128_0xH9948=128_0xH9988=128S0xH990A=128_0xH990C=128_0xH990E=128S0xH990C=128_0xH990E=128_0xH9910=128S0xH990C=128_0xH994C=128_0xH998C=128S0xH990E=128_0xH9910=128_0xH9912=128S0xH990E=128_0xH994E=128_0xH998E=128S0xH9940=128_0xH9942=128_0xH9944=128S0xH9940=128_0xH9980=128_0xH99C0=128S0xH9942=128_0xH9982=128_0xH99C2=128S0xH9944=128_0xH9984=128_0xH99C4=128S0xH9946=128_0xH9986=128_0xH99C6=128S0xH9948=128_0xH994A=128_0xH994C=128S0xH9948=128_0xH9988=128_0xH99C8=128S0xH994A=128_0xH994C=128_0xH994E=128S0xH994C=128_0xH994E=128_0xH9950=128S0xH994C=128_0xH998C=128_0xH99CC=128S0xH994E=128_0xH9950=128_0xH9952=128S0xH994E=128_0xH998E=128_0xH99CE=128S0xH9950=128_0xH9990=128_0xH99D0=128S0xH9980=128_0xH9982=128_0xH9984=128S0xH9980=128_0xH99C0=128_0xH9A00=128S0xH9982=128_0xH9984=128_0xH9986=128S0xH9982=128_0xH99C2=128_0xH9A02=128S0xH9984=128_0xH99C4=128_0xH9A04=128S0xH9986=128_0xH99C6=128_0xH9A06=128S0xH9988=128_0xH99C8=128_0xH9A08=128S0xH998C=128_0xH99CC=128_0xH9A0C=128S0xH998E=128_0xH9990=128_0xH9992=128S0xH998E=128_0xH99CE=128_0xH9A0E=128S0xH99C0=128_0xH99C2=128_0xH99C4=128S0xH99C2=128_0xH99C4=128_0xH99C6=128S0xH99C4=128_0xH99C6=128_0xH99C8=128S0xH9A00=128_0xH9A02=128_0xH9A04=128S0xH9A02=128_0xH9A04=128_0xH9A06=128S0xH9A04=128_0xH9A06=128_0xH9A08=128S0xH9A06=128_0xH9A08=128_0xH9A0A=128S0xH9A08=128_0xH9A0A=128_0xH9A0C=128S0xH9A0A=128_0xH9A0C=128_0xH9A0E=128S0xH9A0C=128_0xH9A0E=128_0xH9A10=128</v>
      </c>
    </row>
    <row r="17" spans="1:11" x14ac:dyDescent="0.25">
      <c r="A17" s="2" t="s">
        <v>55</v>
      </c>
      <c r="B17" s="2" t="s">
        <v>158</v>
      </c>
      <c r="C17" s="2">
        <v>4</v>
      </c>
      <c r="D17" s="23" t="s">
        <v>229</v>
      </c>
      <c r="E17" s="9" t="s">
        <v>10</v>
      </c>
      <c r="F17" s="9">
        <v>2</v>
      </c>
      <c r="G17" s="6" t="s">
        <v>294</v>
      </c>
      <c r="H17" s="1"/>
      <c r="J17" s="23">
        <v>179533</v>
      </c>
      <c r="K17" s="9" t="str">
        <f>'New 5 Row'!$V$24</f>
        <v>N:0xNda19=0_P:0xMdaca=0_P:0xHdacc=0S0xH9802=128_0xH9804=128_0xH9806=128_0xH9808=128_0xH980A=128S0xH9804=128_0xH9806=128_0xH9808=128_0xH980A=128_0xH980C=128S0xH9804=128_0xH9844=128_0xH9884=128_0xH98C4=128_0xH9904=128S0xH9806=128_0xH9808=128_0xH980A=128_0xH980C=128_0xH980E=128S0xH9806=128_0xH9846=128_0xH9886=128_0xH98C6=128_0xH9906=128S0xH9808=128_0xH980A=128_0xH980C=128_0xH980E=128_0xH9810=128S0xH980A=128_0xH980C=128_0xH980E=128_0xH9810=128_0xH9812=128S0xH980C=128_0xH984C=128_0xH988C=128_0xH98CC=128_0xH990C=128S0xH980E=128_0xH984E=128_0xH988E=128_0xH98CE=128_0xH990E=128S0xH9844=128_0xH9884=128_0xH98C4=128_0xH9904=128_0xH9944=128S0xH9846=128_0xH9886=128_0xH98C6=128_0xH9906=128_0xH9946=128S0xH984C=128_0xH988C=128_0xH98CC=128_0xH990C=128_0xH994C=128S0xH984E=128_0xH988E=128_0xH98CE=128_0xH990E=128_0xH994E=128S0xH9852=128_0xH9892=128_0xH98D2=128_0xH9912=128_0xH9952=128S0xH9880=128_0xH9882=128_0xH9884=128_0xH9886=128_0xH9888=128S0xH9882=128_0xH9884=128_0xH9886=128_0xH9888=128_0xH988A=128S0xH9884=128_0xH9886=128_0xH9888=128_0xH988A=128_0xH988C=128S0xH9884=128_0xH98C4=128_0xH9904=128_0xH9944=128_0xH9984=128S0xH9886=128_0xH9888=128_0xH988A=128_0xH988C=128_0xH988E=128S0xH9886=128_0xH98C6=128_0xH9906=128_0xH9946=128_0xH9986=128S0xH9888=128_0xH988A=128_0xH988C=128_0xH988E=128_0xH9890=128S0xH988A=128_0xH988C=128_0xH988E=128_0xH9890=128_0xH9892=128S0xH988C=128_0xH98CC=128_0xH990C=128_0xH994C=128_0xH998C=128S0xH988E=128_0xH98CE=128_0xH990E=128_0xH994E=128_0xH998E=128S0xH98C4=128_0xH9904=128_0xH9944=128_0xH9984=128_0xH99C4=128S0xH98C6=128_0xH9906=128_0xH9946=128_0xH9986=128_0xH99C6=128S0xH98CC=128_0xH990C=128_0xH994C=128_0xH998C=128_0xH99CC=128S0xH98CE=128_0xH990E=128_0xH994E=128_0xH998E=128_0xH99CE=128S0xH9904=128_0xH9906=128_0xH9908=128_0xH990A=128_0xH990C=128S0xH9904=128_0xH9944=128_0xH9984=128_0xH99C4=128_0xH9A04=128S0xH9906=128_0xH9908=128_0xH990A=128_0xH990C=128_0xH990E=128S0xH9906=128_0xH9946=128_0xH9986=128_0xH99C6=128_0xH9A06=128S0xH9908=128_0xH9948=128_0xH9988=128_0xH99C8=128_0xH9A08=128S0xH990C=128_0xH994C=128_0xH998C=128_0xH99CC=128_0xH9A0C=128S0xH990E=128_0xH994E=128_0xH998E=128_0xH99CE=128_0xH9A0E=128S0xH99C0=128_0xH99C2=128_0xH99C4=128_0xH99C6=128_0xH99C8=128S0xH9A00=128_0xH9A02=128_0xH9A04=128_0xH9A06=128_0xH9A08=128S0xH9A02=128_0xH9A04=128_0xH9A06=128_0xH9A08=128_0xH9A0A=128S0xH9A04=128_0xH9A06=128_0xH9A08=128_0xH9A0A=128_0xH9A0C=128S0xH9A06=128_0xH9A08=128_0xH9A0A=128_0xH9A0C=128_0xH9A0E=128S0xH9A08=128_0xH9A0A=128_0xH9A0C=128_0xH9A0E=128_0xH9A10=128</v>
      </c>
    </row>
    <row r="18" spans="1:11" s="9" customFormat="1" x14ac:dyDescent="0.25">
      <c r="A18" s="2" t="s">
        <v>55</v>
      </c>
      <c r="B18" s="2" t="s">
        <v>158</v>
      </c>
      <c r="C18" s="2">
        <v>3</v>
      </c>
      <c r="D18" s="23" t="s">
        <v>233</v>
      </c>
      <c r="E18" s="9" t="s">
        <v>11</v>
      </c>
      <c r="F18" s="9">
        <v>3</v>
      </c>
      <c r="G18" s="6" t="s">
        <v>295</v>
      </c>
      <c r="H18" s="1"/>
      <c r="J18" s="23">
        <v>179534</v>
      </c>
      <c r="K18" s="9" t="str">
        <f>'New 4 Square'!$V$24</f>
        <v>N:0xNda19=0_P:0xMdaca=0_P:0xHdacc=0S0xH9804=128_0xH9806=128_0xH9844=128_0xH9846=128S0xH980A=128_0xH980C=128_0xH984A=128_0xH984C=128S0xH9844=128_0xH9846=128_0xH9884=128_0xH9886=128S0xH98C6=128_0xH98C8=128_0xH9906=128_0xH9908=128S0xH9902=128_0xH9904=128_0xH9942=128_0xH9944=128S0xH990A=128_0xH990C=128_0xH994A=128_0xH994C=128S0xH990C=128_0xH990E=128_0xH994C=128_0xH994E=128S0xH99C0=128_0xH99C2=128_0xH9A00=128_0xH9A02=128S0xH99C6=128_0xH99C8=128_0xH9A06=128_0xH9A08=128S0xH99CC=128_0xH99CE=128_0xH9A0C=128_0xH9A0E=128</v>
      </c>
    </row>
    <row r="19" spans="1:11" s="9" customFormat="1" x14ac:dyDescent="0.25">
      <c r="A19" s="2" t="s">
        <v>55</v>
      </c>
      <c r="B19" s="2" t="s">
        <v>158</v>
      </c>
      <c r="C19" s="2">
        <v>5</v>
      </c>
      <c r="D19" s="23" t="s">
        <v>197</v>
      </c>
      <c r="E19" s="9" t="s">
        <v>12</v>
      </c>
      <c r="F19" s="9">
        <v>4</v>
      </c>
      <c r="G19" s="6" t="s">
        <v>296</v>
      </c>
      <c r="H19" s="1"/>
      <c r="J19" s="23">
        <v>179535</v>
      </c>
      <c r="K19" s="9" t="str">
        <f>'New 4 Slash'!$V$24</f>
        <v>N:0xNda19=0_P:0xMdaca=0_P:0xHdacc=0S0xH980C=128_0xH984A=128_0xH9888=128_0xH98C6=128S0xH9840=128_0xH9882=128_0xH98C4=128_0xH9906=128S0xH984A=128_0xH988C=128_0xH98CE=128_0xH9910=128S0xH984A=128_0xH9888=128_0xH98C6=128_0xH9904=128S0xH984C=128_0xH988E=128_0xH98D0=128_0xH9912=128S0xH9884=128_0xH98C6=128_0xH9908=128_0xH994A=128S0xH9886=128_0xH98C8=128_0xH990A=128_0xH994C=128S0xH9888=128_0xH98C6=128_0xH9904=128_0xH9942=128S0xH9890=128_0xH98CE=128_0xH990C=128_0xH994A=128S0xH98C6=128_0xH9908=128_0xH994A=128_0xH998C=128S0xH98C6=128_0xH9904=128_0xH9942=128_0xH9980=128S0xH98CE=128_0xH990C=128_0xH994A=128_0xH9988=128S0xH990C=128_0xH994E=128_0xH9990=128_0xH99D2=128S0xH990C=128_0xH994A=128_0xH9988=128_0xH99C6=128S0xH9942=128_0xH9984=128_0xH99C6=128_0xH9A08=128</v>
      </c>
    </row>
    <row r="20" spans="1:11" s="9" customFormat="1" x14ac:dyDescent="0.25">
      <c r="A20" s="2" t="s">
        <v>55</v>
      </c>
      <c r="B20" s="2" t="s">
        <v>158</v>
      </c>
      <c r="C20" s="2">
        <v>6</v>
      </c>
      <c r="D20" s="23" t="s">
        <v>208</v>
      </c>
      <c r="E20" s="9" t="s">
        <v>12</v>
      </c>
      <c r="F20" s="9">
        <f>VLOOKUP(E20,Stats!$A$1:$B$10,2,FALSE)</f>
        <v>5</v>
      </c>
      <c r="G20" s="6" t="s">
        <v>297</v>
      </c>
      <c r="H20" s="1"/>
      <c r="J20" s="23">
        <v>179536</v>
      </c>
      <c r="K20" s="9" t="str">
        <f>'New 5 Cross'!$V$24</f>
        <v>N:0xNda19=0_P:0xMdaca=0_P:0xHdacc=0S0xH9886=128_0xH9846=128_0xH9888=128_0xH98C6=128_0xH9884=128S0xH990E=128_0xH98CE=128_0xH9910=128_0xH994E=128_0xH990C=128</v>
      </c>
    </row>
    <row r="21" spans="1:11" s="9" customFormat="1" x14ac:dyDescent="0.25">
      <c r="A21" s="2" t="s">
        <v>55</v>
      </c>
      <c r="B21" s="2" t="s">
        <v>158</v>
      </c>
      <c r="C21" s="2">
        <v>7</v>
      </c>
      <c r="D21" s="23" t="s">
        <v>205</v>
      </c>
      <c r="E21" s="9" t="s">
        <v>12</v>
      </c>
      <c r="F21" s="9">
        <f>VLOOKUP(E21,Stats!$A$1:$B$10,2,FALSE)</f>
        <v>5</v>
      </c>
      <c r="G21" s="6" t="s">
        <v>298</v>
      </c>
      <c r="H21" s="1"/>
      <c r="J21" s="23">
        <v>179537</v>
      </c>
      <c r="K21" s="9" t="str">
        <f>'New 7 Row'!$V$24</f>
        <v>N:0xNda19=0_P:0xMdaca=0_P:0xHdacc=0S0xH9804=128_0xH9844=128_0xH9884=128_0xH98C4=128_0xH9904=128_0xH9944=128_0xH9984=128S0xH9806=128_0xH9846=128_0xH9886=128_0xH98C6=128_0xH9906=128_0xH9946=128_0xH9986=128S0xH980C=128_0xH984C=128_0xH988C=128_0xH98CC=128_0xH990C=128_0xH994C=128_0xH998C=128S0xH980E=128_0xH984E=128_0xH988E=128_0xH98CE=128_0xH990E=128_0xH994E=128_0xH998E=128S0xH9844=128_0xH9884=128_0xH98C4=128_0xH9904=128_0xH9944=128_0xH9984=128_0xH99C4=128S0xH9846=128_0xH9886=128_0xH98C6=128_0xH9906=128_0xH9946=128_0xH9986=128_0xH99C6=128S0xH984C=128_0xH988C=128_0xH98CC=128_0xH990C=128_0xH994C=128_0xH998C=128_0xH99CC=128S0xH984E=128_0xH988E=128_0xH98CE=128_0xH990E=128_0xH994E=128_0xH998E=128_0xH99CE=128S0xH9880=128_0xH9882=128_0xH9884=128_0xH9886=128_0xH9888=128_0xH988A=128_0xH988C=128S0xH9882=128_0xH9884=128_0xH9886=128_0xH9888=128_0xH988A=128_0xH988C=128_0xH988E=128S0xH9884=128_0xH9886=128_0xH9888=128_0xH988A=128_0xH988C=128_0xH988E=128_0xH9890=128S0xH9884=128_0xH98C4=128_0xH9904=128_0xH9944=128_0xH9984=128_0xH99C4=128_0xH9A04=128S0xH9886=128_0xH9888=128_0xH988A=128_0xH988C=128_0xH988E=128_0xH9890=128_0xH9892=128S0xH9886=128_0xH98C6=128_0xH9906=128_0xH9946=128_0xH9986=128_0xH99C6=128_0xH9A06=128S0xH988C=128_0xH98CC=128_0xH990C=128_0xH994C=128_0xH998C=128_0xH99CC=128_0xH9A0C=128S0xH988E=128_0xH98CE=128_0xH990E=128_0xH994E=128_0xH998E=128_0xH99CE=128_0xH9A0E=128S0xH9A20=128_0xH9A22=128_0xH9A24=128_0xH9A26=128_0xH9A28=128_0xH9A2A=128_0xH9A2C=128</v>
      </c>
    </row>
    <row r="22" spans="1:11" s="9" customFormat="1" x14ac:dyDescent="0.25">
      <c r="A22" s="2" t="s">
        <v>55</v>
      </c>
      <c r="B22" s="2" t="s">
        <v>158</v>
      </c>
      <c r="C22" s="2">
        <v>8</v>
      </c>
      <c r="D22" s="23" t="s">
        <v>193</v>
      </c>
      <c r="E22" s="9" t="s">
        <v>9</v>
      </c>
      <c r="F22" s="9">
        <f>VLOOKUP(E22,Stats!$A$1:$B$10,2,FALSE)</f>
        <v>1</v>
      </c>
      <c r="G22" s="6" t="str">
        <f>"Dig "&amp;'New Hole Count'!Y9&amp;" holes in the 'New Game' mode"</f>
        <v>Dig 25 holes in the 'New Game' mode</v>
      </c>
      <c r="H22" s="1"/>
      <c r="J22" s="23">
        <v>179538</v>
      </c>
      <c r="K22" s="9" t="str">
        <f>'New Hole Count'!$V$23</f>
        <v>N:0xNda19=0_P:0xMdaca=0_N:0xNda19=0_P:0xHdacc=0_R:0xNda19=1_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M:0=1.25.</v>
      </c>
    </row>
    <row r="23" spans="1:11" s="9" customFormat="1" x14ac:dyDescent="0.25">
      <c r="A23" s="2" t="s">
        <v>55</v>
      </c>
      <c r="B23" s="2" t="s">
        <v>158</v>
      </c>
      <c r="C23" s="2">
        <v>9</v>
      </c>
      <c r="D23" s="23" t="s">
        <v>195</v>
      </c>
      <c r="E23" s="9" t="s">
        <v>10</v>
      </c>
      <c r="F23" s="9">
        <f>VLOOKUP(E23,Stats!$A$1:$B$10,2,FALSE)</f>
        <v>3</v>
      </c>
      <c r="G23" s="6" t="str">
        <f>"Dig "&amp;'New Hole Count'!Y10&amp;" holes in the 'New Game' mode"</f>
        <v>Dig 50 holes in the 'New Game' mode</v>
      </c>
      <c r="H23" s="1"/>
      <c r="J23" s="23">
        <v>179539</v>
      </c>
      <c r="K23" s="9" t="str">
        <f>'New Hole Count'!$V$24</f>
        <v>N:0xNda19=0_P:0xMdaca=0_N:0xNda19=0_P:0xHdacc=0_R:0xNda19=1_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M:0=1.50.</v>
      </c>
    </row>
    <row r="24" spans="1:11" s="9" customFormat="1" x14ac:dyDescent="0.25">
      <c r="A24" s="2" t="s">
        <v>55</v>
      </c>
      <c r="B24" s="2" t="s">
        <v>158</v>
      </c>
      <c r="C24" s="2">
        <v>10</v>
      </c>
      <c r="D24" s="23" t="s">
        <v>211</v>
      </c>
      <c r="E24" s="9" t="s">
        <v>12</v>
      </c>
      <c r="F24" s="9">
        <f>VLOOKUP(E24,Stats!$A$1:$B$10,2,FALSE)</f>
        <v>5</v>
      </c>
      <c r="G24" s="6" t="str">
        <f>"Dig "&amp;'New Hole Count'!Y11&amp;" holes in the 'New Game' mode"</f>
        <v>Dig 100 holes in the 'New Game' mode</v>
      </c>
      <c r="H24" s="1"/>
      <c r="J24" s="23">
        <v>179540</v>
      </c>
      <c r="K24" s="9" t="str">
        <f>'New Hole Count'!$V$25</f>
        <v>N:0xNda19=0_P:0xMdaca=0_N:0xNda19=0_P:0xHdacc=0_R:0xNda19=1_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M:0=1.100.</v>
      </c>
    </row>
    <row r="25" spans="1:11" s="9" customFormat="1" x14ac:dyDescent="0.25">
      <c r="A25" s="2" t="s">
        <v>55</v>
      </c>
      <c r="B25" s="2" t="s">
        <v>158</v>
      </c>
      <c r="C25" s="2">
        <v>11</v>
      </c>
      <c r="D25" s="23" t="s">
        <v>240</v>
      </c>
      <c r="E25" s="9" t="s">
        <v>17</v>
      </c>
      <c r="F25" s="9">
        <f>VLOOKUP(E25,Stats!$A$1:$B$10,2,FALSE)</f>
        <v>2</v>
      </c>
      <c r="G25" s="6" t="s">
        <v>299</v>
      </c>
      <c r="H25" s="1"/>
      <c r="J25" s="23">
        <v>179541</v>
      </c>
      <c r="K25" s="9" t="str">
        <f>'New Lantern'!$V$24</f>
        <v>N:0xNda19=0_P:0xMdaca=0_P:0xHdacc=0SN:d0xH9804=104_0xH9804=106_0xUca0b=2_0xUca0d=0SN:d0xH9808=104_0xH9808=106_0xUca0b=4_0xUca0d=0SN:d0xH984E=104_0xH984E=106_0xUca0b=7_0xUca0d=1SN:d0xH9884=104_0xH9884=106_0xUca0b=2_0xUca0d=2SN:d0xH9888=104_0xH9888=106_0xUca0b=4_0xUca0d=2SN:d0xH98C4=104_0xH98C4=106_0xUca0b=2_0xUca0d=3SN:d0xH98CE=104_0xH98CE=106_0xUca0b=7_0xUca0d=3SN:d0xH98D0=104_0xH98D0=106_0xUca0b=8_0xUca0d=3SN:d0xH9900=104_0xH9900=106_0xUca0b=0_0xUca0d=4SN:d0xH9904=104_0xH9904=106_0xUca0b=2_0xUca0d=4SN:d0xH990A=104_0xH990A=106_0xUca0b=5_0xUca0d=4SN:d0xH9912=104_0xH9912=106_0xUca0b=9_0xUca0d=4SN:d0xH994E=104_0xH994E=106_0xUca0b=7_0xUca0d=5SN:d0xH9984=104_0xH9984=106_0xUca0b=2_0xUca0d=6SN:d0xH998A=104_0xH998A=106_0xUca0b=5_0xUca0d=6SN:d0xH99CE=104_0xH99CE=106_0xUca0b=7_0xUca0d=7SN:d0xH99D0=104_0xH99D0=106_0xUca0b=8_0xUca0d=7SN:d0xH9A08=104_0xH9A08=106_0xUca0b=4_0xUca0d=8</v>
      </c>
    </row>
    <row r="26" spans="1:11" s="9" customFormat="1" x14ac:dyDescent="0.25">
      <c r="A26" s="2" t="s">
        <v>55</v>
      </c>
      <c r="B26" s="2" t="s">
        <v>158</v>
      </c>
      <c r="C26" s="2">
        <v>12</v>
      </c>
      <c r="D26" s="23" t="s">
        <v>241</v>
      </c>
      <c r="E26" s="9" t="s">
        <v>17</v>
      </c>
      <c r="F26" s="9">
        <f>VLOOKUP(E26,Stats!$A$1:$B$10,2,FALSE)</f>
        <v>2</v>
      </c>
      <c r="G26" s="6" t="s">
        <v>300</v>
      </c>
      <c r="H26" s="1"/>
      <c r="J26" s="23">
        <v>179542</v>
      </c>
      <c r="K26" s="9" t="s">
        <v>161</v>
      </c>
    </row>
    <row r="27" spans="1:11" s="9" customFormat="1" x14ac:dyDescent="0.25">
      <c r="A27" s="2" t="s">
        <v>55</v>
      </c>
      <c r="B27" s="2" t="s">
        <v>63</v>
      </c>
      <c r="C27" s="2">
        <v>1</v>
      </c>
      <c r="D27" s="23" t="s">
        <v>186</v>
      </c>
      <c r="E27" s="9" t="s">
        <v>12</v>
      </c>
      <c r="F27" s="9">
        <f>VLOOKUP(E27,Stats!$A$1:$B$10,2,FALSE)</f>
        <v>5</v>
      </c>
      <c r="G27" s="6" t="s">
        <v>344</v>
      </c>
      <c r="H27" s="1"/>
      <c r="J27" s="23">
        <v>179543</v>
      </c>
      <c r="K27" s="9" t="str">
        <f>'New Challenge'!G6</f>
        <v>0xMdaca=1_0xNda19&lt;d0xNda19.1._N:d0xHdacd=2_0xHdacd=3_R:0xNda19=1_R:0xHdace&lt;d0xHdace</v>
      </c>
    </row>
    <row r="28" spans="1:11" s="9" customFormat="1" x14ac:dyDescent="0.25">
      <c r="A28" s="2" t="s">
        <v>55</v>
      </c>
      <c r="B28" s="2" t="s">
        <v>63</v>
      </c>
      <c r="C28" s="2">
        <v>2</v>
      </c>
      <c r="D28" s="23" t="s">
        <v>232</v>
      </c>
      <c r="E28" s="9" t="s">
        <v>12</v>
      </c>
      <c r="F28" s="9">
        <f>VLOOKUP(E28,Stats!$A$1:$B$10,2,FALSE)</f>
        <v>5</v>
      </c>
      <c r="G28" s="6" t="s">
        <v>345</v>
      </c>
      <c r="H28" s="1"/>
      <c r="J28" s="23">
        <v>179544</v>
      </c>
      <c r="K28" s="9" t="str">
        <f>'New Challenge'!G7</f>
        <v>0xMdaca=1_N:d0xHdacd=2_0xHdacd=3.1._N:d0xHdacd=5_0xHdacd=6_R:0xNda19=1_R:0xHdace&lt;d0xHdace</v>
      </c>
    </row>
    <row r="29" spans="1:11" s="9" customFormat="1" x14ac:dyDescent="0.25">
      <c r="A29" s="2" t="s">
        <v>55</v>
      </c>
      <c r="B29" s="2" t="s">
        <v>63</v>
      </c>
      <c r="C29" s="2">
        <v>3</v>
      </c>
      <c r="D29" s="23" t="s">
        <v>184</v>
      </c>
      <c r="E29" s="9" t="s">
        <v>13</v>
      </c>
      <c r="F29" s="9">
        <f>VLOOKUP(E29,Stats!$A$1:$B$10,2,FALSE)</f>
        <v>10</v>
      </c>
      <c r="G29" s="6" t="s">
        <v>346</v>
      </c>
      <c r="H29" s="1"/>
      <c r="J29" s="23">
        <v>179545</v>
      </c>
      <c r="K29" s="9" t="str">
        <f>'New Challenge'!G8</f>
        <v>0xMdaca=1_N:d0xHdacd=5_0xHdacd=6.1._N:d0xHdacd=8_0xHdacd=9_R:0xNda19=1_R:0xHdace&lt;d0xHdace</v>
      </c>
    </row>
    <row r="30" spans="1:11" s="9" customFormat="1" x14ac:dyDescent="0.25">
      <c r="A30" s="2" t="s">
        <v>55</v>
      </c>
      <c r="B30" s="2" t="s">
        <v>63</v>
      </c>
      <c r="C30" s="2">
        <v>4</v>
      </c>
      <c r="D30" s="23" t="s">
        <v>242</v>
      </c>
      <c r="E30" s="9" t="s">
        <v>14</v>
      </c>
      <c r="F30" s="9">
        <f>VLOOKUP(E30,Stats!$A$1:$B$10,2,FALSE)</f>
        <v>25</v>
      </c>
      <c r="G30" s="6" t="s">
        <v>347</v>
      </c>
      <c r="H30" s="1"/>
      <c r="J30" s="23">
        <v>179546</v>
      </c>
      <c r="K30" s="9" t="str">
        <f>'New Challenge'!G9</f>
        <v>0xMdaca=1_N:d0xHdacd=8_0xHdacd=9.1._N:d0xHdacd=11_0xHdacd=12_R:0xNda19=1_R:0xHdace&lt;d0xHdace</v>
      </c>
    </row>
    <row r="31" spans="1:11" x14ac:dyDescent="0.25">
      <c r="A31" s="2" t="s">
        <v>54</v>
      </c>
      <c r="B31" s="2" t="s">
        <v>62</v>
      </c>
      <c r="C31" s="2">
        <v>1</v>
      </c>
      <c r="D31" s="23" t="s">
        <v>203</v>
      </c>
      <c r="E31" s="9" t="s">
        <v>10</v>
      </c>
      <c r="F31" s="9">
        <f>VLOOKUP(E31,Stats!$A$1:$B$10,2,FALSE)</f>
        <v>3</v>
      </c>
      <c r="G31" s="6" t="s">
        <v>351</v>
      </c>
      <c r="H31" s="1"/>
      <c r="I31" s="9"/>
      <c r="J31" s="23">
        <v>179547</v>
      </c>
      <c r="K31" s="9" t="str">
        <f>Stages!$G$20</f>
        <v>0xNda19=0_0xMdaca=0_d0xHda24=4_0xHda24=5</v>
      </c>
    </row>
    <row r="32" spans="1:11" x14ac:dyDescent="0.25">
      <c r="A32" s="2" t="s">
        <v>54</v>
      </c>
      <c r="B32" s="2" t="s">
        <v>62</v>
      </c>
      <c r="C32" s="2">
        <v>2</v>
      </c>
      <c r="D32" s="23" t="s">
        <v>247</v>
      </c>
      <c r="E32" t="s">
        <v>12</v>
      </c>
      <c r="F32" s="9">
        <f>VLOOKUP(E32,Stats!$A$1:$B$10,2,FALSE)</f>
        <v>5</v>
      </c>
      <c r="G32" s="6" t="s">
        <v>352</v>
      </c>
      <c r="H32" s="1"/>
      <c r="J32" s="23">
        <v>179548</v>
      </c>
      <c r="K32" s="9" t="str">
        <f>Stages!$G$24</f>
        <v>0xNda19=0_0xMdaca=0_d0xHda24=8_0xHda24=9</v>
      </c>
    </row>
    <row r="33" spans="1:11" s="9" customFormat="1" x14ac:dyDescent="0.25">
      <c r="A33" s="2" t="s">
        <v>54</v>
      </c>
      <c r="B33" s="2" t="s">
        <v>62</v>
      </c>
      <c r="C33" s="2">
        <v>3</v>
      </c>
      <c r="D33" s="23" t="s">
        <v>248</v>
      </c>
      <c r="E33" s="9" t="s">
        <v>12</v>
      </c>
      <c r="F33" s="9">
        <f>VLOOKUP(E33,Stats!$A$1:$B$10,2,FALSE)</f>
        <v>5</v>
      </c>
      <c r="G33" s="6" t="s">
        <v>353</v>
      </c>
      <c r="H33" s="1"/>
      <c r="J33" s="23">
        <v>179549</v>
      </c>
      <c r="K33" s="9" t="str">
        <f>Stages!$G$28</f>
        <v>0xNda19=0_0xMdaca=0_d0xHda24=18_0xHda24=19</v>
      </c>
    </row>
    <row r="34" spans="1:11" s="9" customFormat="1" x14ac:dyDescent="0.25">
      <c r="A34" s="2" t="s">
        <v>54</v>
      </c>
      <c r="B34" s="2" t="s">
        <v>62</v>
      </c>
      <c r="C34" s="2">
        <v>4</v>
      </c>
      <c r="D34" s="23" t="s">
        <v>249</v>
      </c>
      <c r="E34" s="9" t="s">
        <v>13</v>
      </c>
      <c r="F34" s="9">
        <f>VLOOKUP(E34,Stats!$A$1:$B$10,2,FALSE)</f>
        <v>10</v>
      </c>
      <c r="G34" s="6" t="s">
        <v>354</v>
      </c>
      <c r="H34" s="1"/>
      <c r="I34" s="5"/>
      <c r="J34" s="23">
        <v>179550</v>
      </c>
      <c r="K34" s="9" t="str">
        <f>Stages!$G$32</f>
        <v>0xNda19=0_0xMdaca=0_d0xHda24=22_0xHda24=23</v>
      </c>
    </row>
    <row r="35" spans="1:11" s="9" customFormat="1" x14ac:dyDescent="0.25">
      <c r="A35" s="2" t="s">
        <v>54</v>
      </c>
      <c r="B35" s="2" t="s">
        <v>62</v>
      </c>
      <c r="C35" s="2">
        <v>5</v>
      </c>
      <c r="D35" s="23" t="s">
        <v>246</v>
      </c>
      <c r="E35" s="9" t="s">
        <v>14</v>
      </c>
      <c r="F35" s="9">
        <f>VLOOKUP(E35,Stats!$A$1:$B$10,2,FALSE)</f>
        <v>25</v>
      </c>
      <c r="G35" s="6" t="s">
        <v>355</v>
      </c>
      <c r="H35" s="1"/>
      <c r="J35" s="23">
        <v>179551</v>
      </c>
      <c r="K35" s="9" t="str">
        <f>Stages!$G$36</f>
        <v>0xNda19=0_0xMdaca=0_d0xHda24=32_0xHda24=33</v>
      </c>
    </row>
    <row r="36" spans="1:11" s="9" customFormat="1" x14ac:dyDescent="0.25">
      <c r="A36" s="2" t="s">
        <v>54</v>
      </c>
      <c r="B36" s="2" t="s">
        <v>62</v>
      </c>
      <c r="C36" s="2">
        <v>6</v>
      </c>
      <c r="D36" s="23" t="s">
        <v>199</v>
      </c>
      <c r="E36" s="9" t="s">
        <v>10</v>
      </c>
      <c r="F36" s="9">
        <f>VLOOKUP(E36,Stats!$A$1:$B$10,2,FALSE)</f>
        <v>3</v>
      </c>
      <c r="G36" s="6" t="str">
        <f>"Bury "&amp;'Old Enemies'!B5 &amp;" aliens in the 'Old Game' mode"</f>
        <v>Bury 5 aliens in the 'Old Game' mode</v>
      </c>
      <c r="H36" s="1"/>
      <c r="J36" s="23">
        <v>179552</v>
      </c>
      <c r="K36" s="9" t="str">
        <f>'Old Enemies'!$C$5</f>
        <v>R:0xNda19=1_0xMdaca=0_M:0xHda26&lt;d0xHda26.5.</v>
      </c>
    </row>
    <row r="37" spans="1:11" s="9" customFormat="1" x14ac:dyDescent="0.25">
      <c r="A37" s="2" t="s">
        <v>54</v>
      </c>
      <c r="B37" s="2" t="s">
        <v>62</v>
      </c>
      <c r="C37" s="2">
        <v>7</v>
      </c>
      <c r="D37" s="23" t="s">
        <v>252</v>
      </c>
      <c r="E37" s="9" t="s">
        <v>12</v>
      </c>
      <c r="F37" s="9">
        <f>VLOOKUP(E37,Stats!$A$1:$B$10,2,FALSE)</f>
        <v>5</v>
      </c>
      <c r="G37" s="6" t="str">
        <f>"Bury "&amp;'Old Enemies'!B6 &amp;" aliens in the 'Old Game' mode"</f>
        <v>Bury 15 aliens in the 'Old Game' mode</v>
      </c>
      <c r="H37" s="1"/>
      <c r="J37" s="23">
        <v>179553</v>
      </c>
      <c r="K37" s="9" t="str">
        <f>'Old Enemies'!$C$6</f>
        <v>R:0xNda19=1_0xMdaca=0_M:0xHda26&lt;d0xHda26.15.</v>
      </c>
    </row>
    <row r="38" spans="1:11" s="9" customFormat="1" x14ac:dyDescent="0.25">
      <c r="A38" s="2" t="s">
        <v>54</v>
      </c>
      <c r="B38" s="2" t="s">
        <v>62</v>
      </c>
      <c r="C38" s="2">
        <v>8</v>
      </c>
      <c r="D38" s="23" t="s">
        <v>207</v>
      </c>
      <c r="E38" s="9" t="s">
        <v>13</v>
      </c>
      <c r="F38" s="9">
        <f>VLOOKUP(E38,Stats!$A$1:$B$10,2,FALSE)</f>
        <v>10</v>
      </c>
      <c r="G38" s="6" t="str">
        <f>"Bury "&amp;'Old Enemies'!B7 &amp;" aliens in the 'Old Game' mode"</f>
        <v>Bury 30 aliens in the 'Old Game' mode</v>
      </c>
      <c r="H38" s="1"/>
      <c r="J38" s="23">
        <v>179554</v>
      </c>
      <c r="K38" s="9" t="str">
        <f>'Old Enemies'!$C$7</f>
        <v>R:0xNda19=1_0xMdaca=0_M:0xHda26&lt;d0xHda26.30.</v>
      </c>
    </row>
    <row r="39" spans="1:11" s="9" customFormat="1" x14ac:dyDescent="0.25">
      <c r="A39" s="2" t="s">
        <v>54</v>
      </c>
      <c r="B39" s="2" t="s">
        <v>62</v>
      </c>
      <c r="C39" s="2">
        <v>9</v>
      </c>
      <c r="D39" s="23" t="s">
        <v>209</v>
      </c>
      <c r="E39" s="9" t="s">
        <v>14</v>
      </c>
      <c r="F39" s="9">
        <f>VLOOKUP(E39,Stats!$A$1:$B$10,2,FALSE)</f>
        <v>25</v>
      </c>
      <c r="G39" s="6" t="str">
        <f>"Bury "&amp;'Old Enemies'!B8 &amp;" aliens in the 'Old Game' mode"</f>
        <v>Bury 50 aliens in the 'Old Game' mode</v>
      </c>
      <c r="H39" s="1"/>
      <c r="J39" s="23">
        <v>179555</v>
      </c>
      <c r="K39" s="9" t="str">
        <f>'Old Enemies'!$C$8</f>
        <v>R:0xNda19=1_0xMdaca=0_M:0xHda26&lt;d0xHda26.50.</v>
      </c>
    </row>
    <row r="40" spans="1:11" x14ac:dyDescent="0.25">
      <c r="A40" s="2" t="s">
        <v>54</v>
      </c>
      <c r="B40" s="2" t="s">
        <v>62</v>
      </c>
      <c r="C40" s="2">
        <v>10</v>
      </c>
      <c r="D40" s="24" t="s">
        <v>315</v>
      </c>
      <c r="E40" s="9" t="s">
        <v>10</v>
      </c>
      <c r="F40" s="9">
        <f>VLOOKUP(E40,Stats!$A$1:$B$10,2,FALSE)</f>
        <v>3</v>
      </c>
      <c r="G40" s="6" t="str">
        <f>"Get "&amp;Score!$E$9&amp;"0,000 points in the 'Old Game' mode"</f>
        <v>Get 10,000 points in the 'Old Game' mode</v>
      </c>
      <c r="H40" s="1"/>
      <c r="I40" s="9"/>
      <c r="J40" s="23">
        <v>179556</v>
      </c>
      <c r="K40" t="str">
        <f>Score!$H$9</f>
        <v>0xNda19=0_0xMdaca=0S0xLda3a&gt;=1_0xLda3a&lt;=9S0xUda3a&gt;=1_0xUda3a&lt;=9</v>
      </c>
    </row>
    <row r="41" spans="1:11" s="9" customFormat="1" x14ac:dyDescent="0.25">
      <c r="A41" s="2" t="s">
        <v>54</v>
      </c>
      <c r="B41" s="2" t="s">
        <v>62</v>
      </c>
      <c r="C41" s="2">
        <v>11</v>
      </c>
      <c r="D41" s="24" t="s">
        <v>314</v>
      </c>
      <c r="E41" s="9" t="s">
        <v>12</v>
      </c>
      <c r="F41" s="9">
        <f>VLOOKUP(E41,Stats!$A$1:$B$10,2,FALSE)</f>
        <v>5</v>
      </c>
      <c r="G41" s="6" t="str">
        <f>"Get "&amp;Score!$E$10&amp;"0,000 points in the 'Old Game' mode"</f>
        <v>Get 20,000 points in the 'Old Game' mode</v>
      </c>
      <c r="H41" s="1"/>
      <c r="J41" s="23">
        <v>179557</v>
      </c>
      <c r="K41" s="9" t="str">
        <f>Score!$H$10</f>
        <v>0xNda19=0_0xMdaca=0S0xLda3a&gt;=2_0xLda3a&lt;=9S0xUda3a&gt;=1_0xUda3a&lt;=9</v>
      </c>
    </row>
    <row r="42" spans="1:11" s="9" customFormat="1" x14ac:dyDescent="0.25">
      <c r="A42" s="2" t="s">
        <v>54</v>
      </c>
      <c r="B42" s="2" t="s">
        <v>62</v>
      </c>
      <c r="C42" s="2">
        <v>12</v>
      </c>
      <c r="D42" s="24" t="s">
        <v>313</v>
      </c>
      <c r="E42" s="9" t="s">
        <v>13</v>
      </c>
      <c r="F42" s="9">
        <f>VLOOKUP(E42,Stats!$A$1:$B$10,2,FALSE)</f>
        <v>10</v>
      </c>
      <c r="G42" s="6" t="str">
        <f>"Get "&amp;Score!$E$11&amp;"0,000 points in the 'Old Game' mode"</f>
        <v>Get 30,000 points in the 'Old Game' mode</v>
      </c>
      <c r="H42" s="1"/>
      <c r="J42" s="23">
        <v>179558</v>
      </c>
      <c r="K42" s="9" t="str">
        <f>Score!$H$11</f>
        <v>0xNda19=0_0xMdaca=0S0xLda3a&gt;=3_0xLda3a&lt;=9S0xUda3a&gt;=1_0xUda3a&lt;=9</v>
      </c>
    </row>
    <row r="43" spans="1:11" x14ac:dyDescent="0.25">
      <c r="A43" s="2" t="s">
        <v>54</v>
      </c>
      <c r="B43" s="2" t="s">
        <v>158</v>
      </c>
      <c r="C43" s="2">
        <v>1</v>
      </c>
      <c r="D43" s="23" t="s">
        <v>243</v>
      </c>
      <c r="E43" s="9" t="s">
        <v>10</v>
      </c>
      <c r="F43" s="9">
        <f>VLOOKUP(E43,Stats!$A$1:$B$10,2,FALSE)</f>
        <v>3</v>
      </c>
      <c r="G43" s="6" t="s">
        <v>356</v>
      </c>
      <c r="H43" s="1"/>
      <c r="I43" s="9"/>
      <c r="J43" s="23">
        <v>179559</v>
      </c>
      <c r="K43" t="str">
        <f>'Old Recovery'!$B$28</f>
        <v>0xMdaca=0_N:d0xHc9ff=18_0xHc9ff=1.1._0xHda24&gt;d0xHda24_R:0xNda19=1_N:d0xHe002&gt;=134_N:d0xHe002&lt;=135_R:0xe002&gt;=136_N:d0xHe006&gt;=134_N:d0xHe006&lt;=135_R:0xe006&gt;=136_N:d0xHe00a&gt;=134_N:d0xHe00a&lt;=135_R:0xe00a&gt;=136_N:d0xHe00e&gt;=134_N:d0xHe00e&lt;=135_R:0xe00e&gt;=136_N:d0xHe012&gt;=134_N:d0xHe012&lt;=135_R:0xe012&gt;=136_N:d0xHe016&gt;=134_N:d0xHe016&lt;=135_R:0xe016&gt;=136_N:d0xHe01a&gt;=134_N:d0xHe01a&lt;=135_R:0xe01a&gt;=136_N:d0xHe01e&gt;=134_N:d0xHe01e&lt;=135_R:0xe01e&gt;=136_N:d0xHe022&gt;=134_N:d0xHe022&lt;=135_R:0xe022&gt;=136</v>
      </c>
    </row>
    <row r="44" spans="1:11" s="9" customFormat="1" x14ac:dyDescent="0.25">
      <c r="A44" s="2" t="s">
        <v>54</v>
      </c>
      <c r="B44" s="2" t="s">
        <v>158</v>
      </c>
      <c r="C44" s="2">
        <v>2</v>
      </c>
      <c r="D44" s="23" t="s">
        <v>245</v>
      </c>
      <c r="E44" s="9" t="s">
        <v>17</v>
      </c>
      <c r="F44" s="9">
        <f>VLOOKUP(E44,Stats!$A$1:$B$10,2,FALSE)</f>
        <v>2</v>
      </c>
      <c r="G44" s="6" t="s">
        <v>301</v>
      </c>
      <c r="H44" s="1"/>
      <c r="I44" s="6" t="s">
        <v>56</v>
      </c>
      <c r="J44" s="23">
        <v>179571</v>
      </c>
      <c r="K44" s="9" t="s">
        <v>164</v>
      </c>
    </row>
    <row r="45" spans="1:11" x14ac:dyDescent="0.25">
      <c r="A45" s="2" t="s">
        <v>54</v>
      </c>
      <c r="B45" s="2" t="s">
        <v>158</v>
      </c>
      <c r="C45" s="2">
        <v>2</v>
      </c>
      <c r="D45" s="23" t="s">
        <v>244</v>
      </c>
      <c r="E45" s="9" t="s">
        <v>14</v>
      </c>
      <c r="F45" s="9">
        <f>VLOOKUP(E45,Stats!$A$1:$B$10,2,FALSE)</f>
        <v>25</v>
      </c>
      <c r="G45" s="6" t="s">
        <v>302</v>
      </c>
      <c r="H45" s="1"/>
      <c r="I45" s="6" t="s">
        <v>56</v>
      </c>
      <c r="J45" s="23">
        <v>179572</v>
      </c>
      <c r="K45" s="9" t="s">
        <v>180</v>
      </c>
    </row>
    <row r="46" spans="1:11" x14ac:dyDescent="0.25">
      <c r="A46" s="2" t="s">
        <v>54</v>
      </c>
      <c r="B46" s="2" t="s">
        <v>158</v>
      </c>
      <c r="C46" s="2">
        <v>3</v>
      </c>
      <c r="D46" s="23" t="s">
        <v>202</v>
      </c>
      <c r="E46" s="9" t="s">
        <v>9</v>
      </c>
      <c r="F46" s="9">
        <f>VLOOKUP(E46,Stats!$A$1:$B$10,2,FALSE)</f>
        <v>1</v>
      </c>
      <c r="G46" s="6" t="s">
        <v>303</v>
      </c>
      <c r="H46" s="1"/>
      <c r="I46" s="9"/>
      <c r="J46" s="23">
        <v>179562</v>
      </c>
      <c r="K46" t="str">
        <f>'Old 3 Row'!$V$24</f>
        <v>N:0xNda19=0_P:0xMdaca=1_P:0xHdacc=0S0xH9821=101_0xH9822=101_0xH9823=101S0xH9821=101_0xH9841=101_0xH9861=101S0xH9822=101_0xH9823=101_0xH9824=101S0xH9823=101_0xH9824=101_0xH9825=101S0xH9824=101_0xH9825=101_0xH9826=101S0xH9825=101_0xH9826=101_0xH9827=101S0xH9825=101_0xH9845=101_0xH9865=101S0xH9826=101_0xH9827=101_0xH9828=101S0xH9827=101_0xH9828=101_0xH9829=101S0xH9828=101_0xH9829=101_0xH982A=101S0xH9829=101_0xH982A=101_0xH982B=101S0xH9829=101_0xH9849=101_0xH9869=101S0xH982A=101_0xH982B=101_0xH982C=101S0xH982B=101_0xH982C=101_0xH982D=101S0xH982C=101_0xH982D=101_0xH982E=101S0xH982D=101_0xH982E=101_0xH982F=101S0xH982D=101_0xH984D=101_0xH986D=101S0xH982E=101_0xH982F=101_0xH9830=101S0xH982F=101_0xH9830=101_0xH9831=101S0xH9831=101_0xH9851=101_0xH9871=101S0xH9841=101_0xH9861=101_0xH9881=101S0xH9845=101_0xH9865=101_0xH9885=101S0xH9849=101_0xH9869=101_0xH9889=101S0xH984D=101_0xH986D=101_0xH988D=101S0xH9851=101_0xH9871=101_0xH9891=101S0xH9861=101_0xH9881=101_0xH98A1=101S0xH9865=101_0xH9885=101_0xH98A5=101S0xH9869=101_0xH9889=101_0xH98A9=101S0xH986D=101_0xH988D=101_0xH98AD=101S0xH9871=101_0xH9891=101_0xH98B1=101S0xH9881=101_0xH98A1=101_0xH98C1=101S0xH9885=101_0xH98A5=101_0xH98C5=101S0xH9889=101_0xH98A9=101_0xH98C9=101S0xH988D=101_0xH98AD=101_0xH98CD=101S0xH9891=101_0xH98B1=101_0xH98D1=101S0xH98A1=101_0xH98A2=101_0xH98A3=101S0xH98A1=101_0xH98C1=101_0xH98E1=101S0xH98A2=101_0xH98A3=101_0xH98A4=101S0xH98A3=101_0xH98A4=101_0xH98A5=101S0xH98A4=101_0xH98A5=101_0xH98A6=101S0xH98A5=101_0xH98A6=101_0xH98A7=101S0xH98A5=101_0xH98C5=101_0xH98E5=101S0xH98A6=101_0xH98A7=101_0xH98A8=101S0xH98A7=101_0xH98A8=101_0xH98A9=101S0xH98A8=101_0xH98A9=101_0xH98AA=101S0xH98A9=101_0xH98AA=101_0xH98AB=101S0xH98A9=101_0xH98C9=101_0xH98E9=101S0xH98AA=101_0xH98AB=101_0xH98AC=101S0xH98AB=101_0xH98AC=101_0xH98AD=101S0xH98AC=101_0xH98AD=101_0xH98AE=101S0xH98AD=101_0xH98AE=101_0xH98AF=101S0xH98AD=101_0xH98CD=101_0xH98ED=101S0xH98AE=101_0xH98AF=101_0xH98B0=101S0xH98AF=101_0xH98B0=101_0xH98B1=101S0xH98B1=101_0xH98D1=101_0xH98F1=101S0xH98C1=101_0xH98E1=101_0xH9901=101S0xH98C5=101_0xH98E5=101_0xH9905=101S0xH98C9=101_0xH98E9=101_0xH9909=101S0xH98CD=101_0xH98ED=101_0xH990D=101S0xH98D1=101_0xH98F1=101_0xH9911=101S0xH98E1=101_0xH9901=101_0xH9921=101S0xH98E5=101_0xH9905=101_0xH9925=101S0xH98E9=101_0xH9909=101_0xH9929=101S0xH98ED=101_0xH990D=101_0xH992D=101S0xH98F1=101_0xH9911=101_0xH9931=101S0xH9901=101_0xH9921=101_0xH9941=101S0xH9905=101_0xH9925=101_0xH9945=101S0xH9909=101_0xH9929=101_0xH9949=101S0xH990D=101_0xH992D=101_0xH994D=101S0xH9911=101_0xH9931=101_0xH9951=101S0xH9921=101_0xH9922=101_0xH9923=101S0xH9921=101_0xH9941=101_0xH9961=101S0xH9922=101_0xH9923=101_0xH9924=101S0xH9923=101_0xH9924=101_0xH9925=101S0xH9924=101_0xH9925=101_0xH9926=101S0xH9925=101_0xH9926=101_0xH9927=101S0xH9925=101_0xH9945=101_0xH9965=101S0xH9926=101_0xH9927=101_0xH9928=101S0xH9927=101_0xH9928=101_0xH9929=101S0xH9928=101_0xH9929=101_0xH992A=101S0xH9929=101_0xH992A=101_0xH992B=101S0xH9929=101_0xH9949=101_0xH9969=101S0xH992A=101_0xH992B=101_0xH992C=101S0xH992B=101_0xH992C=101_0xH992D=101S0xH992C=101_0xH992D=101_0xH992E=101S0xH992D=101_0xH992E=101_0xH992F=101S0xH992D=101_0xH994D=101_0xH996D=101S0xH992E=101_0xH992F=101_0xH9930=101S0xH992F=101_0xH9930=101_0xH9931=101S0xH9931=101_0xH9951=101_0xH9971=101S0xH9941=101_0xH9961=101_0xH9981=101S0xH9945=101_0xH9965=101_0xH9985=101S0xH9949=101_0xH9969=101_0xH9989=101S0xH994D=101_0xH996D=101_0xH998D=101S0xH9951=101_0xH9971=101_0xH9991=101S0xH9961=101_0xH9981=101_0xH99A1=101S0xH9965=101_0xH9985=101_0xH99A5=101S0xH9969=101_0xH9989=101_0xH99A9=101S0xH996D=101_0xH998D=101_0xH99AD=101S0xH9971=101_0xH9991=101_0xH99B1=101S0xH99A1=101_0xH99A2=101_0xH99A3=101S0xH99A2=101_0xH99A3=101_0xH99A4=101S0xH99A3=101_0xH99A4=101_0xH99A5=101S0xH99A4=101_0xH99A5=101_0xH99A6=101S0xH99A5=101_0xH99A6=101_0xH99A7=101S0xH99A6=101_0xH99A7=101_0xH99A8=101S0xH99A7=101_0xH99A8=101_0xH99A9=101S0xH99A8=101_0xH99A9=101_0xH99AA=101S0xH99A9=101_0xH99AA=101_0xH99AB=101S0xH99AA=101_0xH99AB=101_0xH99AC=101S0xH99AB=101_0xH99AC=101_0xH99AD=101S0xH99AC=101_0xH99AD=101_0xH99AE=101S0xH99AD=101_0xH99AE=101_0xH99AF=101S0xH99AE=101_0xH99AF=101_0xH99B0=101S0xH99AF=101_0xH99B0=101_0xH99B1=101</v>
      </c>
    </row>
    <row r="47" spans="1:11" x14ac:dyDescent="0.25">
      <c r="A47" s="2" t="s">
        <v>54</v>
      </c>
      <c r="B47" s="2" t="s">
        <v>158</v>
      </c>
      <c r="C47" s="2">
        <v>4</v>
      </c>
      <c r="D47" s="23" t="s">
        <v>206</v>
      </c>
      <c r="E47" s="9" t="s">
        <v>10</v>
      </c>
      <c r="F47" s="9">
        <f>VLOOKUP(E47,Stats!$A$1:$B$10,2,FALSE)</f>
        <v>3</v>
      </c>
      <c r="G47" s="6" t="s">
        <v>304</v>
      </c>
      <c r="H47" s="1"/>
      <c r="J47" s="23">
        <v>179562</v>
      </c>
      <c r="K47" t="str">
        <f>'Old 5 Row'!$V$24</f>
        <v>N:0xNda19=0_P:0xMdaca=1_P:0xHdacc=0S0xH9821=101_0xH9822=101_0xH9823=101_0xH9824=101_0xH9825=101S0xH9821=101_0xH9841=101_0xH9861=101_0xH9881=101_0xH98A1=101S0xH9822=101_0xH9823=101_0xH9824=101_0xH9825=101_0xH9826=101S0xH9823=101_0xH9824=101_0xH9825=101_0xH9826=101_0xH9827=101S0xH9824=101_0xH9825=101_0xH9826=101_0xH9827=101_0xH9828=101S0xH9825=101_0xH9826=101_0xH9827=101_0xH9828=101_0xH9829=101S0xH9825=101_0xH9845=101_0xH9865=101_0xH9885=101_0xH98A5=101S0xH9826=101_0xH9827=101_0xH9828=101_0xH9829=101_0xH982A=101S0xH9827=101_0xH9828=101_0xH9829=101_0xH982A=101_0xH982B=101S0xH9828=101_0xH9829=101_0xH982A=101_0xH982B=101_0xH982C=101S0xH9829=101_0xH982A=101_0xH982B=101_0xH982C=101_0xH982D=101S0xH9829=101_0xH9849=101_0xH9869=101_0xH9889=101_0xH98A9=101S0xH982A=101_0xH982B=101_0xH982C=101_0xH982D=101_0xH982E=101S0xH982B=101_0xH982C=101_0xH982D=101_0xH982E=101_0xH982F=101S0xH982C=101_0xH982D=101_0xH982E=101_0xH982F=101_0xH9830=101S0xH982D=101_0xH982E=101_0xH982F=101_0xH9830=101_0xH9831=101S0xH982D=101_0xH984D=101_0xH986D=101_0xH988D=101_0xH98AD=101S0xH9831=101_0xH9851=101_0xH9871=101_0xH9891=101_0xH98B1=101S0xH9841=101_0xH9861=101_0xH9881=101_0xH98A1=101_0xH98C1=101S0xH9845=101_0xH9865=101_0xH9885=101_0xH98A5=101_0xH98C5=101S0xH9849=101_0xH9869=101_0xH9889=101_0xH98A9=101_0xH98C9=101S0xH984D=101_0xH986D=101_0xH988D=101_0xH98AD=101_0xH98CD=101S0xH9851=101_0xH9871=101_0xH9891=101_0xH98B1=101_0xH98D1=101S0xH9861=101_0xH9881=101_0xH98A1=101_0xH98C1=101_0xH98E1=101S0xH9865=101_0xH9885=101_0xH98A5=101_0xH98C5=101_0xH98E5=101S0xH9869=101_0xH9889=101_0xH98A9=101_0xH98C9=101_0xH98E9=101S0xH986D=101_0xH988D=101_0xH98AD=101_0xH98CD=101_0xH98ED=101S0xH9871=101_0xH9891=101_0xH98B1=101_0xH98D1=101_0xH98F1=101S0xH9881=101_0xH98A1=101_0xH98C1=101_0xH98E1=101_0xH9901=101S0xH9885=101_0xH98A5=101_0xH98C5=101_0xH98E5=101_0xH9905=101S0xH9889=101_0xH98A9=101_0xH98C9=101_0xH98E9=101_0xH9909=101S0xH988D=101_0xH98AD=101_0xH98CD=101_0xH98ED=101_0xH990D=101S0xH9891=101_0xH98B1=101_0xH98D1=101_0xH98F1=101_0xH9911=101S0xH98A1=101_0xH98A2=101_0xH98A3=101_0xH98A4=101_0xH98A5=101S0xH98A1=101_0xH98C1=101_0xH98E1=101_0xH9901=101_0xH9921=101S0xH98A2=101_0xH98A3=101_0xH98A4=101_0xH98A5=101_0xH98A6=101S0xH98A3=101_0xH98A4=101_0xH98A5=101_0xH98A6=101_0xH98A7=101S0xH98A4=101_0xH98A5=101_0xH98A6=101_0xH98A7=101_0xH98A8=101S0xH98A5=101_0xH98A6=101_0xH98A7=101_0xH98A8=101_0xH98A9=101S0xH98A5=101_0xH98C5=101_0xH98E5=101_0xH9905=101_0xH9925=101S0xH98A6=101_0xH98A7=101_0xH98A8=101_0xH98A9=101_0xH98AA=101S0xH98A7=101_0xH98A8=101_0xH98A9=101_0xH98AA=101_0xH98AB=101S0xH98A8=101_0xH98A9=101_0xH98AA=101_0xH98AB=101_0xH98AC=101S0xH98A9=101_0xH98AA=101_0xH98AB=101_0xH98AC=101_0xH98AD=101S0xH98A9=101_0xH98C9=101_0xH98E9=101_0xH9909=101_0xH9929=101S0xH98AA=101_0xH98AB=101_0xH98AC=101_0xH98AD=101_0xH98AE=101S0xH98AB=101_0xH98AC=101_0xH98AD=101_0xH98AE=101_0xH98AF=101S0xH98AC=101_0xH98AD=101_0xH98AE=101_0xH98AF=101_0xH98B0=101S0xH98AD=101_0xH98AE=101_0xH98AF=101_0xH98B0=101_0xH98B1=101S0xH98AD=101_0xH98CD=101_0xH98ED=101_0xH990D=101_0xH992D=101S0xH98B1=101_0xH98D1=101_0xH98F1=101_0xH9911=101_0xH9931=101S0xH98C1=101_0xH98E1=101_0xH9901=101_0xH9921=101_0xH9941=101S0xH98C5=101_0xH98E5=101_0xH9905=101_0xH9925=101_0xH9945=101S0xH98C9=101_0xH98E9=101_0xH9909=101_0xH9929=101_0xH9949=101S0xH98CD=101_0xH98ED=101_0xH990D=101_0xH992D=101_0xH994D=101S0xH98D1=101_0xH98F1=101_0xH9911=101_0xH9931=101_0xH9951=101S0xH98E1=101_0xH9901=101_0xH9921=101_0xH9941=101_0xH9961=101S0xH98E5=101_0xH9905=101_0xH9925=101_0xH9945=101_0xH9965=101S0xH98E9=101_0xH9909=101_0xH9929=101_0xH9949=101_0xH9969=101S0xH98ED=101_0xH990D=101_0xH992D=101_0xH994D=101_0xH996D=101S0xH98F1=101_0xH9911=101_0xH9931=101_0xH9951=101_0xH9971=101S0xH9901=101_0xH9921=101_0xH9941=101_0xH9961=101_0xH9981=101S0xH9905=101_0xH9925=101_0xH9945=101_0xH9965=101_0xH9985=101S0xH9909=101_0xH9929=101_0xH9949=101_0xH9969=101_0xH9989=101S0xH990D=101_0xH992D=101_0xH994D=101_0xH996D=101_0xH998D=101S0xH9911=101_0xH9931=101_0xH9951=101_0xH9971=101_0xH9991=101S0xH9921=101_0xH9922=101_0xH9923=101_0xH9924=101_0xH9925=101S0xH9921=101_0xH9941=101_0xH9961=101_0xH9981=101_0xH99A1=101S0xH9922=101_0xH9923=101_0xH9924=101_0xH9925=101_0xH9926=101S0xH9923=101_0xH9924=101_0xH9925=101_0xH9926=101_0xH9927=101S0xH9924=101_0xH9925=101_0xH9926=101_0xH9927=101_0xH9928=101S0xH9925=101_0xH9926=101_0xH9927=101_0xH9928=101_0xH9929=101S0xH9925=101_0xH9945=101_0xH9965=101_0xH9985=101_0xH99A5=101S0xH9926=101_0xH9927=101_0xH9928=101_0xH9929=101_0xH992A=101S0xH9927=101_0xH9928=101_0xH9929=101_0xH992A=101_0xH992B=101S0xH9928=101_0xH9929=101_0xH992A=101_0xH992B=101_0xH992C=101S0xH9929=101_0xH992A=101_0xH992B=101_0xH992C=101_0xH992D=101S0xH9929=101_0xH9949=101_0xH9969=101_0xH9989=101_0xH99A9=101S0xH992A=101_0xH992B=101_0xH992C=101_0xH992D=101_0xH992E=101S0xH992B=101_0xH992C=101_0xH992D=101_0xH992E=101_0xH992F=101S0xH992C=101_0xH992D=101_0xH992E=101_0xH992F=101_0xH9930=101S0xH992D=101_0xH992E=101_0xH992F=101_0xH9930=101_0xH9931=101S0xH992D=101_0xH994D=101_0xH996D=101_0xH998D=101_0xH99AD=101S0xH9931=101_0xH9951=101_0xH9971=101_0xH9991=101_0xH99B1=101S0xH99A1=101_0xH99A2=101_0xH99A3=101_0xH99A4=101_0xH99A5=101S0xH99A2=101_0xH99A3=101_0xH99A4=101_0xH99A5=101_0xH99A6=101S0xH99A3=101_0xH99A4=101_0xH99A5=101_0xH99A6=101_0xH99A7=101S0xH99A4=101_0xH99A5=101_0xH99A6=101_0xH99A7=101_0xH99A8=101S0xH99A5=101_0xH99A6=101_0xH99A7=101_0xH99A8=101_0xH99A9=101S0xH99A6=101_0xH99A7=101_0xH99A8=101_0xH99A9=101_0xH99AA=101S0xH99A7=101_0xH99A8=101_0xH99A9=101_0xH99AA=101_0xH99AB=101S0xH99A8=101_0xH99A9=101_0xH99AA=101_0xH99AB=101_0xH99AC=101S0xH99A9=101_0xH99AA=101_0xH99AB=101_0xH99AC=101_0xH99AD=101S0xH99AA=101_0xH99AB=101_0xH99AC=101_0xH99AD=101_0xH99AE=101S0xH99AB=101_0xH99AC=101_0xH99AD=101_0xH99AE=101_0xH99AF=101S0xH99AC=101_0xH99AD=101_0xH99AE=101_0xH99AF=101_0xH99B0=101S0xH99AD=101_0xH99AE=101_0xH99AF=101_0xH99B0=101_0xH99B1=101</v>
      </c>
    </row>
    <row r="48" spans="1:11" s="9" customFormat="1" x14ac:dyDescent="0.25">
      <c r="A48" s="2" t="s">
        <v>54</v>
      </c>
      <c r="B48" s="2" t="s">
        <v>158</v>
      </c>
      <c r="C48" s="2">
        <v>5</v>
      </c>
      <c r="D48" s="23" t="s">
        <v>237</v>
      </c>
      <c r="E48" s="9" t="s">
        <v>12</v>
      </c>
      <c r="F48" s="9">
        <f>VLOOKUP(E48,Stats!$A$1:$B$10,2,FALSE)</f>
        <v>5</v>
      </c>
      <c r="G48" s="6" t="s">
        <v>305</v>
      </c>
      <c r="H48" s="1"/>
      <c r="J48" s="23">
        <v>179563</v>
      </c>
      <c r="K48" s="9" t="str">
        <f>'Old 5 Cross'!$V$24</f>
        <v>N:0xNda19=0_P:0xMdaca=1_P:0xHdacc=0S0xH98A5=101_0xH9885=101_0xH98A6=101_0xH98C5=101_0xH98A4=101S0xH98A9=101_0xH9889=101_0xH98AA=101_0xH98C9=101_0xH98A8=101S0xH98AD=101_0xH988D=101_0xH98AE=101_0xH98CD=101_0xH98AC=101S0xH9925=101_0xH9905=101_0xH9926=101_0xH9945=101_0xH9924=101S0xH9929=101_0xH9909=101_0xH992A=101_0xH9949=101_0xH9928=101S0xH992D=101_0xH990D=101_0xH992E=101_0xH994D=101_0xH992C=101</v>
      </c>
    </row>
    <row r="49" spans="1:11" s="9" customFormat="1" x14ac:dyDescent="0.25">
      <c r="A49" s="2" t="s">
        <v>54</v>
      </c>
      <c r="B49" s="2" t="s">
        <v>158</v>
      </c>
      <c r="C49" s="2">
        <v>6</v>
      </c>
      <c r="D49" s="23" t="s">
        <v>196</v>
      </c>
      <c r="E49" s="9" t="s">
        <v>13</v>
      </c>
      <c r="F49" s="9">
        <f>VLOOKUP(E49,Stats!$A$1:$B$10,2,FALSE)</f>
        <v>10</v>
      </c>
      <c r="G49" s="6" t="s">
        <v>306</v>
      </c>
      <c r="H49" s="1"/>
      <c r="J49" s="23">
        <v>179564</v>
      </c>
      <c r="K49" s="9" t="str">
        <f>'Old 7 Row'!$V$24</f>
        <v>N:0xNda19=0_P:0xMdaca=1_P:0xHdacc=0S0xH9821=101_0xH9822=101_0xH9823=101_0xH9824=101_0xH9825=101_0xH9826=101_0xH9827=101S0xH9821=101_0xH9841=101_0xH9861=101_0xH9881=101_0xH98A1=101_0xH98C1=101_0xH98E1=101S0xH9822=101_0xH9823=101_0xH9824=101_0xH9825=101_0xH9826=101_0xH9827=101_0xH9828=101S0xH9823=101_0xH9824=101_0xH9825=101_0xH9826=101_0xH9827=101_0xH9828=101_0xH9829=101S0xH9824=101_0xH9825=101_0xH9826=101_0xH9827=101_0xH9828=101_0xH9829=101_0xH982A=101S0xH9825=101_0xH9826=101_0xH9827=101_0xH9828=101_0xH9829=101_0xH982A=101_0xH982B=101S0xH9825=101_0xH9845=101_0xH9865=101_0xH9885=101_0xH98A5=101_0xH98C5=101_0xH98E5=101S0xH9826=101_0xH9827=101_0xH9828=101_0xH9829=101_0xH982A=101_0xH982B=101_0xH982C=101S0xH9827=101_0xH9828=101_0xH9829=101_0xH982A=101_0xH982B=101_0xH982C=101_0xH982D=101S0xH9828=101_0xH9829=101_0xH982A=101_0xH982B=101_0xH982C=101_0xH982D=101_0xH982E=101S0xH9829=101_0xH982A=101_0xH982B=101_0xH982C=101_0xH982D=101_0xH982E=101_0xH982F=101S0xH9829=101_0xH9849=101_0xH9869=101_0xH9889=101_0xH98A9=101_0xH98C9=101_0xH98E9=101S0xH982A=101_0xH982B=101_0xH982C=101_0xH982D=101_0xH982E=101_0xH982F=101_0xH9830=101S0xH982B=101_0xH982C=101_0xH982D=101_0xH982E=101_0xH982F=101_0xH9830=101_0xH9831=101S0xH982D=101_0xH984D=101_0xH986D=101_0xH988D=101_0xH98AD=101_0xH98CD=101_0xH98ED=101S0xH9831=101_0xH9851=101_0xH9871=101_0xH9891=101_0xH98B1=101_0xH98D1=101_0xH98F1=101S0xH9841=101_0xH9861=101_0xH9881=101_0xH98A1=101_0xH98C1=101_0xH98E1=101_0xH9901=101S0xH9845=101_0xH9865=101_0xH9885=101_0xH98A5=101_0xH98C5=101_0xH98E5=101_0xH9905=101S0xH9849=101_0xH9869=101_0xH9889=101_0xH98A9=101_0xH98C9=101_0xH98E9=101_0xH9909=101S0xH984D=101_0xH986D=101_0xH988D=101_0xH98AD=101_0xH98CD=101_0xH98ED=101_0xH990D=101S0xH9851=101_0xH9871=101_0xH9891=101_0xH98B1=101_0xH98D1=101_0xH98F1=101_0xH9911=101S0xH9861=101_0xH9881=101_0xH98A1=101_0xH98C1=101_0xH98E1=101_0xH9901=101_0xH9921=101S0xH9865=101_0xH9885=101_0xH98A5=101_0xH98C5=101_0xH98E5=101_0xH9905=101_0xH9925=101S0xH9869=101_0xH9889=101_0xH98A9=101_0xH98C9=101_0xH98E9=101_0xH9909=101_0xH9929=101S0xH986D=101_0xH988D=101_0xH98AD=101_0xH98CD=101_0xH98ED=101_0xH990D=101_0xH992D=101S0xH9871=101_0xH9891=101_0xH98B1=101_0xH98D1=101_0xH98F1=101_0xH9911=101_0xH9931=101S0xH9881=101_0xH98A1=101_0xH98C1=101_0xH98E1=101_0xH9901=101_0xH9921=101_0xH9941=101S0xH9885=101_0xH98A5=101_0xH98C5=101_0xH98E5=101_0xH9905=101_0xH9925=101_0xH9945=101S0xH9889=101_0xH98A9=101_0xH98C9=101_0xH98E9=101_0xH9909=101_0xH9929=101_0xH9949=101S0xH988D=101_0xH98AD=101_0xH98CD=101_0xH98ED=101_0xH990D=101_0xH992D=101_0xH994D=101S0xH9891=101_0xH98B1=101_0xH98D1=101_0xH98F1=101_0xH9911=101_0xH9931=101_0xH9951=101S0xH98A1=101_0xH98A2=101_0xH98A3=101_0xH98A4=101_0xH98A5=101_0xH98A6=101_0xH98A7=101S0xH98A1=101_0xH98C1=101_0xH98E1=101_0xH9901=101_0xH9921=101_0xH9941=101_0xH9961=101S0xH98A2=101_0xH98A3=101_0xH98A4=101_0xH98A5=101_0xH98A6=101_0xH98A7=101_0xH98A8=101S0xH98A3=101_0xH98A4=101_0xH98A5=101_0xH98A6=101_0xH98A7=101_0xH98A8=101_0xH98A9=101S0xH98A4=101_0xH98A5=101_0xH98A6=101_0xH98A7=101_0xH98A8=101_0xH98A9=101_0xH98AA=101S0xH98A5=101_0xH98A6=101_0xH98A7=101_0xH98A8=101_0xH98A9=101_0xH98AA=101_0xH98AB=101S0xH98A5=101_0xH98C5=101_0xH98E5=101_0xH9905=101_0xH9925=101_0xH9945=101_0xH9965=101S0xH98A6=101_0xH98A7=101_0xH98A8=101_0xH98A9=101_0xH98AA=101_0xH98AB=101_0xH98AC=101S0xH98A7=101_0xH98A8=101_0xH98A9=101_0xH98AA=101_0xH98AB=101_0xH98AC=101_0xH98AD=101S0xH98A8=101_0xH98A9=101_0xH98AA=101_0xH98AB=101_0xH98AC=101_0xH98AD=101_0xH98AE=101S0xH98A9=101_0xH98AA=101_0xH98AB=101_0xH98AC=101_0xH98AD=101_0xH98AE=101_0xH98AF=101S0xH98A9=101_0xH98C9=101_0xH98E9=101_0xH9909=101_0xH9929=101_0xH9949=101_0xH9969=101S0xH98AA=101_0xH98AB=101_0xH98AC=101_0xH98AD=101_0xH98AE=101_0xH98AF=101_0xH98B0=101S0xH98AB=101_0xH98AC=101_0xH98AD=101_0xH98AE=101_0xH98AF=101_0xH98B0=101_0xH98B1=101S0xH98AD=101_0xH98CD=101_0xH98ED=101_0xH990D=101_0xH992D=101_0xH994D=101_0xH996D=101S0xH98B1=101_0xH98D1=101_0xH98F1=101_0xH9911=101_0xH9931=101_0xH9951=101_0xH9971=101S0xH98C1=101_0xH98E1=101_0xH9901=101_0xH9921=101_0xH9941=101_0xH9961=101_0xH9981=101S0xH98C5=101_0xH98E5=101_0xH9905=101_0xH9925=101_0xH9945=101_0xH9965=101_0xH9985=101S0xH98C9=101_0xH98E9=101_0xH9909=101_0xH9929=101_0xH9949=101_0xH9969=101_0xH9989=101S0xH98CD=101_0xH98ED=101_0xH990D=101_0xH992D=101_0xH994D=101_0xH996D=101_0xH998D=101S0xH98D1=101_0xH98F1=101_0xH9911=101_0xH9931=101_0xH9951=101_0xH9971=101_0xH9991=101S0xH98E1=101_0xH9901=101_0xH9921=101_0xH9941=101_0xH9961=101_0xH9981=101_0xH99A1=101S0xH98E5=101_0xH9905=101_0xH9925=101_0xH9945=101_0xH9965=101_0xH9985=101_0xH99A5=101S0xH98E9=101_0xH9909=101_0xH9929=101_0xH9949=101_0xH9969=101_0xH9989=101_0xH99A9=101S0xH98ED=101_0xH990D=101_0xH992D=101_0xH994D=101_0xH996D=101_0xH998D=101_0xH99AD=101S0xH98F1=101_0xH9911=101_0xH9931=101_0xH9951=101_0xH9971=101_0xH9991=101_0xH99B1=101S0xH9921=101_0xH9922=101_0xH9923=101_0xH9924=101_0xH9925=101_0xH9926=101_0xH9927=101S0xH9922=101_0xH9923=101_0xH9924=101_0xH9925=101_0xH9926=101_0xH9927=101_0xH9928=101S0xH9923=101_0xH9924=101_0xH9925=101_0xH9926=101_0xH9927=101_0xH9928=101_0xH9929=101S0xH9924=101_0xH9925=101_0xH9926=101_0xH9927=101_0xH9928=101_0xH9929=101_0xH992A=101S0xH9925=101_0xH9926=101_0xH9927=101_0xH9928=101_0xH9929=101_0xH992A=101_0xH992B=101S0xH9926=101_0xH9927=101_0xH9928=101_0xH9929=101_0xH992A=101_0xH992B=101_0xH992C=101S0xH9927=101_0xH9928=101_0xH9929=101_0xH992A=101_0xH992B=101_0xH992C=101_0xH992D=101S0xH9928=101_0xH9929=101_0xH992A=101_0xH992B=101_0xH992C=101_0xH992D=101_0xH992E=101S0xH9929=101_0xH992A=101_0xH992B=101_0xH992C=101_0xH992D=101_0xH992E=101_0xH992F=101S0xH992A=101_0xH992B=101_0xH992C=101_0xH992D=101_0xH992E=101_0xH992F=101_0xH9930=101S0xH992B=101_0xH992C=101_0xH992D=101_0xH992E=101_0xH992F=101_0xH9930=101_0xH9931=101S0xH99A1=101_0xH99A2=101_0xH99A3=101_0xH99A4=101_0xH99A5=101_0xH99A6=101_0xH99A7=101S0xH99A2=101_0xH99A3=101_0xH99A4=101_0xH99A5=101_0xH99A6=101_0xH99A7=101_0xH99A8=101S0xH99A3=101_0xH99A4=101_0xH99A5=101_0xH99A6=101_0xH99A7=101_0xH99A8=101_0xH99A9=101S0xH99A4=101_0xH99A5=101_0xH99A6=101_0xH99A7=101_0xH99A8=101_0xH99A9=101_0xH99AA=101S0xH99A5=101_0xH99A6=101_0xH99A7=101_0xH99A8=101_0xH99A9=101_0xH99AA=101_0xH99AB=101S0xH99A6=101_0xH99A7=101_0xH99A8=101_0xH99A9=101_0xH99AA=101_0xH99AB=101_0xH99AC=101S0xH99A7=101_0xH99A8=101_0xH99A9=101_0xH99AA=101_0xH99AB=101_0xH99AC=101_0xH99AD=101S0xH99A8=101_0xH99A9=101_0xH99AA=101_0xH99AB=101_0xH99AC=101_0xH99AD=101_0xH99AE=101S0xH99A9=101_0xH99AA=101_0xH99AB=101_0xH99AC=101_0xH99AD=101_0xH99AE=101_0xH99AF=101S0xH99AA=101_0xH99AB=101_0xH99AC=101_0xH99AD=101_0xH99AE=101_0xH99AF=101_0xH99B0=101S0xH99AB=101_0xH99AC=101_0xH99AD=101_0xH99AE=101_0xH99AF=101_0xH99B0=101_0xH99B1=101</v>
      </c>
    </row>
    <row r="50" spans="1:11" x14ac:dyDescent="0.25">
      <c r="A50" s="2" t="s">
        <v>54</v>
      </c>
      <c r="B50" s="2" t="s">
        <v>158</v>
      </c>
      <c r="C50" s="2">
        <v>7</v>
      </c>
      <c r="D50" s="23" t="s">
        <v>238</v>
      </c>
      <c r="E50" s="9" t="s">
        <v>10</v>
      </c>
      <c r="F50" s="9">
        <f>VLOOKUP(E50,Stats!$A$1:$B$10,2,FALSE)</f>
        <v>3</v>
      </c>
      <c r="G50" s="6" t="str">
        <f>"Dig "&amp;'Old Hole Count'!Y9&amp;" holes in the 'Old Game' mode"</f>
        <v>Dig 25 holes in the 'Old Game' mode</v>
      </c>
      <c r="H50" s="1"/>
      <c r="I50" s="9"/>
      <c r="J50" s="23">
        <v>179565</v>
      </c>
      <c r="K50" t="str">
        <f>'Old Hole Count'!$V$23</f>
        <v>N:0xNda19=0_P:0xMdaca=1_N:0xNda19=0_P:0xHdacc=0_R:0xNda19=1_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M:0=1.25.</v>
      </c>
    </row>
    <row r="51" spans="1:11" x14ac:dyDescent="0.25">
      <c r="A51" s="2" t="s">
        <v>54</v>
      </c>
      <c r="B51" s="2" t="s">
        <v>158</v>
      </c>
      <c r="C51" s="2">
        <v>8</v>
      </c>
      <c r="D51" s="23" t="s">
        <v>235</v>
      </c>
      <c r="E51" s="9" t="s">
        <v>11</v>
      </c>
      <c r="F51" s="9">
        <f>VLOOKUP(E51,Stats!$A$1:$B$10,2,FALSE)</f>
        <v>4</v>
      </c>
      <c r="G51" s="6" t="str">
        <f>"Dig "&amp;'Old Hole Count'!Y10&amp;" holes in the 'Old Game' mode"</f>
        <v>Dig 50 holes in the 'Old Game' mode</v>
      </c>
      <c r="H51" s="1"/>
      <c r="I51" s="9"/>
      <c r="J51" s="23">
        <v>179566</v>
      </c>
      <c r="K51" t="str">
        <f>'Old Hole Count'!$V$24</f>
        <v>N:0xNda19=0_P:0xMdaca=1_N:0xNda19=0_P:0xHdacc=0_R:0xNda19=1_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M:0=1.50.</v>
      </c>
    </row>
    <row r="52" spans="1:11" s="9" customFormat="1" x14ac:dyDescent="0.25">
      <c r="A52" s="2" t="s">
        <v>54</v>
      </c>
      <c r="B52" s="2" t="s">
        <v>158</v>
      </c>
      <c r="C52" s="2">
        <v>9</v>
      </c>
      <c r="D52" s="23" t="s">
        <v>201</v>
      </c>
      <c r="E52" s="9" t="s">
        <v>12</v>
      </c>
      <c r="F52" s="9">
        <f>VLOOKUP(E52,Stats!$A$1:$B$10,2,FALSE)</f>
        <v>5</v>
      </c>
      <c r="G52" s="6" t="str">
        <f>"Dig "&amp;'Old Hole Count'!Y11&amp;" holes in the 'Old Game' mode"</f>
        <v>Dig 100 holes in the 'Old Game' mode</v>
      </c>
      <c r="H52" s="1"/>
      <c r="J52" s="23">
        <v>179567</v>
      </c>
      <c r="K52" s="9" t="str">
        <f>'Old Hole Count'!$V$25</f>
        <v>N:0xNda19=0_P:0xMdaca=1_N:0xNda19=0_P:0xHdacc=0_R:0xNda19=1_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M:0=1.100.</v>
      </c>
    </row>
    <row r="53" spans="1:11" s="9" customFormat="1" x14ac:dyDescent="0.25">
      <c r="A53" s="2" t="s">
        <v>54</v>
      </c>
      <c r="B53" s="2" t="s">
        <v>63</v>
      </c>
      <c r="C53" s="2">
        <v>1</v>
      </c>
      <c r="D53" s="23" t="s">
        <v>185</v>
      </c>
      <c r="E53" s="9" t="s">
        <v>12</v>
      </c>
      <c r="F53" s="9">
        <f>VLOOKUP(E53,Stats!$A$1:$B$10,2,FALSE)</f>
        <v>5</v>
      </c>
      <c r="G53" s="6" t="s">
        <v>348</v>
      </c>
      <c r="H53" s="1"/>
      <c r="J53" s="23">
        <v>179568</v>
      </c>
      <c r="K53" s="9" t="str">
        <f>'Old Challenge'!$D$5</f>
        <v>0xMdaca=0_N:d0xHc9ff=18_0xHc9ff=1.1._N:d0xHda24!=0_0xHda24&gt;d0xHda24.1._R:0xNda19=1_N:d0xHcaff!=19_R:0xHda34&lt;d0xHda34</v>
      </c>
    </row>
    <row r="54" spans="1:11" s="9" customFormat="1" x14ac:dyDescent="0.25">
      <c r="A54" s="2" t="s">
        <v>54</v>
      </c>
      <c r="B54" s="2" t="s">
        <v>63</v>
      </c>
      <c r="C54" s="2">
        <v>2</v>
      </c>
      <c r="D54" s="23" t="s">
        <v>230</v>
      </c>
      <c r="E54" s="9" t="s">
        <v>13</v>
      </c>
      <c r="F54" s="9">
        <f>VLOOKUP(E54,Stats!$A$1:$B$10,2,FALSE)</f>
        <v>10</v>
      </c>
      <c r="G54" s="6" t="s">
        <v>349</v>
      </c>
      <c r="H54" s="1"/>
      <c r="J54" s="23">
        <v>179569</v>
      </c>
      <c r="K54" s="9" t="str">
        <f>'Old Challenge'!$D$6</f>
        <v>0xMdaca=0_N:d0xHc9ff=18_0xHc9ff=1.1._N:d0xHda24!=0_0xHda24&gt;d0xHda24.3._R:0xNda19=1_N:d0xHcaff!=19_R:0xHda34&lt;d0xHda34</v>
      </c>
    </row>
    <row r="55" spans="1:11" s="9" customFormat="1" x14ac:dyDescent="0.25">
      <c r="A55" s="2" t="s">
        <v>54</v>
      </c>
      <c r="B55" s="2" t="s">
        <v>63</v>
      </c>
      <c r="C55" s="2">
        <v>3</v>
      </c>
      <c r="D55" s="23" t="s">
        <v>210</v>
      </c>
      <c r="E55" s="9" t="s">
        <v>14</v>
      </c>
      <c r="F55" s="9">
        <f>VLOOKUP(E55,Stats!$A$1:$B$10,2,FALSE)</f>
        <v>25</v>
      </c>
      <c r="G55" s="6" t="s">
        <v>350</v>
      </c>
      <c r="H55" s="1"/>
      <c r="J55" s="23">
        <v>179570</v>
      </c>
      <c r="K55" s="9" t="str">
        <f>'Old Challenge'!$D$7</f>
        <v>0xMdaca=0_N:d0xHc9ff=18_0xHc9ff=1.1._N:d0xHda24!=0_0xHda24&gt;d0xHda24.5._R:0xNda19=1_N:d0xHcaff!=19_R:0xHda34&lt;d0xHda34</v>
      </c>
    </row>
    <row r="56" spans="1:11" x14ac:dyDescent="0.25">
      <c r="A56" s="2"/>
      <c r="B56" s="2"/>
      <c r="C56" s="2"/>
      <c r="H56" s="1"/>
      <c r="K56" s="9"/>
    </row>
    <row r="57" spans="1:11" x14ac:dyDescent="0.25">
      <c r="A57" s="2"/>
      <c r="B57" s="2"/>
      <c r="C57" s="2"/>
      <c r="H57" s="1"/>
      <c r="K57" s="9"/>
    </row>
    <row r="58" spans="1:11" x14ac:dyDescent="0.25">
      <c r="A58" s="2"/>
      <c r="B58" s="2"/>
      <c r="C58" s="2"/>
      <c r="H58" s="1"/>
    </row>
    <row r="59" spans="1:11" x14ac:dyDescent="0.25">
      <c r="A59" s="2"/>
      <c r="B59" s="2"/>
      <c r="C59" s="2"/>
      <c r="H59" s="1"/>
    </row>
    <row r="60" spans="1:11" x14ac:dyDescent="0.25">
      <c r="A60" s="2"/>
      <c r="B60" s="2"/>
      <c r="C60" s="2"/>
      <c r="H60" s="1"/>
    </row>
    <row r="61" spans="1:11" x14ac:dyDescent="0.25">
      <c r="A61" s="2"/>
      <c r="B61" s="2"/>
      <c r="C61" s="2"/>
      <c r="H61" s="1"/>
    </row>
    <row r="62" spans="1:11" x14ac:dyDescent="0.25">
      <c r="A62" s="2"/>
      <c r="B62" s="2"/>
      <c r="C62" s="2"/>
      <c r="H62" s="1"/>
    </row>
    <row r="63" spans="1:11" x14ac:dyDescent="0.25">
      <c r="A63" s="2"/>
      <c r="B63" s="2"/>
      <c r="C63" s="2"/>
      <c r="H63" s="1"/>
    </row>
    <row r="64" spans="1:11" x14ac:dyDescent="0.25">
      <c r="A64" s="2"/>
      <c r="B64" s="2"/>
      <c r="C64" s="2"/>
      <c r="H64" s="1"/>
    </row>
    <row r="65" spans="1:10" x14ac:dyDescent="0.25">
      <c r="A65" s="2"/>
      <c r="B65" s="2"/>
      <c r="C65" s="2"/>
      <c r="H65" s="1"/>
    </row>
    <row r="66" spans="1:10" x14ac:dyDescent="0.25">
      <c r="A66" s="2"/>
      <c r="B66" s="2"/>
      <c r="C66" s="2"/>
      <c r="H66" s="1"/>
    </row>
    <row r="67" spans="1:10" x14ac:dyDescent="0.25">
      <c r="A67" s="2"/>
      <c r="B67" s="2"/>
      <c r="C67" s="2"/>
      <c r="H67" s="1"/>
    </row>
    <row r="68" spans="1:10" x14ac:dyDescent="0.25">
      <c r="A68" s="2"/>
      <c r="B68" s="2"/>
      <c r="C68" s="2"/>
      <c r="H68" s="1"/>
    </row>
    <row r="69" spans="1:10" x14ac:dyDescent="0.25">
      <c r="A69" s="2"/>
      <c r="B69" s="2"/>
      <c r="C69" s="2"/>
      <c r="H69" s="1"/>
    </row>
    <row r="70" spans="1:10" x14ac:dyDescent="0.25">
      <c r="A70" s="2"/>
      <c r="B70" s="2"/>
      <c r="C70" s="2"/>
      <c r="H70" s="1"/>
    </row>
    <row r="71" spans="1:10" x14ac:dyDescent="0.25">
      <c r="A71" s="2"/>
      <c r="B71" s="2"/>
      <c r="C71" s="2"/>
      <c r="H71" s="1"/>
    </row>
    <row r="72" spans="1:10" s="9" customFormat="1" x14ac:dyDescent="0.25">
      <c r="A72" s="2"/>
      <c r="B72" s="2"/>
      <c r="C72" s="2"/>
      <c r="D72" s="6"/>
      <c r="H72" s="1"/>
      <c r="J72" s="6"/>
    </row>
    <row r="73" spans="1:10" x14ac:dyDescent="0.25">
      <c r="A73" s="2"/>
      <c r="B73" s="2"/>
      <c r="C73" s="2"/>
      <c r="H73" s="1"/>
    </row>
    <row r="74" spans="1:10" x14ac:dyDescent="0.25">
      <c r="A74" s="2"/>
      <c r="B74" s="2"/>
      <c r="C74" s="2"/>
      <c r="G74" s="7"/>
      <c r="H74" s="1"/>
    </row>
    <row r="75" spans="1:10" s="9" customFormat="1" x14ac:dyDescent="0.25">
      <c r="A75" s="2"/>
      <c r="B75" s="2"/>
      <c r="C75" s="2"/>
      <c r="D75" s="6"/>
      <c r="G75" s="6"/>
      <c r="H75" s="1"/>
      <c r="J75" s="6"/>
    </row>
    <row r="76" spans="1:10" s="9" customFormat="1" x14ac:dyDescent="0.25">
      <c r="A76" s="2"/>
      <c r="B76" s="2"/>
      <c r="C76" s="2"/>
      <c r="D76" s="6"/>
      <c r="H76" s="1"/>
      <c r="J76" s="6"/>
    </row>
    <row r="77" spans="1:10" x14ac:dyDescent="0.25">
      <c r="A77" s="2"/>
      <c r="B77" s="2"/>
      <c r="C77" s="2"/>
      <c r="E77" s="6"/>
      <c r="F77" s="6"/>
      <c r="H77" s="1"/>
    </row>
    <row r="78" spans="1:10" x14ac:dyDescent="0.25">
      <c r="A78" s="2"/>
      <c r="B78" s="2"/>
      <c r="C78" s="2"/>
      <c r="H78" s="1"/>
    </row>
    <row r="79" spans="1:10" x14ac:dyDescent="0.25">
      <c r="A79" s="2"/>
      <c r="B79" s="2"/>
      <c r="C79" s="2"/>
      <c r="H79" s="1"/>
    </row>
    <row r="80" spans="1:10" x14ac:dyDescent="0.25">
      <c r="A80" s="2"/>
      <c r="B80" s="2"/>
      <c r="C80" s="2"/>
      <c r="H80" s="1"/>
    </row>
    <row r="81" spans="1:10" x14ac:dyDescent="0.25">
      <c r="A81" s="2"/>
      <c r="B81" s="2"/>
      <c r="C81" s="2"/>
      <c r="H81" s="1"/>
    </row>
    <row r="82" spans="1:10" x14ac:dyDescent="0.25">
      <c r="A82" s="2"/>
      <c r="B82" s="2"/>
      <c r="C82" s="2"/>
      <c r="H82" s="1"/>
    </row>
    <row r="83" spans="1:10" x14ac:dyDescent="0.25">
      <c r="A83" s="2"/>
      <c r="B83" s="2"/>
      <c r="C83" s="2"/>
      <c r="H83" s="1"/>
    </row>
    <row r="84" spans="1:10" x14ac:dyDescent="0.25">
      <c r="A84" s="2"/>
      <c r="B84" s="2"/>
      <c r="C84" s="2"/>
      <c r="H84" s="1"/>
    </row>
    <row r="85" spans="1:10" x14ac:dyDescent="0.25">
      <c r="A85" s="2"/>
      <c r="B85" s="2"/>
      <c r="C85" s="2"/>
      <c r="H85" s="1"/>
    </row>
    <row r="86" spans="1:10" x14ac:dyDescent="0.25">
      <c r="A86" s="2"/>
      <c r="B86" s="2"/>
      <c r="C86" s="2"/>
      <c r="H86" s="1"/>
    </row>
    <row r="87" spans="1:10" x14ac:dyDescent="0.25">
      <c r="A87" s="2"/>
      <c r="B87" s="2"/>
      <c r="C87" s="2"/>
    </row>
    <row r="88" spans="1:10" x14ac:dyDescent="0.25">
      <c r="A88" s="2"/>
      <c r="B88" s="2"/>
      <c r="C88" s="2"/>
    </row>
    <row r="89" spans="1:10" s="9" customFormat="1" x14ac:dyDescent="0.25">
      <c r="A89" s="2"/>
      <c r="B89" s="2"/>
      <c r="C89" s="2"/>
      <c r="D89" s="6"/>
      <c r="E89" s="6"/>
      <c r="F89" s="6"/>
      <c r="G89" s="6"/>
      <c r="J89" s="6"/>
    </row>
  </sheetData>
  <autoFilter ref="A1:K89">
    <sortState ref="A2:K87">
      <sortCondition ref="F1:F87"/>
    </sortState>
  </autoFilter>
  <sortState ref="A2:K53">
    <sortCondition ref="A2:A53"/>
    <sortCondition descending="1" ref="B2:B53"/>
    <sortCondition ref="C2:C53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Stats!$A$2:$A$9</xm:f>
          </x14:formula1>
          <xm:sqref>E2:E89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35"/>
  <sheetViews>
    <sheetView workbookViewId="0"/>
  </sheetViews>
  <sheetFormatPr defaultRowHeight="15" x14ac:dyDescent="0.25"/>
  <cols>
    <col min="1" max="1" width="8.140625" style="9" bestFit="1" customWidth="1"/>
    <col min="2" max="2" width="9" style="9" customWidth="1"/>
    <col min="3" max="3" width="8.5703125" style="9" bestFit="1" customWidth="1"/>
    <col min="4" max="4" width="71.28515625" style="9" bestFit="1" customWidth="1"/>
    <col min="5" max="5" width="11.5703125" style="9" bestFit="1" customWidth="1"/>
    <col min="6" max="6" width="8.85546875" style="6" bestFit="1" customWidth="1"/>
    <col min="7" max="7" width="71.28515625" style="9" bestFit="1" customWidth="1"/>
    <col min="8" max="8" width="25.28515625" style="6" customWidth="1"/>
    <col min="9" max="9" width="47.85546875" style="6" customWidth="1"/>
    <col min="10" max="10" width="9.140625" style="9" customWidth="1"/>
    <col min="11" max="16384" width="9.140625" style="9"/>
  </cols>
  <sheetData>
    <row r="1" spans="1:11" x14ac:dyDescent="0.25">
      <c r="A1" s="2" t="s">
        <v>61</v>
      </c>
      <c r="B1" s="2" t="s">
        <v>16</v>
      </c>
      <c r="C1" s="2" t="s">
        <v>119</v>
      </c>
      <c r="D1" s="8" t="s">
        <v>1</v>
      </c>
      <c r="E1" s="1" t="s">
        <v>8</v>
      </c>
      <c r="F1" s="1" t="s">
        <v>3</v>
      </c>
      <c r="G1" s="8" t="s">
        <v>2</v>
      </c>
      <c r="H1" s="1" t="s">
        <v>20</v>
      </c>
      <c r="I1" s="1" t="s">
        <v>7</v>
      </c>
      <c r="J1" s="8" t="s">
        <v>19</v>
      </c>
      <c r="K1" s="8" t="s">
        <v>60</v>
      </c>
    </row>
    <row r="2" spans="1:11" x14ac:dyDescent="0.25">
      <c r="A2" s="2" t="s">
        <v>55</v>
      </c>
      <c r="B2" s="2" t="s">
        <v>62</v>
      </c>
      <c r="C2" s="2">
        <v>1</v>
      </c>
      <c r="D2" s="6" t="s">
        <v>22</v>
      </c>
      <c r="E2" s="9" t="s">
        <v>17</v>
      </c>
      <c r="F2" s="9">
        <f>VLOOKUP(E2,Stats!$A$1:$B$10,2,FALSE)</f>
        <v>2</v>
      </c>
      <c r="G2" s="6" t="s">
        <v>22</v>
      </c>
      <c r="H2" s="1"/>
      <c r="I2" s="9"/>
      <c r="J2" s="6">
        <v>0</v>
      </c>
      <c r="K2" s="9" t="str">
        <f>Stages!$G$5</f>
        <v>0xNda19=0_0xMdaca=1_d0xHdacd=0_0xHdacd=1</v>
      </c>
    </row>
    <row r="3" spans="1:11" x14ac:dyDescent="0.25">
      <c r="A3" s="2" t="s">
        <v>55</v>
      </c>
      <c r="B3" s="2" t="s">
        <v>62</v>
      </c>
      <c r="C3" s="2">
        <v>2</v>
      </c>
      <c r="D3" s="6" t="s">
        <v>23</v>
      </c>
      <c r="E3" s="9" t="s">
        <v>17</v>
      </c>
      <c r="F3" s="9">
        <f>VLOOKUP(E3,Stats!$A$1:$B$10,2,FALSE)</f>
        <v>2</v>
      </c>
      <c r="G3" s="6" t="s">
        <v>23</v>
      </c>
      <c r="H3" s="1"/>
      <c r="I3" s="9"/>
      <c r="J3" s="6">
        <v>0</v>
      </c>
      <c r="K3" s="9" t="str">
        <f>Stages!$G$6</f>
        <v>0xNda19=0_0xMdaca=1_d0xHdacd=1_0xHdacd=2</v>
      </c>
    </row>
    <row r="4" spans="1:11" x14ac:dyDescent="0.25">
      <c r="A4" s="2" t="s">
        <v>55</v>
      </c>
      <c r="B4" s="2" t="s">
        <v>62</v>
      </c>
      <c r="C4" s="2">
        <v>3</v>
      </c>
      <c r="D4" s="6" t="s">
        <v>24</v>
      </c>
      <c r="E4" s="9" t="s">
        <v>10</v>
      </c>
      <c r="F4" s="9">
        <f>VLOOKUP(E4,Stats!$A$1:$B$10,2,FALSE)</f>
        <v>3</v>
      </c>
      <c r="G4" s="6" t="s">
        <v>24</v>
      </c>
      <c r="H4" s="1"/>
      <c r="I4" s="9"/>
      <c r="J4" s="6">
        <v>0</v>
      </c>
      <c r="K4" s="9" t="str">
        <f>Stages!$G$7</f>
        <v>0xNda19=0_0xMdaca=1_d0xHdacd=2_0xHdacd=3</v>
      </c>
    </row>
    <row r="5" spans="1:11" x14ac:dyDescent="0.25">
      <c r="A5" s="2" t="s">
        <v>55</v>
      </c>
      <c r="B5" s="2" t="s">
        <v>62</v>
      </c>
      <c r="C5" s="2">
        <v>4</v>
      </c>
      <c r="D5" s="6" t="s">
        <v>25</v>
      </c>
      <c r="E5" s="9" t="s">
        <v>10</v>
      </c>
      <c r="F5" s="9">
        <f>VLOOKUP(E5,Stats!$A$1:$B$10,2,FALSE)</f>
        <v>3</v>
      </c>
      <c r="G5" s="6" t="s">
        <v>25</v>
      </c>
      <c r="H5" s="1"/>
      <c r="I5" s="9"/>
      <c r="J5" s="6">
        <v>0</v>
      </c>
      <c r="K5" s="9" t="str">
        <f>Stages!$G$8</f>
        <v>0xNda19=0_0xMdaca=1_d0xHdacd=3_0xHdacd=4</v>
      </c>
    </row>
    <row r="6" spans="1:11" x14ac:dyDescent="0.25">
      <c r="A6" s="2" t="s">
        <v>55</v>
      </c>
      <c r="B6" s="2" t="s">
        <v>62</v>
      </c>
      <c r="C6" s="2">
        <v>5</v>
      </c>
      <c r="D6" s="6" t="s">
        <v>26</v>
      </c>
      <c r="E6" s="9" t="s">
        <v>11</v>
      </c>
      <c r="F6" s="9">
        <f>VLOOKUP(E6,Stats!$A$1:$B$10,2,FALSE)</f>
        <v>4</v>
      </c>
      <c r="G6" s="6" t="s">
        <v>26</v>
      </c>
      <c r="H6" s="1"/>
      <c r="I6" s="5"/>
      <c r="J6" s="6">
        <v>0</v>
      </c>
      <c r="K6" s="9" t="str">
        <f>Stages!$G$9</f>
        <v>0xNda19=0_0xMdaca=1_d0xHdacd=4_0xHdacd=5</v>
      </c>
    </row>
    <row r="7" spans="1:11" x14ac:dyDescent="0.25">
      <c r="A7" s="2" t="s">
        <v>55</v>
      </c>
      <c r="B7" s="2" t="s">
        <v>62</v>
      </c>
      <c r="C7" s="2">
        <v>6</v>
      </c>
      <c r="D7" s="6" t="s">
        <v>27</v>
      </c>
      <c r="E7" s="9" t="s">
        <v>11</v>
      </c>
      <c r="F7" s="9">
        <f>VLOOKUP(E7,Stats!$A$1:$B$10,2,FALSE)</f>
        <v>4</v>
      </c>
      <c r="G7" s="6" t="s">
        <v>27</v>
      </c>
      <c r="H7" s="1"/>
      <c r="I7" s="5"/>
      <c r="J7" s="6">
        <v>0</v>
      </c>
      <c r="K7" s="9" t="str">
        <f>Stages!$G$10</f>
        <v>0xNda19=0_0xMdaca=1_d0xHdacd=5_0xHdacd=6</v>
      </c>
    </row>
    <row r="8" spans="1:11" x14ac:dyDescent="0.25">
      <c r="A8" s="2" t="s">
        <v>55</v>
      </c>
      <c r="B8" s="2" t="s">
        <v>62</v>
      </c>
      <c r="C8" s="2">
        <v>7</v>
      </c>
      <c r="D8" s="6" t="s">
        <v>28</v>
      </c>
      <c r="E8" s="9" t="s">
        <v>11</v>
      </c>
      <c r="F8" s="9">
        <f>VLOOKUP(E8,Stats!$A$1:$B$10,2,FALSE)</f>
        <v>4</v>
      </c>
      <c r="G8" s="6" t="s">
        <v>28</v>
      </c>
      <c r="H8" s="1"/>
      <c r="I8" s="9"/>
      <c r="J8" s="6">
        <v>0</v>
      </c>
      <c r="K8" s="9" t="str">
        <f>Stages!$G$11</f>
        <v>0xNda19=0_0xMdaca=1_d0xHdacd=6_0xHdacd=7</v>
      </c>
    </row>
    <row r="9" spans="1:11" x14ac:dyDescent="0.25">
      <c r="A9" s="2" t="s">
        <v>55</v>
      </c>
      <c r="B9" s="2" t="s">
        <v>62</v>
      </c>
      <c r="C9" s="2">
        <v>8</v>
      </c>
      <c r="D9" s="6" t="s">
        <v>29</v>
      </c>
      <c r="E9" s="9" t="s">
        <v>12</v>
      </c>
      <c r="F9" s="9">
        <f>VLOOKUP(E9,Stats!$A$1:$B$10,2,FALSE)</f>
        <v>5</v>
      </c>
      <c r="G9" s="6" t="s">
        <v>29</v>
      </c>
      <c r="H9" s="1"/>
      <c r="I9" s="9"/>
      <c r="J9" s="6">
        <v>0</v>
      </c>
      <c r="K9" s="9" t="str">
        <f>Stages!$G$12</f>
        <v>0xNda19=0_0xMdaca=1_d0xHdacd=7_0xHdacd=8</v>
      </c>
    </row>
    <row r="10" spans="1:11" x14ac:dyDescent="0.25">
      <c r="A10" s="2" t="s">
        <v>55</v>
      </c>
      <c r="B10" s="2" t="s">
        <v>62</v>
      </c>
      <c r="C10" s="2">
        <v>9</v>
      </c>
      <c r="D10" s="6" t="s">
        <v>30</v>
      </c>
      <c r="E10" s="9" t="s">
        <v>12</v>
      </c>
      <c r="F10" s="9">
        <f>VLOOKUP(E10,Stats!$A$1:$B$10,2,FALSE)</f>
        <v>5</v>
      </c>
      <c r="G10" s="6" t="s">
        <v>30</v>
      </c>
      <c r="H10" s="1"/>
      <c r="I10" s="9"/>
      <c r="J10" s="6">
        <v>0</v>
      </c>
      <c r="K10" s="9" t="str">
        <f>Stages!$G$13</f>
        <v>0xNda19=0_0xMdaca=1_d0xHdacd=8_0xHdacd=9</v>
      </c>
    </row>
    <row r="11" spans="1:11" x14ac:dyDescent="0.25">
      <c r="A11" s="2" t="s">
        <v>55</v>
      </c>
      <c r="B11" s="2" t="s">
        <v>62</v>
      </c>
      <c r="C11" s="2">
        <v>10</v>
      </c>
      <c r="D11" s="6" t="s">
        <v>31</v>
      </c>
      <c r="E11" s="9" t="s">
        <v>12</v>
      </c>
      <c r="F11" s="9">
        <f>VLOOKUP(E11,Stats!$A$1:$B$10,2,FALSE)</f>
        <v>5</v>
      </c>
      <c r="G11" s="6" t="s">
        <v>31</v>
      </c>
      <c r="H11" s="1"/>
      <c r="I11" s="9"/>
      <c r="J11" s="6">
        <v>0</v>
      </c>
      <c r="K11" s="9" t="str">
        <f>Stages!$G$14</f>
        <v>0xNda19=0_0xMdaca=1_d0xHdacd=9_0xHdacd=10</v>
      </c>
    </row>
    <row r="12" spans="1:11" x14ac:dyDescent="0.25">
      <c r="A12" s="2" t="s">
        <v>55</v>
      </c>
      <c r="B12" s="2" t="s">
        <v>62</v>
      </c>
      <c r="C12" s="2">
        <v>11</v>
      </c>
      <c r="D12" s="6" t="s">
        <v>32</v>
      </c>
      <c r="E12" s="9" t="s">
        <v>13</v>
      </c>
      <c r="F12" s="9">
        <f>VLOOKUP(E12,Stats!$A$1:$B$10,2,FALSE)</f>
        <v>10</v>
      </c>
      <c r="G12" s="6" t="s">
        <v>32</v>
      </c>
      <c r="H12" s="1"/>
      <c r="I12" s="9"/>
      <c r="J12" s="6">
        <v>0</v>
      </c>
      <c r="K12" s="9" t="str">
        <f>Stages!$G$15</f>
        <v>0xNda19=0_0xMdaca=1_d0xHdacd=10_0xHdacd=11</v>
      </c>
    </row>
    <row r="13" spans="1:11" x14ac:dyDescent="0.25">
      <c r="A13" s="2" t="s">
        <v>55</v>
      </c>
      <c r="B13" s="2" t="s">
        <v>62</v>
      </c>
      <c r="C13" s="2">
        <v>12</v>
      </c>
      <c r="D13" s="6" t="s">
        <v>33</v>
      </c>
      <c r="E13" s="9" t="s">
        <v>13</v>
      </c>
      <c r="F13" s="9">
        <f>VLOOKUP(E13,Stats!$A$1:$B$10,2,FALSE)</f>
        <v>10</v>
      </c>
      <c r="G13" s="6" t="s">
        <v>33</v>
      </c>
      <c r="H13" s="1"/>
      <c r="I13" s="9"/>
      <c r="J13" s="6">
        <v>0</v>
      </c>
      <c r="K13" s="9" t="str">
        <f>Stages!$G$16</f>
        <v>0xNda19=0_0xMdaca=1_d0xHdacd=11_0xHdacd=12</v>
      </c>
    </row>
    <row r="14" spans="1:11" x14ac:dyDescent="0.25">
      <c r="A14" s="2" t="s">
        <v>54</v>
      </c>
      <c r="B14" s="2" t="s">
        <v>62</v>
      </c>
      <c r="C14" s="2">
        <v>1</v>
      </c>
      <c r="D14" s="6" t="s">
        <v>34</v>
      </c>
      <c r="E14" s="9" t="s">
        <v>17</v>
      </c>
      <c r="F14" s="9">
        <f>VLOOKUP(E14,Stats!$A$1:$B$10,2,FALSE)</f>
        <v>2</v>
      </c>
      <c r="G14" s="6" t="s">
        <v>34</v>
      </c>
      <c r="H14" s="1"/>
      <c r="I14" s="9"/>
      <c r="J14" s="6">
        <v>0</v>
      </c>
      <c r="K14" s="9" t="str">
        <f>Stages!$G$17</f>
        <v>0xNda19=0_0xMdaca=0_d0xHda24=1_0xHda24=2</v>
      </c>
    </row>
    <row r="15" spans="1:11" x14ac:dyDescent="0.25">
      <c r="A15" s="2" t="s">
        <v>54</v>
      </c>
      <c r="B15" s="2" t="s">
        <v>62</v>
      </c>
      <c r="C15" s="2">
        <v>2</v>
      </c>
      <c r="D15" s="6" t="s">
        <v>35</v>
      </c>
      <c r="E15" s="9" t="s">
        <v>17</v>
      </c>
      <c r="F15" s="9">
        <f>VLOOKUP(E15,Stats!$A$1:$B$10,2,FALSE)</f>
        <v>2</v>
      </c>
      <c r="G15" s="6" t="s">
        <v>35</v>
      </c>
      <c r="H15" s="1"/>
      <c r="I15" s="9"/>
      <c r="J15" s="6">
        <v>0</v>
      </c>
      <c r="K15" s="9" t="str">
        <f>Stages!$G$18</f>
        <v>0xNda19=0_0xMdaca=0_d0xHda24=2_0xHda24=3</v>
      </c>
    </row>
    <row r="16" spans="1:11" x14ac:dyDescent="0.25">
      <c r="A16" s="2" t="s">
        <v>54</v>
      </c>
      <c r="B16" s="2" t="s">
        <v>62</v>
      </c>
      <c r="C16" s="2">
        <v>3</v>
      </c>
      <c r="D16" s="6" t="s">
        <v>36</v>
      </c>
      <c r="E16" s="9" t="s">
        <v>17</v>
      </c>
      <c r="F16" s="9">
        <f>VLOOKUP(E16,Stats!$A$1:$B$10,2,FALSE)</f>
        <v>2</v>
      </c>
      <c r="G16" s="6" t="s">
        <v>36</v>
      </c>
      <c r="H16" s="1"/>
      <c r="I16" s="9"/>
      <c r="J16" s="6">
        <v>0</v>
      </c>
      <c r="K16" s="9" t="str">
        <f>Stages!$G$19</f>
        <v>0xNda19=0_0xMdaca=0_d0xHda24=3_0xHda24=4</v>
      </c>
    </row>
    <row r="17" spans="1:11" x14ac:dyDescent="0.25">
      <c r="A17" s="2" t="s">
        <v>54</v>
      </c>
      <c r="B17" s="2" t="s">
        <v>62</v>
      </c>
      <c r="C17" s="2">
        <v>4</v>
      </c>
      <c r="D17" s="6" t="s">
        <v>37</v>
      </c>
      <c r="E17" s="9" t="s">
        <v>10</v>
      </c>
      <c r="F17" s="9">
        <f>VLOOKUP(E17,Stats!$A$1:$B$10,2,FALSE)</f>
        <v>3</v>
      </c>
      <c r="G17" s="6" t="s">
        <v>37</v>
      </c>
      <c r="H17" s="1"/>
      <c r="I17" s="9"/>
      <c r="J17" s="6">
        <v>0</v>
      </c>
      <c r="K17" s="9" t="str">
        <f>Stages!$G$20</f>
        <v>0xNda19=0_0xMdaca=0_d0xHda24=4_0xHda24=5</v>
      </c>
    </row>
    <row r="18" spans="1:11" x14ac:dyDescent="0.25">
      <c r="A18" s="2" t="s">
        <v>54</v>
      </c>
      <c r="B18" s="2" t="s">
        <v>62</v>
      </c>
      <c r="C18" s="2">
        <v>5</v>
      </c>
      <c r="D18" s="6" t="s">
        <v>38</v>
      </c>
      <c r="E18" s="9" t="s">
        <v>10</v>
      </c>
      <c r="F18" s="9">
        <f>VLOOKUP(E18,Stats!$A$1:$B$10,2,FALSE)</f>
        <v>3</v>
      </c>
      <c r="G18" s="6" t="s">
        <v>38</v>
      </c>
      <c r="H18" s="1"/>
      <c r="I18" s="5"/>
      <c r="J18" s="6">
        <v>0</v>
      </c>
      <c r="K18" s="9" t="str">
        <f>Stages!$G$21</f>
        <v>0xNda19=0_0xMdaca=0_d0xHda24=5_0xHda24=6</v>
      </c>
    </row>
    <row r="19" spans="1:11" x14ac:dyDescent="0.25">
      <c r="A19" s="2" t="s">
        <v>54</v>
      </c>
      <c r="B19" s="2" t="s">
        <v>62</v>
      </c>
      <c r="C19" s="2">
        <v>6</v>
      </c>
      <c r="D19" s="6" t="s">
        <v>39</v>
      </c>
      <c r="E19" s="9" t="s">
        <v>10</v>
      </c>
      <c r="F19" s="9">
        <f>VLOOKUP(E19,Stats!$A$1:$B$10,2,FALSE)</f>
        <v>3</v>
      </c>
      <c r="G19" s="6" t="s">
        <v>39</v>
      </c>
      <c r="H19" s="1"/>
      <c r="I19" s="5"/>
      <c r="J19" s="6">
        <v>0</v>
      </c>
      <c r="K19" s="9" t="str">
        <f>Stages!$G$22</f>
        <v>0xNda19=0_0xMdaca=0_d0xHda24=6_0xHda24=7</v>
      </c>
    </row>
    <row r="20" spans="1:11" x14ac:dyDescent="0.25">
      <c r="A20" s="2" t="s">
        <v>54</v>
      </c>
      <c r="B20" s="2" t="s">
        <v>62</v>
      </c>
      <c r="C20" s="2">
        <v>7</v>
      </c>
      <c r="D20" s="6" t="s">
        <v>40</v>
      </c>
      <c r="E20" s="9" t="s">
        <v>11</v>
      </c>
      <c r="F20" s="9">
        <f>VLOOKUP(E20,Stats!$A$1:$B$10,2,FALSE)</f>
        <v>4</v>
      </c>
      <c r="G20" s="6" t="s">
        <v>40</v>
      </c>
      <c r="H20" s="1"/>
      <c r="I20" s="9"/>
      <c r="J20" s="6">
        <v>0</v>
      </c>
      <c r="K20" s="9" t="str">
        <f>Stages!$G$23</f>
        <v>0xNda19=0_0xMdaca=0_d0xHda24=7_0xHda24=8</v>
      </c>
    </row>
    <row r="21" spans="1:11" x14ac:dyDescent="0.25">
      <c r="A21" s="2" t="s">
        <v>54</v>
      </c>
      <c r="B21" s="2" t="s">
        <v>62</v>
      </c>
      <c r="C21" s="2">
        <v>8</v>
      </c>
      <c r="D21" s="6" t="s">
        <v>41</v>
      </c>
      <c r="E21" s="9" t="s">
        <v>12</v>
      </c>
      <c r="F21" s="9">
        <f>VLOOKUP(E21,Stats!$A$1:$B$10,2,FALSE)</f>
        <v>5</v>
      </c>
      <c r="G21" s="6" t="s">
        <v>41</v>
      </c>
      <c r="H21" s="1"/>
      <c r="I21" s="9"/>
      <c r="J21" s="6">
        <v>0</v>
      </c>
      <c r="K21" s="9" t="str">
        <f>Stages!$G$24</f>
        <v>0xNda19=0_0xMdaca=0_d0xHda24=8_0xHda24=9</v>
      </c>
    </row>
    <row r="22" spans="1:11" x14ac:dyDescent="0.25">
      <c r="A22" s="2" t="s">
        <v>54</v>
      </c>
      <c r="B22" s="2" t="s">
        <v>62</v>
      </c>
      <c r="C22" s="2">
        <v>9</v>
      </c>
      <c r="D22" s="6" t="s">
        <v>42</v>
      </c>
      <c r="E22" s="9" t="s">
        <v>12</v>
      </c>
      <c r="F22" s="9">
        <f>VLOOKUP(E22,Stats!$A$1:$B$10,2,FALSE)</f>
        <v>5</v>
      </c>
      <c r="G22" s="6" t="s">
        <v>42</v>
      </c>
      <c r="H22" s="1"/>
      <c r="I22" s="9"/>
      <c r="J22" s="6">
        <v>0</v>
      </c>
      <c r="K22" s="9" t="str">
        <f>Stages!$G$25</f>
        <v>0xNda19=0_0xMdaca=0_d0xHda24=9_0xHda24=16</v>
      </c>
    </row>
    <row r="23" spans="1:11" x14ac:dyDescent="0.25">
      <c r="A23" s="2" t="s">
        <v>54</v>
      </c>
      <c r="B23" s="2" t="s">
        <v>62</v>
      </c>
      <c r="C23" s="2">
        <v>10</v>
      </c>
      <c r="D23" s="6" t="s">
        <v>43</v>
      </c>
      <c r="E23" s="9" t="s">
        <v>12</v>
      </c>
      <c r="F23" s="9">
        <f>VLOOKUP(E23,Stats!$A$1:$B$10,2,FALSE)</f>
        <v>5</v>
      </c>
      <c r="G23" s="6" t="s">
        <v>43</v>
      </c>
      <c r="H23" s="1"/>
      <c r="I23" s="9"/>
      <c r="J23" s="6">
        <v>0</v>
      </c>
      <c r="K23" s="9" t="str">
        <f>Stages!$G$26</f>
        <v>0xNda19=0_0xMdaca=0_d0xHda24=16_0xHda24=17</v>
      </c>
    </row>
    <row r="24" spans="1:11" x14ac:dyDescent="0.25">
      <c r="A24" s="2" t="s">
        <v>54</v>
      </c>
      <c r="B24" s="2" t="s">
        <v>62</v>
      </c>
      <c r="C24" s="2">
        <v>11</v>
      </c>
      <c r="D24" s="6" t="s">
        <v>44</v>
      </c>
      <c r="E24" s="9" t="s">
        <v>12</v>
      </c>
      <c r="F24" s="9">
        <f>VLOOKUP(E24,Stats!$A$1:$B$10,2,FALSE)</f>
        <v>5</v>
      </c>
      <c r="G24" s="6" t="s">
        <v>44</v>
      </c>
      <c r="H24" s="1"/>
      <c r="I24" s="9"/>
      <c r="J24" s="6">
        <v>0</v>
      </c>
      <c r="K24" s="9" t="str">
        <f>Stages!$G$27</f>
        <v>0xNda19=0_0xMdaca=0_d0xHda24=17_0xHda24=18</v>
      </c>
    </row>
    <row r="25" spans="1:11" x14ac:dyDescent="0.25">
      <c r="A25" s="2" t="s">
        <v>54</v>
      </c>
      <c r="B25" s="2" t="s">
        <v>62</v>
      </c>
      <c r="C25" s="2">
        <v>12</v>
      </c>
      <c r="D25" s="6" t="s">
        <v>45</v>
      </c>
      <c r="E25" s="9" t="s">
        <v>12</v>
      </c>
      <c r="F25" s="9">
        <f>VLOOKUP(E25,Stats!$A$1:$B$10,2,FALSE)</f>
        <v>5</v>
      </c>
      <c r="G25" s="6" t="s">
        <v>45</v>
      </c>
      <c r="H25" s="1"/>
      <c r="I25" s="9"/>
      <c r="J25" s="6">
        <v>0</v>
      </c>
      <c r="K25" s="9" t="str">
        <f>Stages!$G$28</f>
        <v>0xNda19=0_0xMdaca=0_d0xHda24=18_0xHda24=19</v>
      </c>
    </row>
    <row r="26" spans="1:11" x14ac:dyDescent="0.25">
      <c r="A26" s="2" t="s">
        <v>54</v>
      </c>
      <c r="B26" s="2" t="s">
        <v>62</v>
      </c>
      <c r="C26" s="2">
        <v>13</v>
      </c>
      <c r="D26" s="6" t="s">
        <v>46</v>
      </c>
      <c r="E26" s="9" t="s">
        <v>12</v>
      </c>
      <c r="F26" s="9">
        <f>VLOOKUP(E26,Stats!$A$1:$B$10,2,FALSE)</f>
        <v>5</v>
      </c>
      <c r="G26" s="6" t="s">
        <v>46</v>
      </c>
      <c r="H26" s="1"/>
      <c r="I26" s="9"/>
      <c r="J26" s="6">
        <v>0</v>
      </c>
      <c r="K26" s="9" t="str">
        <f>Stages!$G$29</f>
        <v>0xNda19=0_0xMdaca=0_d0xHda24=19_0xHda24=20</v>
      </c>
    </row>
    <row r="27" spans="1:11" x14ac:dyDescent="0.25">
      <c r="A27" s="2" t="s">
        <v>54</v>
      </c>
      <c r="B27" s="2" t="s">
        <v>62</v>
      </c>
      <c r="C27" s="2">
        <v>14</v>
      </c>
      <c r="D27" s="6" t="s">
        <v>47</v>
      </c>
      <c r="E27" s="9" t="s">
        <v>12</v>
      </c>
      <c r="F27" s="9">
        <f>VLOOKUP(E27,Stats!$A$1:$B$10,2,FALSE)</f>
        <v>5</v>
      </c>
      <c r="G27" s="6" t="s">
        <v>47</v>
      </c>
      <c r="H27" s="1"/>
      <c r="I27" s="9"/>
      <c r="J27" s="6">
        <v>0</v>
      </c>
      <c r="K27" s="9" t="str">
        <f>Stages!$G$30</f>
        <v>0xNda19=0_0xMdaca=0_d0xHda24=20_0xHda24=21</v>
      </c>
    </row>
    <row r="28" spans="1:11" x14ac:dyDescent="0.25">
      <c r="A28" s="2" t="s">
        <v>54</v>
      </c>
      <c r="B28" s="2" t="s">
        <v>62</v>
      </c>
      <c r="C28" s="2">
        <v>15</v>
      </c>
      <c r="D28" s="6" t="s">
        <v>48</v>
      </c>
      <c r="E28" s="9" t="s">
        <v>12</v>
      </c>
      <c r="F28" s="9">
        <f>VLOOKUP(E28,Stats!$A$1:$B$10,2,FALSE)</f>
        <v>5</v>
      </c>
      <c r="G28" s="6" t="s">
        <v>48</v>
      </c>
      <c r="H28" s="1"/>
      <c r="I28" s="5"/>
      <c r="J28" s="6">
        <v>0</v>
      </c>
      <c r="K28" s="9" t="str">
        <f>Stages!$G$31</f>
        <v>0xNda19=0_0xMdaca=0_d0xHda24=21_0xHda24=22</v>
      </c>
    </row>
    <row r="29" spans="1:11" x14ac:dyDescent="0.25">
      <c r="A29" s="2" t="s">
        <v>54</v>
      </c>
      <c r="B29" s="2" t="s">
        <v>62</v>
      </c>
      <c r="C29" s="2">
        <v>16</v>
      </c>
      <c r="D29" s="6" t="s">
        <v>49</v>
      </c>
      <c r="E29" s="9" t="s">
        <v>12</v>
      </c>
      <c r="F29" s="9">
        <f>VLOOKUP(E29,Stats!$A$1:$B$10,2,FALSE)</f>
        <v>5</v>
      </c>
      <c r="G29" s="6" t="s">
        <v>49</v>
      </c>
      <c r="H29" s="1"/>
      <c r="I29" s="5"/>
      <c r="J29" s="6">
        <v>0</v>
      </c>
      <c r="K29" s="9" t="str">
        <f>Stages!$G$32</f>
        <v>0xNda19=0_0xMdaca=0_d0xHda24=22_0xHda24=23</v>
      </c>
    </row>
    <row r="30" spans="1:11" x14ac:dyDescent="0.25">
      <c r="A30" s="2" t="s">
        <v>54</v>
      </c>
      <c r="B30" s="2" t="s">
        <v>62</v>
      </c>
      <c r="C30" s="2">
        <v>17</v>
      </c>
      <c r="D30" s="6" t="s">
        <v>50</v>
      </c>
      <c r="E30" s="9" t="s">
        <v>13</v>
      </c>
      <c r="F30" s="9">
        <f>VLOOKUP(E30,Stats!$A$1:$B$10,2,FALSE)</f>
        <v>10</v>
      </c>
      <c r="G30" s="6" t="s">
        <v>50</v>
      </c>
      <c r="H30" s="1"/>
      <c r="I30" s="9"/>
      <c r="J30" s="6">
        <v>0</v>
      </c>
      <c r="K30" s="9" t="str">
        <f>Stages!$G$33</f>
        <v>0xNda19=0_0xMdaca=0_d0xHda24=23_0xHda24=24</v>
      </c>
    </row>
    <row r="31" spans="1:11" x14ac:dyDescent="0.25">
      <c r="A31" s="2" t="s">
        <v>54</v>
      </c>
      <c r="B31" s="2" t="s">
        <v>62</v>
      </c>
      <c r="C31" s="2">
        <v>18</v>
      </c>
      <c r="D31" s="6" t="s">
        <v>51</v>
      </c>
      <c r="E31" s="9" t="s">
        <v>13</v>
      </c>
      <c r="F31" s="9">
        <f>VLOOKUP(E31,Stats!$A$1:$B$10,2,FALSE)</f>
        <v>10</v>
      </c>
      <c r="G31" s="6" t="s">
        <v>51</v>
      </c>
      <c r="H31" s="1"/>
      <c r="I31" s="9"/>
      <c r="J31" s="6">
        <v>0</v>
      </c>
      <c r="K31" s="9" t="str">
        <f>Stages!$G$34</f>
        <v>0xNda19=0_0xMdaca=0_d0xHda24=24_0xHda24=25</v>
      </c>
    </row>
    <row r="32" spans="1:11" x14ac:dyDescent="0.25">
      <c r="A32" s="2" t="s">
        <v>54</v>
      </c>
      <c r="B32" s="2" t="s">
        <v>62</v>
      </c>
      <c r="C32" s="2">
        <v>19</v>
      </c>
      <c r="D32" s="6" t="s">
        <v>52</v>
      </c>
      <c r="E32" s="9" t="s">
        <v>13</v>
      </c>
      <c r="F32" s="9">
        <f>VLOOKUP(E32,Stats!$A$1:$B$10,2,FALSE)</f>
        <v>10</v>
      </c>
      <c r="G32" s="6" t="s">
        <v>52</v>
      </c>
      <c r="H32" s="1"/>
      <c r="I32" s="9"/>
      <c r="J32" s="6">
        <v>0</v>
      </c>
      <c r="K32" s="9" t="str">
        <f>Stages!$G$35</f>
        <v>0xNda19=0_0xMdaca=0_d0xHda24=25_0xHda24=32</v>
      </c>
    </row>
    <row r="33" spans="1:11" x14ac:dyDescent="0.25">
      <c r="A33" s="2" t="s">
        <v>54</v>
      </c>
      <c r="B33" s="2" t="s">
        <v>62</v>
      </c>
      <c r="C33" s="2">
        <v>20</v>
      </c>
      <c r="D33" s="6" t="s">
        <v>53</v>
      </c>
      <c r="E33" s="9" t="s">
        <v>14</v>
      </c>
      <c r="F33" s="9">
        <f>VLOOKUP(E33,Stats!$A$1:$B$10,2,FALSE)</f>
        <v>25</v>
      </c>
      <c r="G33" s="6" t="s">
        <v>53</v>
      </c>
      <c r="H33" s="1"/>
      <c r="I33" s="9"/>
      <c r="J33" s="6">
        <v>0</v>
      </c>
      <c r="K33" s="9" t="str">
        <f>Stages!$G$36</f>
        <v>0xNda19=0_0xMdaca=0_d0xHda24=32_0xHda24=33</v>
      </c>
    </row>
    <row r="34" spans="1:11" x14ac:dyDescent="0.25">
      <c r="A34" s="2" t="s">
        <v>55</v>
      </c>
      <c r="B34" s="2" t="s">
        <v>63</v>
      </c>
      <c r="C34" s="2">
        <v>5</v>
      </c>
      <c r="D34" s="6" t="s">
        <v>76</v>
      </c>
      <c r="E34" s="9" t="s">
        <v>14</v>
      </c>
      <c r="F34" s="9">
        <f>VLOOKUP(E34,Stats!$A$1:$B$10,2,FALSE)</f>
        <v>25</v>
      </c>
      <c r="G34" s="6" t="s">
        <v>75</v>
      </c>
      <c r="H34" s="1"/>
      <c r="I34" s="9"/>
      <c r="J34" s="6">
        <v>0</v>
      </c>
      <c r="K34" s="9" t="str">
        <f>'New Challenge'!G10</f>
        <v>0xMdaca=1_0xNda19&lt;d0xNda19.1._N:d0xHdacd=11_0xHdacd=12_R:0xNda19=1_R:0xHdace&lt;d0xHdace</v>
      </c>
    </row>
    <row r="35" spans="1:11" ht="13.5" customHeight="1" x14ac:dyDescent="0.25"/>
  </sheetData>
  <autoFilter ref="A1:I33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Stats!$A$2:$A$9</xm:f>
          </x14:formula1>
          <xm:sqref>E2:E34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0"/>
  <sheetViews>
    <sheetView workbookViewId="0"/>
  </sheetViews>
  <sheetFormatPr defaultRowHeight="15" x14ac:dyDescent="0.25"/>
  <cols>
    <col min="1" max="1" width="11" bestFit="1" customWidth="1"/>
    <col min="5" max="5" width="10.42578125" bestFit="1" customWidth="1"/>
  </cols>
  <sheetData>
    <row r="1" spans="1:11" x14ac:dyDescent="0.25">
      <c r="A1" s="1" t="s">
        <v>8</v>
      </c>
      <c r="B1" s="1" t="s">
        <v>3</v>
      </c>
      <c r="C1" s="1" t="s">
        <v>6</v>
      </c>
      <c r="E1" s="1" t="s">
        <v>4</v>
      </c>
      <c r="F1" s="1" t="s">
        <v>6</v>
      </c>
      <c r="G1" s="1" t="s">
        <v>3</v>
      </c>
      <c r="I1" s="1" t="s">
        <v>4</v>
      </c>
      <c r="J1" s="1" t="s">
        <v>6</v>
      </c>
      <c r="K1" s="1" t="s">
        <v>3</v>
      </c>
    </row>
    <row r="2" spans="1:11" x14ac:dyDescent="0.25">
      <c r="A2" s="1" t="s">
        <v>15</v>
      </c>
      <c r="B2" s="1">
        <v>0</v>
      </c>
      <c r="C2">
        <f>COUNTIF(Achievements!E:E,A2)</f>
        <v>0</v>
      </c>
      <c r="E2" s="2" t="s">
        <v>54</v>
      </c>
      <c r="F2" s="4">
        <f>COUNTIF(Achievements!A:A,E2)</f>
        <v>25</v>
      </c>
      <c r="G2">
        <f>SUMIF(Achievements!A:A,E2,Achievements!F:F)</f>
        <v>210</v>
      </c>
      <c r="I2" s="2" t="s">
        <v>62</v>
      </c>
      <c r="J2" s="4">
        <f>COUNTIF(Achievements!B:B,I2)</f>
        <v>25</v>
      </c>
      <c r="K2" s="9">
        <f>SUMIF(Achievements!B:B,I2,Achievements!F:F)</f>
        <v>198</v>
      </c>
    </row>
    <row r="3" spans="1:11" x14ac:dyDescent="0.25">
      <c r="A3" t="s">
        <v>9</v>
      </c>
      <c r="B3">
        <v>1</v>
      </c>
      <c r="C3">
        <f>COUNTIF(Achievements!E:E,A3)</f>
        <v>3</v>
      </c>
      <c r="E3" s="2" t="s">
        <v>55</v>
      </c>
      <c r="F3" s="4">
        <f>COUNTIF(Achievements!A:A,E3)</f>
        <v>29</v>
      </c>
      <c r="G3">
        <f>SUMIF(Achievements!A:A,E3,Achievements!F:F)</f>
        <v>170</v>
      </c>
      <c r="I3" s="2" t="s">
        <v>63</v>
      </c>
      <c r="J3" s="4">
        <f>COUNTIF(Achievements!B:B,I3)</f>
        <v>7</v>
      </c>
      <c r="K3" s="9">
        <f>SUMIF(Achievements!B:B,I3,Achievements!F:F)</f>
        <v>85</v>
      </c>
    </row>
    <row r="4" spans="1:11" x14ac:dyDescent="0.25">
      <c r="A4" t="s">
        <v>17</v>
      </c>
      <c r="B4">
        <v>2</v>
      </c>
      <c r="C4">
        <f>COUNTIF(Achievements!E:E,A4)</f>
        <v>4</v>
      </c>
      <c r="E4" s="2" t="s">
        <v>5</v>
      </c>
      <c r="F4" s="3">
        <f>SUM(F2:F3)</f>
        <v>54</v>
      </c>
      <c r="G4" s="3">
        <f>SUM(G2:G3)</f>
        <v>380</v>
      </c>
      <c r="I4" s="2" t="s">
        <v>158</v>
      </c>
      <c r="J4" s="4">
        <f>COUNTIF(Achievements!B:B,I4)</f>
        <v>22</v>
      </c>
      <c r="K4" s="9">
        <f>SUMIF(Achievements!B:B,I4,Achievements!F:F)</f>
        <v>97</v>
      </c>
    </row>
    <row r="5" spans="1:11" x14ac:dyDescent="0.25">
      <c r="A5" t="s">
        <v>10</v>
      </c>
      <c r="B5">
        <v>3</v>
      </c>
      <c r="C5">
        <f>COUNTIF(Achievements!E:E,A5)</f>
        <v>13</v>
      </c>
      <c r="I5" s="2" t="s">
        <v>5</v>
      </c>
      <c r="J5" s="3">
        <f>SUM(J2:J4)</f>
        <v>54</v>
      </c>
      <c r="K5" s="3">
        <f>SUM(K2:K4)</f>
        <v>380</v>
      </c>
    </row>
    <row r="6" spans="1:11" x14ac:dyDescent="0.25">
      <c r="A6" t="s">
        <v>11</v>
      </c>
      <c r="B6">
        <v>4</v>
      </c>
      <c r="C6">
        <f>COUNTIF(Achievements!E:E,A6)</f>
        <v>2</v>
      </c>
    </row>
    <row r="7" spans="1:11" x14ac:dyDescent="0.25">
      <c r="A7" t="s">
        <v>12</v>
      </c>
      <c r="B7">
        <v>5</v>
      </c>
      <c r="C7">
        <f>COUNTIF(Achievements!E:E,A7)</f>
        <v>17</v>
      </c>
    </row>
    <row r="8" spans="1:11" x14ac:dyDescent="0.25">
      <c r="A8" t="s">
        <v>13</v>
      </c>
      <c r="B8">
        <v>10</v>
      </c>
      <c r="C8">
        <f>COUNTIF(Achievements!E:E,A8)</f>
        <v>9</v>
      </c>
    </row>
    <row r="9" spans="1:11" x14ac:dyDescent="0.25">
      <c r="A9" t="s">
        <v>14</v>
      </c>
      <c r="B9">
        <v>25</v>
      </c>
      <c r="C9">
        <f>COUNTIF(Achievements!E:E,A9)</f>
        <v>6</v>
      </c>
    </row>
    <row r="10" spans="1:11" x14ac:dyDescent="0.25">
      <c r="A10" s="2" t="s">
        <v>5</v>
      </c>
      <c r="B10" s="3"/>
      <c r="C10" s="3">
        <f>SUM(C2:C9)</f>
        <v>54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opLeftCell="D1" workbookViewId="0">
      <selection activeCell="E9" sqref="E9"/>
    </sheetView>
  </sheetViews>
  <sheetFormatPr defaultRowHeight="15" x14ac:dyDescent="0.25"/>
  <cols>
    <col min="1" max="1" width="29.7109375" bestFit="1" customWidth="1"/>
    <col min="2" max="2" width="84.140625" style="9" bestFit="1" customWidth="1"/>
    <col min="3" max="3" width="57.28515625" bestFit="1" customWidth="1"/>
    <col min="4" max="4" width="45.42578125" bestFit="1" customWidth="1"/>
    <col min="5" max="5" width="80.140625" bestFit="1" customWidth="1"/>
    <col min="6" max="6" width="14.28515625" bestFit="1" customWidth="1"/>
    <col min="7" max="7" width="10.7109375" style="9" customWidth="1"/>
    <col min="8" max="8" width="10.7109375" customWidth="1"/>
  </cols>
  <sheetData>
    <row r="1" spans="1:8" s="9" customFormat="1" x14ac:dyDescent="0.25">
      <c r="A1" s="9" t="s">
        <v>254</v>
      </c>
      <c r="B1" s="9" t="s">
        <v>0</v>
      </c>
      <c r="C1" s="9" t="s">
        <v>255</v>
      </c>
      <c r="D1" s="9" t="s">
        <v>256</v>
      </c>
      <c r="E1" s="9" t="s">
        <v>257</v>
      </c>
      <c r="F1" s="9" t="s">
        <v>16</v>
      </c>
      <c r="G1" s="9" t="s">
        <v>312</v>
      </c>
      <c r="H1" s="9" t="s">
        <v>258</v>
      </c>
    </row>
    <row r="2" spans="1:8" s="9" customFormat="1" x14ac:dyDescent="0.25">
      <c r="A2" s="9" t="s">
        <v>284</v>
      </c>
      <c r="B2" s="9" t="s">
        <v>320</v>
      </c>
      <c r="C2" s="9" t="str">
        <f>Start!J5</f>
        <v>0xNda19=0_0xMdaca=1_0xHdacd=0_d0xHdacb=4_0xHdacb=5</v>
      </c>
      <c r="D2" s="9" t="str">
        <f>Cancel!$G$5</f>
        <v>0xNda19=0_0xMdaca=1_d0xHdacb=12_0xHdacb=9</v>
      </c>
      <c r="E2" s="9" t="str">
        <f>Submit!N7</f>
        <v>0xNda19=0_0xMdaca=1_0xHdacd=2_d0xHdacb=5_0xHdacb=6</v>
      </c>
      <c r="F2" s="9" t="s">
        <v>270</v>
      </c>
      <c r="G2" s="9" t="b">
        <v>1</v>
      </c>
      <c r="H2" s="9" t="s">
        <v>334</v>
      </c>
    </row>
    <row r="3" spans="1:8" s="9" customFormat="1" x14ac:dyDescent="0.25">
      <c r="A3" s="9" t="s">
        <v>285</v>
      </c>
      <c r="B3" s="9" t="s">
        <v>321</v>
      </c>
      <c r="C3" s="9" t="str">
        <f>Start!J8</f>
        <v>0xNda19=0_0xMdaca=1_0xHdacd=3_d0xHdacb=4_0xHdacb=5</v>
      </c>
      <c r="D3" s="9" t="str">
        <f>Cancel!$G$5</f>
        <v>0xNda19=0_0xMdaca=1_d0xHdacb=12_0xHdacb=9</v>
      </c>
      <c r="E3" s="9" t="str">
        <f>Submit!N10</f>
        <v>0xNda19=0_0xMdaca=1_0xHdacd=5_d0xHdacb=5_0xHdacb=6</v>
      </c>
      <c r="F3" s="9" t="s">
        <v>270</v>
      </c>
      <c r="G3" s="9" t="b">
        <v>1</v>
      </c>
      <c r="H3" s="9" t="s">
        <v>334</v>
      </c>
    </row>
    <row r="4" spans="1:8" s="9" customFormat="1" x14ac:dyDescent="0.25">
      <c r="A4" s="9" t="s">
        <v>286</v>
      </c>
      <c r="B4" s="9" t="s">
        <v>322</v>
      </c>
      <c r="C4" s="9" t="str">
        <f>Start!J11</f>
        <v>0xNda19=0_0xMdaca=1_0xHdacd=6_d0xHdacb=4_0xHdacb=5</v>
      </c>
      <c r="D4" s="9" t="str">
        <f>Cancel!$G$5</f>
        <v>0xNda19=0_0xMdaca=1_d0xHdacb=12_0xHdacb=9</v>
      </c>
      <c r="E4" s="9" t="str">
        <f>Submit!N13</f>
        <v>0xNda19=0_0xMdaca=1_0xHdacd=8_d0xHdacb=5_0xHdacb=6</v>
      </c>
      <c r="F4" s="9" t="s">
        <v>270</v>
      </c>
      <c r="G4" s="9" t="b">
        <v>1</v>
      </c>
      <c r="H4" s="9" t="s">
        <v>334</v>
      </c>
    </row>
    <row r="5" spans="1:8" s="9" customFormat="1" x14ac:dyDescent="0.25">
      <c r="A5" s="9" t="s">
        <v>287</v>
      </c>
      <c r="B5" s="9" t="s">
        <v>323</v>
      </c>
      <c r="C5" s="9" t="str">
        <f>Start!J14</f>
        <v>0xNda19=0_0xMdaca=1_0xHdacd=9_d0xHdacb=4_0xHdacb=5</v>
      </c>
      <c r="D5" s="9" t="str">
        <f>Cancel!$G$5</f>
        <v>0xNda19=0_0xMdaca=1_d0xHdacb=12_0xHdacb=9</v>
      </c>
      <c r="E5" s="9" t="str">
        <f>Submit!N16</f>
        <v>0xNda19=0_0xMdaca=1_0xHdacd=11_d0xHdacb=5_0xHdacb=6</v>
      </c>
      <c r="F5" s="9" t="s">
        <v>270</v>
      </c>
      <c r="G5" s="9" t="b">
        <v>1</v>
      </c>
      <c r="H5" s="9" t="s">
        <v>334</v>
      </c>
    </row>
    <row r="6" spans="1:8" s="9" customFormat="1" x14ac:dyDescent="0.25">
      <c r="A6" s="9" t="s">
        <v>253</v>
      </c>
      <c r="B6" s="9" t="s">
        <v>324</v>
      </c>
      <c r="C6" s="9" t="str">
        <f>Start!J17</f>
        <v>0xNda19=0_0xMdaca=1_0xHdacd=0_d0xHdacb=4_0xHdacb=5</v>
      </c>
      <c r="D6" s="9" t="str">
        <f>Cancel!$G$5</f>
        <v>0xNda19=0_0xMdaca=1_d0xHdacb=12_0xHdacb=9</v>
      </c>
      <c r="E6" s="9" t="str">
        <f>Submit!N17</f>
        <v>0xNda19=0_0xMdaca=1_0xHdacd=11_d0xHdacb=5_0xHdacb=6</v>
      </c>
      <c r="F6" s="9" t="s">
        <v>270</v>
      </c>
      <c r="G6" s="9" t="b">
        <v>1</v>
      </c>
      <c r="H6" s="9" t="s">
        <v>334</v>
      </c>
    </row>
    <row r="7" spans="1:8" x14ac:dyDescent="0.25">
      <c r="A7" s="9" t="s">
        <v>155</v>
      </c>
      <c r="B7" s="9" t="s">
        <v>325</v>
      </c>
      <c r="C7" s="9" t="str">
        <f>Start!J18</f>
        <v>0xNda19=0_0xMdaca=1_0xHdacd=0_d0xHdacb=4_0xHdacb=5</v>
      </c>
      <c r="D7" s="9" t="s">
        <v>333</v>
      </c>
      <c r="E7" s="9" t="str">
        <f>Submit!N18</f>
        <v>0xNda19=0_0xMdaca=1S0xHdacd=11_d0xHdacb=5_0xHdacb=6Sd0xHdacb=12_0xHdacb=9</v>
      </c>
      <c r="F7" s="9" t="s">
        <v>147</v>
      </c>
      <c r="G7" s="9" t="b">
        <v>0</v>
      </c>
      <c r="H7" s="9" t="s">
        <v>309</v>
      </c>
    </row>
    <row r="8" spans="1:8" s="9" customFormat="1" x14ac:dyDescent="0.25">
      <c r="A8" s="9" t="s">
        <v>288</v>
      </c>
      <c r="B8" s="9" t="s">
        <v>326</v>
      </c>
      <c r="C8" s="9" t="str">
        <f>Start!J21</f>
        <v>0xNda19=0_0xMdaca=0_0xHda24=1_d0xHcaff=19_0xHcaff=8</v>
      </c>
      <c r="D8" s="9" t="str">
        <f>Cancel!$G$6</f>
        <v>0xNda19=0_0xMdaca=0_d0xHcaff=17_0xHcaff=0</v>
      </c>
      <c r="E8" s="9" t="str">
        <f>Submit!N23</f>
        <v>0xNda19=0_0xMdaca=0_0xHda24=5_d0xHcaff=8_0xHcaff=19</v>
      </c>
      <c r="F8" s="9" t="s">
        <v>270</v>
      </c>
      <c r="G8" s="9" t="b">
        <v>1</v>
      </c>
      <c r="H8" s="9" t="s">
        <v>334</v>
      </c>
    </row>
    <row r="9" spans="1:8" s="9" customFormat="1" x14ac:dyDescent="0.25">
      <c r="A9" s="9" t="s">
        <v>289</v>
      </c>
      <c r="B9" s="9" t="s">
        <v>327</v>
      </c>
      <c r="C9" s="9" t="str">
        <f>Start!J25</f>
        <v>0xNda19=0_0xMdaca=0_0xHda24=5_d0xHcaff=19_0xHcaff=8</v>
      </c>
      <c r="D9" s="9" t="str">
        <f>Cancel!$G$6</f>
        <v>0xNda19=0_0xMdaca=0_d0xHcaff=17_0xHcaff=0</v>
      </c>
      <c r="E9" s="9" t="str">
        <f>Submit!N27</f>
        <v>0xNda19=0_0xMdaca=0_0xHda24=9_d0xHcaff=8_0xHcaff=19</v>
      </c>
      <c r="F9" s="9" t="s">
        <v>270</v>
      </c>
      <c r="G9" s="9" t="b">
        <v>1</v>
      </c>
      <c r="H9" s="9" t="s">
        <v>334</v>
      </c>
    </row>
    <row r="10" spans="1:8" s="9" customFormat="1" x14ac:dyDescent="0.25">
      <c r="A10" s="9" t="s">
        <v>290</v>
      </c>
      <c r="B10" s="9" t="s">
        <v>328</v>
      </c>
      <c r="C10" s="9" t="str">
        <f>Start!J29</f>
        <v>0xNda19=0_0xMdaca=0_0xHda24=9_d0xHcaff=19_0xHcaff=8</v>
      </c>
      <c r="D10" s="9" t="str">
        <f>Cancel!$G$6</f>
        <v>0xNda19=0_0xMdaca=0_d0xHcaff=17_0xHcaff=0</v>
      </c>
      <c r="E10" s="9" t="str">
        <f>Submit!N31</f>
        <v>0xNda19=0_0xMdaca=0_0xHda24=19_d0xHcaff=8_0xHcaff=19</v>
      </c>
      <c r="F10" s="9" t="s">
        <v>270</v>
      </c>
      <c r="G10" s="9" t="b">
        <v>1</v>
      </c>
      <c r="H10" s="9" t="s">
        <v>334</v>
      </c>
    </row>
    <row r="11" spans="1:8" s="9" customFormat="1" x14ac:dyDescent="0.25">
      <c r="A11" s="9" t="s">
        <v>291</v>
      </c>
      <c r="B11" s="9" t="s">
        <v>329</v>
      </c>
      <c r="C11" s="9" t="str">
        <f>Start!J33</f>
        <v>0xNda19=0_0xMdaca=0_0xHda24=19_d0xHcaff=19_0xHcaff=8</v>
      </c>
      <c r="D11" s="9" t="str">
        <f>Cancel!$G$6</f>
        <v>0xNda19=0_0xMdaca=0_d0xHcaff=17_0xHcaff=0</v>
      </c>
      <c r="E11" s="9" t="str">
        <f>Submit!N35</f>
        <v>0xNda19=0_0xMdaca=0_0xHda24=23_d0xHcaff=8_0xHcaff=19</v>
      </c>
      <c r="F11" s="9" t="s">
        <v>270</v>
      </c>
      <c r="G11" s="9" t="b">
        <v>1</v>
      </c>
      <c r="H11" s="9" t="s">
        <v>334</v>
      </c>
    </row>
    <row r="12" spans="1:8" s="9" customFormat="1" x14ac:dyDescent="0.25">
      <c r="A12" s="9" t="s">
        <v>292</v>
      </c>
      <c r="B12" s="9" t="s">
        <v>330</v>
      </c>
      <c r="C12" s="9" t="str">
        <f>Start!J37</f>
        <v>0xNda19=0_0xMdaca=0_0xHda24=23_d0xHcaff=19_0xHcaff=8</v>
      </c>
      <c r="D12" s="9" t="str">
        <f>Cancel!$G$6</f>
        <v>0xNda19=0_0xMdaca=0_d0xHcaff=17_0xHcaff=0</v>
      </c>
      <c r="E12" s="9" t="str">
        <f>Submit!N40</f>
        <v>0xNda19=0_0xMdaca=0_0xHda24=34_d0xHcaff=8_0xHcaff=19</v>
      </c>
      <c r="F12" s="9" t="s">
        <v>270</v>
      </c>
      <c r="G12" s="9" t="b">
        <v>1</v>
      </c>
      <c r="H12" s="9" t="s">
        <v>334</v>
      </c>
    </row>
    <row r="13" spans="1:8" x14ac:dyDescent="0.25">
      <c r="A13" t="s">
        <v>273</v>
      </c>
      <c r="B13" s="9" t="s">
        <v>331</v>
      </c>
      <c r="C13" s="9" t="str">
        <f>Start!J42</f>
        <v>0xNda19=0_0xMdaca=0_0xHda24=1_d0xHcaff=19_0xHcaff=8</v>
      </c>
      <c r="D13" s="9" t="s">
        <v>333</v>
      </c>
      <c r="E13" s="9" t="str">
        <f>Submit!N41</f>
        <v>0xNda19=0_0xMdaca=0_d0xHcaff=17_0xHcaff=0</v>
      </c>
      <c r="F13" s="9" t="s">
        <v>147</v>
      </c>
      <c r="G13" s="9" t="b">
        <v>0</v>
      </c>
      <c r="H13" t="s">
        <v>311</v>
      </c>
    </row>
    <row r="14" spans="1:8" x14ac:dyDescent="0.25">
      <c r="A14" s="9" t="s">
        <v>332</v>
      </c>
      <c r="B14" s="9" t="s">
        <v>319</v>
      </c>
      <c r="C14" s="9" t="str">
        <f>Start!J43</f>
        <v>0xNda19=0_0xMdaca=0_0xHda24=1_d0xHcaff=19_0xHcaff=8</v>
      </c>
      <c r="D14" s="9" t="s">
        <v>333</v>
      </c>
      <c r="E14" s="9" t="str">
        <f>Submit!N42</f>
        <v>0xNda19=0_0xMdaca=0_d0xHcaff=17_0xHcaff=0</v>
      </c>
      <c r="F14" s="9" t="s">
        <v>147</v>
      </c>
      <c r="G14" s="9" t="b">
        <v>0</v>
      </c>
      <c r="H14" s="9" t="s">
        <v>310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21" workbookViewId="0">
      <selection activeCell="D31" sqref="D31"/>
    </sheetView>
  </sheetViews>
  <sheetFormatPr defaultRowHeight="15" x14ac:dyDescent="0.25"/>
  <cols>
    <col min="1" max="9" width="15.7109375" style="9" customWidth="1"/>
    <col min="10" max="16384" width="9.140625" style="9"/>
  </cols>
  <sheetData>
    <row r="1" spans="1:10" ht="17.25" customHeight="1" x14ac:dyDescent="0.25">
      <c r="A1" s="9" t="s">
        <v>135</v>
      </c>
      <c r="B1" s="9" t="s">
        <v>264</v>
      </c>
    </row>
    <row r="2" spans="1:10" ht="17.25" customHeight="1" x14ac:dyDescent="0.25"/>
    <row r="4" spans="1:10" x14ac:dyDescent="0.25">
      <c r="A4" s="9" t="s">
        <v>136</v>
      </c>
      <c r="B4" s="9" t="s">
        <v>122</v>
      </c>
      <c r="C4" s="22" t="s">
        <v>259</v>
      </c>
      <c r="D4" s="9" t="s">
        <v>138</v>
      </c>
      <c r="E4" s="9" t="s">
        <v>263</v>
      </c>
      <c r="F4" s="22" t="s">
        <v>259</v>
      </c>
      <c r="G4" s="9" t="s">
        <v>261</v>
      </c>
      <c r="H4" s="22" t="s">
        <v>259</v>
      </c>
      <c r="I4" s="9" t="s">
        <v>262</v>
      </c>
      <c r="J4" s="9" t="s">
        <v>60</v>
      </c>
    </row>
    <row r="5" spans="1:10" x14ac:dyDescent="0.25">
      <c r="A5" s="9">
        <v>1</v>
      </c>
      <c r="B5" s="9" t="s">
        <v>66</v>
      </c>
      <c r="C5" s="22"/>
      <c r="D5" s="9">
        <v>0</v>
      </c>
      <c r="E5" s="9" t="s">
        <v>260</v>
      </c>
      <c r="F5" s="22">
        <v>4</v>
      </c>
      <c r="G5" s="9">
        <f>HEX2DEC(F5)</f>
        <v>4</v>
      </c>
      <c r="H5" s="22">
        <v>5</v>
      </c>
      <c r="I5" s="9">
        <f>HEX2DEC(H5)</f>
        <v>5</v>
      </c>
      <c r="J5" s="9" t="str">
        <f>SUBSTITUTE(SUBSTITUTE(SUBSTITUTE(SUBSTITUTE(SUBSTITUTE(SUBSTITUTE($B$1,$A$4,A5),$B$4,B5),$D$4,D5),$E$4,E5),$G$4,G5),$I$4,I5)</f>
        <v>0xNda19=0_0xMdaca=1_0xHdacd=0_d0xHdacb=4_0xHdacb=5</v>
      </c>
    </row>
    <row r="6" spans="1:10" x14ac:dyDescent="0.25">
      <c r="A6" s="9">
        <v>1</v>
      </c>
      <c r="B6" s="9" t="s">
        <v>66</v>
      </c>
      <c r="C6" s="22"/>
      <c r="D6" s="9">
        <v>1</v>
      </c>
      <c r="E6" s="9" t="s">
        <v>260</v>
      </c>
      <c r="F6" s="22">
        <v>4</v>
      </c>
      <c r="G6" s="9">
        <f t="shared" ref="G6:I16" si="0">HEX2DEC(F6)</f>
        <v>4</v>
      </c>
      <c r="H6" s="22">
        <v>5</v>
      </c>
      <c r="I6" s="9">
        <f t="shared" si="0"/>
        <v>5</v>
      </c>
      <c r="J6" s="9" t="str">
        <f t="shared" ref="J6:J44" si="1">SUBSTITUTE(SUBSTITUTE(SUBSTITUTE(SUBSTITUTE(SUBSTITUTE(SUBSTITUTE($B$1,$A$4,A6),$B$4,B6),$D$4,D6),$E$4,E6),$G$4,G6),$I$4,I6)</f>
        <v>0xNda19=0_0xMdaca=1_0xHdacd=1_d0xHdacb=4_0xHdacb=5</v>
      </c>
    </row>
    <row r="7" spans="1:10" x14ac:dyDescent="0.25">
      <c r="A7" s="9">
        <v>1</v>
      </c>
      <c r="B7" s="9" t="s">
        <v>66</v>
      </c>
      <c r="C7" s="22"/>
      <c r="D7" s="9">
        <v>2</v>
      </c>
      <c r="E7" s="9" t="s">
        <v>260</v>
      </c>
      <c r="F7" s="22">
        <v>4</v>
      </c>
      <c r="G7" s="9">
        <f t="shared" si="0"/>
        <v>4</v>
      </c>
      <c r="H7" s="22">
        <v>5</v>
      </c>
      <c r="I7" s="9">
        <f t="shared" si="0"/>
        <v>5</v>
      </c>
      <c r="J7" s="9" t="str">
        <f t="shared" si="1"/>
        <v>0xNda19=0_0xMdaca=1_0xHdacd=2_d0xHdacb=4_0xHdacb=5</v>
      </c>
    </row>
    <row r="8" spans="1:10" x14ac:dyDescent="0.25">
      <c r="A8" s="9">
        <v>1</v>
      </c>
      <c r="B8" s="9" t="s">
        <v>66</v>
      </c>
      <c r="C8" s="22"/>
      <c r="D8" s="9">
        <v>3</v>
      </c>
      <c r="E8" s="9" t="s">
        <v>260</v>
      </c>
      <c r="F8" s="22">
        <v>4</v>
      </c>
      <c r="G8" s="9">
        <f t="shared" si="0"/>
        <v>4</v>
      </c>
      <c r="H8" s="22">
        <v>5</v>
      </c>
      <c r="I8" s="9">
        <f t="shared" si="0"/>
        <v>5</v>
      </c>
      <c r="J8" s="9" t="str">
        <f t="shared" si="1"/>
        <v>0xNda19=0_0xMdaca=1_0xHdacd=3_d0xHdacb=4_0xHdacb=5</v>
      </c>
    </row>
    <row r="9" spans="1:10" x14ac:dyDescent="0.25">
      <c r="A9" s="9">
        <v>1</v>
      </c>
      <c r="B9" s="9" t="s">
        <v>66</v>
      </c>
      <c r="C9" s="22"/>
      <c r="D9" s="9">
        <v>4</v>
      </c>
      <c r="E9" s="9" t="s">
        <v>260</v>
      </c>
      <c r="F9" s="22">
        <v>4</v>
      </c>
      <c r="G9" s="9">
        <f t="shared" si="0"/>
        <v>4</v>
      </c>
      <c r="H9" s="22">
        <v>5</v>
      </c>
      <c r="I9" s="9">
        <f t="shared" si="0"/>
        <v>5</v>
      </c>
      <c r="J9" s="9" t="str">
        <f t="shared" si="1"/>
        <v>0xNda19=0_0xMdaca=1_0xHdacd=4_d0xHdacb=4_0xHdacb=5</v>
      </c>
    </row>
    <row r="10" spans="1:10" x14ac:dyDescent="0.25">
      <c r="A10" s="9">
        <v>1</v>
      </c>
      <c r="B10" s="9" t="s">
        <v>66</v>
      </c>
      <c r="C10" s="22"/>
      <c r="D10" s="9">
        <v>5</v>
      </c>
      <c r="E10" s="9" t="s">
        <v>260</v>
      </c>
      <c r="F10" s="22">
        <v>4</v>
      </c>
      <c r="G10" s="9">
        <f t="shared" si="0"/>
        <v>4</v>
      </c>
      <c r="H10" s="22">
        <v>5</v>
      </c>
      <c r="I10" s="9">
        <f t="shared" si="0"/>
        <v>5</v>
      </c>
      <c r="J10" s="9" t="str">
        <f t="shared" si="1"/>
        <v>0xNda19=0_0xMdaca=1_0xHdacd=5_d0xHdacb=4_0xHdacb=5</v>
      </c>
    </row>
    <row r="11" spans="1:10" x14ac:dyDescent="0.25">
      <c r="A11" s="9">
        <v>1</v>
      </c>
      <c r="B11" s="9" t="s">
        <v>66</v>
      </c>
      <c r="C11" s="22"/>
      <c r="D11" s="9">
        <v>6</v>
      </c>
      <c r="E11" s="9" t="s">
        <v>260</v>
      </c>
      <c r="F11" s="22">
        <v>4</v>
      </c>
      <c r="G11" s="9">
        <f t="shared" si="0"/>
        <v>4</v>
      </c>
      <c r="H11" s="22">
        <v>5</v>
      </c>
      <c r="I11" s="9">
        <f t="shared" si="0"/>
        <v>5</v>
      </c>
      <c r="J11" s="9" t="str">
        <f t="shared" si="1"/>
        <v>0xNda19=0_0xMdaca=1_0xHdacd=6_d0xHdacb=4_0xHdacb=5</v>
      </c>
    </row>
    <row r="12" spans="1:10" x14ac:dyDescent="0.25">
      <c r="A12" s="9">
        <v>1</v>
      </c>
      <c r="B12" s="9" t="s">
        <v>66</v>
      </c>
      <c r="C12" s="22"/>
      <c r="D12" s="9">
        <v>7</v>
      </c>
      <c r="E12" s="9" t="s">
        <v>260</v>
      </c>
      <c r="F12" s="22">
        <v>4</v>
      </c>
      <c r="G12" s="9">
        <f t="shared" si="0"/>
        <v>4</v>
      </c>
      <c r="H12" s="22">
        <v>5</v>
      </c>
      <c r="I12" s="9">
        <f t="shared" si="0"/>
        <v>5</v>
      </c>
      <c r="J12" s="9" t="str">
        <f t="shared" si="1"/>
        <v>0xNda19=0_0xMdaca=1_0xHdacd=7_d0xHdacb=4_0xHdacb=5</v>
      </c>
    </row>
    <row r="13" spans="1:10" x14ac:dyDescent="0.25">
      <c r="A13" s="9">
        <v>1</v>
      </c>
      <c r="B13" s="9" t="s">
        <v>66</v>
      </c>
      <c r="C13" s="22"/>
      <c r="D13" s="9">
        <v>8</v>
      </c>
      <c r="E13" s="9" t="s">
        <v>260</v>
      </c>
      <c r="F13" s="22">
        <v>4</v>
      </c>
      <c r="G13" s="9">
        <f t="shared" si="0"/>
        <v>4</v>
      </c>
      <c r="H13" s="22">
        <v>5</v>
      </c>
      <c r="I13" s="9">
        <f t="shared" si="0"/>
        <v>5</v>
      </c>
      <c r="J13" s="9" t="str">
        <f t="shared" si="1"/>
        <v>0xNda19=0_0xMdaca=1_0xHdacd=8_d0xHdacb=4_0xHdacb=5</v>
      </c>
    </row>
    <row r="14" spans="1:10" x14ac:dyDescent="0.25">
      <c r="A14" s="9">
        <v>1</v>
      </c>
      <c r="B14" s="9" t="s">
        <v>66</v>
      </c>
      <c r="C14" s="22"/>
      <c r="D14" s="9">
        <v>9</v>
      </c>
      <c r="E14" s="9" t="s">
        <v>260</v>
      </c>
      <c r="F14" s="22">
        <v>4</v>
      </c>
      <c r="G14" s="9">
        <f t="shared" si="0"/>
        <v>4</v>
      </c>
      <c r="H14" s="22">
        <v>5</v>
      </c>
      <c r="I14" s="9">
        <f t="shared" si="0"/>
        <v>5</v>
      </c>
      <c r="J14" s="9" t="str">
        <f t="shared" si="1"/>
        <v>0xNda19=0_0xMdaca=1_0xHdacd=9_d0xHdacb=4_0xHdacb=5</v>
      </c>
    </row>
    <row r="15" spans="1:10" x14ac:dyDescent="0.25">
      <c r="A15" s="9">
        <v>1</v>
      </c>
      <c r="B15" s="9" t="s">
        <v>66</v>
      </c>
      <c r="C15" s="22"/>
      <c r="D15" s="9">
        <v>10</v>
      </c>
      <c r="E15" s="9" t="s">
        <v>260</v>
      </c>
      <c r="F15" s="22">
        <v>4</v>
      </c>
      <c r="G15" s="9">
        <f t="shared" si="0"/>
        <v>4</v>
      </c>
      <c r="H15" s="22">
        <v>5</v>
      </c>
      <c r="I15" s="9">
        <f t="shared" si="0"/>
        <v>5</v>
      </c>
      <c r="J15" s="9" t="str">
        <f t="shared" si="1"/>
        <v>0xNda19=0_0xMdaca=1_0xHdacd=10_d0xHdacb=4_0xHdacb=5</v>
      </c>
    </row>
    <row r="16" spans="1:10" x14ac:dyDescent="0.25">
      <c r="A16" s="9">
        <v>1</v>
      </c>
      <c r="B16" s="9" t="s">
        <v>66</v>
      </c>
      <c r="C16" s="22"/>
      <c r="D16" s="9">
        <v>11</v>
      </c>
      <c r="E16" s="9" t="s">
        <v>260</v>
      </c>
      <c r="F16" s="22">
        <v>4</v>
      </c>
      <c r="G16" s="9">
        <f t="shared" si="0"/>
        <v>4</v>
      </c>
      <c r="H16" s="22">
        <v>5</v>
      </c>
      <c r="I16" s="9">
        <f t="shared" si="0"/>
        <v>5</v>
      </c>
      <c r="J16" s="9" t="str">
        <f t="shared" ref="J16:J17" si="2">SUBSTITUTE(SUBSTITUTE(SUBSTITUTE(SUBSTITUTE(SUBSTITUTE(SUBSTITUTE($B$1,$A$4,A16),$B$4,B16),$D$4,D16),$E$4,E16),$G$4,G16),$I$4,I16)</f>
        <v>0xNda19=0_0xMdaca=1_0xHdacd=11_d0xHdacb=4_0xHdacb=5</v>
      </c>
    </row>
    <row r="17" spans="1:10" x14ac:dyDescent="0.25">
      <c r="A17" s="9">
        <v>1</v>
      </c>
      <c r="B17" s="9" t="s">
        <v>66</v>
      </c>
      <c r="C17" s="22"/>
      <c r="D17" s="9">
        <f t="shared" ref="D17:D19" si="3">HEX2DEC(C17)</f>
        <v>0</v>
      </c>
      <c r="E17" s="9" t="s">
        <v>260</v>
      </c>
      <c r="F17" s="22">
        <v>4</v>
      </c>
      <c r="G17" s="9">
        <f t="shared" ref="G17:G19" si="4">HEX2DEC(F17)</f>
        <v>4</v>
      </c>
      <c r="H17" s="22">
        <v>5</v>
      </c>
      <c r="I17" s="9">
        <f t="shared" ref="I17:I19" si="5">HEX2DEC(H17)</f>
        <v>5</v>
      </c>
      <c r="J17" s="9" t="str">
        <f t="shared" si="2"/>
        <v>0xNda19=0_0xMdaca=1_0xHdacd=0_d0xHdacb=4_0xHdacb=5</v>
      </c>
    </row>
    <row r="18" spans="1:10" x14ac:dyDescent="0.25">
      <c r="A18" s="9">
        <v>1</v>
      </c>
      <c r="B18" s="9" t="s">
        <v>66</v>
      </c>
      <c r="C18" s="22"/>
      <c r="D18" s="9">
        <f t="shared" si="3"/>
        <v>0</v>
      </c>
      <c r="E18" s="9" t="s">
        <v>260</v>
      </c>
      <c r="F18" s="22">
        <v>4</v>
      </c>
      <c r="G18" s="9">
        <f t="shared" si="4"/>
        <v>4</v>
      </c>
      <c r="H18" s="22">
        <v>5</v>
      </c>
      <c r="I18" s="9">
        <f t="shared" si="5"/>
        <v>5</v>
      </c>
      <c r="J18" s="9" t="str">
        <f t="shared" ref="J18:J19" si="6">SUBSTITUTE(SUBSTITUTE(SUBSTITUTE(SUBSTITUTE(SUBSTITUTE(SUBSTITUTE($B$1,$A$4,A18),$B$4,B18),$D$4,D18),$E$4,E18),$G$4,G18),$I$4,I18)</f>
        <v>0xNda19=0_0xMdaca=1_0xHdacd=0_d0xHdacb=4_0xHdacb=5</v>
      </c>
    </row>
    <row r="19" spans="1:10" x14ac:dyDescent="0.25">
      <c r="A19" s="9">
        <v>1</v>
      </c>
      <c r="B19" s="9" t="s">
        <v>66</v>
      </c>
      <c r="C19" s="22"/>
      <c r="D19" s="9">
        <f t="shared" si="3"/>
        <v>0</v>
      </c>
      <c r="E19" s="9" t="s">
        <v>260</v>
      </c>
      <c r="F19" s="22">
        <v>4</v>
      </c>
      <c r="G19" s="9">
        <f t="shared" si="4"/>
        <v>4</v>
      </c>
      <c r="H19" s="22">
        <v>5</v>
      </c>
      <c r="I19" s="9">
        <f t="shared" si="5"/>
        <v>5</v>
      </c>
      <c r="J19" s="9" t="str">
        <f t="shared" si="6"/>
        <v>0xNda19=0_0xMdaca=1_0xHdacd=0_d0xHdacb=4_0xHdacb=5</v>
      </c>
    </row>
    <row r="20" spans="1:10" x14ac:dyDescent="0.25">
      <c r="A20" s="9">
        <v>1</v>
      </c>
      <c r="B20" s="9" t="s">
        <v>66</v>
      </c>
      <c r="C20" s="22"/>
      <c r="D20" s="9">
        <v>0</v>
      </c>
      <c r="E20" s="9" t="s">
        <v>260</v>
      </c>
      <c r="F20" s="22">
        <v>4</v>
      </c>
      <c r="G20" s="9">
        <f>HEX2DEC(F20)</f>
        <v>4</v>
      </c>
      <c r="H20" s="22">
        <v>5</v>
      </c>
      <c r="I20" s="9">
        <f>HEX2DEC(H20)</f>
        <v>5</v>
      </c>
      <c r="J20" s="9" t="str">
        <f>SUBSTITUTE(SUBSTITUTE(SUBSTITUTE(SUBSTITUTE(SUBSTITUTE(SUBSTITUTE($B$1,$A$4,A20),$B$4,B20),$D$4,D20),$E$4,E20),$G$4,G20),$I$4,I20)</f>
        <v>0xNda19=0_0xMdaca=1_0xHdacd=0_d0xHdacb=4_0xHdacb=5</v>
      </c>
    </row>
    <row r="21" spans="1:10" x14ac:dyDescent="0.25">
      <c r="A21" s="9">
        <v>0</v>
      </c>
      <c r="B21" s="9" t="s">
        <v>74</v>
      </c>
      <c r="C21" s="22">
        <v>1</v>
      </c>
      <c r="D21" s="9">
        <f t="shared" ref="D21:D41" si="7">HEX2DEC(C21)</f>
        <v>1</v>
      </c>
      <c r="E21" s="9" t="s">
        <v>265</v>
      </c>
      <c r="F21" s="22">
        <v>13</v>
      </c>
      <c r="G21" s="9">
        <f t="shared" ref="G21:G23" si="8">HEX2DEC(F21)</f>
        <v>19</v>
      </c>
      <c r="H21" s="22">
        <v>8</v>
      </c>
      <c r="I21" s="9">
        <f t="shared" ref="I21:I23" si="9">HEX2DEC(H21)</f>
        <v>8</v>
      </c>
      <c r="J21" s="9" t="str">
        <f t="shared" ref="J21:J23" si="10">SUBSTITUTE(SUBSTITUTE(SUBSTITUTE(SUBSTITUTE(SUBSTITUTE(SUBSTITUTE($B$1,$A$4,A21),$B$4,B21),$D$4,D21),$E$4,E21),$G$4,G21),$I$4,I21)</f>
        <v>0xNda19=0_0xMdaca=0_0xHda24=1_d0xHcaff=19_0xHcaff=8</v>
      </c>
    </row>
    <row r="22" spans="1:10" x14ac:dyDescent="0.25">
      <c r="A22" s="9">
        <v>0</v>
      </c>
      <c r="B22" s="9" t="s">
        <v>74</v>
      </c>
      <c r="C22" s="22">
        <v>2</v>
      </c>
      <c r="D22" s="9">
        <f t="shared" si="7"/>
        <v>2</v>
      </c>
      <c r="E22" s="9" t="s">
        <v>265</v>
      </c>
      <c r="F22" s="22">
        <v>13</v>
      </c>
      <c r="G22" s="9">
        <f t="shared" si="8"/>
        <v>19</v>
      </c>
      <c r="H22" s="22">
        <v>8</v>
      </c>
      <c r="I22" s="9">
        <f t="shared" si="9"/>
        <v>8</v>
      </c>
      <c r="J22" s="9" t="str">
        <f t="shared" si="10"/>
        <v>0xNda19=0_0xMdaca=0_0xHda24=2_d0xHcaff=19_0xHcaff=8</v>
      </c>
    </row>
    <row r="23" spans="1:10" x14ac:dyDescent="0.25">
      <c r="A23" s="9">
        <v>0</v>
      </c>
      <c r="B23" s="9" t="s">
        <v>74</v>
      </c>
      <c r="C23" s="22">
        <v>3</v>
      </c>
      <c r="D23" s="9">
        <f t="shared" si="7"/>
        <v>3</v>
      </c>
      <c r="E23" s="9" t="s">
        <v>265</v>
      </c>
      <c r="F23" s="22">
        <v>13</v>
      </c>
      <c r="G23" s="9">
        <f t="shared" si="8"/>
        <v>19</v>
      </c>
      <c r="H23" s="22">
        <v>8</v>
      </c>
      <c r="I23" s="9">
        <f t="shared" si="9"/>
        <v>8</v>
      </c>
      <c r="J23" s="9" t="str">
        <f t="shared" si="10"/>
        <v>0xNda19=0_0xMdaca=0_0xHda24=3_d0xHcaff=19_0xHcaff=8</v>
      </c>
    </row>
    <row r="24" spans="1:10" x14ac:dyDescent="0.25">
      <c r="A24" s="9">
        <v>0</v>
      </c>
      <c r="B24" s="9" t="s">
        <v>74</v>
      </c>
      <c r="C24" s="22">
        <v>4</v>
      </c>
      <c r="D24" s="9">
        <f t="shared" si="7"/>
        <v>4</v>
      </c>
      <c r="E24" s="9" t="s">
        <v>265</v>
      </c>
      <c r="F24" s="22">
        <v>13</v>
      </c>
      <c r="G24" s="9">
        <f>HEX2DEC(F24)</f>
        <v>19</v>
      </c>
      <c r="H24" s="22">
        <v>8</v>
      </c>
      <c r="I24" s="9">
        <f>HEX2DEC(H24)</f>
        <v>8</v>
      </c>
      <c r="J24" s="9" t="str">
        <f>SUBSTITUTE(SUBSTITUTE(SUBSTITUTE(SUBSTITUTE(SUBSTITUTE(SUBSTITUTE($B$1,$A$4,A24),$B$4,B24),$D$4,D24),$E$4,E24),$G$4,G24),$I$4,I24)</f>
        <v>0xNda19=0_0xMdaca=0_0xHda24=4_d0xHcaff=19_0xHcaff=8</v>
      </c>
    </row>
    <row r="25" spans="1:10" x14ac:dyDescent="0.25">
      <c r="A25" s="9">
        <v>0</v>
      </c>
      <c r="B25" s="9" t="s">
        <v>74</v>
      </c>
      <c r="C25" s="22">
        <v>5</v>
      </c>
      <c r="D25" s="9">
        <f t="shared" si="7"/>
        <v>5</v>
      </c>
      <c r="E25" s="9" t="s">
        <v>265</v>
      </c>
      <c r="F25" s="22">
        <v>13</v>
      </c>
      <c r="G25" s="9">
        <f t="shared" ref="G25:G41" si="11">HEX2DEC(F25)</f>
        <v>19</v>
      </c>
      <c r="H25" s="22">
        <v>8</v>
      </c>
      <c r="I25" s="9">
        <f t="shared" ref="I25:I41" si="12">HEX2DEC(H25)</f>
        <v>8</v>
      </c>
      <c r="J25" s="9" t="str">
        <f t="shared" ref="J25:J41" si="13">SUBSTITUTE(SUBSTITUTE(SUBSTITUTE(SUBSTITUTE(SUBSTITUTE(SUBSTITUTE($B$1,$A$4,A25),$B$4,B25),$D$4,D25),$E$4,E25),$G$4,G25),$I$4,I25)</f>
        <v>0xNda19=0_0xMdaca=0_0xHda24=5_d0xHcaff=19_0xHcaff=8</v>
      </c>
    </row>
    <row r="26" spans="1:10" x14ac:dyDescent="0.25">
      <c r="A26" s="9">
        <v>0</v>
      </c>
      <c r="B26" s="9" t="s">
        <v>74</v>
      </c>
      <c r="C26" s="22">
        <v>6</v>
      </c>
      <c r="D26" s="9">
        <f t="shared" si="7"/>
        <v>6</v>
      </c>
      <c r="E26" s="9" t="s">
        <v>265</v>
      </c>
      <c r="F26" s="22">
        <v>13</v>
      </c>
      <c r="G26" s="9">
        <f t="shared" si="11"/>
        <v>19</v>
      </c>
      <c r="H26" s="22">
        <v>8</v>
      </c>
      <c r="I26" s="9">
        <f t="shared" si="12"/>
        <v>8</v>
      </c>
      <c r="J26" s="9" t="str">
        <f t="shared" si="13"/>
        <v>0xNda19=0_0xMdaca=0_0xHda24=6_d0xHcaff=19_0xHcaff=8</v>
      </c>
    </row>
    <row r="27" spans="1:10" x14ac:dyDescent="0.25">
      <c r="A27" s="9">
        <v>0</v>
      </c>
      <c r="B27" s="9" t="s">
        <v>74</v>
      </c>
      <c r="C27" s="22">
        <v>7</v>
      </c>
      <c r="D27" s="9">
        <f t="shared" si="7"/>
        <v>7</v>
      </c>
      <c r="E27" s="9" t="s">
        <v>265</v>
      </c>
      <c r="F27" s="22">
        <v>13</v>
      </c>
      <c r="G27" s="9">
        <f t="shared" si="11"/>
        <v>19</v>
      </c>
      <c r="H27" s="22">
        <v>8</v>
      </c>
      <c r="I27" s="9">
        <f t="shared" si="12"/>
        <v>8</v>
      </c>
      <c r="J27" s="9" t="str">
        <f t="shared" si="13"/>
        <v>0xNda19=0_0xMdaca=0_0xHda24=7_d0xHcaff=19_0xHcaff=8</v>
      </c>
    </row>
    <row r="28" spans="1:10" x14ac:dyDescent="0.25">
      <c r="A28" s="9">
        <v>0</v>
      </c>
      <c r="B28" s="9" t="s">
        <v>74</v>
      </c>
      <c r="C28" s="22">
        <v>8</v>
      </c>
      <c r="D28" s="9">
        <f t="shared" si="7"/>
        <v>8</v>
      </c>
      <c r="E28" s="9" t="s">
        <v>265</v>
      </c>
      <c r="F28" s="22">
        <v>13</v>
      </c>
      <c r="G28" s="9">
        <f t="shared" si="11"/>
        <v>19</v>
      </c>
      <c r="H28" s="22">
        <v>8</v>
      </c>
      <c r="I28" s="9">
        <f t="shared" si="12"/>
        <v>8</v>
      </c>
      <c r="J28" s="9" t="str">
        <f t="shared" si="13"/>
        <v>0xNda19=0_0xMdaca=0_0xHda24=8_d0xHcaff=19_0xHcaff=8</v>
      </c>
    </row>
    <row r="29" spans="1:10" x14ac:dyDescent="0.25">
      <c r="A29" s="9">
        <v>0</v>
      </c>
      <c r="B29" s="9" t="s">
        <v>74</v>
      </c>
      <c r="C29" s="22">
        <v>9</v>
      </c>
      <c r="D29" s="9">
        <f t="shared" si="7"/>
        <v>9</v>
      </c>
      <c r="E29" s="9" t="s">
        <v>265</v>
      </c>
      <c r="F29" s="22">
        <v>13</v>
      </c>
      <c r="G29" s="9">
        <f t="shared" si="11"/>
        <v>19</v>
      </c>
      <c r="H29" s="22">
        <v>8</v>
      </c>
      <c r="I29" s="9">
        <f t="shared" si="12"/>
        <v>8</v>
      </c>
      <c r="J29" s="9" t="str">
        <f t="shared" si="13"/>
        <v>0xNda19=0_0xMdaca=0_0xHda24=9_d0xHcaff=19_0xHcaff=8</v>
      </c>
    </row>
    <row r="30" spans="1:10" x14ac:dyDescent="0.25">
      <c r="A30" s="9">
        <v>0</v>
      </c>
      <c r="B30" s="9" t="s">
        <v>74</v>
      </c>
      <c r="C30" s="22">
        <v>10</v>
      </c>
      <c r="D30" s="9">
        <f t="shared" ref="D30:D35" si="14">HEX2DEC(C30)</f>
        <v>16</v>
      </c>
      <c r="E30" s="9" t="s">
        <v>265</v>
      </c>
      <c r="F30" s="22">
        <v>13</v>
      </c>
      <c r="G30" s="9">
        <f t="shared" ref="G30:G35" si="15">HEX2DEC(F30)</f>
        <v>19</v>
      </c>
      <c r="H30" s="22">
        <v>8</v>
      </c>
      <c r="I30" s="9">
        <f t="shared" ref="I30:I35" si="16">HEX2DEC(H30)</f>
        <v>8</v>
      </c>
      <c r="J30" s="9" t="str">
        <f t="shared" ref="J30:J35" si="17">SUBSTITUTE(SUBSTITUTE(SUBSTITUTE(SUBSTITUTE(SUBSTITUTE(SUBSTITUTE($B$1,$A$4,A30),$B$4,B30),$D$4,D30),$E$4,E30),$G$4,G30),$I$4,I30)</f>
        <v>0xNda19=0_0xMdaca=0_0xHda24=16_d0xHcaff=19_0xHcaff=8</v>
      </c>
    </row>
    <row r="31" spans="1:10" x14ac:dyDescent="0.25">
      <c r="A31" s="9">
        <v>0</v>
      </c>
      <c r="B31" s="9" t="s">
        <v>74</v>
      </c>
      <c r="C31" s="22">
        <v>11</v>
      </c>
      <c r="D31" s="9">
        <f t="shared" si="14"/>
        <v>17</v>
      </c>
      <c r="E31" s="9" t="s">
        <v>265</v>
      </c>
      <c r="F31" s="22">
        <v>13</v>
      </c>
      <c r="G31" s="9">
        <f t="shared" si="15"/>
        <v>19</v>
      </c>
      <c r="H31" s="22">
        <v>8</v>
      </c>
      <c r="I31" s="9">
        <f t="shared" si="16"/>
        <v>8</v>
      </c>
      <c r="J31" s="9" t="str">
        <f t="shared" si="17"/>
        <v>0xNda19=0_0xMdaca=0_0xHda24=17_d0xHcaff=19_0xHcaff=8</v>
      </c>
    </row>
    <row r="32" spans="1:10" x14ac:dyDescent="0.25">
      <c r="A32" s="9">
        <v>0</v>
      </c>
      <c r="B32" s="9" t="s">
        <v>74</v>
      </c>
      <c r="C32" s="22">
        <v>12</v>
      </c>
      <c r="D32" s="9">
        <f t="shared" si="14"/>
        <v>18</v>
      </c>
      <c r="E32" s="9" t="s">
        <v>265</v>
      </c>
      <c r="F32" s="22">
        <v>13</v>
      </c>
      <c r="G32" s="9">
        <f t="shared" si="15"/>
        <v>19</v>
      </c>
      <c r="H32" s="22">
        <v>8</v>
      </c>
      <c r="I32" s="9">
        <f t="shared" si="16"/>
        <v>8</v>
      </c>
      <c r="J32" s="9" t="str">
        <f t="shared" si="17"/>
        <v>0xNda19=0_0xMdaca=0_0xHda24=18_d0xHcaff=19_0xHcaff=8</v>
      </c>
    </row>
    <row r="33" spans="1:10" x14ac:dyDescent="0.25">
      <c r="A33" s="9">
        <v>0</v>
      </c>
      <c r="B33" s="9" t="s">
        <v>74</v>
      </c>
      <c r="C33" s="22">
        <v>13</v>
      </c>
      <c r="D33" s="9">
        <f t="shared" si="14"/>
        <v>19</v>
      </c>
      <c r="E33" s="9" t="s">
        <v>265</v>
      </c>
      <c r="F33" s="22">
        <v>13</v>
      </c>
      <c r="G33" s="9">
        <f t="shared" si="15"/>
        <v>19</v>
      </c>
      <c r="H33" s="22">
        <v>8</v>
      </c>
      <c r="I33" s="9">
        <f t="shared" si="16"/>
        <v>8</v>
      </c>
      <c r="J33" s="9" t="str">
        <f t="shared" si="17"/>
        <v>0xNda19=0_0xMdaca=0_0xHda24=19_d0xHcaff=19_0xHcaff=8</v>
      </c>
    </row>
    <row r="34" spans="1:10" x14ac:dyDescent="0.25">
      <c r="A34" s="9">
        <v>0</v>
      </c>
      <c r="B34" s="9" t="s">
        <v>74</v>
      </c>
      <c r="C34" s="22">
        <v>14</v>
      </c>
      <c r="D34" s="9">
        <f t="shared" si="14"/>
        <v>20</v>
      </c>
      <c r="E34" s="9" t="s">
        <v>265</v>
      </c>
      <c r="F34" s="22">
        <v>13</v>
      </c>
      <c r="G34" s="9">
        <f t="shared" si="15"/>
        <v>19</v>
      </c>
      <c r="H34" s="22">
        <v>8</v>
      </c>
      <c r="I34" s="9">
        <f t="shared" si="16"/>
        <v>8</v>
      </c>
      <c r="J34" s="9" t="str">
        <f t="shared" si="17"/>
        <v>0xNda19=0_0xMdaca=0_0xHda24=20_d0xHcaff=19_0xHcaff=8</v>
      </c>
    </row>
    <row r="35" spans="1:10" x14ac:dyDescent="0.25">
      <c r="A35" s="9">
        <v>0</v>
      </c>
      <c r="B35" s="9" t="s">
        <v>74</v>
      </c>
      <c r="C35" s="22">
        <v>15</v>
      </c>
      <c r="D35" s="9">
        <f t="shared" si="14"/>
        <v>21</v>
      </c>
      <c r="E35" s="9" t="s">
        <v>265</v>
      </c>
      <c r="F35" s="22">
        <v>13</v>
      </c>
      <c r="G35" s="9">
        <f t="shared" si="15"/>
        <v>19</v>
      </c>
      <c r="H35" s="22">
        <v>8</v>
      </c>
      <c r="I35" s="9">
        <f t="shared" si="16"/>
        <v>8</v>
      </c>
      <c r="J35" s="9" t="str">
        <f t="shared" si="17"/>
        <v>0xNda19=0_0xMdaca=0_0xHda24=21_d0xHcaff=19_0xHcaff=8</v>
      </c>
    </row>
    <row r="36" spans="1:10" x14ac:dyDescent="0.25">
      <c r="A36" s="9">
        <v>0</v>
      </c>
      <c r="B36" s="9" t="s">
        <v>74</v>
      </c>
      <c r="C36" s="22">
        <v>16</v>
      </c>
      <c r="D36" s="9">
        <f t="shared" si="7"/>
        <v>22</v>
      </c>
      <c r="E36" s="9" t="s">
        <v>265</v>
      </c>
      <c r="F36" s="22">
        <v>13</v>
      </c>
      <c r="G36" s="9">
        <f t="shared" si="11"/>
        <v>19</v>
      </c>
      <c r="H36" s="22">
        <v>8</v>
      </c>
      <c r="I36" s="9">
        <f t="shared" si="12"/>
        <v>8</v>
      </c>
      <c r="J36" s="9" t="str">
        <f t="shared" si="13"/>
        <v>0xNda19=0_0xMdaca=0_0xHda24=22_d0xHcaff=19_0xHcaff=8</v>
      </c>
    </row>
    <row r="37" spans="1:10" x14ac:dyDescent="0.25">
      <c r="A37" s="9">
        <v>0</v>
      </c>
      <c r="B37" s="9" t="s">
        <v>74</v>
      </c>
      <c r="C37" s="22">
        <v>17</v>
      </c>
      <c r="D37" s="9">
        <f t="shared" si="7"/>
        <v>23</v>
      </c>
      <c r="E37" s="9" t="s">
        <v>265</v>
      </c>
      <c r="F37" s="22">
        <v>13</v>
      </c>
      <c r="G37" s="9">
        <f t="shared" si="11"/>
        <v>19</v>
      </c>
      <c r="H37" s="22">
        <v>8</v>
      </c>
      <c r="I37" s="9">
        <f t="shared" si="12"/>
        <v>8</v>
      </c>
      <c r="J37" s="9" t="str">
        <f t="shared" si="13"/>
        <v>0xNda19=0_0xMdaca=0_0xHda24=23_d0xHcaff=19_0xHcaff=8</v>
      </c>
    </row>
    <row r="38" spans="1:10" x14ac:dyDescent="0.25">
      <c r="A38" s="9">
        <v>0</v>
      </c>
      <c r="B38" s="9" t="s">
        <v>74</v>
      </c>
      <c r="C38" s="22">
        <v>18</v>
      </c>
      <c r="D38" s="9">
        <f t="shared" si="7"/>
        <v>24</v>
      </c>
      <c r="E38" s="9" t="s">
        <v>265</v>
      </c>
      <c r="F38" s="22">
        <v>13</v>
      </c>
      <c r="G38" s="9">
        <f t="shared" si="11"/>
        <v>19</v>
      </c>
      <c r="H38" s="22">
        <v>8</v>
      </c>
      <c r="I38" s="9">
        <f t="shared" si="12"/>
        <v>8</v>
      </c>
      <c r="J38" s="9" t="str">
        <f t="shared" si="13"/>
        <v>0xNda19=0_0xMdaca=0_0xHda24=24_d0xHcaff=19_0xHcaff=8</v>
      </c>
    </row>
    <row r="39" spans="1:10" x14ac:dyDescent="0.25">
      <c r="A39" s="9">
        <v>0</v>
      </c>
      <c r="B39" s="9" t="s">
        <v>74</v>
      </c>
      <c r="C39" s="22">
        <v>19</v>
      </c>
      <c r="D39" s="9">
        <f t="shared" si="7"/>
        <v>25</v>
      </c>
      <c r="E39" s="9" t="s">
        <v>265</v>
      </c>
      <c r="F39" s="22">
        <v>13</v>
      </c>
      <c r="G39" s="9">
        <f t="shared" si="11"/>
        <v>19</v>
      </c>
      <c r="H39" s="22">
        <v>8</v>
      </c>
      <c r="I39" s="9">
        <f t="shared" si="12"/>
        <v>8</v>
      </c>
      <c r="J39" s="9" t="str">
        <f t="shared" si="13"/>
        <v>0xNda19=0_0xMdaca=0_0xHda24=25_d0xHcaff=19_0xHcaff=8</v>
      </c>
    </row>
    <row r="40" spans="1:10" x14ac:dyDescent="0.25">
      <c r="A40" s="9">
        <v>0</v>
      </c>
      <c r="B40" s="9" t="s">
        <v>74</v>
      </c>
      <c r="C40" s="22">
        <v>20</v>
      </c>
      <c r="D40" s="9">
        <f t="shared" si="7"/>
        <v>32</v>
      </c>
      <c r="E40" s="9" t="s">
        <v>265</v>
      </c>
      <c r="F40" s="22">
        <v>13</v>
      </c>
      <c r="G40" s="9">
        <f t="shared" si="11"/>
        <v>19</v>
      </c>
      <c r="H40" s="22">
        <v>8</v>
      </c>
      <c r="I40" s="9">
        <f t="shared" si="12"/>
        <v>8</v>
      </c>
      <c r="J40" s="9" t="str">
        <f t="shared" si="13"/>
        <v>0xNda19=0_0xMdaca=0_0xHda24=32_d0xHcaff=19_0xHcaff=8</v>
      </c>
    </row>
    <row r="41" spans="1:10" x14ac:dyDescent="0.25">
      <c r="A41" s="9">
        <v>0</v>
      </c>
      <c r="B41" s="9" t="s">
        <v>74</v>
      </c>
      <c r="C41" s="22">
        <v>21</v>
      </c>
      <c r="D41" s="9">
        <f t="shared" si="7"/>
        <v>33</v>
      </c>
      <c r="E41" s="9" t="s">
        <v>265</v>
      </c>
      <c r="F41" s="22">
        <v>13</v>
      </c>
      <c r="G41" s="9">
        <f t="shared" si="11"/>
        <v>19</v>
      </c>
      <c r="H41" s="22">
        <v>8</v>
      </c>
      <c r="I41" s="9">
        <f t="shared" si="12"/>
        <v>8</v>
      </c>
      <c r="J41" s="9" t="str">
        <f t="shared" si="13"/>
        <v>0xNda19=0_0xMdaca=0_0xHda24=33_d0xHcaff=19_0xHcaff=8</v>
      </c>
    </row>
    <row r="42" spans="1:10" x14ac:dyDescent="0.25">
      <c r="A42" s="9">
        <v>0</v>
      </c>
      <c r="B42" s="9" t="s">
        <v>74</v>
      </c>
      <c r="C42" s="22">
        <v>1</v>
      </c>
      <c r="D42" s="9">
        <f t="shared" ref="D42:D44" si="18">HEX2DEC(C42)</f>
        <v>1</v>
      </c>
      <c r="E42" s="9" t="s">
        <v>265</v>
      </c>
      <c r="F42" s="22">
        <v>13</v>
      </c>
      <c r="G42" s="9">
        <f t="shared" ref="G42:G44" si="19">HEX2DEC(F42)</f>
        <v>19</v>
      </c>
      <c r="H42" s="22">
        <v>8</v>
      </c>
      <c r="I42" s="9">
        <f t="shared" ref="I42:I44" si="20">HEX2DEC(H42)</f>
        <v>8</v>
      </c>
      <c r="J42" s="9" t="str">
        <f t="shared" si="1"/>
        <v>0xNda19=0_0xMdaca=0_0xHda24=1_d0xHcaff=19_0xHcaff=8</v>
      </c>
    </row>
    <row r="43" spans="1:10" x14ac:dyDescent="0.25">
      <c r="A43" s="9">
        <v>0</v>
      </c>
      <c r="B43" s="9" t="s">
        <v>74</v>
      </c>
      <c r="C43" s="22">
        <v>1</v>
      </c>
      <c r="D43" s="9">
        <f t="shared" si="18"/>
        <v>1</v>
      </c>
      <c r="E43" s="9" t="s">
        <v>265</v>
      </c>
      <c r="F43" s="22">
        <v>13</v>
      </c>
      <c r="G43" s="9">
        <f t="shared" si="19"/>
        <v>19</v>
      </c>
      <c r="H43" s="22">
        <v>8</v>
      </c>
      <c r="I43" s="9">
        <f t="shared" si="20"/>
        <v>8</v>
      </c>
      <c r="J43" s="9" t="str">
        <f t="shared" si="1"/>
        <v>0xNda19=0_0xMdaca=0_0xHda24=1_d0xHcaff=19_0xHcaff=8</v>
      </c>
    </row>
    <row r="44" spans="1:10" x14ac:dyDescent="0.25">
      <c r="A44" s="9">
        <v>0</v>
      </c>
      <c r="B44" s="9" t="s">
        <v>74</v>
      </c>
      <c r="C44" s="22">
        <v>1</v>
      </c>
      <c r="D44" s="9">
        <f t="shared" si="18"/>
        <v>1</v>
      </c>
      <c r="E44" s="9" t="s">
        <v>265</v>
      </c>
      <c r="F44" s="22">
        <v>13</v>
      </c>
      <c r="G44" s="9">
        <f t="shared" si="19"/>
        <v>19</v>
      </c>
      <c r="H44" s="22">
        <v>8</v>
      </c>
      <c r="I44" s="9">
        <f t="shared" si="20"/>
        <v>8</v>
      </c>
      <c r="J44" s="9" t="str">
        <f t="shared" si="1"/>
        <v>0xNda19=0_0xMdaca=0_0xHda24=1_d0xHcaff=19_0xHcaff=8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7" sqref="A7:XFD25"/>
    </sheetView>
  </sheetViews>
  <sheetFormatPr defaultRowHeight="15" x14ac:dyDescent="0.25"/>
  <cols>
    <col min="1" max="6" width="15.7109375" style="9" customWidth="1"/>
    <col min="7" max="16384" width="9.140625" style="9"/>
  </cols>
  <sheetData>
    <row r="1" spans="1:7" ht="17.25" customHeight="1" x14ac:dyDescent="0.25">
      <c r="A1" s="9" t="s">
        <v>135</v>
      </c>
      <c r="B1" s="9" t="s">
        <v>271</v>
      </c>
    </row>
    <row r="2" spans="1:7" ht="17.25" customHeight="1" x14ac:dyDescent="0.25"/>
    <row r="4" spans="1:7" x14ac:dyDescent="0.25">
      <c r="A4" s="9" t="s">
        <v>136</v>
      </c>
      <c r="B4" s="9" t="s">
        <v>263</v>
      </c>
      <c r="C4" s="22" t="s">
        <v>259</v>
      </c>
      <c r="D4" s="9" t="s">
        <v>261</v>
      </c>
      <c r="E4" s="22" t="s">
        <v>259</v>
      </c>
      <c r="F4" s="9" t="s">
        <v>262</v>
      </c>
      <c r="G4" s="9" t="s">
        <v>60</v>
      </c>
    </row>
    <row r="5" spans="1:7" x14ac:dyDescent="0.25">
      <c r="A5" s="9">
        <v>1</v>
      </c>
      <c r="B5" s="9" t="s">
        <v>260</v>
      </c>
      <c r="C5" s="22" t="s">
        <v>266</v>
      </c>
      <c r="D5" s="9">
        <f>HEX2DEC(C5)</f>
        <v>12</v>
      </c>
      <c r="E5" s="22">
        <v>9</v>
      </c>
      <c r="F5" s="9">
        <f>HEX2DEC(E5)</f>
        <v>9</v>
      </c>
      <c r="G5" s="9" t="str">
        <f>SUBSTITUTE(SUBSTITUTE(SUBSTITUTE(SUBSTITUTE($B$1,$A$4,A5),$B$4,B5),$D$4,D5),$F$4,F5)</f>
        <v>0xNda19=0_0xMdaca=1_d0xHdacb=12_0xHdacb=9</v>
      </c>
    </row>
    <row r="6" spans="1:7" x14ac:dyDescent="0.25">
      <c r="A6" s="9">
        <v>0</v>
      </c>
      <c r="B6" s="9" t="s">
        <v>265</v>
      </c>
      <c r="C6" s="22">
        <v>11</v>
      </c>
      <c r="D6" s="9">
        <f t="shared" ref="D6" si="0">HEX2DEC(C6)</f>
        <v>17</v>
      </c>
      <c r="E6" s="22">
        <v>0</v>
      </c>
      <c r="F6" s="9">
        <f t="shared" ref="F6" si="1">HEX2DEC(E6)</f>
        <v>0</v>
      </c>
      <c r="G6" s="9" t="str">
        <f t="shared" ref="G6" si="2">SUBSTITUTE(SUBSTITUTE(SUBSTITUTE(SUBSTITUTE($B$1,$A$4,A6),$B$4,B6),$D$4,D6),$F$4,F6)</f>
        <v>0xNda19=0_0xMdaca=0_d0xHcaff=17_0xHcaff=0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Code</vt:lpstr>
      <vt:lpstr>Text</vt:lpstr>
      <vt:lpstr>Checklist</vt:lpstr>
      <vt:lpstr>Achievements</vt:lpstr>
      <vt:lpstr>Extras</vt:lpstr>
      <vt:lpstr>Stats</vt:lpstr>
      <vt:lpstr>Leaderboards</vt:lpstr>
      <vt:lpstr>Start</vt:lpstr>
      <vt:lpstr>Cancel</vt:lpstr>
      <vt:lpstr>Submit</vt:lpstr>
      <vt:lpstr>Stages</vt:lpstr>
      <vt:lpstr>Score</vt:lpstr>
      <vt:lpstr>New Enemies</vt:lpstr>
      <vt:lpstr>New Challenge</vt:lpstr>
      <vt:lpstr>New Maps</vt:lpstr>
      <vt:lpstr>Game Hex</vt:lpstr>
      <vt:lpstr>Game Dec</vt:lpstr>
      <vt:lpstr>New Hole Count</vt:lpstr>
      <vt:lpstr>New 3 Row</vt:lpstr>
      <vt:lpstr>New 4 Slash</vt:lpstr>
      <vt:lpstr>New 5 Row</vt:lpstr>
      <vt:lpstr>New 7 Row</vt:lpstr>
      <vt:lpstr>New 4 Square</vt:lpstr>
      <vt:lpstr>New 5 Cross</vt:lpstr>
      <vt:lpstr>New Lantern</vt:lpstr>
      <vt:lpstr>Old Enemies</vt:lpstr>
      <vt:lpstr>Old Recovery</vt:lpstr>
      <vt:lpstr>Old Challenge</vt:lpstr>
      <vt:lpstr>Old Hole Count</vt:lpstr>
      <vt:lpstr>Old 3 Row</vt:lpstr>
      <vt:lpstr>Old 5 Row</vt:lpstr>
      <vt:lpstr>Old 5 Cross</vt:lpstr>
      <vt:lpstr>Old 7 Row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egreavette@hotmail.com</dc:creator>
  <cp:lastModifiedBy>Terra</cp:lastModifiedBy>
  <dcterms:created xsi:type="dcterms:W3CDTF">2021-05-03T04:03:16Z</dcterms:created>
  <dcterms:modified xsi:type="dcterms:W3CDTF">2021-06-30T21:51:26Z</dcterms:modified>
</cp:coreProperties>
</file>