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ropbox\RetroArch\Achievements\Discworld (PSX)\Docs\"/>
    </mc:Choice>
  </mc:AlternateContent>
  <bookViews>
    <workbookView xWindow="-105" yWindow="-105" windowWidth="23250" windowHeight="12570"/>
  </bookViews>
  <sheets>
    <sheet name="Achievements" sheetId="2" r:id="rId1"/>
    <sheet name="Extras" sheetId="8" r:id="rId2"/>
    <sheet name="Stats" sheetId="7" r:id="rId3"/>
    <sheet name="Screens" sheetId="4" r:id="rId4"/>
    <sheet name="People" sheetId="12" r:id="rId5"/>
    <sheet name="All Items" sheetId="9" r:id="rId6"/>
    <sheet name="Speech" sheetId="6" r:id="rId7"/>
    <sheet name="Rom Info" sheetId="5" r:id="rId8"/>
    <sheet name="Text" sheetId="11" r:id="rId9"/>
  </sheets>
  <definedNames>
    <definedName name="_xlnm._FilterDatabase" localSheetId="0" hidden="1">Achievements!$A$1:$L$66</definedName>
    <definedName name="_xlnm._FilterDatabase" localSheetId="5" hidden="1">'All Items'!$A$1:$F$116</definedName>
    <definedName name="_xlnm._FilterDatabase" localSheetId="1" hidden="1">Extras!$A$1:$K$21</definedName>
    <definedName name="_xlnm._FilterDatabase" localSheetId="4" hidden="1">People!$A$1:$E$1</definedName>
    <definedName name="_xlnm._FilterDatabase" localSheetId="3" hidden="1">Screens!$A$1:$F$66</definedName>
    <definedName name="_xlnm._FilterDatabase" localSheetId="6" hidden="1">Speech!$A$1:$F$1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2" i="2" l="1"/>
  <c r="F9" i="8" l="1"/>
  <c r="F37" i="2"/>
  <c r="D15" i="12" l="1"/>
  <c r="D14" i="12"/>
  <c r="D3" i="12" l="1"/>
  <c r="D4" i="12"/>
  <c r="D5" i="12"/>
  <c r="D6" i="12"/>
  <c r="D7" i="12"/>
  <c r="D8" i="12"/>
  <c r="D9" i="12"/>
  <c r="D10" i="12"/>
  <c r="D11" i="12"/>
  <c r="D12" i="12"/>
  <c r="D13"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2" i="12"/>
  <c r="F11" i="8" l="1"/>
  <c r="F117" i="9" l="1"/>
  <c r="F118" i="9"/>
  <c r="F119" i="9"/>
  <c r="F120" i="9"/>
  <c r="F121" i="9"/>
  <c r="F122" i="9"/>
  <c r="F123" i="9"/>
  <c r="F124" i="9"/>
  <c r="F125" i="9"/>
  <c r="F126" i="9"/>
  <c r="F127" i="9"/>
  <c r="F128" i="9"/>
  <c r="F129" i="9"/>
  <c r="F130" i="9"/>
  <c r="F131" i="9"/>
  <c r="F132" i="9"/>
  <c r="F133" i="9"/>
  <c r="F134" i="9"/>
  <c r="F2" i="9"/>
  <c r="E44" i="4" l="1"/>
  <c r="E63" i="4"/>
  <c r="D27" i="6"/>
  <c r="D47" i="6"/>
  <c r="D26" i="6"/>
  <c r="F47" i="6" l="1"/>
  <c r="F27" i="6"/>
  <c r="F26" i="6"/>
  <c r="F29" i="2"/>
  <c r="F20" i="9"/>
  <c r="F49" i="2" l="1"/>
  <c r="F53" i="2"/>
  <c r="E2" i="4"/>
  <c r="F17" i="9" l="1"/>
  <c r="D44" i="6"/>
  <c r="D24" i="6"/>
  <c r="D32" i="6"/>
  <c r="D34" i="6"/>
  <c r="D25" i="6"/>
  <c r="D6" i="6"/>
  <c r="D9" i="6"/>
  <c r="D16" i="6"/>
  <c r="D37" i="6"/>
  <c r="D18" i="6"/>
  <c r="D43" i="6"/>
  <c r="D14" i="6"/>
  <c r="D45" i="6"/>
  <c r="D41" i="6"/>
  <c r="D40" i="6"/>
  <c r="D23" i="6"/>
  <c r="D3" i="6"/>
  <c r="D7" i="6"/>
  <c r="D12" i="6"/>
  <c r="D10" i="6"/>
  <c r="D30" i="6"/>
  <c r="D22" i="6"/>
  <c r="D42" i="6"/>
  <c r="D36" i="6"/>
  <c r="D15" i="6"/>
  <c r="D39" i="6"/>
  <c r="D31" i="6"/>
  <c r="D13" i="6"/>
  <c r="D33" i="6"/>
  <c r="D46" i="6"/>
  <c r="D17" i="6"/>
  <c r="D2" i="6"/>
  <c r="D28" i="6"/>
  <c r="D8" i="6"/>
  <c r="D35" i="6"/>
  <c r="D19" i="6"/>
  <c r="D11" i="6"/>
  <c r="D21" i="6"/>
  <c r="D4" i="6"/>
  <c r="D5" i="6"/>
  <c r="D38" i="6"/>
  <c r="D20" i="6"/>
  <c r="D29" i="6"/>
  <c r="E19" i="4" l="1"/>
  <c r="E54" i="4"/>
  <c r="E40" i="4"/>
  <c r="E60" i="4"/>
  <c r="E55" i="4"/>
  <c r="E10" i="4"/>
  <c r="E53" i="4"/>
  <c r="E41" i="4"/>
  <c r="E59" i="4"/>
  <c r="E34" i="4"/>
  <c r="E57" i="4"/>
  <c r="F83" i="9"/>
  <c r="E3" i="4"/>
  <c r="F5" i="6" l="1"/>
  <c r="F6" i="6"/>
  <c r="F29" i="6"/>
  <c r="F41" i="6"/>
  <c r="F36" i="6"/>
  <c r="F39" i="6"/>
  <c r="F34" i="6"/>
  <c r="F11" i="6"/>
  <c r="F24" i="6"/>
  <c r="F3" i="6"/>
  <c r="F31" i="6"/>
  <c r="F14" i="6"/>
  <c r="F19" i="6"/>
  <c r="F12" i="6"/>
  <c r="F23" i="6"/>
  <c r="F7" i="6"/>
  <c r="F13" i="6"/>
  <c r="F43" i="6"/>
  <c r="F28" i="6"/>
  <c r="F22" i="6"/>
  <c r="F10" i="6"/>
  <c r="F45" i="6"/>
  <c r="F25" i="6"/>
  <c r="F33" i="6"/>
  <c r="F9" i="6"/>
  <c r="F16" i="6"/>
  <c r="F44" i="6"/>
  <c r="F30" i="6"/>
  <c r="F38" i="6"/>
  <c r="F35" i="6"/>
  <c r="F15" i="6"/>
  <c r="F46" i="6"/>
  <c r="F42" i="6"/>
  <c r="F21" i="6"/>
  <c r="F37" i="6"/>
  <c r="F8" i="6"/>
  <c r="F40" i="6"/>
  <c r="F32" i="6"/>
  <c r="F4" i="6"/>
  <c r="F17" i="6"/>
  <c r="F18" i="6"/>
  <c r="F20" i="6"/>
  <c r="F2" i="6"/>
  <c r="F68" i="9"/>
  <c r="F49" i="9"/>
  <c r="F10" i="8"/>
  <c r="E28" i="4"/>
  <c r="E61" i="4"/>
  <c r="E17" i="4"/>
  <c r="E13" i="4"/>
  <c r="E31" i="4"/>
  <c r="E49" i="4" l="1"/>
  <c r="E50" i="4"/>
  <c r="E43" i="4"/>
  <c r="E39" i="4"/>
  <c r="E25" i="4"/>
  <c r="E30" i="4"/>
  <c r="E24" i="4"/>
  <c r="F103" i="9"/>
  <c r="F100" i="9"/>
  <c r="E48" i="4" l="1"/>
  <c r="E66" i="4"/>
  <c r="F52" i="9"/>
  <c r="F41" i="9"/>
  <c r="F108" i="9"/>
  <c r="F107" i="9"/>
  <c r="F109" i="9"/>
  <c r="F4" i="2" l="1"/>
  <c r="A5" i="11" s="1"/>
  <c r="F3" i="2"/>
  <c r="F51" i="2"/>
  <c r="F25" i="2"/>
  <c r="F40" i="2"/>
  <c r="F47" i="2"/>
  <c r="F10" i="9" l="1"/>
  <c r="F80" i="9"/>
  <c r="F54" i="9"/>
  <c r="F114" i="9"/>
  <c r="E38" i="4"/>
  <c r="E4" i="4"/>
  <c r="E11" i="4"/>
  <c r="E20" i="4"/>
  <c r="E56" i="4"/>
  <c r="E6" i="4"/>
  <c r="E52" i="4"/>
  <c r="E45" i="4"/>
  <c r="E32" i="4"/>
  <c r="E26" i="4"/>
  <c r="E33" i="4"/>
  <c r="E16" i="4"/>
  <c r="E35" i="4"/>
  <c r="E14" i="4"/>
  <c r="E46" i="4"/>
  <c r="E47" i="4"/>
  <c r="E12" i="4"/>
  <c r="E7" i="4"/>
  <c r="E18" i="4"/>
  <c r="E51" i="4"/>
  <c r="E65" i="4"/>
  <c r="E64" i="4"/>
  <c r="E62" i="4"/>
  <c r="E36" i="4"/>
  <c r="E42" i="4"/>
  <c r="E15" i="4"/>
  <c r="E58" i="4"/>
  <c r="E29" i="4"/>
  <c r="E37" i="4"/>
  <c r="E9" i="4"/>
  <c r="E23" i="4"/>
  <c r="E22" i="4"/>
  <c r="E27" i="4"/>
  <c r="E5" i="4"/>
  <c r="E21" i="4"/>
  <c r="E8" i="4"/>
  <c r="F9" i="9"/>
  <c r="F4" i="9"/>
  <c r="F12" i="9"/>
  <c r="F14" i="9"/>
  <c r="F21" i="9"/>
  <c r="F24" i="9"/>
  <c r="F31" i="9"/>
  <c r="F34" i="9"/>
  <c r="F39" i="9"/>
  <c r="F42" i="9"/>
  <c r="F43" i="9"/>
  <c r="F47" i="9"/>
  <c r="F51" i="9"/>
  <c r="F58" i="9"/>
  <c r="F66" i="9"/>
  <c r="F76" i="9"/>
  <c r="F82" i="9"/>
  <c r="F97" i="9"/>
  <c r="F99" i="9"/>
  <c r="F105" i="9"/>
  <c r="F110" i="9"/>
  <c r="F116" i="9"/>
  <c r="F5" i="9"/>
  <c r="F8" i="9"/>
  <c r="F13" i="9"/>
  <c r="F16" i="9"/>
  <c r="F19" i="9"/>
  <c r="F22" i="9"/>
  <c r="F23" i="9"/>
  <c r="F72" i="9"/>
  <c r="F25" i="9"/>
  <c r="F27" i="9"/>
  <c r="F30" i="9"/>
  <c r="F32" i="9"/>
  <c r="F33" i="9"/>
  <c r="F35" i="9"/>
  <c r="F36" i="9"/>
  <c r="F38" i="9"/>
  <c r="F40" i="9"/>
  <c r="F44" i="9"/>
  <c r="F45" i="9"/>
  <c r="F46" i="9"/>
  <c r="F48" i="9"/>
  <c r="F53" i="9"/>
  <c r="F55" i="9"/>
  <c r="F59" i="9"/>
  <c r="F65" i="9"/>
  <c r="F70" i="9"/>
  <c r="F71" i="9"/>
  <c r="F75" i="9"/>
  <c r="F81" i="9"/>
  <c r="F84" i="9"/>
  <c r="F86" i="9"/>
  <c r="F90" i="9"/>
  <c r="F91" i="9"/>
  <c r="F92" i="9"/>
  <c r="F106" i="9"/>
  <c r="F111" i="9"/>
  <c r="F3" i="9"/>
  <c r="F6" i="9"/>
  <c r="F7" i="9"/>
  <c r="F11" i="9"/>
  <c r="F15" i="9"/>
  <c r="F18" i="9"/>
  <c r="F26" i="9"/>
  <c r="F28" i="9"/>
  <c r="F29" i="9"/>
  <c r="F37" i="9"/>
  <c r="F50" i="9"/>
  <c r="F78" i="9"/>
  <c r="F57" i="9"/>
  <c r="F60" i="9"/>
  <c r="F61" i="9"/>
  <c r="F64" i="9"/>
  <c r="F67" i="9"/>
  <c r="F69" i="9"/>
  <c r="F73" i="9"/>
  <c r="F74" i="9"/>
  <c r="F77" i="9"/>
  <c r="F79" i="9"/>
  <c r="F85" i="9"/>
  <c r="F87" i="9"/>
  <c r="F88" i="9"/>
  <c r="F89" i="9"/>
  <c r="F93" i="9"/>
  <c r="F94" i="9"/>
  <c r="F95" i="9"/>
  <c r="F96" i="9"/>
  <c r="F98" i="9"/>
  <c r="F101" i="9"/>
  <c r="F102" i="9"/>
  <c r="F104" i="9"/>
  <c r="F112" i="9"/>
  <c r="F113" i="9"/>
  <c r="F115" i="9"/>
  <c r="F56" i="9"/>
  <c r="F63" i="9"/>
  <c r="F62" i="9"/>
  <c r="F43" i="2" l="1"/>
  <c r="J4" i="7" l="1"/>
  <c r="F8" i="8" l="1"/>
  <c r="F8" i="2" l="1"/>
  <c r="A9" i="11" s="1"/>
  <c r="F22" i="2"/>
  <c r="A26" i="11" s="1"/>
  <c r="G4" i="7" l="1"/>
  <c r="F9" i="2" l="1"/>
  <c r="A10" i="11" s="1"/>
  <c r="F54" i="2" l="1"/>
  <c r="F59" i="2"/>
  <c r="F55" i="2"/>
  <c r="A57" i="11" s="1"/>
  <c r="F56" i="2"/>
  <c r="F58" i="2"/>
  <c r="F60" i="2"/>
  <c r="A62" i="11" s="1"/>
  <c r="F31" i="2"/>
  <c r="F30" i="2"/>
  <c r="F32" i="2"/>
  <c r="F27" i="2"/>
  <c r="A31" i="11" s="1"/>
  <c r="F6" i="8"/>
  <c r="F16" i="2"/>
  <c r="F15" i="2"/>
  <c r="F14" i="2"/>
  <c r="F12" i="2"/>
  <c r="A13" i="11" s="1"/>
  <c r="A61" i="11" l="1"/>
  <c r="A29" i="11"/>
  <c r="A15" i="11"/>
  <c r="A53" i="11"/>
  <c r="J3" i="7"/>
  <c r="J2" i="7"/>
  <c r="J5" i="7" l="1"/>
  <c r="F5" i="8"/>
  <c r="G3" i="7"/>
  <c r="G5" i="7"/>
  <c r="G6" i="7"/>
  <c r="F7" i="8" s="1"/>
  <c r="G7" i="7"/>
  <c r="F17" i="2" s="1"/>
  <c r="G8" i="7"/>
  <c r="F36" i="2" s="1"/>
  <c r="G9" i="7"/>
  <c r="G2" i="7"/>
  <c r="F2" i="8"/>
  <c r="F5" i="2"/>
  <c r="A6" i="11" s="1"/>
  <c r="F7" i="2"/>
  <c r="A8" i="11" s="1"/>
  <c r="F13" i="2"/>
  <c r="A14" i="11" s="1"/>
  <c r="F10" i="2"/>
  <c r="A11" i="11" s="1"/>
  <c r="F19" i="2"/>
  <c r="A23" i="11" s="1"/>
  <c r="F20" i="2"/>
  <c r="F23" i="2"/>
  <c r="F24" i="2"/>
  <c r="A28" i="11" s="1"/>
  <c r="F26" i="2"/>
  <c r="F33" i="2"/>
  <c r="F34" i="2"/>
  <c r="A37" i="11" s="1"/>
  <c r="F41" i="2"/>
  <c r="F44" i="2"/>
  <c r="A48" i="11" s="1"/>
  <c r="F45" i="2"/>
  <c r="A49" i="11" s="1"/>
  <c r="F46" i="2"/>
  <c r="F48" i="2"/>
  <c r="A51" i="11" s="1"/>
  <c r="F50" i="2"/>
  <c r="F57" i="2"/>
  <c r="A59" i="11" s="1"/>
  <c r="F63" i="2"/>
  <c r="A24" i="11" l="1"/>
  <c r="A36" i="11"/>
  <c r="A39" i="11"/>
  <c r="A34" i="11"/>
  <c r="A45" i="11"/>
  <c r="A47" i="11"/>
  <c r="A18" i="11"/>
  <c r="A16" i="11"/>
  <c r="A54" i="11"/>
  <c r="A30" i="11"/>
  <c r="A60" i="11"/>
  <c r="A68" i="11"/>
  <c r="A55" i="11"/>
  <c r="A50" i="11"/>
  <c r="F65" i="2"/>
  <c r="A74" i="11" s="1"/>
  <c r="F64" i="2"/>
  <c r="A73" i="11" s="1"/>
  <c r="F39" i="2"/>
  <c r="F2" i="2"/>
  <c r="A4" i="11" s="1"/>
  <c r="F3" i="8"/>
  <c r="F62" i="2"/>
  <c r="A67" i="11" s="1"/>
  <c r="F38" i="2"/>
  <c r="F28" i="2"/>
  <c r="A32" i="11" s="1"/>
  <c r="F18" i="2"/>
  <c r="A72" i="11"/>
  <c r="F4" i="8"/>
  <c r="F61" i="2"/>
  <c r="A63" i="11" s="1"/>
  <c r="F42" i="2"/>
  <c r="A46" i="11" s="1"/>
  <c r="F35" i="2"/>
  <c r="F21" i="2"/>
  <c r="A25" i="11" s="1"/>
  <c r="F6" i="2"/>
  <c r="F11" i="2"/>
  <c r="A12" i="11" s="1"/>
  <c r="B3" i="7"/>
  <c r="B4" i="7"/>
  <c r="B5" i="7"/>
  <c r="B6" i="7"/>
  <c r="B2" i="7"/>
  <c r="A52" i="11" l="1"/>
  <c r="A7" i="11"/>
  <c r="A58" i="11"/>
  <c r="A27" i="11"/>
  <c r="A19" i="11"/>
  <c r="A17" i="11"/>
  <c r="A40" i="11"/>
  <c r="A35" i="11"/>
  <c r="A44" i="11"/>
  <c r="A56" i="11"/>
  <c r="A38" i="11"/>
  <c r="A33" i="11"/>
  <c r="A76" i="11"/>
  <c r="A3" i="11"/>
  <c r="K4" i="7"/>
  <c r="A65" i="11"/>
  <c r="A70" i="11"/>
  <c r="A1" i="11"/>
  <c r="A42" i="11"/>
  <c r="A21" i="11"/>
  <c r="C5" i="7"/>
  <c r="C4" i="7"/>
  <c r="K3" i="7"/>
  <c r="K2" i="7"/>
  <c r="C2" i="7"/>
  <c r="C3" i="7"/>
  <c r="C6" i="7"/>
  <c r="B7" i="7"/>
  <c r="K5" i="7" l="1"/>
  <c r="C7" i="7"/>
</calcChain>
</file>

<file path=xl/comments1.xml><?xml version="1.0" encoding="utf-8"?>
<comments xmlns="http://schemas.openxmlformats.org/spreadsheetml/2006/main">
  <authors>
    <author>egreavette@hotmail.com</author>
  </authors>
  <commentList>
    <comment ref="H1" authorId="0" shapeId="0">
      <text>
        <r>
          <rPr>
            <b/>
            <sz val="9"/>
            <color indexed="81"/>
            <rFont val="Tahoma"/>
            <charset val="1"/>
          </rPr>
          <t xml:space="preserve">egreavette@hotmail.com: Longplay
</t>
        </r>
        <r>
          <rPr>
            <sz val="9"/>
            <color indexed="81"/>
            <rFont val="Tahoma"/>
            <charset val="1"/>
          </rPr>
          <t xml:space="preserve">
https://www.youtube.com/watch?v=mzk-5VA8Mr8</t>
        </r>
      </text>
    </comment>
  </commentList>
</comments>
</file>

<file path=xl/comments2.xml><?xml version="1.0" encoding="utf-8"?>
<comments xmlns="http://schemas.openxmlformats.org/spreadsheetml/2006/main">
  <authors>
    <author>egreavette@hotmail.com</author>
  </authors>
  <commentList>
    <comment ref="H1" authorId="0" shapeId="0">
      <text>
        <r>
          <rPr>
            <b/>
            <sz val="9"/>
            <color indexed="81"/>
            <rFont val="Tahoma"/>
            <charset val="1"/>
          </rPr>
          <t xml:space="preserve">egreavette@hotmail.com: Longplay
</t>
        </r>
        <r>
          <rPr>
            <sz val="9"/>
            <color indexed="81"/>
            <rFont val="Tahoma"/>
            <charset val="1"/>
          </rPr>
          <t xml:space="preserve">
https://www.youtube.com/watch?v=mzk-5VA8Mr8</t>
        </r>
      </text>
    </comment>
  </commentList>
</comments>
</file>

<file path=xl/sharedStrings.xml><?xml version="1.0" encoding="utf-8"?>
<sst xmlns="http://schemas.openxmlformats.org/spreadsheetml/2006/main" count="1814" uniqueCount="1186">
  <si>
    <t>Description</t>
  </si>
  <si>
    <t>Section</t>
  </si>
  <si>
    <t>Achievement Name</t>
  </si>
  <si>
    <t>Achievement Description</t>
  </si>
  <si>
    <t>Points</t>
  </si>
  <si>
    <t>Complete Act I</t>
  </si>
  <si>
    <t>Item #</t>
  </si>
  <si>
    <t>011d</t>
  </si>
  <si>
    <t>00c9</t>
  </si>
  <si>
    <t>0384</t>
  </si>
  <si>
    <t>049c</t>
  </si>
  <si>
    <t>0e8c</t>
  </si>
  <si>
    <t>3d32</t>
  </si>
  <si>
    <t>01c6</t>
  </si>
  <si>
    <t>2ef3</t>
  </si>
  <si>
    <t>2932</t>
  </si>
  <si>
    <t>Screen ID</t>
  </si>
  <si>
    <t>Complete Act II</t>
  </si>
  <si>
    <t>Complete Act III</t>
  </si>
  <si>
    <t>Complete Act IV</t>
  </si>
  <si>
    <t>Use Swanstation For Testing</t>
  </si>
  <si>
    <t>3fe99cc2844ac08cb646f86bd46336dd</t>
  </si>
  <si>
    <t>Checksums</t>
  </si>
  <si>
    <t>The Special</t>
  </si>
  <si>
    <t>Visit the Psychiatrickerist</t>
  </si>
  <si>
    <t>Time Stamp</t>
  </si>
  <si>
    <t>Tale of Two Cities</t>
  </si>
  <si>
    <t>Use the jester on the Lecturer in Recent Runes .</t>
  </si>
  <si>
    <t>Use the mouth on the apprentice outside the unseen university.</t>
  </si>
  <si>
    <t>Overall</t>
  </si>
  <si>
    <t>Visit From Death</t>
  </si>
  <si>
    <t>Learned from the street urchin</t>
  </si>
  <si>
    <t>While up on the flag pole of the tower getting dragons breath</t>
  </si>
  <si>
    <t>Crack Open the Coconut</t>
  </si>
  <si>
    <t>At the Broken Drum</t>
  </si>
  <si>
    <t>A Brave New World</t>
  </si>
  <si>
    <t>Klatchian Cactus Juice</t>
  </si>
  <si>
    <t>Snake Handler</t>
  </si>
  <si>
    <t>In the Palace Dungeon</t>
  </si>
  <si>
    <t>SORE ASS</t>
  </si>
  <si>
    <t>He's All Wet!</t>
  </si>
  <si>
    <t>Use the mouth on the Jester in the Palace.</t>
  </si>
  <si>
    <t>Categories</t>
  </si>
  <si>
    <t>Totals</t>
  </si>
  <si>
    <t>Count</t>
  </si>
  <si>
    <t>00bf</t>
  </si>
  <si>
    <t>Notes</t>
  </si>
  <si>
    <t>Occurs whenever Rincewind gets hit hard!</t>
  </si>
  <si>
    <t>Kleptomaniac</t>
  </si>
  <si>
    <t>Give the Hublander Amazon Woman the custard tart in act 3</t>
  </si>
  <si>
    <t>Clip Clop Clip Clop</t>
  </si>
  <si>
    <t>Found in the kitchen at the Unseen University.</t>
  </si>
  <si>
    <t>Found by using the pickpocket on the old timers in the square.</t>
  </si>
  <si>
    <t>Found by giving the banana to the librarian in the library at the Unseen University. It is given to the arch chancellor in the Unseen University.</t>
  </si>
  <si>
    <t>Found in the closet in the Unseen University. It is used on the luggage in Rincewind's bedroom. It is swapped with Windle Poon's staff in the dining room at the Unseen University.</t>
  </si>
  <si>
    <t>Found above the middle chair in the psychiatrickerist's shop. After climbing up the ladder at the back of the Unseen University, the butterfly net is used to catch the pancake. After using the frog on the drunk in the park in act II past, the butterfly net is used on the butterfly. It is used to get the coconut from the water in act II. It is combined with the broom handle in the inventory. The extended butterfly net is used to get Polly the parrot from the water at the edge of the world.</t>
  </si>
  <si>
    <t>Found in the sack at the livery stable. It is used on the flask in the alchemist's shop in the alley.</t>
  </si>
  <si>
    <t>Found in the sale bin in the toy shop on the street. It is not used.</t>
  </si>
  <si>
    <t>Found by using the mirror on the tip of the tower flag pole. It is given to the arch chancellor in the Unseen University.</t>
  </si>
  <si>
    <t>Found in the bags at the back of the Unseen University. It is combined with the snake in the inventory.</t>
  </si>
  <si>
    <t>Found by trying to cast a spell on the Unseen University door. It is used on the drunk in the park in act II past.</t>
  </si>
  <si>
    <t>Found in the kitchen at the Unseen University. It is given to the arch chancellor in the Unseen University.</t>
  </si>
  <si>
    <t>Found in the barber's shop on the street. It is given to the arch chancellor in the Unseen University.</t>
  </si>
  <si>
    <t>Found by using the worm with string on the mouse hole outside the alchemist's shop. It is given to the arch chancellor in the Unseen University.</t>
  </si>
  <si>
    <t>Found on the rooftops above the alley. It is used on the window at the back of the Unseen University. After starting the fight in the Broken Drum in act II past, the ladder is used on the shingle outside the Drum. It is combined with the bra in the inventory and is used on the hovel at the right side of the Shades.</t>
  </si>
  <si>
    <t>Found on the wall in the bathroom in the palace. It is used on the tip of the tower flag pole.</t>
  </si>
  <si>
    <t>Found by talking to the urchin in the square. It is used on the old timers in the square to get the pink bloomers. After the barber has put the hair roller in his pocket, it is used on the barber's pocket to get the hair roller.</t>
  </si>
  <si>
    <t>Found on the tomato stall in the square. It is thrown at the tax collector in the square.</t>
  </si>
  <si>
    <t>The four piles of treasure are found in the barn at the end of act I. They are given to the sleazy guy in the library at the Unseen University.</t>
  </si>
  <si>
    <t>Found in the wardrobe in Rincewind's bedroom at the Unseen University. It is filled with the sand in the temple of Offler in act III. The pouch filled with sand is used on the eye of Offler.</t>
  </si>
  <si>
    <t>Found by using the broom on Windle Poon's staff in the dining room at the Unseen Univeristy. It is given to the arch chancellor.</t>
  </si>
  <si>
    <t>Found on the counter in the toy shop on the street. It is combined with the worm in the inventory. It is used on the octopus on the fishmonger's stall on the street in act II. After blocking the chimney of the alchemist's shop, it is used on the keg in the fireplace in the alchemist's shop in the alley.</t>
  </si>
  <si>
    <t>Found by dropping the second tomato in the square. It is combined with the string in the inventory. After the imp has escaped from the alchemist's shop  in the alley in act I, the worm is used on the mouse hole outside the alchemist's shop.</t>
  </si>
  <si>
    <t>Act II</t>
  </si>
  <si>
    <t>Act I</t>
  </si>
  <si>
    <t>Act III</t>
  </si>
  <si>
    <t>Act IV</t>
  </si>
  <si>
    <t>Found in the alley near the fishmonger's stall after the fishmonger has been attacked by the octopus. It is given to the dragon in the barn.</t>
  </si>
  <si>
    <t>Found by giving the corn flour, egg and milk from the coconut to Sally in the Shades in act II past. They are given to the street starfish in the square.</t>
  </si>
  <si>
    <t>Found by using the handshake on the old timers in the square. It is combined with the ladder in the inventory.</t>
  </si>
  <si>
    <t>After using the keg and string on the fireplace in the alchemist's shop, the brush is found by using the matches on the string coming out of the drainpipe outside the alchemist's shop. It is given to the dragon in the barn.</t>
  </si>
  <si>
    <t>Found on the shelf in the bathroom at the inn. It is used on the fool's bath in the palace.</t>
  </si>
  <si>
    <t>After using the frog on the drunk in the park in act II past, the butterfly is found by using the butterfly net. It is used on the lamp at the corner of the street in act II past.</t>
  </si>
  <si>
    <t>After giving the six gold items to the dragon, the carpet is found by talking to the witch in the square. It is used on the monk at the gorge in act III.</t>
  </si>
  <si>
    <t>After using the bubble bath on the fool's bath in the palace, the cap is found on the stand in the bathroom. It is given to the dragon in the barn.</t>
  </si>
  <si>
    <t>Found by using the butterfly net on the coconut in the water at the edge of the world. It is combined with the screwdriver in the inventory and is given to Sally in the Shades in act II past.</t>
  </si>
  <si>
    <t>Found in the kitchen at the Unseen University. It is given to Sally in the Shades in act II past.</t>
  </si>
  <si>
    <t>After giving the six gold items to the dragon, the book is found on the witch's stall in the square after she asks Rincewind for a kiss. It is combined with the dragon book in the inventory.</t>
  </si>
  <si>
    <t>Found in the sale bin in the toy shop on the street. It is used on the chimney on the rooftops above the alley.</t>
  </si>
  <si>
    <t>Found by talking to the dibbler in the square. It is given to the dunnyman at the alley in the square.</t>
  </si>
  <si>
    <t>Found near the right side of the L-space entrance in the library at the Unseen University in act II past. It is combined with the custard book in the inventory and is put back in the empty place in the library.</t>
  </si>
  <si>
    <t>After starting the fight in the Broken Drum in act II past, the drumstick is found by using the ladder on the shingle outside the Drum. It is used on the gong in the dining room at the Unseen University.</t>
  </si>
  <si>
    <t>Found at the top of the path in the pass outside Ankh-Morpork. It is given to Sally in the Shades in act II past.</t>
  </si>
  <si>
    <t>Found at the top of the path in the pass outside Ankh-Morpork. It is used on the thief in the hovel in the Shades in act II past.</t>
  </si>
  <si>
    <t>Found in the crate at the city gate. They are combined with the matches in the inventory. A lit firework is used on Polly the parrot after Rincewind has used the whistle at the edge of the world. A lit firework is used on M-16.</t>
  </si>
  <si>
    <t>Found at the back of the Unseen University. It is used on the fool in the palace.</t>
  </si>
  <si>
    <t>Found on the bar of the Broken Drum after drinking the counterwise wine. After turning the drainpipe at the hide-out in act II past, the glass is used on the other end of the drainpipe when the thief arrives.</t>
  </si>
  <si>
    <t>Found by giving the treasure to the sleazy guy in the library at the Unseen University. It is given to the librarian to open the entrance to L-space.</t>
  </si>
  <si>
    <t>Found by giving the yellow bloomers to the street starfish in the square. It is used on the old timers in the square to get the bra. It is used on the mason in the Shades to get the trowel.</t>
  </si>
  <si>
    <t>Found after talking to the psychiatrickerist in his shop at the square. They are shown to the guards in front of the palace.</t>
  </si>
  <si>
    <t>Found in the crate at the city gate. After blocking the chimney of the alchemist's shop, the keg is used on the fireplace in the alchemist's shop in the alley.</t>
  </si>
  <si>
    <t>Found on the bar of the Broken Drum. After using the keg and string on the fireplace in the alchemist's shop in act II, the matches are used on the string coming out of the drainpipe outside the alchemist's shop. They are used on the shape in the closet at the Unseen University. They are combined with the fireworks in the inventory.</t>
  </si>
  <si>
    <t>Found by talking to the girl in the psychiatrickerist's shop after talking to the psychiatrickerist. It is given to the barber in his shop at the street.</t>
  </si>
  <si>
    <t>Found by using the string on the octopus on the fishmonger's stall. It is used on the toilet can in the alley near the fishmonger's stall.</t>
  </si>
  <si>
    <t>After talking to the scared guy in the Broken Drum about the hammer, the pass is found in the jewelry box by using the sheet on Rincewind in the bedroom at the inn in act II past. It is shown to the guard at the city gate.</t>
  </si>
  <si>
    <t>Found on the ledge at the corner of the street in act II past. It is used on the cauldron in Nanny Ogg's house in act II to fill it with custard. The pot of custard is used on the toilet can in the alley near the fishmonger's stall. It is used on the bucket in the well in the woods in act III. The pot of water is used on the soap in the bathroom at the inn. The pot of soapy water is combined with the brush in the inventory.</t>
  </si>
  <si>
    <t>After using the drumstick on the gong in the dining room at the Unseen University, the prunes are found on the bench outside the Unseen University. After the octopus and the pot of custard has been used on the toilet can near the fishmonger's stall in act II, the prunes are used on the caviar on the fishmonger's stall.</t>
  </si>
  <si>
    <t>After using the butterfly on the lamp at the corner of the street in act II past, the robe is found in the alley near the fishmonger's in act II present. After hearing the password at the hide-out in act II past, the robe is used on Rincewind.</t>
  </si>
  <si>
    <t>Found on the wall near the dragon in the barn. It is combined with the coconut in the inventory. It is used on the crank of the well in the woods in act III. It is used on the door in the inn.</t>
  </si>
  <si>
    <t>Found in the bedroom at the inn. It is used on Rincewind in the bedroom at the inn in act II past.</t>
  </si>
  <si>
    <t>Found by using the feather on the thief in the hovel in the Shades. It is given to the dragon in the barn.</t>
  </si>
  <si>
    <t>After the barber leaves his shop on the street, the apparatus is used to get the gold tooth from the dunnyman. It is given to the dragon in the barn.</t>
  </si>
  <si>
    <t>Found by using the handshake on the mason in the Shades. It is given to the dragon in the barn.</t>
  </si>
  <si>
    <t>Found on the counter in the barber's shop on the street. It is given to the girl in the psychiatrickerist's shop at the square after talking to her. The signed appointment book is given to the barber in the woods.</t>
  </si>
  <si>
    <t>Found by using the rubber belt on the tip of the tower flag pole when the street starfish is holding the tattoo in the square.</t>
  </si>
  <si>
    <t>Found on the hatstand in the temple of Offler. It is used on Rincewind after attaching the leash to luggage.</t>
  </si>
  <si>
    <t>Found by using the skeleton in the dungeon at the palace. It is used on the pot of glue in the toy shop on the street. The glued bone is used on the puppet dog outside the inn.</t>
  </si>
  <si>
    <t>Found by using the stiff snake on Windle Poons' staff in the dining room at the Unseen University. It is combined with the butterfly net in the inventory.</t>
  </si>
  <si>
    <t>Found in the bath in the bathroom at the palace. It is combined with the pot of soapy water in the inventory. The soapy brush is used on the left plate on the cart at the livery stable.</t>
  </si>
  <si>
    <t>Found by using the screwdriver on the crank of the well in the woods. It is used on Chucky's rack in the dungeon at the palace in act III to get the sword.</t>
  </si>
  <si>
    <t>Found by using the knocker outside the hide-out. After talking to Nanny Ogg about the truth potion in her house at the dark wood, the custard tart is used on Rincewind. After loading the M-16, it is used on the dragon in the square in act IV.</t>
  </si>
  <si>
    <t>Found by using the pouch filled with sand on the eye of Offler in the temple. It is not used.</t>
  </si>
  <si>
    <t>Found in the arch chancellor's room at the Unseen University. The hat is looked at in the inventory and is used on the fork at the edge of the world.</t>
  </si>
  <si>
    <t>Found on the counter in the alchemist's shop in the alley. It is combined with the imp in the inventory. The loaded impstamatic is used on the sheep with the rosette in the back garden of Nanny Ogg's house in the dark wood.</t>
  </si>
  <si>
    <t>Found in the bag in the hovel in the Shades. It is used on the rubber belt in the alley in the square. It is used on the ladder on the rooftops above the alley.</t>
  </si>
  <si>
    <t>Found at the back of the house at Lady Ramkin's dragon sanctuary. It is used on luggage in the temple of Offler.</t>
  </si>
  <si>
    <t>Found by opening the paper bag in the inventory. They are used on the guards at the palace.</t>
  </si>
  <si>
    <t>Found on the wood pile in the back garden of Nanny Ogg's house in the dark wood. It is used on the beam near the braggart in the Broken Drum.</t>
  </si>
  <si>
    <t>Found by using the scissors on the tail of the donkey after he arrives in the square. It is not used.</t>
  </si>
  <si>
    <t>Found at the back of the house at Lady Ramkin's dragon sanctuary. It is used on the beam near the braggart in the Broken Drum.</t>
  </si>
  <si>
    <t>Found by talking to the dibbler in the square. It is opened in the inventory to find the leeches.</t>
  </si>
  <si>
    <t>After the whistle and the lit firework has been used at the edge of the world, the parrot is found by using the extended butterfly net. It is given to the sailor outside the inn.</t>
  </si>
  <si>
    <t>Found in the fishmonger's stall in the street. It is combined with the picture of the sheep in the inventory.</t>
  </si>
  <si>
    <t>Found by using the loaded impstamatic on the sheep with the rosette in the back garden of Nanny Ogg's house in the dark wood. It is combined with the picture of the octopus in the inventory. After the nail has been put in the beam near the braggart in the Broken Drum, the framed sheep picture is used</t>
  </si>
  <si>
    <t>Found by using the worm with string on the mouse hole in the dungeon at the palace. It is used in the inventory to find the imp.</t>
  </si>
  <si>
    <t>Found at the back of the house at Lady Ramkin's dragon sanctuary. It is used on the sheep in the back garden of Nanny Ogg's house in the dark wood.</t>
  </si>
  <si>
    <t>Found by using the knife on the rubber belt in the alley in the square. It is used on the tip of the tower flag pole in when the street starfish is holding the tattoo in the square.</t>
  </si>
  <si>
    <t>Found on the counter in the barber's shop on the street. They are used on the tail of the donkey after he arrives in the square.</t>
  </si>
  <si>
    <t>Found by dropping the egg in the square. It is combined with the fertiliser in the inventory. The big snake is combined with the starch in the inventory. The stiff snake is used on Windle Poons' staff in the dining room at the Unseen University.</t>
  </si>
  <si>
    <t>Found in the kitchen at the Unseen University. It is used on the mural in the Shades to get the soot.</t>
  </si>
  <si>
    <t>Found by getting the book at the right side of the library in the Unseen University. It is not used.</t>
  </si>
  <si>
    <t>Found in the closet in the Unseen University after using the matches on the shape. It is combined with the snake in the inventory.</t>
  </si>
  <si>
    <t>Found by using the crank on Chucky's rack in the dungeon at the palace. It is shown to the dwarf in the mine. After giving the tankard of elderberry wine to the dwarf in the mine, the sword is given to the dwarf to be tuned.</t>
  </si>
  <si>
    <t>Found on the bar in the Broken Drum after ordering a drink from the barman. It is used on the elderberry wine barrel in the wine cellar at the Broken Drum. The tankard of elderberry wine is given to the dwarf in the mine.</t>
  </si>
  <si>
    <t>After talking to Nanny Ogg about the truth potion in her house at the dark wood, the truth potion is found by using the custard tart on Rincewind. It is combined with the tankards in the Broken Drum.</t>
  </si>
  <si>
    <t>Found by talking to the sailor outside the inn after he has been given a glass of milk. It is used on Rincewind at the edge of the world to call Polly the parrot. After the whistle falls off the edge of the world, it is found on Great A'Tuin's shell. It is given to the sailor outside the inn.</t>
  </si>
  <si>
    <t>Found in the glass after talking to the barman twice about Klatchian Cactus Juice in the Broken Drum. It is combined with the string in the inventory and is used on the mouse hole in the dungeon at the palace to get the rat.</t>
  </si>
  <si>
    <t>Found in Lady Ramkin's pocket in the square. It is used on the dragon cage at the back of Lady Ramkins dragon sanctuary.</t>
  </si>
  <si>
    <t>Found by using Mambo on the the hot coals in the dwarf mine and the cauldron at Nanny Ogg's house in the Dark Wood. It is used on the dragon in the square.</t>
  </si>
  <si>
    <t>Found in the dragon cage at the back of Lady Ramkins Dragon Sanctuary. He is used on the hot coals in the dwarf mine and the cauldron at Nanny Ogg's house in the Dark Wood.</t>
  </si>
  <si>
    <t>Name</t>
  </si>
  <si>
    <t>Act</t>
  </si>
  <si>
    <t xml:space="preserve">Found on top of the fork at the edge of the world. It is not used. </t>
  </si>
  <si>
    <t>Found by using the spatula on the mural in the Shades. It is not used.</t>
  </si>
  <si>
    <t>Discworld Explorer</t>
  </si>
  <si>
    <t>Click on the storm icon</t>
  </si>
  <si>
    <t>See the Casting Director</t>
  </si>
  <si>
    <t>The Casting Couch</t>
  </si>
  <si>
    <t>Break the Custard Making Machine</t>
  </si>
  <si>
    <t>Usual Acts of Sabotage</t>
  </si>
  <si>
    <t>Polly Want a Cracker!</t>
  </si>
  <si>
    <t>Use the rubber band on the flag pole</t>
  </si>
  <si>
    <t>A Sharp Tuning</t>
  </si>
  <si>
    <t>Get the eye of Offler</t>
  </si>
  <si>
    <t>Difficulty</t>
  </si>
  <si>
    <t>Freebie</t>
  </si>
  <si>
    <t>Easy</t>
  </si>
  <si>
    <t>Medium</t>
  </si>
  <si>
    <t>Hard</t>
  </si>
  <si>
    <t>Very Hard</t>
  </si>
  <si>
    <t>Super Hard</t>
  </si>
  <si>
    <t>N/A</t>
  </si>
  <si>
    <t>I'm Going to Feel That Yesterday!</t>
  </si>
  <si>
    <t>A Million to One Chance</t>
  </si>
  <si>
    <t>Visit Every Location in the Game in a Single Play Session</t>
  </si>
  <si>
    <t>Bore Rincewind</t>
  </si>
  <si>
    <t>Get the Chimney Sweep's Gold</t>
  </si>
  <si>
    <t>Get the Theif's Gold</t>
  </si>
  <si>
    <t>Get the Fool's Gold</t>
  </si>
  <si>
    <t>Story</t>
  </si>
  <si>
    <t>Lore</t>
  </si>
  <si>
    <t>Side</t>
  </si>
  <si>
    <t>Type</t>
  </si>
  <si>
    <t>Hints</t>
  </si>
  <si>
    <t>https://www.uhs-hints.com/uhsweb/hints/discwrld/61.php</t>
  </si>
  <si>
    <t>https://www.uhs-hints.com/uhsweb/hints/discwrld/48.php</t>
  </si>
  <si>
    <t>https://www.uhs-hints.com/uhsweb/hints/discwrld/112.php</t>
  </si>
  <si>
    <t>Leave the UU</t>
  </si>
  <si>
    <t>https://www.uhs-hints.com/uhsweb/hints/discwrld/93.php</t>
  </si>
  <si>
    <t>https://www.uhs-hints.com/uhsweb/hints/discwrld/163.php</t>
  </si>
  <si>
    <t>https://www.uhs-hints.com/uhsweb/hints/discwrld/201.php</t>
  </si>
  <si>
    <t>https://www.uhs-hints.com/uhsweb/hints/discwrld/249.php</t>
  </si>
  <si>
    <t>They All Want My Magic Stick!</t>
  </si>
  <si>
    <t>Pesky Little Blighters</t>
  </si>
  <si>
    <t>Now Get Out There and Slay Them</t>
  </si>
  <si>
    <t>https://www.uhs-hints.com/uhsweb/hints/discwrld/354.php</t>
  </si>
  <si>
    <t>https://www.uhs-hints.com/uhsweb/hints/discwrld/384.php</t>
  </si>
  <si>
    <t>https://www.uhs-hints.com/uhsweb/hints/discwrld/474.php</t>
  </si>
  <si>
    <t>Get the Dunny Man's Gold</t>
  </si>
  <si>
    <t>Get the Fish Monger's Gold</t>
  </si>
  <si>
    <t>Get the Mason's Gold</t>
  </si>
  <si>
    <t>The Shady Underbelly of Ankh-Morpork</t>
  </si>
  <si>
    <t>https://www.uhs-hints.com/uhsweb/hints/discwrld/833.php</t>
  </si>
  <si>
    <t>https://www.uhs-hints.com/uhsweb/hints/discwrld/541.php</t>
  </si>
  <si>
    <t>https://www.uhs-hints.com/uhsweb/hints/discwrld/568.php</t>
  </si>
  <si>
    <t>https://www.uhs-hints.com/uhsweb/hints/discwrld/661.php</t>
  </si>
  <si>
    <t>https://www.uhs-hints.com/uhsweb/hints/discwrld/763.php</t>
  </si>
  <si>
    <t>https://www.uhs-hints.com/uhsweb/hints/discwrld/724.php</t>
  </si>
  <si>
    <t>https://www.uhs-hints.com/uhsweb/hints/discwrld/693.php</t>
  </si>
  <si>
    <t>https://www.uhs-hints.com/uhsweb/hints/discwrld/524.php</t>
  </si>
  <si>
    <t>https://www.uhs-hints.com/uhsweb/hints/discwrld/316.php</t>
  </si>
  <si>
    <t>I'll Be Back!</t>
  </si>
  <si>
    <t>https://www.uhs-hints.com/uhsweb/hints/discwrld/1063.php</t>
  </si>
  <si>
    <t>https://www.uhs-hints.com/uhsweb/hints/discwrld/957.php</t>
  </si>
  <si>
    <t>https://www.uhs-hints.com/uhsweb/hints/discwrld/981.php</t>
  </si>
  <si>
    <t>https://www.uhs-hints.com/uhsweb/hints/discwrld/1457.php</t>
  </si>
  <si>
    <t>An Impersonation</t>
  </si>
  <si>
    <t>https://www.uhs-hints.com/uhsweb/hints/discwrld/1349.php</t>
  </si>
  <si>
    <t>https://www.uhs-hints.com/uhsweb/hints/discwrld/1273.php</t>
  </si>
  <si>
    <t>https://www.uhs-hints.com/uhsweb/hints/discwrld/1360.php</t>
  </si>
  <si>
    <t>https://www.uhs-hints.com/uhsweb/hints/discwrld/1374.php</t>
  </si>
  <si>
    <t>https://www.uhs-hints.com/uhsweb/hints/discwrld/1412.php</t>
  </si>
  <si>
    <t>https://www.uhs-hints.com/uhsweb/hints/discwrld/1522.php</t>
  </si>
  <si>
    <t>Infiltrate the Elucidated Brethren of the Sword</t>
  </si>
  <si>
    <t>0x168ea800</t>
  </si>
  <si>
    <t>Swoosh of item going in the luggage</t>
  </si>
  <si>
    <t>Occurs whenever an item goes in the luggage</t>
  </si>
  <si>
    <t>Rincewind: Did you get the number On that Donkey Cart?</t>
  </si>
  <si>
    <t>0x17883000</t>
  </si>
  <si>
    <t>Ding!</t>
  </si>
  <si>
    <t>In the Traditional Style</t>
  </si>
  <si>
    <t>Brother Broom's Gold</t>
  </si>
  <si>
    <t>Supreme Grand Master's Gold</t>
  </si>
  <si>
    <t>Six Golden Trinkets</t>
  </si>
  <si>
    <t>Pobody's Nerfect</t>
  </si>
  <si>
    <t>Very Easy</t>
  </si>
  <si>
    <t>-----------------------------------------------------------------------------------------</t>
  </si>
  <si>
    <t>Recoglimento's Never Failing Guide to Dragon Summonation</t>
  </si>
  <si>
    <t>0x16654ffc</t>
  </si>
  <si>
    <t>0x001ea800</t>
  </si>
  <si>
    <t>Sound of Luggage Landing on the Ground</t>
  </si>
  <si>
    <t>Occurs luggage jumps from the dresser to the ground</t>
  </si>
  <si>
    <t>Arch Chancellor: Well don't just stand there! Off you go!</t>
  </si>
  <si>
    <t xml:space="preserve">Occurs when the Arch Chancellor is given the book Featherwinkle's Concise Compendium of Dragon's Lairs </t>
  </si>
  <si>
    <t>0x156a800</t>
  </si>
  <si>
    <t>Something good has happened or a puzzle has been solved.</t>
  </si>
  <si>
    <t>0x15efa800</t>
  </si>
  <si>
    <t>Narrator: The truth is all roads lead away from Ankh-Morpork</t>
  </si>
  <si>
    <t>That Doesn't Smell Like Beer!</t>
  </si>
  <si>
    <t>What's the Password?</t>
  </si>
  <si>
    <t>Outside the Palace</t>
  </si>
  <si>
    <t>0784</t>
  </si>
  <si>
    <t>Inside the Palace</t>
  </si>
  <si>
    <t>0568</t>
  </si>
  <si>
    <t>Check Your Luggage?</t>
  </si>
  <si>
    <t>Featherwinkle's Concise Compendium of Dragon's Lairs</t>
  </si>
  <si>
    <t>Dragon Quest</t>
  </si>
  <si>
    <t>L-Space Traveler</t>
  </si>
  <si>
    <t>Chelys Galactica</t>
  </si>
  <si>
    <t>0xfa58000</t>
  </si>
  <si>
    <t>Rincewind: Right… That's it… Poke a man in the ribs… Let's see how you do without it!</t>
  </si>
  <si>
    <t>Occurs randomly when you click on Rincewind</t>
  </si>
  <si>
    <t>0xfa73800</t>
  </si>
  <si>
    <t>Rincewind: Oh Alright, you can have it back if you promise to use it wisely</t>
  </si>
  <si>
    <t>Occurs when leaving the UU for the first time</t>
  </si>
  <si>
    <t>Occurs when rincewind returns the cursor</t>
  </si>
  <si>
    <t>Badge</t>
  </si>
  <si>
    <t>Check Your Luggage.xcf</t>
  </si>
  <si>
    <t>Featherwinkle's Concise Compendium of Dragon's Lairs.xcf</t>
  </si>
  <si>
    <t>Tale of Two Cities.xcf</t>
  </si>
  <si>
    <t>Dragon Quest.xcf</t>
  </si>
  <si>
    <t>Let's See How You Do Without It.xcf</t>
  </si>
  <si>
    <t>Hello, Anyone Home.xcf</t>
  </si>
  <si>
    <t>Chelys Galactica.xcf</t>
  </si>
  <si>
    <t>e4afb544a655b510cecda69cb4161d82</t>
  </si>
  <si>
    <t>92e0881dbf4681c02b7b362f52c24ddb</t>
  </si>
  <si>
    <t>USA</t>
  </si>
  <si>
    <t>PAL</t>
  </si>
  <si>
    <t>JAP</t>
  </si>
  <si>
    <t>Region</t>
  </si>
  <si>
    <t>Compatible</t>
  </si>
  <si>
    <t>Yes</t>
  </si>
  <si>
    <t>No</t>
  </si>
  <si>
    <t>3669</t>
  </si>
  <si>
    <t>00f1</t>
  </si>
  <si>
    <t>0xe258800</t>
  </si>
  <si>
    <t>Occurs after 1st conversation with death</t>
  </si>
  <si>
    <t>Death: Don't Start Reading any long books</t>
  </si>
  <si>
    <t>0x15dd9000</t>
  </si>
  <si>
    <t>Narrator: He is not a cheery dinner companion</t>
  </si>
  <si>
    <t>0x14c45000</t>
  </si>
  <si>
    <t>Dragon: Now get out there and slay them</t>
  </si>
  <si>
    <t>Occurs when getting dragons breath</t>
  </si>
  <si>
    <t>Narrator: Hence the saying: have a hair from the dog that is going to bite you.</t>
  </si>
  <si>
    <t>Occurs when drinking countwise wine</t>
  </si>
  <si>
    <t>0x15d53000</t>
  </si>
  <si>
    <t>0x27c5000</t>
  </si>
  <si>
    <t>Rincewind: give me a glass of Zinemoth's Lacontile Splenetic Emollient</t>
  </si>
  <si>
    <t>Occurs when drinking Zinemoth's Lacontile Splenetic Emollient</t>
  </si>
  <si>
    <t>00c4</t>
  </si>
  <si>
    <t>00c7</t>
  </si>
  <si>
    <t>00d1</t>
  </si>
  <si>
    <t>00e7</t>
  </si>
  <si>
    <t>00e1</t>
  </si>
  <si>
    <t>00de</t>
  </si>
  <si>
    <t>00ff</t>
  </si>
  <si>
    <t>0130</t>
  </si>
  <si>
    <t>0132</t>
  </si>
  <si>
    <t>00eb</t>
  </si>
  <si>
    <t>0x015BF000</t>
  </si>
  <si>
    <t>Arch Chancellor: Now that you've finished all the tedious work, all wee need is a truly heroic wizard to actually trace the lair and take of of the gol… er, glory</t>
  </si>
  <si>
    <t>0x169ad000</t>
  </si>
  <si>
    <t>Sound of the dragon detector</t>
  </si>
  <si>
    <t>Occurs when rincewind completes finding all the parts for the dragon detector</t>
  </si>
  <si>
    <t>Occurs when the arch chancellor builds  the dragon detector</t>
  </si>
  <si>
    <t>Visit From Death.xcf</t>
  </si>
  <si>
    <t>In the Traditional Style.xcf</t>
  </si>
  <si>
    <t>Now Get Out There and Slay Them.xcf</t>
  </si>
  <si>
    <t>Pesky Little Blighters.xcf</t>
  </si>
  <si>
    <t>They All Want My Magic Stick.xcf</t>
  </si>
  <si>
    <t>That Doesn't Smell Like Beer.xcf</t>
  </si>
  <si>
    <t>Blimey, Where's me Bloomers.xcf</t>
  </si>
  <si>
    <t>Infiltrate the Elucidated Brethren of the Sword.xcf</t>
  </si>
  <si>
    <t>I am Ferrous Man.xcf</t>
  </si>
  <si>
    <t>MONKEY.xcf</t>
  </si>
  <si>
    <t>00f0</t>
  </si>
  <si>
    <t>After taking the Dragon Book in the past before being able to switch</t>
  </si>
  <si>
    <t>0x158b2800</t>
  </si>
  <si>
    <t>Narrator Describing the Patrician</t>
  </si>
  <si>
    <t>Look at the Patrician</t>
  </si>
  <si>
    <t>Occurs when you look at the Patrician</t>
  </si>
  <si>
    <t>Talk to the Thief in the Palace</t>
  </si>
  <si>
    <t>Occurs when you talk to the thief</t>
  </si>
  <si>
    <t>Narrator Describing the Thief Quotas</t>
  </si>
  <si>
    <t>0x15D72000</t>
  </si>
  <si>
    <t>00dd</t>
  </si>
  <si>
    <t>0x1847a000</t>
  </si>
  <si>
    <t>Fighting Noises</t>
  </si>
  <si>
    <t>Occurs when you start a fight</t>
  </si>
  <si>
    <t>0x17ad6000</t>
  </si>
  <si>
    <t>Door Keeper welcomes you</t>
  </si>
  <si>
    <t>Occurs when let into the brother hood</t>
  </si>
  <si>
    <t>From the Street Star Fish</t>
  </si>
  <si>
    <t>0x18309000</t>
  </si>
  <si>
    <t>Psychiatrickerist welcomes you</t>
  </si>
  <si>
    <t>Occcurs when you see the Psychiatrickerist</t>
  </si>
  <si>
    <t>3bc8</t>
  </si>
  <si>
    <t>Brother Watchtower's Gold</t>
  </si>
  <si>
    <t>Brother Doorkeeper's Gold</t>
  </si>
  <si>
    <t>Need to move around in the shades to trigger.</t>
  </si>
  <si>
    <t>Missable</t>
  </si>
  <si>
    <t>013C</t>
  </si>
  <si>
    <t>0141</t>
  </si>
  <si>
    <t>00c0</t>
  </si>
  <si>
    <t>0127</t>
  </si>
  <si>
    <t>Dragon: Ahh now I have them</t>
  </si>
  <si>
    <t>Occurs when dragon gets all 6 trinkets</t>
  </si>
  <si>
    <t>0xc440800</t>
  </si>
  <si>
    <t>0xc4c5000</t>
  </si>
  <si>
    <t>Dragon: Don't make any plans for the evening</t>
  </si>
  <si>
    <t>Jestor: Good Grief</t>
  </si>
  <si>
    <t>Poccurs when the dragon book has been switch for the custard</t>
  </si>
  <si>
    <t>0xddcc800</t>
  </si>
  <si>
    <t>0x5213000</t>
  </si>
  <si>
    <t>Occurs when rincewind must defeat the dragon again</t>
  </si>
  <si>
    <t>Rincewind: Well here we go again</t>
  </si>
  <si>
    <t>Look at the librarian</t>
  </si>
  <si>
    <t>012C</t>
  </si>
  <si>
    <t>0x11757800</t>
  </si>
  <si>
    <t>Rincewind: Klatchian Cactus Juice</t>
  </si>
  <si>
    <t>Occurs when rincewind orders a drink of Klatchian Cactus Juice</t>
  </si>
  <si>
    <t>0x117577fc</t>
  </si>
  <si>
    <t>Rincewind: Barkeep a drink</t>
  </si>
  <si>
    <t>Occurs when rincewind orders any drink</t>
  </si>
  <si>
    <t>Inside the Broken Drum</t>
  </si>
  <si>
    <t>Outside the Broken Drum</t>
  </si>
  <si>
    <t>Inside the Mine</t>
  </si>
  <si>
    <t>Outside the Mine</t>
  </si>
  <si>
    <t>The Semi-benevolent Dictator of Ankh-Morpork.xcf</t>
  </si>
  <si>
    <t>A Twenty Percent Increase in Thief Quotas.xcf</t>
  </si>
  <si>
    <t>Piercing Through the Veil.xcf</t>
  </si>
  <si>
    <t>Thems Fighting Words.xcf</t>
  </si>
  <si>
    <t>Repressed Sub-neural Mogrophosis!.xcf</t>
  </si>
  <si>
    <t>A Brave New World.xcf</t>
  </si>
  <si>
    <t>The Shady Underbelly of Ankh-Morpork.xcf</t>
  </si>
  <si>
    <t>The Special.xcf</t>
  </si>
  <si>
    <t>Brother Doorkeeper's Gold.xcf</t>
  </si>
  <si>
    <t>Brother Watchtower's Gold.xcf</t>
  </si>
  <si>
    <t>Brother Brick-wit's Gold.xcf</t>
  </si>
  <si>
    <t>Brother Fingers's Gold.xcf</t>
  </si>
  <si>
    <t>Brother Broom's Gold.xcf</t>
  </si>
  <si>
    <t>Supreme Grand Master's Gold.xcf</t>
  </si>
  <si>
    <t>Six Golden Trinkets.xcf</t>
  </si>
  <si>
    <t>Klatchian Cactus Juice.xcf</t>
  </si>
  <si>
    <t>An Impersonation.xcf</t>
  </si>
  <si>
    <t>What's Dwarves is Mine.xcf</t>
  </si>
  <si>
    <t>An Impstamatic Picture is Worth 1000 Words.xcf</t>
  </si>
  <si>
    <t>I'm Going to Feel That Yesterday.xcf</t>
  </si>
  <si>
    <t>RPS Lookup</t>
  </si>
  <si>
    <t>Bloomers</t>
  </si>
  <si>
    <t>Corn</t>
  </si>
  <si>
    <t>String</t>
  </si>
  <si>
    <t>Treasure</t>
  </si>
  <si>
    <t>Bubble Bath</t>
  </si>
  <si>
    <t>Corn Flour</t>
  </si>
  <si>
    <t>Fireworks</t>
  </si>
  <si>
    <t>Matches</t>
  </si>
  <si>
    <t>Prunes</t>
  </si>
  <si>
    <t>Eye of Offler</t>
  </si>
  <si>
    <t>Leeches</t>
  </si>
  <si>
    <t>Scissors</t>
  </si>
  <si>
    <t>Soot</t>
  </si>
  <si>
    <t>Starch</t>
  </si>
  <si>
    <t>Tankards</t>
  </si>
  <si>
    <t>Mambo</t>
  </si>
  <si>
    <t>00f5</t>
  </si>
  <si>
    <t>1a3a</t>
  </si>
  <si>
    <t>1abf</t>
  </si>
  <si>
    <t>297f</t>
  </si>
  <si>
    <t>1b1f</t>
  </si>
  <si>
    <t>0bfc</t>
  </si>
  <si>
    <t>2db6</t>
  </si>
  <si>
    <t>43ff</t>
  </si>
  <si>
    <t>3ff6</t>
  </si>
  <si>
    <t>21f6</t>
  </si>
  <si>
    <t>18e7</t>
  </si>
  <si>
    <t>089e</t>
  </si>
  <si>
    <t>00f2</t>
  </si>
  <si>
    <t>00cb</t>
  </si>
  <si>
    <t>00d3</t>
  </si>
  <si>
    <t>0113</t>
  </si>
  <si>
    <t>0146</t>
  </si>
  <si>
    <t>Fertiliser</t>
  </si>
  <si>
    <t>00e2</t>
  </si>
  <si>
    <t>011f</t>
  </si>
  <si>
    <t>00ef</t>
  </si>
  <si>
    <t>0121</t>
  </si>
  <si>
    <t>0126</t>
  </si>
  <si>
    <t>00fa</t>
  </si>
  <si>
    <t>0107</t>
  </si>
  <si>
    <t>011c</t>
  </si>
  <si>
    <t>0125</t>
  </si>
  <si>
    <t>00bd</t>
  </si>
  <si>
    <t>00c6</t>
  </si>
  <si>
    <t>00cd</t>
  </si>
  <si>
    <t>00d9</t>
  </si>
  <si>
    <t>00db</t>
  </si>
  <si>
    <t>00dc</t>
  </si>
  <si>
    <t>00fe</t>
  </si>
  <si>
    <t>010f</t>
  </si>
  <si>
    <t>0114</t>
  </si>
  <si>
    <t>0124</t>
  </si>
  <si>
    <t>0128</t>
  </si>
  <si>
    <t>012e</t>
  </si>
  <si>
    <t>0131</t>
  </si>
  <si>
    <t>0133</t>
  </si>
  <si>
    <t>0135</t>
  </si>
  <si>
    <t>00e6</t>
  </si>
  <si>
    <t>00e8</t>
  </si>
  <si>
    <t>00d4</t>
  </si>
  <si>
    <t>00ec</t>
  </si>
  <si>
    <t>Them's Fighting Words</t>
  </si>
  <si>
    <t>Brother Fingers' Gold</t>
  </si>
  <si>
    <t>Blimey, Where's Me Bloomers!</t>
  </si>
  <si>
    <t>I Am Ferrous Man!</t>
  </si>
  <si>
    <t>Act I: Let's Make a Dragon Detector</t>
  </si>
  <si>
    <t>Repressed Sub-Neural Mogrophosis!</t>
  </si>
  <si>
    <t>Brother Brick-Wit's Gold</t>
  </si>
  <si>
    <t>Act II: Let's Steal the Six Golden Things From the Brotherhood</t>
  </si>
  <si>
    <t>What's Dwarves Is Mine</t>
  </si>
  <si>
    <t>An Impstamatic Picture Is Worth 1000 Words</t>
  </si>
  <si>
    <t>Ready For Movember</t>
  </si>
  <si>
    <t>Magic Chants for Dragon Slaying Heroes</t>
  </si>
  <si>
    <t>Act III: Turn Rincewind Into a Hero</t>
  </si>
  <si>
    <t>Act IV: Let’s Kick the Dragon's Butt</t>
  </si>
  <si>
    <t>Play Matchmaker for the Hublander Amazon</t>
  </si>
  <si>
    <t>Get Your Very Own Personal Rain Shower.</t>
  </si>
  <si>
    <t>Get Drenched In the Palace</t>
  </si>
  <si>
    <t>Pick Up Every Item in the Game in a Single Play Session</t>
  </si>
  <si>
    <t>Put the Snake Through Hell</t>
  </si>
  <si>
    <t>Wind Whistling, Rain Making, and Lighting Throwing Classes</t>
  </si>
  <si>
    <t>Good Kissing Only Lasts Five Minutes but Good Cooking Last For Years</t>
  </si>
  <si>
    <t>in Rincewind's Room</t>
  </si>
  <si>
    <t>at the Bottom of Hallway</t>
  </si>
  <si>
    <t>in the Dinning Room</t>
  </si>
  <si>
    <t>in the Closet</t>
  </si>
  <si>
    <t>in the Library</t>
  </si>
  <si>
    <t>in the Kitchen</t>
  </si>
  <si>
    <t>on Path Behind the Unseen University</t>
  </si>
  <si>
    <t>in the Unseen University's Courtyard</t>
  </si>
  <si>
    <t>at the Top Of the Hallway</t>
  </si>
  <si>
    <t>Looking at the Map of Ankh-Morpork</t>
  </si>
  <si>
    <t>in the Palace Bathroom</t>
  </si>
  <si>
    <t>in the Palace Dungeon</t>
  </si>
  <si>
    <t>Day</t>
  </si>
  <si>
    <t>Night</t>
  </si>
  <si>
    <t>in the Park</t>
  </si>
  <si>
    <t>at the Barber's</t>
  </si>
  <si>
    <t>in the Barn</t>
  </si>
  <si>
    <t>Travelling Through L-Space</t>
  </si>
  <si>
    <t>Peering Through the Veil</t>
  </si>
  <si>
    <t>in the Psychiatrickerist's Office</t>
  </si>
  <si>
    <t>in the Psychiatrickerist's Waiting Room</t>
  </si>
  <si>
    <t>in the Toy Store</t>
  </si>
  <si>
    <t>by the Outhouse</t>
  </si>
  <si>
    <t>by the Alter of Offler</t>
  </si>
  <si>
    <t>a Pouch</t>
  </si>
  <si>
    <t>a Banana</t>
  </si>
  <si>
    <t>a Broom</t>
  </si>
  <si>
    <t>a Butterfly Net</t>
  </si>
  <si>
    <t>a Toy Donkey</t>
  </si>
  <si>
    <t>a Frog</t>
  </si>
  <si>
    <t>a Frying Pan</t>
  </si>
  <si>
    <t>a Hair Roller</t>
  </si>
  <si>
    <t>an Imp</t>
  </si>
  <si>
    <t>a Ladder</t>
  </si>
  <si>
    <t>a Mirror</t>
  </si>
  <si>
    <t>a Pickpocket</t>
  </si>
  <si>
    <t>a Staff</t>
  </si>
  <si>
    <t>a Tomato</t>
  </si>
  <si>
    <t>a Worm</t>
  </si>
  <si>
    <t>a Worm on a String</t>
  </si>
  <si>
    <t>a Belt</t>
  </si>
  <si>
    <t>a Bra</t>
  </si>
  <si>
    <t>a Brush</t>
  </si>
  <si>
    <t>a Butterfly</t>
  </si>
  <si>
    <t>a Cap</t>
  </si>
  <si>
    <t>a Carpet</t>
  </si>
  <si>
    <t>a Coconut</t>
  </si>
  <si>
    <t>a Donut</t>
  </si>
  <si>
    <t>Dragon's Breath</t>
  </si>
  <si>
    <t>the Secrets of Forbidden Confectionery, Volume Three - Love Custard for Beginners</t>
  </si>
  <si>
    <t>Recoglimento's Neverfailing Guide to Dragon Summonation</t>
  </si>
  <si>
    <t>00e0</t>
  </si>
  <si>
    <t>00da</t>
  </si>
  <si>
    <t>0119</t>
  </si>
  <si>
    <t>a Drumstick</t>
  </si>
  <si>
    <t>an Egg</t>
  </si>
  <si>
    <t>a Feather</t>
  </si>
  <si>
    <t>a Garbage Can</t>
  </si>
  <si>
    <t>a Glass</t>
  </si>
  <si>
    <t>a Golden Banana</t>
  </si>
  <si>
    <t>a Secret Handshake</t>
  </si>
  <si>
    <t>an Ink Blot</t>
  </si>
  <si>
    <t>a Lantern</t>
  </si>
  <si>
    <t>a Note</t>
  </si>
  <si>
    <t>an Octopus</t>
  </si>
  <si>
    <t>a Pass</t>
  </si>
  <si>
    <t>a Pot</t>
  </si>
  <si>
    <t>a Pot Full of Water</t>
  </si>
  <si>
    <t>a Robe</t>
  </si>
  <si>
    <t>a Screwdriver</t>
  </si>
  <si>
    <t>a Sheet</t>
  </si>
  <si>
    <t>a Skeleton Key</t>
  </si>
  <si>
    <t>a Tooth</t>
  </si>
  <si>
    <t>a Trowel</t>
  </si>
  <si>
    <t>an Appointment Book</t>
  </si>
  <si>
    <t>a Birthmark</t>
  </si>
  <si>
    <t>a Blindfold</t>
  </si>
  <si>
    <t>a Bone</t>
  </si>
  <si>
    <t>a Sticky Bone</t>
  </si>
  <si>
    <t>a Broom Handle</t>
  </si>
  <si>
    <t>a Crank</t>
  </si>
  <si>
    <t>a Custard Tart</t>
  </si>
  <si>
    <t>a Toy Dinosaur</t>
  </si>
  <si>
    <t>an Impstamatic Camera</t>
  </si>
  <si>
    <t>a Knife</t>
  </si>
  <si>
    <t>a Leash</t>
  </si>
  <si>
    <t>a Mallet</t>
  </si>
  <si>
    <t>a Moustache</t>
  </si>
  <si>
    <t>a Nail</t>
  </si>
  <si>
    <t>a Paper Bag</t>
  </si>
  <si>
    <t>a Parrot</t>
  </si>
  <si>
    <t>a Rat</t>
  </si>
  <si>
    <t>a Rosette</t>
  </si>
  <si>
    <t>a Rubber Belt</t>
  </si>
  <si>
    <t>a Snake</t>
  </si>
  <si>
    <t>a Spatula</t>
  </si>
  <si>
    <t>a Tankard</t>
  </si>
  <si>
    <t>a Truth Potion</t>
  </si>
  <si>
    <t>a Whistle</t>
  </si>
  <si>
    <t>a Key</t>
  </si>
  <si>
    <t>a M-16</t>
  </si>
  <si>
    <t>00c3</t>
  </si>
  <si>
    <t>00fc</t>
  </si>
  <si>
    <t>00d8</t>
  </si>
  <si>
    <t>010e</t>
  </si>
  <si>
    <t>00e4</t>
  </si>
  <si>
    <t>00d7</t>
  </si>
  <si>
    <t>0144</t>
  </si>
  <si>
    <t>0108</t>
  </si>
  <si>
    <t>013b</t>
  </si>
  <si>
    <t>013d</t>
  </si>
  <si>
    <t>013e</t>
  </si>
  <si>
    <t>013f</t>
  </si>
  <si>
    <t>0140</t>
  </si>
  <si>
    <t>00cf</t>
  </si>
  <si>
    <t>00d0</t>
  </si>
  <si>
    <t>00f9</t>
  </si>
  <si>
    <t>00ed</t>
  </si>
  <si>
    <t>010d</t>
  </si>
  <si>
    <t>010c</t>
  </si>
  <si>
    <t>0112</t>
  </si>
  <si>
    <t>0145</t>
  </si>
  <si>
    <t>00ea</t>
  </si>
  <si>
    <t>Firecracker</t>
  </si>
  <si>
    <t>the Arch Chancellor's Hat</t>
  </si>
  <si>
    <t>00f3</t>
  </si>
  <si>
    <t>00f8</t>
  </si>
  <si>
    <t>0101</t>
  </si>
  <si>
    <t>0106</t>
  </si>
  <si>
    <t>010b</t>
  </si>
  <si>
    <t>00ca</t>
  </si>
  <si>
    <t>an Impstamatic Photo</t>
  </si>
  <si>
    <t>Fuound by taking an impstamatic photo of the sheep</t>
  </si>
  <si>
    <t>a Picture of a Prizing Winning Sheep</t>
  </si>
  <si>
    <t>a Picture of an Octopus</t>
  </si>
  <si>
    <t>0118</t>
  </si>
  <si>
    <t>on A'Tuin's Back</t>
  </si>
  <si>
    <t>Climbing Down A'Tuin's Back</t>
  </si>
  <si>
    <t>a228</t>
  </si>
  <si>
    <t>2a97</t>
  </si>
  <si>
    <t>0x15845800</t>
  </si>
  <si>
    <t>Narrator Describing the Librarian</t>
  </si>
  <si>
    <t>0x00a51800</t>
  </si>
  <si>
    <t>Brusar: For instance - this is the action of a clever man</t>
  </si>
  <si>
    <t>0x8eda800</t>
  </si>
  <si>
    <t>Rincewind: Ill work has been afoot</t>
  </si>
  <si>
    <t>0x9193800</t>
  </si>
  <si>
    <t>Beggar: Arms for the poor sir?</t>
  </si>
  <si>
    <t>Beggar: No sir, no one would attack an unarmed man</t>
  </si>
  <si>
    <t>0xa26d800</t>
  </si>
  <si>
    <t>0x0925C800</t>
  </si>
  <si>
    <t>Casting Director: So you want to be a Hero eh?</t>
  </si>
  <si>
    <t>Prepare to Meet Thy Doom!</t>
  </si>
  <si>
    <t>Game Name</t>
  </si>
  <si>
    <t>Banana</t>
  </si>
  <si>
    <t>Book</t>
  </si>
  <si>
    <t>Broom</t>
  </si>
  <si>
    <t>Butterfly Net</t>
  </si>
  <si>
    <t>Donkey</t>
  </si>
  <si>
    <t>Dragon Breath</t>
  </si>
  <si>
    <t>Frog</t>
  </si>
  <si>
    <t>Frying Pan</t>
  </si>
  <si>
    <t>Hair Roller</t>
  </si>
  <si>
    <t>Imp</t>
  </si>
  <si>
    <t>Ladder</t>
  </si>
  <si>
    <t>Mirror</t>
  </si>
  <si>
    <t>Pickpocket</t>
  </si>
  <si>
    <t>Pouch</t>
  </si>
  <si>
    <t>Staff</t>
  </si>
  <si>
    <t>Tomato</t>
  </si>
  <si>
    <t>Worm</t>
  </si>
  <si>
    <t>Worm on a String</t>
  </si>
  <si>
    <t>Belt</t>
  </si>
  <si>
    <t>Bra</t>
  </si>
  <si>
    <t>Brush</t>
  </si>
  <si>
    <t>Butterfly</t>
  </si>
  <si>
    <t>Cap</t>
  </si>
  <si>
    <t>Carpet</t>
  </si>
  <si>
    <t>Coconut</t>
  </si>
  <si>
    <t>Custard Book</t>
  </si>
  <si>
    <t>Doll</t>
  </si>
  <si>
    <t>Donut</t>
  </si>
  <si>
    <t>Dragon Book</t>
  </si>
  <si>
    <t>Drumstick</t>
  </si>
  <si>
    <t>Egg</t>
  </si>
  <si>
    <t>Feather</t>
  </si>
  <si>
    <t>Garbage Can</t>
  </si>
  <si>
    <t>Glass</t>
  </si>
  <si>
    <t>Golden Banana</t>
  </si>
  <si>
    <t>Handshake</t>
  </si>
  <si>
    <t>Ink Blots</t>
  </si>
  <si>
    <t>Keg</t>
  </si>
  <si>
    <t>Lantern</t>
  </si>
  <si>
    <t>Note</t>
  </si>
  <si>
    <t>Octopus</t>
  </si>
  <si>
    <t>Pass</t>
  </si>
  <si>
    <t>Pot</t>
  </si>
  <si>
    <t>Pot Full of Water</t>
  </si>
  <si>
    <t>Robe</t>
  </si>
  <si>
    <t>Screwdriver</t>
  </si>
  <si>
    <t>Sheet</t>
  </si>
  <si>
    <t>Skeleton Key</t>
  </si>
  <si>
    <t>Tooth</t>
  </si>
  <si>
    <t>Trowel</t>
  </si>
  <si>
    <t>Appointment Book</t>
  </si>
  <si>
    <t>Birthmark</t>
  </si>
  <si>
    <t>Blindfold</t>
  </si>
  <si>
    <t>Bone</t>
  </si>
  <si>
    <t>Sticky Bone</t>
  </si>
  <si>
    <t>Broom Handle</t>
  </si>
  <si>
    <t>Crank</t>
  </si>
  <si>
    <t>Custard Tart</t>
  </si>
  <si>
    <t>Dinosaur</t>
  </si>
  <si>
    <t>Hat</t>
  </si>
  <si>
    <t>Impstamatic</t>
  </si>
  <si>
    <t>Knife</t>
  </si>
  <si>
    <t>Leash</t>
  </si>
  <si>
    <t>Mallet</t>
  </si>
  <si>
    <t>Moustache</t>
  </si>
  <si>
    <t>Nail</t>
  </si>
  <si>
    <t>Paper Bag</t>
  </si>
  <si>
    <t>Parrot</t>
  </si>
  <si>
    <t>Picture</t>
  </si>
  <si>
    <t>Rat</t>
  </si>
  <si>
    <t>Rosette</t>
  </si>
  <si>
    <t>Rubber Belt</t>
  </si>
  <si>
    <t>Snake</t>
  </si>
  <si>
    <t>Spatula</t>
  </si>
  <si>
    <t>Spell</t>
  </si>
  <si>
    <t>Sword</t>
  </si>
  <si>
    <t>Tankard</t>
  </si>
  <si>
    <t>Truth Potion</t>
  </si>
  <si>
    <t>Whistle</t>
  </si>
  <si>
    <t>Key</t>
  </si>
  <si>
    <t>M-16</t>
  </si>
  <si>
    <t>00c8</t>
  </si>
  <si>
    <t>00df</t>
  </si>
  <si>
    <t>0100</t>
  </si>
  <si>
    <t>00c1</t>
  </si>
  <si>
    <t>00c2</t>
  </si>
  <si>
    <t>00e5</t>
  </si>
  <si>
    <t>0109</t>
  </si>
  <si>
    <t>0123</t>
  </si>
  <si>
    <t>012F</t>
  </si>
  <si>
    <t>an Untuned Sword</t>
  </si>
  <si>
    <t>a Sword That Goes "Ting"</t>
  </si>
  <si>
    <t>0142</t>
  </si>
  <si>
    <t>00fd</t>
  </si>
  <si>
    <t>0105</t>
  </si>
  <si>
    <t>0103</t>
  </si>
  <si>
    <t>0120</t>
  </si>
  <si>
    <t>00C5</t>
  </si>
  <si>
    <t>0102</t>
  </si>
  <si>
    <t>0143</t>
  </si>
  <si>
    <t>0111</t>
  </si>
  <si>
    <t>0122</t>
  </si>
  <si>
    <t>0139</t>
  </si>
  <si>
    <t>Found after talking to the braggart in the Broken Drum and combined with the truth potion in the inventory.</t>
  </si>
  <si>
    <t>Found after talking to the braggart in the Broken Drum.</t>
  </si>
  <si>
    <t>Drugged Tankards</t>
  </si>
  <si>
    <t>013A</t>
  </si>
  <si>
    <t>0134</t>
  </si>
  <si>
    <t>0117</t>
  </si>
  <si>
    <t>in the Woods</t>
  </si>
  <si>
    <t>in the Dark Woods</t>
  </si>
  <si>
    <t>at the Gorge</t>
  </si>
  <si>
    <t>in the Streets</t>
  </si>
  <si>
    <t>in the Crowded Square</t>
  </si>
  <si>
    <t>in Nanny Ogg's House</t>
  </si>
  <si>
    <t>in Nanny Ogg's Backyard</t>
  </si>
  <si>
    <t>at Lady Ramkin's Dragon Sanctuary</t>
  </si>
  <si>
    <t>in Lady Ramkin's Dragon Roost</t>
  </si>
  <si>
    <t>in the Inn's Courtyard</t>
  </si>
  <si>
    <t>0673</t>
  </si>
  <si>
    <t>in the Inn's Room</t>
  </si>
  <si>
    <t>0x185ba800</t>
  </si>
  <si>
    <t>Dogging Munching on the Sticky Bone</t>
  </si>
  <si>
    <t>0x1697b000</t>
  </si>
  <si>
    <t>Swipe when the dog takes the Sticky Bone</t>
  </si>
  <si>
    <t>Parrot Screaming</t>
  </si>
  <si>
    <t>0x16d73000</t>
  </si>
  <si>
    <t>Fire Cracking Explosion</t>
  </si>
  <si>
    <t>at Edge of the World</t>
  </si>
  <si>
    <t>on Monster Island</t>
  </si>
  <si>
    <t>Walk to one of the islands near the edge of the world</t>
  </si>
  <si>
    <t>in the Realm of the Gods</t>
  </si>
  <si>
    <t>0xdaf8800</t>
  </si>
  <si>
    <t>Other God says to get back to the game</t>
  </si>
  <si>
    <t>0xdb2c000</t>
  </si>
  <si>
    <t>00f4</t>
  </si>
  <si>
    <t>a Silenced Ladder</t>
  </si>
  <si>
    <t>010A</t>
  </si>
  <si>
    <t>0x15814800</t>
  </si>
  <si>
    <t>Narrator Explain About A'Tuin</t>
  </si>
  <si>
    <t>0x169C7800</t>
  </si>
  <si>
    <t>Books Must Be Returned No Later Than the Date Shown [m]</t>
  </si>
  <si>
    <t>This Is the Action of a Clever Man [m]</t>
  </si>
  <si>
    <t>The Semi-Benevolent Dictator of Ankh-Morpork [m]</t>
  </si>
  <si>
    <t>Piercing Through the Veil [m]</t>
  </si>
  <si>
    <t>Let's See How You Do Without It? [m]</t>
  </si>
  <si>
    <t>Hello? Anybody Home?!? [m]</t>
  </si>
  <si>
    <t>Stuck in a Loop [m]</t>
  </si>
  <si>
    <t>Now You See Me...</t>
  </si>
  <si>
    <t>0074</t>
  </si>
  <si>
    <t>Hanging From a Flagpole</t>
  </si>
  <si>
    <t>a Pouch Full of Sand</t>
  </si>
  <si>
    <t>011e</t>
  </si>
  <si>
    <t>1039</t>
  </si>
  <si>
    <t>the Ending Credits</t>
  </si>
  <si>
    <t>0x182aa800</t>
  </si>
  <si>
    <t>0x17e74800</t>
  </si>
  <si>
    <t>Dragons flying at  the end of the game</t>
  </si>
  <si>
    <t>Dragons zoooming away at the end of the game</t>
  </si>
  <si>
    <t>0225</t>
  </si>
  <si>
    <t>at The Dunnyking's</t>
  </si>
  <si>
    <t>1867</t>
  </si>
  <si>
    <t>1366</t>
  </si>
  <si>
    <t>in the Cave of Offler</t>
  </si>
  <si>
    <t>3694</t>
  </si>
  <si>
    <t>at the City Gates</t>
  </si>
  <si>
    <t>by the Fishmonger's Stand</t>
  </si>
  <si>
    <t>1279</t>
  </si>
  <si>
    <t>at the Pottery Store</t>
  </si>
  <si>
    <t>at The Custardking's</t>
  </si>
  <si>
    <t>in the Basement of the Broken Drum</t>
  </si>
  <si>
    <t>2980</t>
  </si>
  <si>
    <t>3374</t>
  </si>
  <si>
    <t>3811</t>
  </si>
  <si>
    <t>in the Shades</t>
  </si>
  <si>
    <t>3316</t>
  </si>
  <si>
    <t>in Front of the Cathouse</t>
  </si>
  <si>
    <t>in the Alchemist's Shop</t>
  </si>
  <si>
    <t>01c2</t>
  </si>
  <si>
    <t>01c3</t>
  </si>
  <si>
    <t>03fd</t>
  </si>
  <si>
    <t>047d</t>
  </si>
  <si>
    <t>0ba2</t>
  </si>
  <si>
    <t>0bc4</t>
  </si>
  <si>
    <t>10ea</t>
  </si>
  <si>
    <t>13fc</t>
  </si>
  <si>
    <t>148a</t>
  </si>
  <si>
    <t>14ed</t>
  </si>
  <si>
    <t>167e</t>
  </si>
  <si>
    <t>17af</t>
  </si>
  <si>
    <t>188e</t>
  </si>
  <si>
    <t>1a3f</t>
  </si>
  <si>
    <t>1d91</t>
  </si>
  <si>
    <t>1df4</t>
  </si>
  <si>
    <t>1f88</t>
  </si>
  <si>
    <t>1f93</t>
  </si>
  <si>
    <t>203c</t>
  </si>
  <si>
    <t>23e9</t>
  </si>
  <si>
    <t>2ac7</t>
  </si>
  <si>
    <t>2c02</t>
  </si>
  <si>
    <t>31b6</t>
  </si>
  <si>
    <t>359e</t>
  </si>
  <si>
    <t>3a51</t>
  </si>
  <si>
    <t>0e03</t>
  </si>
  <si>
    <t>a Hogfather Doll</t>
  </si>
  <si>
    <t>0x07F16800</t>
  </si>
  <si>
    <t>0x07F27800</t>
  </si>
  <si>
    <t>Achievement</t>
  </si>
  <si>
    <t>#</t>
  </si>
  <si>
    <t>game note</t>
  </si>
  <si>
    <t>Rincewind gives up on winning the loop</t>
  </si>
  <si>
    <t>00ce</t>
  </si>
  <si>
    <t>a Soapy Brush</t>
  </si>
  <si>
    <t>Impstamatic Photo</t>
  </si>
  <si>
    <t>The god of Offler says he hasn't had any fun with Rincewind yet</t>
  </si>
  <si>
    <t>*</t>
  </si>
  <si>
    <t>Location</t>
  </si>
  <si>
    <t>Flagpole</t>
  </si>
  <si>
    <t>Broken Drum</t>
  </si>
  <si>
    <t>Unseen University</t>
  </si>
  <si>
    <t>Park</t>
  </si>
  <si>
    <t>Members Only</t>
  </si>
  <si>
    <t>Discworld Marathon [m]</t>
  </si>
  <si>
    <t>Books Must Be Returned No Later Than the Date Shown.xcf</t>
  </si>
  <si>
    <t>This Is the Action of a Clever Man.xcf</t>
  </si>
  <si>
    <t>Ill Work Has Been Afoot.xcf</t>
  </si>
  <si>
    <t>Stuck in a Loop.xcf</t>
  </si>
  <si>
    <t>Members Only.xcf</t>
  </si>
  <si>
    <t>Ready For Movember.xcf</t>
  </si>
  <si>
    <t>Now You See Me....xcf</t>
  </si>
  <si>
    <t>Pobody's Nerfect.xcf</t>
  </si>
  <si>
    <t>A Sharp Tuning.xcf</t>
  </si>
  <si>
    <t>Magic Chants for Dragon Slaying Heroes.xcf</t>
  </si>
  <si>
    <t>A Million to One Chance.xcf</t>
  </si>
  <si>
    <t>I'll Be Back!.xcf</t>
  </si>
  <si>
    <t>Act IV: Let’s Kick the Dragon's Butt.xcf</t>
  </si>
  <si>
    <t>Act III Turn Rincewind Into a Hero.xcf</t>
  </si>
  <si>
    <t>Act I Let's Make a Dragon Detector.xcf</t>
  </si>
  <si>
    <t>Act II Let's Steal the Six Golden Things From the Brotherhood.xcf</t>
  </si>
  <si>
    <t>The Casting Couch.xcf</t>
  </si>
  <si>
    <t>Play Things of the Gods.xcf</t>
  </si>
  <si>
    <t>Discworld Marathon.xcf</t>
  </si>
  <si>
    <t>Polly Want a Cracker.xcf</t>
  </si>
  <si>
    <t>Streets</t>
  </si>
  <si>
    <t>Hide Out</t>
  </si>
  <si>
    <t>Inn</t>
  </si>
  <si>
    <t>Palace</t>
  </si>
  <si>
    <t>Mine</t>
  </si>
  <si>
    <t>Map</t>
  </si>
  <si>
    <t>Discworld</t>
  </si>
  <si>
    <t>Ally</t>
  </si>
  <si>
    <t>Loading</t>
  </si>
  <si>
    <t>Square</t>
  </si>
  <si>
    <t>Barn</t>
  </si>
  <si>
    <t>Dragon Sanctuary</t>
  </si>
  <si>
    <t>Shades</t>
  </si>
  <si>
    <t>City Gates</t>
  </si>
  <si>
    <t>Zloading</t>
  </si>
  <si>
    <t>Sunshine Sanctuary for Sick Dragons</t>
  </si>
  <si>
    <t>a Keg of Gunpowder</t>
  </si>
  <si>
    <t>Spelunky</t>
  </si>
  <si>
    <t>Walk 42,195 pixels in a Single Play Session</t>
  </si>
  <si>
    <t>Savefile</t>
  </si>
  <si>
    <t xml:space="preserve">Act 1 - Part 1\SAVE 2 </t>
  </si>
  <si>
    <t>Hints+E:J</t>
  </si>
  <si>
    <t xml:space="preserve">Act 1 - Part 1\SAVE 3 </t>
  </si>
  <si>
    <t xml:space="preserve">Act 1 - Part 1\SAVE 6 </t>
  </si>
  <si>
    <t xml:space="preserve">Act 1 - Part 1\SAVE 8 </t>
  </si>
  <si>
    <t xml:space="preserve">Act 1 - Part 1\SAVE 10 </t>
  </si>
  <si>
    <t>Act 1 - Part 2\SAVE 3</t>
  </si>
  <si>
    <t xml:space="preserve">Act 1 - Part 2\SAVE 4 </t>
  </si>
  <si>
    <t xml:space="preserve">Act 2 - Part 1\SAVE 3 </t>
  </si>
  <si>
    <t xml:space="preserve">Act 2 - Part 1\SAVE 4 </t>
  </si>
  <si>
    <t xml:space="preserve">Act 2 - Part 1\SAVE 5 </t>
  </si>
  <si>
    <t xml:space="preserve">Act 2 - Part 1\SAVE 6 </t>
  </si>
  <si>
    <t>Act 2 - Part 1\SAVE 8</t>
  </si>
  <si>
    <t xml:space="preserve">Act 2 - Part 2\SAVE 2 </t>
  </si>
  <si>
    <t xml:space="preserve">Act 2 - Part 2\SAVE 3 </t>
  </si>
  <si>
    <t xml:space="preserve">Act 2 - Part 2\SAVE 7 </t>
  </si>
  <si>
    <t xml:space="preserve">Act 2 - Part 2\SAVE 8 </t>
  </si>
  <si>
    <t>Act 3 - Part 1\SAVE 2</t>
  </si>
  <si>
    <t xml:space="preserve">Act 3 - Part 1\SAVE 4 </t>
  </si>
  <si>
    <t>Puppy Ventriloquist</t>
  </si>
  <si>
    <t xml:space="preserve">Act 3 - Part 1\SAVE 7 </t>
  </si>
  <si>
    <t xml:space="preserve">Act 3 - Part 1\SAVE 8 </t>
  </si>
  <si>
    <t xml:space="preserve">Act 3 - Part 1\SAVE 9 </t>
  </si>
  <si>
    <t xml:space="preserve">Act 3 - Part 1\SAVE 10 </t>
  </si>
  <si>
    <t xml:space="preserve">Act 3 - Part 2\SAVE 1 </t>
  </si>
  <si>
    <t xml:space="preserve">Act 3 - Part 1\SAVE 6 </t>
  </si>
  <si>
    <t xml:space="preserve">Act 3 - Part 2\SAVE 2 </t>
  </si>
  <si>
    <t xml:space="preserve">Act 3 - Part 2\SAVE 3 </t>
  </si>
  <si>
    <t xml:space="preserve">Act 3 - Part 2\SAVE 4 </t>
  </si>
  <si>
    <t xml:space="preserve">Act 3 - Part 2\SAVE 7 </t>
  </si>
  <si>
    <t xml:space="preserve">Act 3 - Part 2\SAVE 8 </t>
  </si>
  <si>
    <t xml:space="preserve">Act 3 - Part 2\SAVE 9 </t>
  </si>
  <si>
    <t xml:space="preserve">Act 3 - Part 2\SAVE 10 </t>
  </si>
  <si>
    <t>Act 4 - Part 1\SAVE 5</t>
  </si>
  <si>
    <t>Act 4 - Part 1\SAVE 7</t>
  </si>
  <si>
    <t>256D</t>
  </si>
  <si>
    <t>in the Arch Chancellor's Office</t>
  </si>
  <si>
    <t>0xfb4a000</t>
  </si>
  <si>
    <t>Rincewind: Hello? Anybody Home?!?</t>
  </si>
  <si>
    <t>0x178927fc</t>
  </si>
  <si>
    <t>0x17892800</t>
  </si>
  <si>
    <t>Rincewind Tapping on screen</t>
  </si>
  <si>
    <t>Stables</t>
  </si>
  <si>
    <t>33C5</t>
  </si>
  <si>
    <t>at Ozwald's Livery Stables</t>
  </si>
  <si>
    <t>Old Timers on being open to old ideas</t>
  </si>
  <si>
    <t>UU Dinner Room</t>
  </si>
  <si>
    <t>People ID</t>
  </si>
  <si>
    <t>00be</t>
  </si>
  <si>
    <t>an Autographed Appointment Book</t>
  </si>
  <si>
    <t>0148</t>
  </si>
  <si>
    <t>Icon - pleasantries</t>
  </si>
  <si>
    <t>0149</t>
  </si>
  <si>
    <t>Icon - question</t>
  </si>
  <si>
    <t>014A</t>
  </si>
  <si>
    <t>Icon - anger</t>
  </si>
  <si>
    <t>014B</t>
  </si>
  <si>
    <t>Icon - sarcasm</t>
  </si>
  <si>
    <t>014C</t>
  </si>
  <si>
    <t>Icon - goodbye</t>
  </si>
  <si>
    <t>014D</t>
  </si>
  <si>
    <t>Topic - foot</t>
  </si>
  <si>
    <t>014F</t>
  </si>
  <si>
    <t>Topic - book</t>
  </si>
  <si>
    <t>0150</t>
  </si>
  <si>
    <t>Topic - banana</t>
  </si>
  <si>
    <t>0151</t>
  </si>
  <si>
    <t>Topic - L-space</t>
  </si>
  <si>
    <t>0152</t>
  </si>
  <si>
    <t>Topic - amulet</t>
  </si>
  <si>
    <t>0154</t>
  </si>
  <si>
    <t>Topic - dragon</t>
  </si>
  <si>
    <t>0155</t>
  </si>
  <si>
    <t>Topic - sword</t>
  </si>
  <si>
    <t>0156</t>
  </si>
  <si>
    <t>Topic - potion</t>
  </si>
  <si>
    <t>0157</t>
  </si>
  <si>
    <t>Topic - mon.. Err.. I mean 'orangutan'.</t>
  </si>
  <si>
    <t>0158</t>
  </si>
  <si>
    <t>Topic - luggage</t>
  </si>
  <si>
    <t>01F7</t>
  </si>
  <si>
    <t>Topic - pouch</t>
  </si>
  <si>
    <t>01F8</t>
  </si>
  <si>
    <t>Topic - tattoo</t>
  </si>
  <si>
    <t>01F9</t>
  </si>
  <si>
    <t>Topic - dice</t>
  </si>
  <si>
    <t>Icons</t>
  </si>
  <si>
    <t>Topics</t>
  </si>
  <si>
    <t>The Oogey Boogey Man</t>
  </si>
  <si>
    <t>UU Library</t>
  </si>
  <si>
    <t>Ill Work Has Been Afoot [m]</t>
  </si>
  <si>
    <t>Did You Get the Number of That Donkey Cart? [m]</t>
  </si>
  <si>
    <t>Donkey Under the Influence</t>
  </si>
  <si>
    <t>Get Hit on the Head in 5 Different Locations in a Single Play Session</t>
  </si>
  <si>
    <t>Hits</t>
  </si>
  <si>
    <t>Chucky</t>
  </si>
  <si>
    <t>A Twenty Percent Increase in Thief Quotas [m]</t>
  </si>
  <si>
    <t>Broken Drum Basement</t>
  </si>
  <si>
    <t>Your Mother Was a Hamster and Your Father Smells of Elderberries [m]</t>
  </si>
  <si>
    <t>Sunshine Sanctuary for Sick Dragons.xcf</t>
  </si>
  <si>
    <t>The Oogey Boogey Man.xcf</t>
  </si>
  <si>
    <t>Donkey Under the Influence.xcf</t>
  </si>
  <si>
    <t>Your Mother Was a Hamster and Your Father Smells of Elderberries.xcf</t>
  </si>
  <si>
    <t>Prepare to Meet Thy Doom.xcf</t>
  </si>
  <si>
    <t>L-Space Traveler.xcf</t>
  </si>
  <si>
    <t>Puppy Ventriloquist.xcf</t>
  </si>
  <si>
    <t>Outside the Hide Out of the Elucidated Brethren of the Sword</t>
  </si>
  <si>
    <t>Inside the Hide Out of the Elucidated Brethren of the Sword</t>
  </si>
  <si>
    <t>Spelunky.xcf</t>
  </si>
  <si>
    <t>Exploration\SAVE 1</t>
  </si>
  <si>
    <t>Exploration\SAVE 2</t>
  </si>
  <si>
    <t>Exploration\SAVE 3</t>
  </si>
  <si>
    <t>Exploration\SAVE 4</t>
  </si>
  <si>
    <t>Exploration\SAVE 5</t>
  </si>
  <si>
    <t>Exploration\SAVE 6</t>
  </si>
  <si>
    <t>Exploration\SAVE 7</t>
  </si>
  <si>
    <t>Exploration\SAVE 8</t>
  </si>
  <si>
    <t>Playthings of the Gods [m]</t>
  </si>
  <si>
    <t>UU Kitchen</t>
  </si>
  <si>
    <t>UU Courtyard</t>
  </si>
  <si>
    <t>Psychiatrickerist's Office</t>
  </si>
  <si>
    <t>Receptionist</t>
  </si>
  <si>
    <t>Milk Maid</t>
  </si>
  <si>
    <t>Troll</t>
  </si>
  <si>
    <t>Lady of Negotiable Affection</t>
  </si>
  <si>
    <t>Dungeon</t>
  </si>
  <si>
    <t>Torture Master</t>
  </si>
  <si>
    <t>Dwarven Smith</t>
  </si>
  <si>
    <t>Dwarf</t>
  </si>
  <si>
    <t>Livery Stables</t>
  </si>
  <si>
    <t>Sanctuary House</t>
  </si>
  <si>
    <t>Lady Ramkin</t>
  </si>
  <si>
    <t>Sanctuary Roost</t>
  </si>
  <si>
    <t>Nanny Ogg's Backyard</t>
  </si>
  <si>
    <t>Sheep</t>
  </si>
  <si>
    <t>Nanny Ogg</t>
  </si>
  <si>
    <t>Guard A</t>
  </si>
  <si>
    <t>Guard B</t>
  </si>
  <si>
    <t>Guard C</t>
  </si>
  <si>
    <t>Nanny Ogg's House</t>
  </si>
  <si>
    <t>Woods</t>
  </si>
  <si>
    <t>Barber</t>
  </si>
  <si>
    <t>Inn Courtyard</t>
  </si>
  <si>
    <t>Sailor</t>
  </si>
  <si>
    <t>Dog</t>
  </si>
  <si>
    <t>Barman</t>
  </si>
  <si>
    <t>Man</t>
  </si>
  <si>
    <t>Innkeeper</t>
  </si>
  <si>
    <t>Inn Room</t>
  </si>
  <si>
    <t>Boogey Man</t>
  </si>
  <si>
    <t>Mason</t>
  </si>
  <si>
    <t>Thief</t>
  </si>
  <si>
    <t>Monk</t>
  </si>
  <si>
    <t>Beggar</t>
  </si>
  <si>
    <t>Tall Palace Guard</t>
  </si>
  <si>
    <t>Short Palace Guard</t>
  </si>
  <si>
    <t>Peasant</t>
  </si>
  <si>
    <t>Witch</t>
  </si>
  <si>
    <t>Fool</t>
  </si>
  <si>
    <t>Patrician</t>
  </si>
  <si>
    <t>Lecturer in Recent Runes</t>
  </si>
  <si>
    <t>Dean</t>
  </si>
  <si>
    <t>Bursar</t>
  </si>
  <si>
    <t>Windle Poon</t>
  </si>
  <si>
    <t>Senior Wrangler</t>
  </si>
  <si>
    <t>Librarian</t>
  </si>
  <si>
    <t>Sleazy Guy</t>
  </si>
  <si>
    <t>Braggart</t>
  </si>
  <si>
    <t>Drunk A</t>
  </si>
  <si>
    <t>Drunk B</t>
  </si>
  <si>
    <t>Scared Guy</t>
  </si>
  <si>
    <t>Little Guy</t>
  </si>
  <si>
    <t>Hublander A</t>
  </si>
  <si>
    <t>Hublander B</t>
  </si>
  <si>
    <t>Elderwine Barrel</t>
  </si>
  <si>
    <t>Old Timers</t>
  </si>
  <si>
    <t>Dibbler</t>
  </si>
  <si>
    <t>Lovable Street Starfish</t>
  </si>
  <si>
    <t>Amazon Warrior</t>
  </si>
  <si>
    <t>Cook</t>
  </si>
  <si>
    <t>Apprentice Wizard</t>
  </si>
  <si>
    <t>Fish Monger</t>
  </si>
  <si>
    <t>Toyshop</t>
  </si>
  <si>
    <t>Toy Maker</t>
  </si>
  <si>
    <t>Barber Shop</t>
  </si>
  <si>
    <t>Dragon</t>
  </si>
  <si>
    <t>Dunnyking</t>
  </si>
  <si>
    <t>Custardking</t>
  </si>
  <si>
    <t>10</t>
  </si>
  <si>
    <t>0f</t>
  </si>
  <si>
    <t>f0</t>
  </si>
  <si>
    <t>0e</t>
  </si>
  <si>
    <t>0c</t>
  </si>
  <si>
    <t>0d</t>
  </si>
  <si>
    <t>2d</t>
  </si>
  <si>
    <t>2c</t>
  </si>
  <si>
    <t>2b</t>
  </si>
  <si>
    <t>2a</t>
  </si>
  <si>
    <t>0D</t>
  </si>
  <si>
    <t>1D</t>
  </si>
  <si>
    <t>0b</t>
  </si>
  <si>
    <t>0A</t>
  </si>
  <si>
    <t>0C</t>
  </si>
  <si>
    <t>09</t>
  </si>
  <si>
    <t>08</t>
  </si>
  <si>
    <t>0E</t>
  </si>
  <si>
    <t>0B</t>
  </si>
  <si>
    <t>13</t>
  </si>
  <si>
    <t>06</t>
  </si>
  <si>
    <t>Dunnyman</t>
  </si>
  <si>
    <t>Custardman</t>
  </si>
  <si>
    <t>0F</t>
  </si>
  <si>
    <t>Palace Gates</t>
  </si>
  <si>
    <t>Palace Throne Room</t>
  </si>
  <si>
    <t>Palace Bathroom</t>
  </si>
  <si>
    <t>Drunk</t>
  </si>
  <si>
    <t>26</t>
  </si>
  <si>
    <t>Broken Drum Door</t>
  </si>
  <si>
    <t>Bouncer</t>
  </si>
  <si>
    <t>21</t>
  </si>
  <si>
    <t>Crowd</t>
  </si>
  <si>
    <t>16</t>
  </si>
  <si>
    <t>Strange Man</t>
  </si>
  <si>
    <t>Gorge</t>
  </si>
  <si>
    <t>Drinks\Save 2</t>
  </si>
  <si>
    <t>Drinks\Save 1</t>
  </si>
  <si>
    <t>Drinks\Save 3</t>
  </si>
  <si>
    <t>Boogeyman</t>
  </si>
  <si>
    <t>11</t>
  </si>
  <si>
    <t>Mouse</t>
  </si>
  <si>
    <t>Monkey.xcf</t>
  </si>
  <si>
    <t>Wake up the magical luggage</t>
  </si>
  <si>
    <t>Learn how to pickpocket</t>
  </si>
  <si>
    <t>Start a fight</t>
  </si>
  <si>
    <t>Learn the secret handshake</t>
  </si>
  <si>
    <t>Capture the parrot</t>
  </si>
  <si>
    <t>Get some camel-flage</t>
  </si>
  <si>
    <t>Reveal the hidden creature in the dungeon</t>
  </si>
  <si>
    <t>Stop the talking dog from talking</t>
  </si>
  <si>
    <t>Learn the number of that donkey cart!</t>
  </si>
  <si>
    <t>Get stuck in a circular conversation</t>
  </si>
  <si>
    <t>Take an impstamatic picture</t>
  </si>
  <si>
    <t>Explore the realm of the gods for the first time</t>
  </si>
  <si>
    <t>Get a tattoo</t>
  </si>
  <si>
    <t>Get a moustache</t>
  </si>
  <si>
    <t>Get a sword that goes “ting”?</t>
  </si>
  <si>
    <t>Get a magical talisman</t>
  </si>
  <si>
    <t>Learn a spell</t>
  </si>
  <si>
    <t>Collect all of the hero items</t>
  </si>
  <si>
    <t>Ready yourself for the final confrontation</t>
  </si>
  <si>
    <t>Travel through L-space for the first time</t>
  </si>
  <si>
    <t>Leave the city gates for the first time</t>
  </si>
  <si>
    <t>Explore the shades for the first time</t>
  </si>
  <si>
    <t>Explore the mines for the first time</t>
  </si>
  <si>
    <t>Meet Death for the first time</t>
  </si>
  <si>
    <t>Learn about the Librarian</t>
  </si>
  <si>
    <t>Receive airmail from the Bursar</t>
  </si>
  <si>
    <t>Retrieve a book for the Arch Chancellor</t>
  </si>
  <si>
    <t>Explore the streets of Ankh-Morpork for the first time</t>
  </si>
  <si>
    <t>Learn about the Patrician</t>
  </si>
  <si>
    <t>Learn about the Thieve’s Guild</t>
  </si>
  <si>
    <t xml:space="preserve">Drink a glass of Zinemoth’s Lacontile Splenetic Emollient </t>
  </si>
  <si>
    <t>Bring a staff of Tumultuous Thermaturgy to the Arch Chancellor</t>
  </si>
  <si>
    <t>Bring a spiral of Neverfailing Induction to the Arch Chancellor</t>
  </si>
  <si>
    <t>Bring a sample of breath from the subject in question to the Arch Chancellor</t>
  </si>
  <si>
    <t>Bring a miniature creature of excitable chitters to the Arch Chancellor</t>
  </si>
  <si>
    <t>Bring a container made of the strongest ferrous metal to the Arch Chancellor</t>
  </si>
  <si>
    <t>Drink a glass of Counterwise Wine</t>
  </si>
  <si>
    <t>Help the beggar improve business</t>
  </si>
  <si>
    <t>Ask Big Sal for the special</t>
  </si>
  <si>
    <t>Retrieve the Summoning of Dragons book</t>
  </si>
  <si>
    <t>Give the Dragon all the golden trinkets</t>
  </si>
  <si>
    <t>Give the Supreme Grand Master’s gold to the Dragon</t>
  </si>
  <si>
    <t>Give Brother Broom’s gold to the Dragon</t>
  </si>
  <si>
    <t>Give Brother Fingers’ gold to the Dragon</t>
  </si>
  <si>
    <t>Give Brother Brick-wit’s gold to the Dragon</t>
  </si>
  <si>
    <t>Give Brother Watchtower’s gold to the Dragon</t>
  </si>
  <si>
    <t>Give Brother Doorkeeper’s gold to the Dragon</t>
  </si>
  <si>
    <t>Drink a glass of Klatchian Cactus Juice</t>
  </si>
  <si>
    <t>Drink Some Elderberry Wine</t>
  </si>
  <si>
    <t>Find the Cave of Offler</t>
  </si>
  <si>
    <t>Keep annoying Rincewind until he takes the cursor away</t>
  </si>
  <si>
    <t>Explore A’Tuin’s back for the first time</t>
  </si>
  <si>
    <t>Explore Lady Ramkin’s dragon sanctuary for the first time</t>
  </si>
  <si>
    <t>Construct Recoglimento’s never failing Dragon’s Lair revealer</t>
  </si>
  <si>
    <t>Meet all Four Horsemen of the Apocalypse</t>
  </si>
  <si>
    <t>Help fix the Boogey Man problem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</si>
</sst>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ss;@"/>
  </numFmts>
  <fonts count="5"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1" fillId="0" borderId="0" xfId="0" applyFont="1" applyAlignment="1">
      <alignment horizontal="left" vertical="center"/>
    </xf>
    <xf numFmtId="164" fontId="1" fillId="0" borderId="0" xfId="0" applyNumberFormat="1" applyFont="1"/>
    <xf numFmtId="164" fontId="0" fillId="0" borderId="0" xfId="0" applyNumberFormat="1"/>
    <xf numFmtId="0" fontId="1" fillId="0" borderId="0" xfId="0" applyFont="1" applyAlignment="1">
      <alignment horizontal="right" vertical="center"/>
    </xf>
    <xf numFmtId="0" fontId="0" fillId="0" borderId="0" xfId="0" applyFont="1" applyAlignment="1">
      <alignment horizontal="right" vertical="center"/>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 fillId="0" borderId="0" xfId="0" applyFont="1" applyAlignment="1">
      <alignment vertical="top" wrapText="1"/>
    </xf>
    <xf numFmtId="11" fontId="0" fillId="0" borderId="0" xfId="0" applyNumberFormat="1"/>
    <xf numFmtId="21" fontId="0" fillId="0" borderId="0" xfId="0" applyNumberFormat="1"/>
    <xf numFmtId="0" fontId="0" fillId="0" borderId="0" xfId="0" applyFill="1"/>
    <xf numFmtId="49" fontId="0" fillId="0" borderId="0" xfId="0" applyNumberFormat="1"/>
    <xf numFmtId="164" fontId="0" fillId="0" borderId="0" xfId="0" applyNumberFormat="1" applyFill="1"/>
    <xf numFmtId="0" fontId="0" fillId="2" borderId="0" xfId="0" applyFill="1"/>
    <xf numFmtId="49" fontId="1" fillId="0" borderId="0" xfId="0" applyNumberFormat="1" applyFont="1" applyAlignment="1">
      <alignment vertical="top"/>
    </xf>
    <xf numFmtId="49" fontId="0" fillId="0" borderId="0" xfId="0" applyNumberFormat="1" applyAlignment="1">
      <alignment vertical="top"/>
    </xf>
    <xf numFmtId="0" fontId="0" fillId="0" borderId="0" xfId="0" applyAlignment="1">
      <alignment vertical="center"/>
    </xf>
    <xf numFmtId="0" fontId="1" fillId="0" borderId="0" xfId="0" applyFont="1" applyFill="1"/>
    <xf numFmtId="0" fontId="0" fillId="0" borderId="0" xfId="0" applyAlignment="1">
      <alignment vertical="center"/>
    </xf>
    <xf numFmtId="0" fontId="0" fillId="0" borderId="0" xfId="0" applyAlignment="1">
      <alignment vertical="center"/>
    </xf>
    <xf numFmtId="0" fontId="0" fillId="0" borderId="0" xfId="0"/>
    <xf numFmtId="0" fontId="0" fillId="0" borderId="0" xfId="0" applyAlignment="1">
      <alignment vertical="top"/>
    </xf>
    <xf numFmtId="0" fontId="0" fillId="0" borderId="0" xfId="0" applyAlignment="1">
      <alignment vertical="top" wrapText="1"/>
    </xf>
    <xf numFmtId="49" fontId="0" fillId="0" borderId="0" xfId="0" applyNumberFormat="1"/>
    <xf numFmtId="49" fontId="1" fillId="0" borderId="0" xfId="0" applyNumberFormat="1" applyFont="1" applyAlignment="1">
      <alignment vertical="top"/>
    </xf>
    <xf numFmtId="49" fontId="0" fillId="0" borderId="0" xfId="0" applyNumberFormat="1" applyAlignment="1">
      <alignment vertical="top"/>
    </xf>
    <xf numFmtId="0" fontId="0" fillId="0" borderId="0" xfId="0" applyAlignment="1">
      <alignment vertical="center"/>
    </xf>
    <xf numFmtId="49" fontId="0" fillId="0" borderId="0" xfId="0" quotePrefix="1" applyNumberFormat="1" applyAlignment="1">
      <alignment vertical="top"/>
    </xf>
    <xf numFmtId="0" fontId="0" fillId="3" borderId="0" xfId="0" applyFill="1"/>
    <xf numFmtId="0" fontId="0" fillId="4" borderId="0" xfId="0" applyFill="1"/>
    <xf numFmtId="0" fontId="4" fillId="4" borderId="0" xfId="0" applyFont="1" applyFill="1"/>
  </cellXfs>
  <cellStyles count="1">
    <cellStyle name="Normal" xfId="0" builtinId="0"/>
  </cellStyles>
  <dxfs count="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7"/>
  <sheetViews>
    <sheetView tabSelected="1" topLeftCell="E39" zoomScale="85" zoomScaleNormal="85" workbookViewId="0">
      <selection activeCell="G65" sqref="G65"/>
    </sheetView>
  </sheetViews>
  <sheetFormatPr defaultRowHeight="15" x14ac:dyDescent="0.25"/>
  <cols>
    <col min="1" max="1" width="9.85546875" style="23" customWidth="1"/>
    <col min="2" max="2" width="9.85546875" bestFit="1" customWidth="1"/>
    <col min="3" max="3" width="9" bestFit="1" customWidth="1"/>
    <col min="4" max="4" width="61.28515625" style="13" customWidth="1"/>
    <col min="5" max="5" width="11.42578125" style="13" customWidth="1"/>
    <col min="6" max="6" width="8.42578125" style="13" customWidth="1"/>
    <col min="7" max="7" width="73.42578125" style="13" customWidth="1"/>
    <col min="8" max="8" width="11.5703125" style="4" customWidth="1"/>
    <col min="9" max="10" width="59.140625" customWidth="1"/>
    <col min="11" max="11" width="20.42578125" style="23" bestFit="1" customWidth="1"/>
    <col min="12" max="12" width="59.140625" customWidth="1"/>
    <col min="13" max="13" width="9.140625" customWidth="1"/>
  </cols>
  <sheetData>
    <row r="1" spans="1:12" x14ac:dyDescent="0.25">
      <c r="A1" s="23" t="s">
        <v>844</v>
      </c>
      <c r="B1" s="2" t="s">
        <v>1</v>
      </c>
      <c r="C1" s="2" t="s">
        <v>182</v>
      </c>
      <c r="D1" s="20" t="s">
        <v>2</v>
      </c>
      <c r="E1" s="20" t="s">
        <v>164</v>
      </c>
      <c r="F1" s="20" t="s">
        <v>4</v>
      </c>
      <c r="G1" s="20" t="s">
        <v>3</v>
      </c>
      <c r="H1" s="3" t="s">
        <v>25</v>
      </c>
      <c r="I1" s="1" t="s">
        <v>46</v>
      </c>
      <c r="J1" s="1" t="s">
        <v>900</v>
      </c>
      <c r="K1" s="1" t="s">
        <v>898</v>
      </c>
      <c r="L1" s="1" t="s">
        <v>266</v>
      </c>
    </row>
    <row r="2" spans="1:12" x14ac:dyDescent="0.25">
      <c r="A2" s="23">
        <v>1</v>
      </c>
      <c r="B2" s="2" t="s">
        <v>74</v>
      </c>
      <c r="C2" s="2" t="s">
        <v>179</v>
      </c>
      <c r="D2" s="13" t="s">
        <v>254</v>
      </c>
      <c r="E2" s="13" t="s">
        <v>166</v>
      </c>
      <c r="F2" s="13">
        <f>VLOOKUP(E2,Stats!$E$1:$F$10,2,FALSE)</f>
        <v>5</v>
      </c>
      <c r="G2" s="13" t="s">
        <v>1130</v>
      </c>
      <c r="H2" s="4">
        <v>1.0231481481481482E-2</v>
      </c>
      <c r="J2" t="s">
        <v>185</v>
      </c>
      <c r="K2" s="1" t="s">
        <v>899</v>
      </c>
      <c r="L2" s="32" t="s">
        <v>267</v>
      </c>
    </row>
    <row r="3" spans="1:12" x14ac:dyDescent="0.25">
      <c r="A3" s="23">
        <v>2</v>
      </c>
      <c r="B3" s="2" t="s">
        <v>74</v>
      </c>
      <c r="C3" s="2" t="s">
        <v>350</v>
      </c>
      <c r="D3" s="13" t="s">
        <v>777</v>
      </c>
      <c r="E3" s="13" t="s">
        <v>165</v>
      </c>
      <c r="F3" s="13">
        <f>VLOOKUP(E3,Stats!$E$1:$F$10,2,FALSE)</f>
        <v>2</v>
      </c>
      <c r="G3" s="13" t="s">
        <v>1154</v>
      </c>
      <c r="I3" t="s">
        <v>366</v>
      </c>
      <c r="K3" s="1" t="s">
        <v>899</v>
      </c>
      <c r="L3" s="32" t="s">
        <v>1129</v>
      </c>
    </row>
    <row r="4" spans="1:12" x14ac:dyDescent="0.25">
      <c r="A4" s="23">
        <v>3</v>
      </c>
      <c r="B4" s="2" t="s">
        <v>74</v>
      </c>
      <c r="C4" s="2" t="s">
        <v>350</v>
      </c>
      <c r="D4" s="13" t="s">
        <v>778</v>
      </c>
      <c r="E4" s="13" t="s">
        <v>165</v>
      </c>
      <c r="F4" s="13">
        <f>VLOOKUP(E4,Stats!$E$1:$F$10,2,FALSE)</f>
        <v>2</v>
      </c>
      <c r="G4" s="13" t="s">
        <v>1155</v>
      </c>
      <c r="H4" s="4">
        <v>1.8576388888888889E-2</v>
      </c>
      <c r="I4" t="s">
        <v>27</v>
      </c>
      <c r="K4" s="1" t="s">
        <v>899</v>
      </c>
      <c r="L4" s="32" t="s">
        <v>860</v>
      </c>
    </row>
    <row r="5" spans="1:12" x14ac:dyDescent="0.25">
      <c r="A5" s="23">
        <v>4</v>
      </c>
      <c r="B5" s="2" t="s">
        <v>74</v>
      </c>
      <c r="C5" s="2" t="s">
        <v>179</v>
      </c>
      <c r="D5" s="13" t="s">
        <v>255</v>
      </c>
      <c r="E5" s="13" t="s">
        <v>167</v>
      </c>
      <c r="F5" s="13">
        <f>VLOOKUP(E5,Stats!$E$1:$F$10,2,FALSE)</f>
        <v>5</v>
      </c>
      <c r="G5" s="13" t="s">
        <v>1156</v>
      </c>
      <c r="H5" s="4">
        <v>1.4930555555555556E-2</v>
      </c>
      <c r="J5" t="s">
        <v>184</v>
      </c>
      <c r="K5" s="1" t="s">
        <v>901</v>
      </c>
      <c r="L5" s="32" t="s">
        <v>268</v>
      </c>
    </row>
    <row r="6" spans="1:12" x14ac:dyDescent="0.25">
      <c r="A6" s="23">
        <v>5</v>
      </c>
      <c r="B6" s="2" t="s">
        <v>74</v>
      </c>
      <c r="C6" s="2" t="s">
        <v>180</v>
      </c>
      <c r="D6" s="13" t="s">
        <v>26</v>
      </c>
      <c r="E6" s="13" t="s">
        <v>166</v>
      </c>
      <c r="F6" s="13">
        <f>VLOOKUP(E6,Stats!$E$1:$F$10,2,FALSE)</f>
        <v>5</v>
      </c>
      <c r="G6" s="13" t="s">
        <v>1157</v>
      </c>
      <c r="H6" s="4">
        <v>3.1597222222222221E-2</v>
      </c>
      <c r="I6" t="s">
        <v>187</v>
      </c>
      <c r="K6" s="1" t="s">
        <v>1008</v>
      </c>
      <c r="L6" s="32" t="s">
        <v>269</v>
      </c>
    </row>
    <row r="7" spans="1:12" x14ac:dyDescent="0.25">
      <c r="A7" s="23">
        <v>6</v>
      </c>
      <c r="B7" s="2" t="s">
        <v>74</v>
      </c>
      <c r="C7" s="2" t="s">
        <v>179</v>
      </c>
      <c r="D7" s="13" t="s">
        <v>463</v>
      </c>
      <c r="E7" s="13" t="s">
        <v>235</v>
      </c>
      <c r="F7" s="13">
        <f>VLOOKUP(E7,Stats!$E$1:$F$10,2,FALSE)</f>
        <v>3</v>
      </c>
      <c r="G7" s="13" t="s">
        <v>1131</v>
      </c>
      <c r="H7" s="4">
        <v>4.1574074074074076E-2</v>
      </c>
      <c r="I7" t="s">
        <v>31</v>
      </c>
      <c r="K7" s="1" t="s">
        <v>902</v>
      </c>
      <c r="L7" s="32" t="s">
        <v>321</v>
      </c>
    </row>
    <row r="8" spans="1:12" x14ac:dyDescent="0.25">
      <c r="A8" s="23">
        <v>7</v>
      </c>
      <c r="B8" s="2" t="s">
        <v>74</v>
      </c>
      <c r="C8" s="2" t="s">
        <v>350</v>
      </c>
      <c r="D8" s="13" t="s">
        <v>779</v>
      </c>
      <c r="E8" s="13" t="s">
        <v>235</v>
      </c>
      <c r="F8" s="13">
        <f>VLOOKUP(E8,Stats!$E$1:$F$10,2,FALSE)</f>
        <v>3</v>
      </c>
      <c r="G8" s="13" t="s">
        <v>1158</v>
      </c>
      <c r="H8" s="12">
        <v>6.6435185185185194E-2</v>
      </c>
      <c r="I8" s="12" t="s">
        <v>329</v>
      </c>
      <c r="K8" s="1" t="s">
        <v>903</v>
      </c>
      <c r="L8" s="32" t="s">
        <v>378</v>
      </c>
    </row>
    <row r="9" spans="1:12" x14ac:dyDescent="0.25">
      <c r="A9" s="23">
        <v>8</v>
      </c>
      <c r="B9" s="2" t="s">
        <v>74</v>
      </c>
      <c r="C9" s="2" t="s">
        <v>350</v>
      </c>
      <c r="D9" s="13" t="s">
        <v>995</v>
      </c>
      <c r="E9" s="13" t="s">
        <v>165</v>
      </c>
      <c r="F9" s="13">
        <f>VLOOKUP(E9,Stats!$E$1:$F$10,2,FALSE)</f>
        <v>2</v>
      </c>
      <c r="G9" s="13" t="s">
        <v>1159</v>
      </c>
      <c r="H9" s="12">
        <v>6.6435185185185194E-2</v>
      </c>
      <c r="I9" s="12" t="s">
        <v>331</v>
      </c>
      <c r="K9" s="1" t="s">
        <v>903</v>
      </c>
      <c r="L9" s="32" t="s">
        <v>379</v>
      </c>
    </row>
    <row r="10" spans="1:12" x14ac:dyDescent="0.25">
      <c r="A10" s="23">
        <v>9</v>
      </c>
      <c r="B10" s="2" t="s">
        <v>74</v>
      </c>
      <c r="C10" s="2" t="s">
        <v>180</v>
      </c>
      <c r="D10" s="13" t="s">
        <v>30</v>
      </c>
      <c r="E10" s="13" t="s">
        <v>165</v>
      </c>
      <c r="F10" s="13">
        <f>VLOOKUP(E10,Stats!$E$1:$F$10,2,FALSE)</f>
        <v>2</v>
      </c>
      <c r="G10" s="13" t="s">
        <v>1153</v>
      </c>
      <c r="H10" s="4">
        <v>7.9340277777777787E-2</v>
      </c>
      <c r="I10" t="s">
        <v>32</v>
      </c>
      <c r="K10" s="1" t="s">
        <v>904</v>
      </c>
      <c r="L10" s="32" t="s">
        <v>315</v>
      </c>
    </row>
    <row r="11" spans="1:12" x14ac:dyDescent="0.25">
      <c r="A11" s="23">
        <v>10</v>
      </c>
      <c r="B11" s="2" t="s">
        <v>74</v>
      </c>
      <c r="C11" s="2" t="s">
        <v>180</v>
      </c>
      <c r="D11" s="13" t="s">
        <v>248</v>
      </c>
      <c r="E11" s="13" t="s">
        <v>235</v>
      </c>
      <c r="F11" s="13">
        <f>VLOOKUP(E11,Stats!$E$1:$F$10,2,FALSE)</f>
        <v>3</v>
      </c>
      <c r="G11" s="13" t="s">
        <v>1160</v>
      </c>
      <c r="H11" s="4">
        <v>9.7893518518518519E-2</v>
      </c>
      <c r="I11" t="s">
        <v>34</v>
      </c>
      <c r="K11" s="1" t="s">
        <v>1124</v>
      </c>
      <c r="L11" s="32" t="s">
        <v>320</v>
      </c>
    </row>
    <row r="12" spans="1:12" x14ac:dyDescent="0.25">
      <c r="A12" s="23">
        <v>11</v>
      </c>
      <c r="B12" s="2" t="s">
        <v>74</v>
      </c>
      <c r="C12" s="2" t="s">
        <v>179</v>
      </c>
      <c r="D12" s="13" t="s">
        <v>192</v>
      </c>
      <c r="E12" s="13" t="s">
        <v>166</v>
      </c>
      <c r="F12" s="13">
        <f>VLOOKUP(E12,Stats!$E$1:$F$10,2,FALSE)</f>
        <v>5</v>
      </c>
      <c r="G12" s="13" t="s">
        <v>1161</v>
      </c>
      <c r="H12" s="4">
        <v>2.8645833333333332E-2</v>
      </c>
      <c r="J12" t="s">
        <v>188</v>
      </c>
      <c r="K12" s="1" t="s">
        <v>905</v>
      </c>
      <c r="L12" s="32" t="s">
        <v>319</v>
      </c>
    </row>
    <row r="13" spans="1:12" x14ac:dyDescent="0.25">
      <c r="A13" s="23">
        <v>12</v>
      </c>
      <c r="B13" s="2" t="s">
        <v>74</v>
      </c>
      <c r="C13" s="2" t="s">
        <v>179</v>
      </c>
      <c r="D13" s="13" t="s">
        <v>230</v>
      </c>
      <c r="E13" s="13" t="s">
        <v>167</v>
      </c>
      <c r="F13" s="13">
        <f>VLOOKUP(E13,Stats!$E$1:$F$10,2,FALSE)</f>
        <v>5</v>
      </c>
      <c r="G13" s="13" t="s">
        <v>1162</v>
      </c>
      <c r="H13" s="4">
        <v>6.2847222222222221E-2</v>
      </c>
      <c r="J13" t="s">
        <v>189</v>
      </c>
      <c r="K13" s="1" t="s">
        <v>905</v>
      </c>
      <c r="L13" s="33" t="s">
        <v>316</v>
      </c>
    </row>
    <row r="14" spans="1:12" x14ac:dyDescent="0.25">
      <c r="A14" s="23">
        <v>13</v>
      </c>
      <c r="B14" s="2" t="s">
        <v>74</v>
      </c>
      <c r="C14" s="2" t="s">
        <v>179</v>
      </c>
      <c r="D14" s="13" t="s">
        <v>194</v>
      </c>
      <c r="E14" s="13" t="s">
        <v>167</v>
      </c>
      <c r="F14" s="13">
        <f>VLOOKUP(E14,Stats!$E$1:$F$10,2,FALSE)</f>
        <v>5</v>
      </c>
      <c r="G14" s="13" t="s">
        <v>1163</v>
      </c>
      <c r="H14" s="4">
        <v>8.1076388888888892E-2</v>
      </c>
      <c r="J14" t="s">
        <v>191</v>
      </c>
      <c r="K14" s="1" t="s">
        <v>905</v>
      </c>
      <c r="L14" s="32" t="s">
        <v>317</v>
      </c>
    </row>
    <row r="15" spans="1:12" x14ac:dyDescent="0.25">
      <c r="A15" s="23">
        <v>14</v>
      </c>
      <c r="B15" s="2" t="s">
        <v>74</v>
      </c>
      <c r="C15" s="2" t="s">
        <v>179</v>
      </c>
      <c r="D15" s="13" t="s">
        <v>193</v>
      </c>
      <c r="E15" s="13" t="s">
        <v>168</v>
      </c>
      <c r="F15" s="13">
        <f>VLOOKUP(E15,Stats!$E$1:$F$10,2,FALSE)</f>
        <v>10</v>
      </c>
      <c r="G15" s="13" t="s">
        <v>1164</v>
      </c>
      <c r="H15" s="4">
        <v>8.6597222222222214E-2</v>
      </c>
      <c r="J15" t="s">
        <v>190</v>
      </c>
      <c r="K15" s="1" t="s">
        <v>905</v>
      </c>
      <c r="L15" s="33" t="s">
        <v>318</v>
      </c>
    </row>
    <row r="16" spans="1:12" x14ac:dyDescent="0.25">
      <c r="A16" s="23">
        <v>15</v>
      </c>
      <c r="B16" s="2" t="s">
        <v>74</v>
      </c>
      <c r="C16" s="2" t="s">
        <v>179</v>
      </c>
      <c r="D16" s="13" t="s">
        <v>464</v>
      </c>
      <c r="E16" s="13" t="s">
        <v>168</v>
      </c>
      <c r="F16" s="13">
        <f>VLOOKUP(E16,Stats!$E$1:$F$10,2,FALSE)</f>
        <v>10</v>
      </c>
      <c r="G16" s="13" t="s">
        <v>1165</v>
      </c>
      <c r="H16" s="4">
        <v>0.10390046296296296</v>
      </c>
      <c r="J16" t="s">
        <v>186</v>
      </c>
      <c r="K16" s="1" t="s">
        <v>905</v>
      </c>
      <c r="L16" s="32" t="s">
        <v>323</v>
      </c>
    </row>
    <row r="17" spans="1:12" x14ac:dyDescent="0.25">
      <c r="A17" s="23">
        <v>16</v>
      </c>
      <c r="B17" s="2" t="s">
        <v>74</v>
      </c>
      <c r="C17" s="2" t="s">
        <v>179</v>
      </c>
      <c r="D17" s="13" t="s">
        <v>256</v>
      </c>
      <c r="E17" s="13" t="s">
        <v>168</v>
      </c>
      <c r="F17" s="13">
        <f>VLOOKUP(E17,Stats!$E$1:$F$10,2,FALSE)</f>
        <v>10</v>
      </c>
      <c r="G17" s="13" t="s">
        <v>1183</v>
      </c>
      <c r="H17" s="4">
        <v>0.11099537037037037</v>
      </c>
      <c r="K17" s="1" t="s">
        <v>905</v>
      </c>
      <c r="L17" s="32" t="s">
        <v>270</v>
      </c>
    </row>
    <row r="18" spans="1:12" x14ac:dyDescent="0.25">
      <c r="A18" s="23">
        <v>17</v>
      </c>
      <c r="B18" s="2" t="s">
        <v>74</v>
      </c>
      <c r="C18" s="2" t="s">
        <v>179</v>
      </c>
      <c r="D18" s="13" t="s">
        <v>465</v>
      </c>
      <c r="E18" s="13" t="s">
        <v>169</v>
      </c>
      <c r="F18" s="13">
        <f>VLOOKUP(E18,Stats!$E$1:$F$10,2,FALSE)</f>
        <v>10</v>
      </c>
      <c r="G18" s="13" t="s">
        <v>5</v>
      </c>
      <c r="H18" s="4">
        <v>0.11527777777777777</v>
      </c>
      <c r="K18" s="1" t="s">
        <v>906</v>
      </c>
      <c r="L18" s="32" t="s">
        <v>873</v>
      </c>
    </row>
    <row r="19" spans="1:12" x14ac:dyDescent="0.25">
      <c r="A19" s="23">
        <v>18</v>
      </c>
      <c r="B19" s="2" t="s">
        <v>73</v>
      </c>
      <c r="C19" s="2" t="s">
        <v>180</v>
      </c>
      <c r="D19" s="13" t="s">
        <v>257</v>
      </c>
      <c r="E19" s="13" t="s">
        <v>166</v>
      </c>
      <c r="F19" s="13">
        <f>VLOOKUP(E19,Stats!$E$1:$F$10,2,FALSE)</f>
        <v>5</v>
      </c>
      <c r="G19" s="13" t="s">
        <v>1149</v>
      </c>
      <c r="H19" s="4">
        <v>0.12445601851851852</v>
      </c>
      <c r="J19" t="s">
        <v>195</v>
      </c>
      <c r="K19" s="1" t="s">
        <v>1009</v>
      </c>
      <c r="L19" s="32" t="s">
        <v>1003</v>
      </c>
    </row>
    <row r="20" spans="1:12" x14ac:dyDescent="0.25">
      <c r="A20" s="23">
        <v>19</v>
      </c>
      <c r="B20" s="2" t="s">
        <v>73</v>
      </c>
      <c r="C20" s="2" t="s">
        <v>350</v>
      </c>
      <c r="D20" s="13" t="s">
        <v>780</v>
      </c>
      <c r="E20" s="13" t="s">
        <v>235</v>
      </c>
      <c r="F20" s="13">
        <f>VLOOKUP(E20,Stats!$E$1:$F$10,2,FALSE)</f>
        <v>3</v>
      </c>
      <c r="G20" s="13" t="s">
        <v>1184</v>
      </c>
      <c r="H20" s="4">
        <v>0.12693287037037038</v>
      </c>
      <c r="I20" t="s">
        <v>326</v>
      </c>
      <c r="K20" s="1" t="s">
        <v>907</v>
      </c>
      <c r="L20" s="32" t="s">
        <v>380</v>
      </c>
    </row>
    <row r="21" spans="1:12" x14ac:dyDescent="0.25">
      <c r="A21" s="23">
        <v>20</v>
      </c>
      <c r="B21" s="2" t="s">
        <v>73</v>
      </c>
      <c r="C21" s="2" t="s">
        <v>180</v>
      </c>
      <c r="D21" s="13" t="s">
        <v>172</v>
      </c>
      <c r="E21" s="13" t="s">
        <v>235</v>
      </c>
      <c r="F21" s="13">
        <f>VLOOKUP(E21,Stats!$E$1:$F$10,2,FALSE)</f>
        <v>3</v>
      </c>
      <c r="G21" s="13" t="s">
        <v>1166</v>
      </c>
      <c r="H21" s="4">
        <v>0.14241898148148149</v>
      </c>
      <c r="I21" t="s">
        <v>34</v>
      </c>
      <c r="K21" s="1" t="s">
        <v>1124</v>
      </c>
      <c r="L21" s="32" t="s">
        <v>397</v>
      </c>
    </row>
    <row r="22" spans="1:12" x14ac:dyDescent="0.25">
      <c r="A22" s="23">
        <v>21</v>
      </c>
      <c r="B22" s="2" t="s">
        <v>73</v>
      </c>
      <c r="C22" s="2" t="s">
        <v>179</v>
      </c>
      <c r="D22" s="13" t="s">
        <v>461</v>
      </c>
      <c r="E22" s="13" t="s">
        <v>235</v>
      </c>
      <c r="F22" s="13">
        <f>VLOOKUP(E22,Stats!$E$1:$F$10,2,FALSE)</f>
        <v>3</v>
      </c>
      <c r="G22" s="13" t="s">
        <v>1132</v>
      </c>
      <c r="H22" s="4">
        <v>0.13840277777777779</v>
      </c>
      <c r="I22" t="s">
        <v>34</v>
      </c>
      <c r="K22" s="1" t="s">
        <v>908</v>
      </c>
      <c r="L22" s="32" t="s">
        <v>381</v>
      </c>
    </row>
    <row r="23" spans="1:12" x14ac:dyDescent="0.25">
      <c r="A23" s="23">
        <v>22</v>
      </c>
      <c r="B23" s="2" t="s">
        <v>73</v>
      </c>
      <c r="C23" s="2" t="s">
        <v>179</v>
      </c>
      <c r="D23" s="13" t="s">
        <v>249</v>
      </c>
      <c r="E23" s="13" t="s">
        <v>167</v>
      </c>
      <c r="F23" s="13">
        <f>VLOOKUP(E23,Stats!$E$1:$F$10,2,FALSE)</f>
        <v>5</v>
      </c>
      <c r="G23" s="13" t="s">
        <v>223</v>
      </c>
      <c r="H23" s="4">
        <v>0.14829861111111112</v>
      </c>
      <c r="J23" t="s">
        <v>196</v>
      </c>
      <c r="K23" s="1" t="s">
        <v>909</v>
      </c>
      <c r="L23" s="32" t="s">
        <v>322</v>
      </c>
    </row>
    <row r="24" spans="1:12" x14ac:dyDescent="0.25">
      <c r="A24" s="23">
        <v>23</v>
      </c>
      <c r="B24" s="2" t="s">
        <v>73</v>
      </c>
      <c r="C24" s="2" t="s">
        <v>179</v>
      </c>
      <c r="D24" s="13" t="s">
        <v>466</v>
      </c>
      <c r="E24" s="13" t="s">
        <v>235</v>
      </c>
      <c r="F24" s="13">
        <f>VLOOKUP(E24,Stats!$E$1:$F$10,2,FALSE)</f>
        <v>3</v>
      </c>
      <c r="G24" s="13" t="s">
        <v>24</v>
      </c>
      <c r="H24" s="4">
        <v>0.1567476851851852</v>
      </c>
      <c r="K24" s="1" t="s">
        <v>910</v>
      </c>
      <c r="L24" s="32" t="s">
        <v>382</v>
      </c>
    </row>
    <row r="25" spans="1:12" x14ac:dyDescent="0.25">
      <c r="A25" s="23">
        <v>24</v>
      </c>
      <c r="B25" s="2" t="s">
        <v>73</v>
      </c>
      <c r="C25" s="2" t="s">
        <v>350</v>
      </c>
      <c r="D25" s="13" t="s">
        <v>989</v>
      </c>
      <c r="E25" s="13" t="s">
        <v>165</v>
      </c>
      <c r="F25" s="13">
        <f>VLOOKUP(E25,Stats!$E$1:$F$10,2,FALSE)</f>
        <v>2</v>
      </c>
      <c r="G25" s="15" t="s">
        <v>1167</v>
      </c>
      <c r="H25" s="23"/>
      <c r="I25" t="s">
        <v>155</v>
      </c>
      <c r="K25" s="1" t="s">
        <v>911</v>
      </c>
      <c r="L25" s="32" t="s">
        <v>861</v>
      </c>
    </row>
    <row r="26" spans="1:12" x14ac:dyDescent="0.25">
      <c r="A26" s="23">
        <v>25</v>
      </c>
      <c r="B26" s="2" t="s">
        <v>73</v>
      </c>
      <c r="C26" s="2" t="s">
        <v>180</v>
      </c>
      <c r="D26" s="13" t="s">
        <v>35</v>
      </c>
      <c r="E26" s="13" t="s">
        <v>166</v>
      </c>
      <c r="F26" s="13">
        <f>VLOOKUP(E26,Stats!$E$1:$F$10,2,FALSE)</f>
        <v>5</v>
      </c>
      <c r="G26" s="13" t="s">
        <v>1150</v>
      </c>
      <c r="H26" s="4">
        <v>0.17395833333333333</v>
      </c>
      <c r="J26" t="s">
        <v>197</v>
      </c>
      <c r="K26" s="1" t="s">
        <v>1010</v>
      </c>
      <c r="L26" s="32" t="s">
        <v>383</v>
      </c>
    </row>
    <row r="27" spans="1:12" x14ac:dyDescent="0.25">
      <c r="A27" s="23">
        <v>26</v>
      </c>
      <c r="B27" s="2" t="s">
        <v>73</v>
      </c>
      <c r="C27" s="2" t="s">
        <v>180</v>
      </c>
      <c r="D27" s="13" t="s">
        <v>201</v>
      </c>
      <c r="E27" s="13" t="s">
        <v>166</v>
      </c>
      <c r="F27" s="13">
        <f>VLOOKUP(E27,Stats!$E$1:$F$10,2,FALSE)</f>
        <v>5</v>
      </c>
      <c r="G27" s="13" t="s">
        <v>1151</v>
      </c>
      <c r="H27" s="4">
        <v>0.19021990740740743</v>
      </c>
      <c r="I27" t="s">
        <v>349</v>
      </c>
      <c r="J27" t="s">
        <v>209</v>
      </c>
      <c r="K27" s="1" t="s">
        <v>1011</v>
      </c>
      <c r="L27" s="32" t="s">
        <v>384</v>
      </c>
    </row>
    <row r="28" spans="1:12" x14ac:dyDescent="0.25">
      <c r="A28" s="23">
        <v>27</v>
      </c>
      <c r="B28" s="2" t="s">
        <v>73</v>
      </c>
      <c r="C28" s="2" t="s">
        <v>179</v>
      </c>
      <c r="D28" s="13" t="s">
        <v>23</v>
      </c>
      <c r="E28" s="13" t="s">
        <v>168</v>
      </c>
      <c r="F28" s="13">
        <f>VLOOKUP(E28,Stats!$E$1:$F$10,2,FALSE)</f>
        <v>10</v>
      </c>
      <c r="G28" s="13" t="s">
        <v>1168</v>
      </c>
      <c r="H28" s="4">
        <v>0.19479166666666667</v>
      </c>
      <c r="K28" s="1" t="s">
        <v>912</v>
      </c>
      <c r="L28" s="32" t="s">
        <v>385</v>
      </c>
    </row>
    <row r="29" spans="1:12" x14ac:dyDescent="0.25">
      <c r="A29" s="23">
        <v>28</v>
      </c>
      <c r="B29" s="2" t="s">
        <v>73</v>
      </c>
      <c r="C29" s="2" t="s">
        <v>179</v>
      </c>
      <c r="D29" s="13" t="s">
        <v>857</v>
      </c>
      <c r="E29" s="13" t="s">
        <v>235</v>
      </c>
      <c r="F29" s="13">
        <f>VLOOKUP(E29,Stats!$E$1:$F$10,2,FALSE)</f>
        <v>3</v>
      </c>
      <c r="G29" s="13" t="s">
        <v>1133</v>
      </c>
      <c r="H29" s="23"/>
      <c r="I29" t="s">
        <v>342</v>
      </c>
      <c r="K29" s="1" t="s">
        <v>913</v>
      </c>
      <c r="L29" s="32" t="s">
        <v>863</v>
      </c>
    </row>
    <row r="30" spans="1:12" x14ac:dyDescent="0.25">
      <c r="A30" s="23">
        <v>29</v>
      </c>
      <c r="B30" s="2" t="s">
        <v>73</v>
      </c>
      <c r="C30" s="2" t="s">
        <v>179</v>
      </c>
      <c r="D30" s="13" t="s">
        <v>348</v>
      </c>
      <c r="E30" s="13" t="s">
        <v>166</v>
      </c>
      <c r="F30" s="13">
        <f>VLOOKUP(E30,Stats!$E$1:$F$10,2,FALSE)</f>
        <v>5</v>
      </c>
      <c r="G30" s="13" t="s">
        <v>1176</v>
      </c>
      <c r="H30" s="4">
        <v>0.16770833333333335</v>
      </c>
      <c r="I30" t="s">
        <v>198</v>
      </c>
      <c r="J30" t="s">
        <v>203</v>
      </c>
      <c r="K30" s="1" t="s">
        <v>914</v>
      </c>
      <c r="L30" s="32" t="s">
        <v>386</v>
      </c>
    </row>
    <row r="31" spans="1:12" x14ac:dyDescent="0.25">
      <c r="A31" s="23">
        <v>30</v>
      </c>
      <c r="B31" s="2" t="s">
        <v>73</v>
      </c>
      <c r="C31" s="2" t="s">
        <v>179</v>
      </c>
      <c r="D31" s="13" t="s">
        <v>347</v>
      </c>
      <c r="E31" s="13" t="s">
        <v>166</v>
      </c>
      <c r="F31" s="13">
        <f>VLOOKUP(E31,Stats!$E$1:$F$10,2,FALSE)</f>
        <v>5</v>
      </c>
      <c r="G31" s="13" t="s">
        <v>1175</v>
      </c>
      <c r="H31" s="4">
        <v>0.18246527777777777</v>
      </c>
      <c r="I31" t="s">
        <v>199</v>
      </c>
      <c r="J31" t="s">
        <v>204</v>
      </c>
      <c r="K31" s="1" t="s">
        <v>914</v>
      </c>
      <c r="L31" s="32" t="s">
        <v>387</v>
      </c>
    </row>
    <row r="32" spans="1:12" x14ac:dyDescent="0.25">
      <c r="A32" s="23">
        <v>31</v>
      </c>
      <c r="B32" s="2" t="s">
        <v>73</v>
      </c>
      <c r="C32" s="2" t="s">
        <v>179</v>
      </c>
      <c r="D32" s="13" t="s">
        <v>467</v>
      </c>
      <c r="E32" s="13" t="s">
        <v>235</v>
      </c>
      <c r="F32" s="13">
        <f>VLOOKUP(E32,Stats!$E$1:$F$10,2,FALSE)</f>
        <v>3</v>
      </c>
      <c r="G32" s="13" t="s">
        <v>1174</v>
      </c>
      <c r="H32" s="4">
        <v>0.20018518518518516</v>
      </c>
      <c r="I32" t="s">
        <v>200</v>
      </c>
      <c r="J32" t="s">
        <v>206</v>
      </c>
      <c r="K32" s="1" t="s">
        <v>914</v>
      </c>
      <c r="L32" s="32" t="s">
        <v>388</v>
      </c>
    </row>
    <row r="33" spans="1:12" x14ac:dyDescent="0.25">
      <c r="A33" s="23">
        <v>32</v>
      </c>
      <c r="B33" s="2" t="s">
        <v>73</v>
      </c>
      <c r="C33" s="2" t="s">
        <v>179</v>
      </c>
      <c r="D33" s="13" t="s">
        <v>462</v>
      </c>
      <c r="E33" s="13" t="s">
        <v>167</v>
      </c>
      <c r="F33" s="13">
        <f>VLOOKUP(E33,Stats!$E$1:$F$10,2,FALSE)</f>
        <v>5</v>
      </c>
      <c r="G33" s="13" t="s">
        <v>1173</v>
      </c>
      <c r="H33" s="4">
        <v>0.20181712962962961</v>
      </c>
      <c r="I33" t="s">
        <v>177</v>
      </c>
      <c r="J33" t="s">
        <v>207</v>
      </c>
      <c r="K33" s="1" t="s">
        <v>914</v>
      </c>
      <c r="L33" s="32" t="s">
        <v>389</v>
      </c>
    </row>
    <row r="34" spans="1:12" x14ac:dyDescent="0.25">
      <c r="A34" s="23">
        <v>33</v>
      </c>
      <c r="B34" s="2" t="s">
        <v>73</v>
      </c>
      <c r="C34" s="2" t="s">
        <v>179</v>
      </c>
      <c r="D34" s="13" t="s">
        <v>231</v>
      </c>
      <c r="E34" s="13" t="s">
        <v>168</v>
      </c>
      <c r="F34" s="13">
        <f>VLOOKUP(E34,Stats!$E$1:$F$10,2,FALSE)</f>
        <v>10</v>
      </c>
      <c r="G34" s="13" t="s">
        <v>1172</v>
      </c>
      <c r="H34" s="4">
        <v>0.20590277777777777</v>
      </c>
      <c r="I34" t="s">
        <v>176</v>
      </c>
      <c r="J34" t="s">
        <v>208</v>
      </c>
      <c r="K34" s="1" t="s">
        <v>914</v>
      </c>
      <c r="L34" s="32" t="s">
        <v>390</v>
      </c>
    </row>
    <row r="35" spans="1:12" x14ac:dyDescent="0.25">
      <c r="A35" s="23">
        <v>34</v>
      </c>
      <c r="B35" s="2" t="s">
        <v>73</v>
      </c>
      <c r="C35" s="2" t="s">
        <v>179</v>
      </c>
      <c r="D35" s="13" t="s">
        <v>232</v>
      </c>
      <c r="E35" s="13" t="s">
        <v>167</v>
      </c>
      <c r="F35" s="13">
        <f>VLOOKUP(E35,Stats!$E$1:$F$10,2,FALSE)</f>
        <v>5</v>
      </c>
      <c r="G35" s="13" t="s">
        <v>1171</v>
      </c>
      <c r="H35" s="4">
        <v>0.18921296296296297</v>
      </c>
      <c r="I35" t="s">
        <v>178</v>
      </c>
      <c r="J35" t="s">
        <v>205</v>
      </c>
      <c r="K35" s="1" t="s">
        <v>914</v>
      </c>
      <c r="L35" s="32" t="s">
        <v>391</v>
      </c>
    </row>
    <row r="36" spans="1:12" x14ac:dyDescent="0.25">
      <c r="A36" s="23">
        <v>35</v>
      </c>
      <c r="B36" s="2" t="s">
        <v>73</v>
      </c>
      <c r="C36" s="2" t="s">
        <v>179</v>
      </c>
      <c r="D36" s="13" t="s">
        <v>233</v>
      </c>
      <c r="E36" s="13" t="s">
        <v>168</v>
      </c>
      <c r="F36" s="13">
        <f>VLOOKUP(E36,Stats!$E$1:$F$10,2,FALSE)</f>
        <v>10</v>
      </c>
      <c r="G36" s="13" t="s">
        <v>1170</v>
      </c>
      <c r="H36" s="4">
        <v>0.20775462962962962</v>
      </c>
      <c r="J36" t="s">
        <v>202</v>
      </c>
      <c r="K36" s="1" t="s">
        <v>914</v>
      </c>
      <c r="L36" s="32" t="s">
        <v>392</v>
      </c>
    </row>
    <row r="37" spans="1:12" x14ac:dyDescent="0.25">
      <c r="A37" s="23">
        <v>36</v>
      </c>
      <c r="B37" s="2" t="s">
        <v>73</v>
      </c>
      <c r="C37" s="2" t="s">
        <v>179</v>
      </c>
      <c r="D37" s="13" t="s">
        <v>237</v>
      </c>
      <c r="E37" s="13" t="s">
        <v>165</v>
      </c>
      <c r="F37" s="13">
        <f>VLOOKUP(E37,Stats!$E$1:$F$10,2,FALSE)</f>
        <v>2</v>
      </c>
      <c r="G37" s="13" t="s">
        <v>1169</v>
      </c>
      <c r="H37" s="4">
        <v>0.21118055555555557</v>
      </c>
      <c r="J37" t="s">
        <v>210</v>
      </c>
      <c r="K37" s="1" t="s">
        <v>907</v>
      </c>
      <c r="L37" s="32" t="s">
        <v>859</v>
      </c>
    </row>
    <row r="38" spans="1:12" x14ac:dyDescent="0.25">
      <c r="A38" s="23">
        <v>37</v>
      </c>
      <c r="B38" s="2" t="s">
        <v>73</v>
      </c>
      <c r="C38" s="2" t="s">
        <v>179</v>
      </c>
      <c r="D38" s="13" t="s">
        <v>468</v>
      </c>
      <c r="E38" s="13" t="s">
        <v>169</v>
      </c>
      <c r="F38" s="13">
        <f>VLOOKUP(E38,Stats!$E$1:$F$10,2,FALSE)</f>
        <v>10</v>
      </c>
      <c r="G38" s="13" t="s">
        <v>17</v>
      </c>
      <c r="H38" s="4">
        <v>0.2164814814814815</v>
      </c>
      <c r="K38" s="1" t="s">
        <v>915</v>
      </c>
      <c r="L38" s="32" t="s">
        <v>874</v>
      </c>
    </row>
    <row r="39" spans="1:12" x14ac:dyDescent="0.25">
      <c r="A39" s="23">
        <v>38</v>
      </c>
      <c r="B39" s="2" t="s">
        <v>75</v>
      </c>
      <c r="C39" s="2" t="s">
        <v>180</v>
      </c>
      <c r="D39" s="13" t="s">
        <v>36</v>
      </c>
      <c r="E39" s="13" t="s">
        <v>235</v>
      </c>
      <c r="F39" s="13">
        <f>VLOOKUP(E39,Stats!$E$1:$F$10,2,FALSE)</f>
        <v>3</v>
      </c>
      <c r="G39" s="13" t="s">
        <v>1177</v>
      </c>
      <c r="H39" s="4">
        <v>0.22162037037037038</v>
      </c>
      <c r="I39" t="s">
        <v>34</v>
      </c>
      <c r="K39" s="1" t="s">
        <v>1123</v>
      </c>
      <c r="L39" s="32" t="s">
        <v>393</v>
      </c>
    </row>
    <row r="40" spans="1:12" x14ac:dyDescent="0.25">
      <c r="A40" s="23">
        <v>39</v>
      </c>
      <c r="B40" s="2" t="s">
        <v>75</v>
      </c>
      <c r="C40" s="2" t="s">
        <v>350</v>
      </c>
      <c r="D40" s="13" t="s">
        <v>783</v>
      </c>
      <c r="E40" s="13" t="s">
        <v>235</v>
      </c>
      <c r="F40" s="13">
        <f>VLOOKUP(E40,Stats!$E$1:$F$10,2,FALSE)</f>
        <v>3</v>
      </c>
      <c r="G40" s="13" t="s">
        <v>1139</v>
      </c>
      <c r="H40" s="4">
        <v>0.22981481481481481</v>
      </c>
      <c r="I40" t="s">
        <v>155</v>
      </c>
      <c r="K40" s="1" t="s">
        <v>920</v>
      </c>
      <c r="L40" s="32" t="s">
        <v>862</v>
      </c>
    </row>
    <row r="41" spans="1:12" x14ac:dyDescent="0.25">
      <c r="A41" s="23">
        <v>40</v>
      </c>
      <c r="B41" s="2" t="s">
        <v>75</v>
      </c>
      <c r="C41" s="2" t="s">
        <v>180</v>
      </c>
      <c r="D41" s="13" t="s">
        <v>157</v>
      </c>
      <c r="E41" s="13" t="s">
        <v>166</v>
      </c>
      <c r="F41" s="13">
        <f>VLOOKUP(E41,Stats!$E$1:$F$10,2,FALSE)</f>
        <v>5</v>
      </c>
      <c r="G41" s="13" t="s">
        <v>156</v>
      </c>
      <c r="H41" s="4">
        <v>0.23327546296296298</v>
      </c>
      <c r="K41" s="1" t="s">
        <v>925</v>
      </c>
      <c r="L41" s="32" t="s">
        <v>875</v>
      </c>
    </row>
    <row r="42" spans="1:12" x14ac:dyDescent="0.25">
      <c r="A42" s="23">
        <v>41</v>
      </c>
      <c r="B42" s="2" t="s">
        <v>75</v>
      </c>
      <c r="C42" s="2" t="s">
        <v>179</v>
      </c>
      <c r="D42" s="13" t="s">
        <v>216</v>
      </c>
      <c r="E42" s="13" t="s">
        <v>167</v>
      </c>
      <c r="F42" s="13">
        <f>VLOOKUP(E42,Stats!$E$1:$F$10,2,FALSE)</f>
        <v>5</v>
      </c>
      <c r="G42" s="13" t="s">
        <v>1136</v>
      </c>
      <c r="H42" s="4">
        <v>0.24649305555555556</v>
      </c>
      <c r="I42" t="s">
        <v>38</v>
      </c>
      <c r="K42" s="1" t="s">
        <v>917</v>
      </c>
      <c r="L42" s="32" t="s">
        <v>394</v>
      </c>
    </row>
    <row r="43" spans="1:12" x14ac:dyDescent="0.25">
      <c r="A43" s="23">
        <v>42</v>
      </c>
      <c r="B43" s="2" t="s">
        <v>75</v>
      </c>
      <c r="C43" s="2" t="s">
        <v>179</v>
      </c>
      <c r="D43" s="13" t="s">
        <v>469</v>
      </c>
      <c r="E43" s="13" t="s">
        <v>235</v>
      </c>
      <c r="F43" s="13">
        <f>VLOOKUP(E43,Stats!$E$1:$F$10,2,FALSE)</f>
        <v>3</v>
      </c>
      <c r="G43" s="13" t="s">
        <v>1152</v>
      </c>
      <c r="K43" s="1" t="s">
        <v>1012</v>
      </c>
      <c r="L43" s="32" t="s">
        <v>395</v>
      </c>
    </row>
    <row r="44" spans="1:12" x14ac:dyDescent="0.25">
      <c r="A44" s="23">
        <v>43</v>
      </c>
      <c r="B44" s="2" t="s">
        <v>75</v>
      </c>
      <c r="C44" s="2" t="s">
        <v>179</v>
      </c>
      <c r="D44" s="13" t="s">
        <v>918</v>
      </c>
      <c r="E44" s="13" t="s">
        <v>167</v>
      </c>
      <c r="F44" s="13">
        <f>VLOOKUP(E44,Stats!$E$1:$F$10,2,FALSE)</f>
        <v>5</v>
      </c>
      <c r="G44" s="13" t="s">
        <v>1137</v>
      </c>
      <c r="H44" s="4">
        <v>0.25288194444444445</v>
      </c>
      <c r="J44" t="s">
        <v>213</v>
      </c>
      <c r="K44" s="1" t="s">
        <v>924</v>
      </c>
      <c r="L44" s="32" t="s">
        <v>1004</v>
      </c>
    </row>
    <row r="45" spans="1:12" x14ac:dyDescent="0.25">
      <c r="A45" s="23">
        <v>44</v>
      </c>
      <c r="B45" s="2" t="s">
        <v>75</v>
      </c>
      <c r="C45" s="2" t="s">
        <v>179</v>
      </c>
      <c r="D45" s="13" t="s">
        <v>160</v>
      </c>
      <c r="E45" s="13" t="s">
        <v>167</v>
      </c>
      <c r="F45" s="13">
        <f>VLOOKUP(E45,Stats!$E$1:$F$10,2,FALSE)</f>
        <v>5</v>
      </c>
      <c r="G45" s="13" t="s">
        <v>1134</v>
      </c>
      <c r="H45" s="4">
        <v>0.26502314814814815</v>
      </c>
      <c r="J45" t="s">
        <v>214</v>
      </c>
      <c r="K45" s="1" t="s">
        <v>922</v>
      </c>
      <c r="L45" s="32" t="s">
        <v>878</v>
      </c>
    </row>
    <row r="46" spans="1:12" x14ac:dyDescent="0.25">
      <c r="A46" s="23">
        <v>45</v>
      </c>
      <c r="B46" s="2" t="s">
        <v>75</v>
      </c>
      <c r="C46" s="2" t="s">
        <v>180</v>
      </c>
      <c r="D46" s="13" t="s">
        <v>258</v>
      </c>
      <c r="E46" s="13" t="s">
        <v>166</v>
      </c>
      <c r="F46" s="13">
        <f>VLOOKUP(E46,Stats!$E$1:$F$10,2,FALSE)</f>
        <v>5</v>
      </c>
      <c r="G46" s="13" t="s">
        <v>1181</v>
      </c>
      <c r="H46" s="4">
        <v>0.26699074074074075</v>
      </c>
      <c r="K46" s="1" t="s">
        <v>1013</v>
      </c>
      <c r="L46" s="32" t="s">
        <v>273</v>
      </c>
    </row>
    <row r="47" spans="1:12" x14ac:dyDescent="0.25">
      <c r="A47" s="23">
        <v>46</v>
      </c>
      <c r="B47" s="2" t="s">
        <v>29</v>
      </c>
      <c r="C47" s="2" t="s">
        <v>350</v>
      </c>
      <c r="D47" s="13" t="s">
        <v>1016</v>
      </c>
      <c r="E47" s="13" t="s">
        <v>166</v>
      </c>
      <c r="F47" s="13">
        <f>VLOOKUP(E47,Stats!$E$1:$F$10,2,FALSE)</f>
        <v>5</v>
      </c>
      <c r="G47" s="13" t="s">
        <v>1141</v>
      </c>
      <c r="I47" t="s">
        <v>766</v>
      </c>
      <c r="K47" s="1" t="s">
        <v>923</v>
      </c>
      <c r="L47" s="32" t="s">
        <v>876</v>
      </c>
    </row>
    <row r="48" spans="1:12" x14ac:dyDescent="0.25">
      <c r="A48" s="23">
        <v>47</v>
      </c>
      <c r="B48" s="2" t="s">
        <v>75</v>
      </c>
      <c r="C48" s="2" t="s">
        <v>179</v>
      </c>
      <c r="D48" s="13" t="s">
        <v>991</v>
      </c>
      <c r="E48" s="13" t="s">
        <v>166</v>
      </c>
      <c r="F48" s="13">
        <f>VLOOKUP(E48,Stats!$E$1:$F$10,2,FALSE)</f>
        <v>5</v>
      </c>
      <c r="G48" s="13" t="s">
        <v>1138</v>
      </c>
      <c r="H48" s="4">
        <v>0.27019675925925929</v>
      </c>
      <c r="I48" t="s">
        <v>39</v>
      </c>
      <c r="J48" t="s">
        <v>221</v>
      </c>
      <c r="K48" s="1" t="s">
        <v>919</v>
      </c>
      <c r="L48" s="32" t="s">
        <v>1000</v>
      </c>
    </row>
    <row r="49" spans="1:12" s="23" customFormat="1" x14ac:dyDescent="0.25">
      <c r="A49" s="23">
        <v>48</v>
      </c>
      <c r="B49" s="2" t="s">
        <v>75</v>
      </c>
      <c r="C49" s="2" t="s">
        <v>179</v>
      </c>
      <c r="D49" s="13" t="s">
        <v>894</v>
      </c>
      <c r="E49" s="13" t="s">
        <v>166</v>
      </c>
      <c r="F49" s="13">
        <f>VLOOKUP(E49,Stats!$E$1:$F$10,2,FALSE)</f>
        <v>5</v>
      </c>
      <c r="G49" s="13" t="s">
        <v>1182</v>
      </c>
      <c r="H49" s="4"/>
      <c r="K49" s="1" t="s">
        <v>1014</v>
      </c>
      <c r="L49" s="32" t="s">
        <v>998</v>
      </c>
    </row>
    <row r="50" spans="1:12" x14ac:dyDescent="0.25">
      <c r="A50" s="23">
        <v>49</v>
      </c>
      <c r="B50" s="2" t="s">
        <v>75</v>
      </c>
      <c r="C50" s="2" t="s">
        <v>180</v>
      </c>
      <c r="D50" s="13" t="s">
        <v>470</v>
      </c>
      <c r="E50" s="13" t="s">
        <v>167</v>
      </c>
      <c r="F50" s="13">
        <f>VLOOKUP(E50,Stats!$E$1:$F$10,2,FALSE)</f>
        <v>5</v>
      </c>
      <c r="G50" s="13" t="s">
        <v>1140</v>
      </c>
      <c r="H50" s="4">
        <v>0.28388888888888891</v>
      </c>
      <c r="K50" s="1" t="s">
        <v>921</v>
      </c>
      <c r="L50" s="32" t="s">
        <v>396</v>
      </c>
    </row>
    <row r="51" spans="1:12" x14ac:dyDescent="0.25">
      <c r="A51" s="23">
        <v>50</v>
      </c>
      <c r="B51" s="2" t="s">
        <v>75</v>
      </c>
      <c r="C51" s="2" t="s">
        <v>179</v>
      </c>
      <c r="D51" s="13" t="s">
        <v>987</v>
      </c>
      <c r="E51" s="13" t="s">
        <v>166</v>
      </c>
      <c r="F51" s="13">
        <f>VLOOKUP(E51,Stats!$E$1:$F$10,2,FALSE)</f>
        <v>5</v>
      </c>
      <c r="G51" s="13" t="s">
        <v>1185</v>
      </c>
      <c r="H51" s="23"/>
      <c r="K51" s="1" t="s">
        <v>924</v>
      </c>
      <c r="L51" s="32" t="s">
        <v>999</v>
      </c>
    </row>
    <row r="52" spans="1:12" s="23" customFormat="1" x14ac:dyDescent="0.25">
      <c r="A52" s="23">
        <v>51</v>
      </c>
      <c r="B52" s="2" t="s">
        <v>75</v>
      </c>
      <c r="C52" s="2" t="s">
        <v>180</v>
      </c>
      <c r="D52" s="13" t="s">
        <v>997</v>
      </c>
      <c r="E52" s="13" t="s">
        <v>165</v>
      </c>
      <c r="F52" s="13">
        <f>VLOOKUP(E52,Stats!$E$1:$F$10,2,FALSE)</f>
        <v>2</v>
      </c>
      <c r="G52" s="13" t="s">
        <v>1178</v>
      </c>
      <c r="H52" s="4"/>
      <c r="I52" s="23" t="s">
        <v>34</v>
      </c>
      <c r="K52" s="1" t="s">
        <v>1125</v>
      </c>
      <c r="L52" s="32" t="s">
        <v>1001</v>
      </c>
    </row>
    <row r="53" spans="1:12" s="23" customFormat="1" x14ac:dyDescent="0.25">
      <c r="A53" s="23">
        <v>52</v>
      </c>
      <c r="B53" s="2" t="s">
        <v>75</v>
      </c>
      <c r="C53" s="2" t="s">
        <v>179</v>
      </c>
      <c r="D53" s="13" t="s">
        <v>896</v>
      </c>
      <c r="E53" s="13" t="s">
        <v>167</v>
      </c>
      <c r="F53" s="13">
        <f>VLOOKUP(E53,Stats!$E$1:$F$10,2,FALSE)</f>
        <v>5</v>
      </c>
      <c r="G53" s="13" t="s">
        <v>1179</v>
      </c>
      <c r="H53" s="4">
        <v>0.29974537037037036</v>
      </c>
      <c r="K53" s="1" t="s">
        <v>1015</v>
      </c>
      <c r="L53" s="32" t="s">
        <v>1007</v>
      </c>
    </row>
    <row r="54" spans="1:12" x14ac:dyDescent="0.25">
      <c r="A54" s="23">
        <v>53</v>
      </c>
      <c r="B54" s="2" t="s">
        <v>75</v>
      </c>
      <c r="C54" s="2" t="s">
        <v>179</v>
      </c>
      <c r="D54" s="13" t="s">
        <v>471</v>
      </c>
      <c r="E54" s="13" t="s">
        <v>166</v>
      </c>
      <c r="F54" s="13">
        <f>VLOOKUP(E54,Stats!$E$1:$F$10,2,FALSE)</f>
        <v>5</v>
      </c>
      <c r="G54" s="13" t="s">
        <v>1143</v>
      </c>
      <c r="H54" s="15">
        <v>0.27296296296296296</v>
      </c>
      <c r="J54" t="s">
        <v>220</v>
      </c>
      <c r="K54" s="1" t="s">
        <v>927</v>
      </c>
      <c r="L54" s="32" t="s">
        <v>864</v>
      </c>
    </row>
    <row r="55" spans="1:12" x14ac:dyDescent="0.25">
      <c r="A55" s="23">
        <v>54</v>
      </c>
      <c r="B55" s="2" t="s">
        <v>75</v>
      </c>
      <c r="C55" s="2" t="s">
        <v>179</v>
      </c>
      <c r="D55" s="13" t="s">
        <v>784</v>
      </c>
      <c r="E55" s="13" t="s">
        <v>235</v>
      </c>
      <c r="F55" s="13">
        <f>VLOOKUP(E55,Stats!$E$1:$F$10,2,FALSE)</f>
        <v>3</v>
      </c>
      <c r="G55" s="13" t="s">
        <v>1135</v>
      </c>
      <c r="H55" s="15">
        <v>0.22496527777777778</v>
      </c>
      <c r="J55" t="s">
        <v>217</v>
      </c>
      <c r="K55" s="1" t="s">
        <v>916</v>
      </c>
      <c r="L55" s="32" t="s">
        <v>865</v>
      </c>
    </row>
    <row r="56" spans="1:12" x14ac:dyDescent="0.25">
      <c r="A56" s="23">
        <v>55</v>
      </c>
      <c r="B56" s="2" t="s">
        <v>75</v>
      </c>
      <c r="C56" s="2" t="s">
        <v>179</v>
      </c>
      <c r="D56" s="13" t="s">
        <v>234</v>
      </c>
      <c r="E56" s="13" t="s">
        <v>168</v>
      </c>
      <c r="F56" s="13">
        <f>VLOOKUP(E56,Stats!$E$1:$F$10,2,FALSE)</f>
        <v>10</v>
      </c>
      <c r="G56" s="13" t="s">
        <v>1142</v>
      </c>
      <c r="H56" s="4">
        <v>0.29540509259259257</v>
      </c>
      <c r="I56" t="s">
        <v>161</v>
      </c>
      <c r="J56" t="s">
        <v>218</v>
      </c>
      <c r="K56" s="1" t="s">
        <v>926</v>
      </c>
      <c r="L56" s="32" t="s">
        <v>866</v>
      </c>
    </row>
    <row r="57" spans="1:12" x14ac:dyDescent="0.25">
      <c r="A57" s="23">
        <v>56</v>
      </c>
      <c r="B57" s="2" t="s">
        <v>75</v>
      </c>
      <c r="C57" s="2" t="s">
        <v>179</v>
      </c>
      <c r="D57" s="13" t="s">
        <v>162</v>
      </c>
      <c r="E57" s="13" t="s">
        <v>167</v>
      </c>
      <c r="F57" s="13">
        <f>VLOOKUP(E57,Stats!$E$1:$F$10,2,FALSE)</f>
        <v>5</v>
      </c>
      <c r="G57" s="13" t="s">
        <v>1144</v>
      </c>
      <c r="H57" s="4">
        <v>0.31209490740740742</v>
      </c>
      <c r="J57" t="s">
        <v>215</v>
      </c>
      <c r="K57" s="1" t="s">
        <v>928</v>
      </c>
      <c r="L57" s="32" t="s">
        <v>867</v>
      </c>
    </row>
    <row r="58" spans="1:12" x14ac:dyDescent="0.25">
      <c r="A58" s="23">
        <v>57</v>
      </c>
      <c r="B58" s="2" t="s">
        <v>75</v>
      </c>
      <c r="C58" s="2" t="s">
        <v>179</v>
      </c>
      <c r="D58" s="13" t="s">
        <v>634</v>
      </c>
      <c r="E58" s="13" t="s">
        <v>168</v>
      </c>
      <c r="F58" s="13">
        <f>VLOOKUP(E58,Stats!$E$1:$F$10,2,FALSE)</f>
        <v>10</v>
      </c>
      <c r="G58" s="13" t="s">
        <v>1145</v>
      </c>
      <c r="H58" s="4">
        <v>0.31730324074074073</v>
      </c>
      <c r="I58" t="s">
        <v>163</v>
      </c>
      <c r="J58" t="s">
        <v>212</v>
      </c>
      <c r="K58" s="1" t="s">
        <v>929</v>
      </c>
      <c r="L58" s="32" t="s">
        <v>1002</v>
      </c>
    </row>
    <row r="59" spans="1:12" x14ac:dyDescent="0.25">
      <c r="A59" s="23">
        <v>58</v>
      </c>
      <c r="B59" s="2" t="s">
        <v>75</v>
      </c>
      <c r="C59" s="2" t="s">
        <v>179</v>
      </c>
      <c r="D59" s="13" t="s">
        <v>472</v>
      </c>
      <c r="E59" s="13" t="s">
        <v>235</v>
      </c>
      <c r="F59" s="13">
        <f>VLOOKUP(E59,Stats!$E$1:$F$10,2,FALSE)</f>
        <v>3</v>
      </c>
      <c r="G59" s="13" t="s">
        <v>1146</v>
      </c>
      <c r="H59" s="15">
        <v>0.31886574074074076</v>
      </c>
      <c r="J59" t="s">
        <v>219</v>
      </c>
      <c r="K59" s="1" t="s">
        <v>930</v>
      </c>
      <c r="L59" s="32" t="s">
        <v>868</v>
      </c>
    </row>
    <row r="60" spans="1:12" x14ac:dyDescent="0.25">
      <c r="A60" s="23">
        <v>59</v>
      </c>
      <c r="B60" s="2" t="s">
        <v>75</v>
      </c>
      <c r="C60" s="2" t="s">
        <v>179</v>
      </c>
      <c r="D60" s="13" t="s">
        <v>173</v>
      </c>
      <c r="E60" s="13" t="s">
        <v>168</v>
      </c>
      <c r="F60" s="13">
        <f>VLOOKUP(E60,Stats!$E$1:$F$10,2,FALSE)</f>
        <v>10</v>
      </c>
      <c r="G60" s="13" t="s">
        <v>1147</v>
      </c>
      <c r="H60" s="4">
        <v>0.31990740740740742</v>
      </c>
      <c r="K60" s="1" t="s">
        <v>930</v>
      </c>
      <c r="L60" s="32" t="s">
        <v>869</v>
      </c>
    </row>
    <row r="61" spans="1:12" x14ac:dyDescent="0.25">
      <c r="A61" s="23">
        <v>60</v>
      </c>
      <c r="B61" s="2" t="s">
        <v>75</v>
      </c>
      <c r="C61" s="2" t="s">
        <v>179</v>
      </c>
      <c r="D61" s="13" t="s">
        <v>473</v>
      </c>
      <c r="E61" s="13" t="s">
        <v>169</v>
      </c>
      <c r="F61" s="13">
        <f>VLOOKUP(E61,Stats!$E$1:$F$10,2,FALSE)</f>
        <v>10</v>
      </c>
      <c r="G61" s="13" t="s">
        <v>18</v>
      </c>
      <c r="H61" s="4">
        <v>0.32378472222222221</v>
      </c>
      <c r="K61" s="1" t="s">
        <v>931</v>
      </c>
      <c r="L61" s="32" t="s">
        <v>872</v>
      </c>
    </row>
    <row r="62" spans="1:12" x14ac:dyDescent="0.25">
      <c r="A62" s="23">
        <v>61</v>
      </c>
      <c r="B62" s="2" t="s">
        <v>76</v>
      </c>
      <c r="C62" s="2" t="s">
        <v>179</v>
      </c>
      <c r="D62" s="13" t="s">
        <v>211</v>
      </c>
      <c r="E62" s="13" t="s">
        <v>168</v>
      </c>
      <c r="F62" s="13">
        <f>VLOOKUP(E62,Stats!$E$1:$F$10,2,FALSE)</f>
        <v>10</v>
      </c>
      <c r="G62" s="13" t="s">
        <v>1148</v>
      </c>
      <c r="H62" s="4">
        <v>0.33063657407407404</v>
      </c>
      <c r="J62" t="s">
        <v>222</v>
      </c>
      <c r="K62" s="1" t="s">
        <v>932</v>
      </c>
      <c r="L62" s="32" t="s">
        <v>870</v>
      </c>
    </row>
    <row r="63" spans="1:12" x14ac:dyDescent="0.25">
      <c r="A63" s="23">
        <v>62</v>
      </c>
      <c r="B63" s="2" t="s">
        <v>76</v>
      </c>
      <c r="C63" s="2" t="s">
        <v>179</v>
      </c>
      <c r="D63" s="13" t="s">
        <v>474</v>
      </c>
      <c r="E63" s="13" t="s">
        <v>170</v>
      </c>
      <c r="F63" s="13">
        <f>VLOOKUP(E63,Stats!$E$1:$F$10,2,FALSE)</f>
        <v>25</v>
      </c>
      <c r="G63" s="13" t="s">
        <v>19</v>
      </c>
      <c r="H63" s="4">
        <v>0.3333564814814815</v>
      </c>
      <c r="K63" s="1" t="s">
        <v>933</v>
      </c>
      <c r="L63" s="32" t="s">
        <v>871</v>
      </c>
    </row>
    <row r="64" spans="1:12" x14ac:dyDescent="0.25">
      <c r="A64" s="23">
        <v>63</v>
      </c>
      <c r="B64" s="2" t="s">
        <v>29</v>
      </c>
      <c r="C64" s="2" t="s">
        <v>350</v>
      </c>
      <c r="D64" s="13" t="s">
        <v>782</v>
      </c>
      <c r="E64" s="13" t="s">
        <v>165</v>
      </c>
      <c r="F64" s="13">
        <f>VLOOKUP(E64,Stats!$E$1:$F$10,2,FALSE)</f>
        <v>2</v>
      </c>
      <c r="G64" s="13" t="s">
        <v>175</v>
      </c>
      <c r="H64" s="4">
        <v>0</v>
      </c>
      <c r="L64" s="32" t="s">
        <v>272</v>
      </c>
    </row>
    <row r="65" spans="1:12" x14ac:dyDescent="0.25">
      <c r="A65" s="23">
        <v>64</v>
      </c>
      <c r="B65" s="2" t="s">
        <v>29</v>
      </c>
      <c r="C65" s="2" t="s">
        <v>350</v>
      </c>
      <c r="D65" s="13" t="s">
        <v>781</v>
      </c>
      <c r="E65" s="13" t="s">
        <v>165</v>
      </c>
      <c r="F65" s="13">
        <f>VLOOKUP(E65,Stats!$E$1:$F$10,2,FALSE)</f>
        <v>2</v>
      </c>
      <c r="G65" s="13" t="s">
        <v>1180</v>
      </c>
      <c r="H65" s="4">
        <v>0</v>
      </c>
      <c r="L65" s="32" t="s">
        <v>271</v>
      </c>
    </row>
    <row r="67" spans="1:12" x14ac:dyDescent="0.25">
      <c r="L67" s="13"/>
    </row>
  </sheetData>
  <autoFilter ref="A1:L66">
    <sortState ref="A2:L66">
      <sortCondition ref="A1:A66"/>
    </sortState>
  </autoFilter>
  <sortState ref="B2:I99">
    <sortCondition ref="H2:H99"/>
    <sortCondition ref="D2:D99"/>
  </sortState>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Stats!$E$2:$E$9</xm:f>
          </x14:formula1>
          <xm:sqref>E2:E65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1"/>
  <sheetViews>
    <sheetView workbookViewId="0">
      <selection activeCell="A9" sqref="A9:XFD9"/>
    </sheetView>
  </sheetViews>
  <sheetFormatPr defaultRowHeight="15" x14ac:dyDescent="0.25"/>
  <cols>
    <col min="1" max="1" width="9.140625" style="23"/>
    <col min="2" max="2" width="17.7109375" bestFit="1" customWidth="1"/>
    <col min="3" max="3" width="17.7109375" customWidth="1"/>
    <col min="4" max="4" width="65.140625" bestFit="1" customWidth="1"/>
    <col min="5" max="5" width="11.42578125" bestFit="1" customWidth="1"/>
    <col min="6" max="6" width="8.85546875" bestFit="1" customWidth="1"/>
    <col min="7" max="7" width="51.42578125" style="4" bestFit="1" customWidth="1"/>
    <col min="8" max="8" width="13.7109375" bestFit="1" customWidth="1"/>
    <col min="9" max="9" width="59.28515625" bestFit="1" customWidth="1"/>
    <col min="10" max="10" width="56" customWidth="1"/>
    <col min="11" max="11" width="50.140625" customWidth="1"/>
  </cols>
  <sheetData>
    <row r="1" spans="1:12" x14ac:dyDescent="0.25">
      <c r="A1" s="23" t="s">
        <v>844</v>
      </c>
      <c r="B1" s="2" t="s">
        <v>1</v>
      </c>
      <c r="C1" s="2" t="s">
        <v>182</v>
      </c>
      <c r="D1" s="1" t="s">
        <v>2</v>
      </c>
      <c r="E1" s="1" t="s">
        <v>164</v>
      </c>
      <c r="F1" s="1" t="s">
        <v>4</v>
      </c>
      <c r="G1" s="1" t="s">
        <v>3</v>
      </c>
      <c r="H1" s="3" t="s">
        <v>25</v>
      </c>
      <c r="I1" s="1" t="s">
        <v>46</v>
      </c>
      <c r="J1" s="1" t="s">
        <v>183</v>
      </c>
      <c r="K1" s="1" t="s">
        <v>266</v>
      </c>
    </row>
    <row r="2" spans="1:12" x14ac:dyDescent="0.25">
      <c r="B2" s="2" t="s">
        <v>74</v>
      </c>
      <c r="C2" s="2" t="s">
        <v>181</v>
      </c>
      <c r="D2" t="s">
        <v>480</v>
      </c>
      <c r="E2" t="s">
        <v>165</v>
      </c>
      <c r="F2">
        <f>VLOOKUP(E2,Stats!$E$1:$F$10,2,FALSE)</f>
        <v>2</v>
      </c>
      <c r="G2" t="s">
        <v>476</v>
      </c>
      <c r="H2" s="4">
        <v>2.974537037037037E-2</v>
      </c>
      <c r="I2" t="s">
        <v>28</v>
      </c>
    </row>
    <row r="3" spans="1:12" x14ac:dyDescent="0.25">
      <c r="B3" s="2" t="s">
        <v>74</v>
      </c>
      <c r="C3" s="2" t="s">
        <v>181</v>
      </c>
      <c r="D3" t="s">
        <v>40</v>
      </c>
      <c r="E3" t="s">
        <v>165</v>
      </c>
      <c r="F3">
        <f>VLOOKUP(E3,Stats!$E$1:$F$10,2,FALSE)</f>
        <v>2</v>
      </c>
      <c r="G3" t="s">
        <v>477</v>
      </c>
      <c r="H3" s="4">
        <v>6.9942129629629632E-2</v>
      </c>
      <c r="I3" t="s">
        <v>41</v>
      </c>
    </row>
    <row r="4" spans="1:12" x14ac:dyDescent="0.25">
      <c r="B4" s="2" t="s">
        <v>73</v>
      </c>
      <c r="C4" s="2" t="s">
        <v>179</v>
      </c>
      <c r="D4" t="s">
        <v>50</v>
      </c>
      <c r="E4" t="s">
        <v>167</v>
      </c>
      <c r="F4">
        <f>VLOOKUP(E4,Stats!$E$1:$F$10,2,FALSE)</f>
        <v>5</v>
      </c>
      <c r="G4" t="s">
        <v>33</v>
      </c>
      <c r="H4" s="4">
        <v>0.17899305555555556</v>
      </c>
    </row>
    <row r="5" spans="1:12" x14ac:dyDescent="0.25">
      <c r="B5" s="2" t="s">
        <v>75</v>
      </c>
      <c r="C5" s="2" t="s">
        <v>179</v>
      </c>
      <c r="D5" t="s">
        <v>159</v>
      </c>
      <c r="E5" t="s">
        <v>166</v>
      </c>
      <c r="F5">
        <f>VLOOKUP(E5,Stats!$E$1:$F$10,2,FALSE)</f>
        <v>5</v>
      </c>
      <c r="G5" t="s">
        <v>158</v>
      </c>
      <c r="H5" s="4">
        <v>0.2384375</v>
      </c>
    </row>
    <row r="6" spans="1:12" x14ac:dyDescent="0.25">
      <c r="B6" s="2" t="s">
        <v>29</v>
      </c>
      <c r="C6" s="2" t="s">
        <v>181</v>
      </c>
      <c r="D6" t="s">
        <v>48</v>
      </c>
      <c r="E6" t="s">
        <v>170</v>
      </c>
      <c r="F6">
        <f>VLOOKUP(E6,Stats!$E$1:$F$10,2,FALSE)</f>
        <v>25</v>
      </c>
      <c r="G6" t="s">
        <v>478</v>
      </c>
      <c r="H6" s="4">
        <v>0</v>
      </c>
    </row>
    <row r="7" spans="1:12" x14ac:dyDescent="0.25">
      <c r="B7" s="2" t="s">
        <v>75</v>
      </c>
      <c r="C7" s="2" t="s">
        <v>179</v>
      </c>
      <c r="D7" t="s">
        <v>37</v>
      </c>
      <c r="E7" t="s">
        <v>167</v>
      </c>
      <c r="F7">
        <f>VLOOKUP(E7,Stats!$E$1:$F$10,2,FALSE)</f>
        <v>5</v>
      </c>
      <c r="G7" t="s">
        <v>479</v>
      </c>
      <c r="H7" s="4">
        <v>0.23982638888888888</v>
      </c>
    </row>
    <row r="8" spans="1:12" x14ac:dyDescent="0.25">
      <c r="B8" s="2" t="s">
        <v>29</v>
      </c>
      <c r="C8" s="2" t="s">
        <v>181</v>
      </c>
      <c r="D8" s="13" t="s">
        <v>154</v>
      </c>
      <c r="E8" s="13" t="s">
        <v>169</v>
      </c>
      <c r="F8" s="13">
        <f>VLOOKUP(E8,Stats!$E$1:$F$10,2,FALSE)</f>
        <v>10</v>
      </c>
      <c r="G8" s="13" t="s">
        <v>174</v>
      </c>
      <c r="H8" s="4">
        <v>0</v>
      </c>
      <c r="K8" s="16"/>
    </row>
    <row r="9" spans="1:12" s="23" customFormat="1" x14ac:dyDescent="0.25">
      <c r="A9" s="23">
        <v>64</v>
      </c>
      <c r="B9" s="2" t="s">
        <v>29</v>
      </c>
      <c r="C9" s="2" t="s">
        <v>350</v>
      </c>
      <c r="D9" s="31" t="s">
        <v>858</v>
      </c>
      <c r="E9" s="13" t="s">
        <v>168</v>
      </c>
      <c r="F9" s="13">
        <f>VLOOKUP(E9,Stats!$E$1:$F$10,2,FALSE)</f>
        <v>10</v>
      </c>
      <c r="G9" s="13" t="s">
        <v>897</v>
      </c>
      <c r="H9" s="4">
        <v>0</v>
      </c>
      <c r="L9" s="32" t="s">
        <v>877</v>
      </c>
    </row>
    <row r="10" spans="1:12" s="23" customFormat="1" x14ac:dyDescent="0.25">
      <c r="B10" s="2" t="s">
        <v>75</v>
      </c>
      <c r="C10" s="2" t="s">
        <v>350</v>
      </c>
      <c r="D10" s="13" t="s">
        <v>481</v>
      </c>
      <c r="E10" s="13" t="s">
        <v>166</v>
      </c>
      <c r="F10" s="13">
        <f>VLOOKUP(E10,Stats!$E$1:$F$10,2,FALSE)</f>
        <v>5</v>
      </c>
      <c r="G10" s="13" t="s">
        <v>475</v>
      </c>
      <c r="H10" s="4"/>
      <c r="I10" s="23" t="s">
        <v>49</v>
      </c>
      <c r="K10" s="16"/>
    </row>
    <row r="11" spans="1:12" x14ac:dyDescent="0.25">
      <c r="B11" s="2" t="s">
        <v>29</v>
      </c>
      <c r="C11" s="2" t="s">
        <v>350</v>
      </c>
      <c r="D11" s="13" t="s">
        <v>990</v>
      </c>
      <c r="E11" s="23" t="s">
        <v>165</v>
      </c>
      <c r="F11">
        <f>VLOOKUP(E11,Stats!$E$1:$F$10,2,FALSE)</f>
        <v>2</v>
      </c>
      <c r="G11" s="13" t="s">
        <v>992</v>
      </c>
      <c r="H11" s="4">
        <v>0</v>
      </c>
      <c r="K11" s="23"/>
      <c r="L11" s="13" t="s">
        <v>324</v>
      </c>
    </row>
    <row r="12" spans="1:12" x14ac:dyDescent="0.25">
      <c r="B12" s="2"/>
      <c r="C12" s="2"/>
    </row>
    <row r="13" spans="1:12" x14ac:dyDescent="0.25">
      <c r="B13" s="2"/>
      <c r="C13" s="2"/>
    </row>
    <row r="14" spans="1:12" x14ac:dyDescent="0.25">
      <c r="B14" s="2"/>
      <c r="C14" s="2"/>
    </row>
    <row r="15" spans="1:12" x14ac:dyDescent="0.25">
      <c r="B15" s="2"/>
      <c r="C15" s="2"/>
    </row>
    <row r="21" ht="17.25" customHeight="1" x14ac:dyDescent="0.25"/>
  </sheetData>
  <autoFilter ref="A1:K21"/>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Stats!$E$2:$E$9</xm:f>
          </x14:formula1>
          <xm:sqref>E2:E11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F8" sqref="F8"/>
    </sheetView>
  </sheetViews>
  <sheetFormatPr defaultRowHeight="15" x14ac:dyDescent="0.25"/>
  <cols>
    <col min="1" max="1" width="22.7109375" customWidth="1"/>
    <col min="2" max="2" width="6.28515625" bestFit="1" customWidth="1"/>
    <col min="3" max="3" width="6.5703125" bestFit="1" customWidth="1"/>
    <col min="5" max="5" width="11" bestFit="1" customWidth="1"/>
    <col min="9" max="9" width="10.42578125" bestFit="1" customWidth="1"/>
  </cols>
  <sheetData>
    <row r="1" spans="1:11" x14ac:dyDescent="0.25">
      <c r="A1" s="1" t="s">
        <v>42</v>
      </c>
      <c r="B1" s="1" t="s">
        <v>44</v>
      </c>
      <c r="C1" s="1" t="s">
        <v>4</v>
      </c>
      <c r="E1" s="1" t="s">
        <v>164</v>
      </c>
      <c r="F1" s="1" t="s">
        <v>4</v>
      </c>
      <c r="G1" s="1" t="s">
        <v>44</v>
      </c>
      <c r="I1" s="1" t="s">
        <v>42</v>
      </c>
      <c r="J1" s="1" t="s">
        <v>44</v>
      </c>
      <c r="K1" s="1" t="s">
        <v>4</v>
      </c>
    </row>
    <row r="2" spans="1:11" x14ac:dyDescent="0.25">
      <c r="A2" s="2" t="s">
        <v>74</v>
      </c>
      <c r="B2" s="6">
        <f>COUNTIF(Achievements!B:B,A2)</f>
        <v>17</v>
      </c>
      <c r="C2">
        <f>SUMIF(Achievements!B:B,A2,Achievements!F:F)</f>
        <v>87</v>
      </c>
      <c r="E2" s="1" t="s">
        <v>171</v>
      </c>
      <c r="F2" s="1">
        <v>0</v>
      </c>
      <c r="G2">
        <f>COUNTIF(Achievements!E:E,E2)</f>
        <v>0</v>
      </c>
      <c r="I2" s="2" t="s">
        <v>179</v>
      </c>
      <c r="J2" s="6">
        <f>COUNTIF(Achievements!C:C,I2)</f>
        <v>42</v>
      </c>
      <c r="K2">
        <f>SUMIF(Achievements!C:C,I2,Achievements!F:F)</f>
        <v>276</v>
      </c>
    </row>
    <row r="3" spans="1:11" x14ac:dyDescent="0.25">
      <c r="A3" s="2" t="s">
        <v>73</v>
      </c>
      <c r="B3" s="6">
        <f>COUNTIF(Achievements!B:B,A3)</f>
        <v>20</v>
      </c>
      <c r="C3">
        <f>SUMIF(Achievements!B:B,A3,Achievements!F:F)</f>
        <v>102</v>
      </c>
      <c r="E3" t="s">
        <v>165</v>
      </c>
      <c r="F3">
        <v>2</v>
      </c>
      <c r="G3">
        <f>COUNTIF(Achievements!E:E,E3)</f>
        <v>9</v>
      </c>
      <c r="I3" s="2" t="s">
        <v>180</v>
      </c>
      <c r="J3" s="6">
        <f>COUNTIF(Achievements!C:C,I3)</f>
        <v>12</v>
      </c>
      <c r="K3">
        <f>SUMIF(Achievements!C:C,I3,Achievements!F:F)</f>
        <v>48</v>
      </c>
    </row>
    <row r="4" spans="1:11" x14ac:dyDescent="0.25">
      <c r="A4" s="2" t="s">
        <v>75</v>
      </c>
      <c r="B4" s="6">
        <f>COUNTIF(Achievements!B:B,A4)</f>
        <v>22</v>
      </c>
      <c r="C4">
        <f>SUMIF(Achievements!B:B,A4,Achievements!F:F)</f>
        <v>117</v>
      </c>
      <c r="E4" t="s">
        <v>235</v>
      </c>
      <c r="F4">
        <v>3</v>
      </c>
      <c r="G4">
        <f>COUNTIF(Achievements!E:E,E4)</f>
        <v>14</v>
      </c>
      <c r="I4" s="2" t="s">
        <v>350</v>
      </c>
      <c r="J4" s="6">
        <f>COUNTIF(Achievements!C:C,I4)</f>
        <v>10</v>
      </c>
      <c r="K4">
        <f>SUMIF(Achievements!C:C,I4,Achievements!F:F)</f>
        <v>26</v>
      </c>
    </row>
    <row r="5" spans="1:11" x14ac:dyDescent="0.25">
      <c r="A5" s="2" t="s">
        <v>76</v>
      </c>
      <c r="B5" s="6">
        <f>COUNTIF(Achievements!B:B,A5)</f>
        <v>2</v>
      </c>
      <c r="C5">
        <f>SUMIF(Achievements!B:B,A5,Achievements!F:F)</f>
        <v>35</v>
      </c>
      <c r="E5" t="s">
        <v>166</v>
      </c>
      <c r="F5">
        <v>5</v>
      </c>
      <c r="G5">
        <f>COUNTIF(Achievements!E:E,E5)</f>
        <v>15</v>
      </c>
      <c r="I5" s="2" t="s">
        <v>43</v>
      </c>
      <c r="J5" s="5">
        <f>SUM(J2:J4)</f>
        <v>64</v>
      </c>
      <c r="K5" s="5">
        <f>SUM(K2:K4)</f>
        <v>350</v>
      </c>
    </row>
    <row r="6" spans="1:11" x14ac:dyDescent="0.25">
      <c r="A6" s="2" t="s">
        <v>29</v>
      </c>
      <c r="B6" s="6">
        <f>COUNTIF(Achievements!B:B,A6)</f>
        <v>3</v>
      </c>
      <c r="C6">
        <f>SUMIF(Achievements!B:B,A6,Achievements!F:F)</f>
        <v>9</v>
      </c>
      <c r="E6" t="s">
        <v>167</v>
      </c>
      <c r="F6">
        <v>5</v>
      </c>
      <c r="G6">
        <f>COUNTIF(Achievements!E:E,E6)</f>
        <v>12</v>
      </c>
    </row>
    <row r="7" spans="1:11" x14ac:dyDescent="0.25">
      <c r="A7" s="2" t="s">
        <v>43</v>
      </c>
      <c r="B7" s="5">
        <f>SUM(B2:B6)</f>
        <v>64</v>
      </c>
      <c r="C7" s="5">
        <f>SUM(C2:C6)</f>
        <v>350</v>
      </c>
      <c r="E7" t="s">
        <v>168</v>
      </c>
      <c r="F7">
        <v>10</v>
      </c>
      <c r="G7">
        <f>COUNTIF(Achievements!E:E,E7)</f>
        <v>10</v>
      </c>
    </row>
    <row r="8" spans="1:11" x14ac:dyDescent="0.25">
      <c r="E8" t="s">
        <v>169</v>
      </c>
      <c r="F8">
        <v>10</v>
      </c>
      <c r="G8">
        <f>COUNTIF(Achievements!E:E,E8)</f>
        <v>3</v>
      </c>
    </row>
    <row r="9" spans="1:11" x14ac:dyDescent="0.25">
      <c r="E9" t="s">
        <v>170</v>
      </c>
      <c r="F9">
        <v>25</v>
      </c>
      <c r="G9">
        <f>COUNTIF(Achievements!E:E,E9)</f>
        <v>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topLeftCell="A40" workbookViewId="0">
      <selection activeCell="C69" sqref="C69"/>
    </sheetView>
  </sheetViews>
  <sheetFormatPr defaultRowHeight="15" x14ac:dyDescent="0.25"/>
  <cols>
    <col min="1" max="1" width="11.5703125" style="14" bestFit="1" customWidth="1"/>
    <col min="2" max="2" width="17.42578125" style="26" bestFit="1" customWidth="1"/>
    <col min="3" max="3" width="60.28515625" bestFit="1" customWidth="1"/>
    <col min="4" max="4" width="13.140625" style="23" bestFit="1" customWidth="1"/>
    <col min="5" max="5" width="37.28515625" bestFit="1" customWidth="1"/>
  </cols>
  <sheetData>
    <row r="1" spans="1:6" x14ac:dyDescent="0.25">
      <c r="A1" s="14" t="s">
        <v>16</v>
      </c>
      <c r="B1" s="26" t="s">
        <v>852</v>
      </c>
      <c r="C1" t="s">
        <v>0</v>
      </c>
      <c r="D1" s="23" t="s">
        <v>993</v>
      </c>
      <c r="E1" t="s">
        <v>398</v>
      </c>
      <c r="F1" t="s">
        <v>46</v>
      </c>
    </row>
    <row r="2" spans="1:6" x14ac:dyDescent="0.25">
      <c r="A2" s="14" t="s">
        <v>851</v>
      </c>
      <c r="B2" s="26" t="s">
        <v>893</v>
      </c>
      <c r="C2" t="s">
        <v>887</v>
      </c>
      <c r="D2" s="23" t="b">
        <v>0</v>
      </c>
      <c r="E2" t="str">
        <f>IF(TRIM(A2)="","0",A2)&amp;"="&amp;C2</f>
        <v>*=Loading</v>
      </c>
    </row>
    <row r="3" spans="1:6" x14ac:dyDescent="0.25">
      <c r="A3" s="14" t="s">
        <v>785</v>
      </c>
      <c r="B3" s="26" t="s">
        <v>853</v>
      </c>
      <c r="C3" t="s">
        <v>786</v>
      </c>
      <c r="D3" s="23" t="b">
        <v>0</v>
      </c>
      <c r="E3" t="str">
        <f t="shared" ref="E3:E34" si="0">"0x"&amp;IF(TRIM(A3)="","0",A3)&amp;"="&amp;C3</f>
        <v>0x0074=Hanging From a Flagpole</v>
      </c>
    </row>
    <row r="4" spans="1:6" x14ac:dyDescent="0.25">
      <c r="A4" s="14" t="s">
        <v>814</v>
      </c>
      <c r="B4" s="26" t="s">
        <v>885</v>
      </c>
      <c r="C4" t="s">
        <v>505</v>
      </c>
      <c r="D4" s="23" t="b">
        <v>0</v>
      </c>
      <c r="E4" t="str">
        <f t="shared" si="0"/>
        <v>0x01c2=by the Alter of Offler</v>
      </c>
    </row>
    <row r="5" spans="1:6" x14ac:dyDescent="0.25">
      <c r="A5" s="14" t="s">
        <v>815</v>
      </c>
      <c r="B5" s="26" t="s">
        <v>854</v>
      </c>
      <c r="C5" t="s">
        <v>806</v>
      </c>
      <c r="D5" s="23" t="b">
        <v>0</v>
      </c>
      <c r="E5" t="str">
        <f t="shared" si="0"/>
        <v>0x01c3=in the Basement of the Broken Drum</v>
      </c>
    </row>
    <row r="6" spans="1:6" x14ac:dyDescent="0.25">
      <c r="A6" s="14" t="s">
        <v>13</v>
      </c>
      <c r="B6" s="26" t="s">
        <v>855</v>
      </c>
      <c r="C6" t="s">
        <v>485</v>
      </c>
      <c r="D6" s="23" t="b">
        <v>0</v>
      </c>
      <c r="E6" t="str">
        <f t="shared" si="0"/>
        <v>0x01c6=in the Closet</v>
      </c>
    </row>
    <row r="7" spans="1:6" x14ac:dyDescent="0.25">
      <c r="A7" s="14" t="s">
        <v>795</v>
      </c>
      <c r="B7" s="26" t="s">
        <v>856</v>
      </c>
      <c r="C7" t="s">
        <v>496</v>
      </c>
      <c r="D7" s="23" t="b">
        <v>0</v>
      </c>
      <c r="E7" t="str">
        <f t="shared" si="0"/>
        <v>0x0225=in the Park</v>
      </c>
      <c r="F7" t="s">
        <v>495</v>
      </c>
    </row>
    <row r="8" spans="1:6" x14ac:dyDescent="0.25">
      <c r="A8" s="14" t="s">
        <v>9</v>
      </c>
      <c r="B8" s="26" t="s">
        <v>855</v>
      </c>
      <c r="C8" t="s">
        <v>482</v>
      </c>
      <c r="D8" s="23" t="b">
        <v>0</v>
      </c>
      <c r="E8" t="str">
        <f t="shared" si="0"/>
        <v>0x0384=in Rincewind's Room</v>
      </c>
    </row>
    <row r="9" spans="1:6" x14ac:dyDescent="0.25">
      <c r="A9" s="14" t="s">
        <v>816</v>
      </c>
      <c r="B9" s="26" t="s">
        <v>879</v>
      </c>
      <c r="C9" t="s">
        <v>504</v>
      </c>
      <c r="D9" s="23" t="b">
        <v>0</v>
      </c>
      <c r="E9" t="str">
        <f t="shared" si="0"/>
        <v>0x03fd=by the Outhouse</v>
      </c>
    </row>
    <row r="10" spans="1:6" x14ac:dyDescent="0.25">
      <c r="A10" s="14" t="s">
        <v>817</v>
      </c>
      <c r="B10" s="26" t="s">
        <v>880</v>
      </c>
      <c r="C10" t="s">
        <v>1005</v>
      </c>
      <c r="D10" s="23" t="b">
        <v>0</v>
      </c>
      <c r="E10" t="str">
        <f t="shared" si="0"/>
        <v>0x047d=Outside the Hide Out of the Elucidated Brethren of the Sword</v>
      </c>
    </row>
    <row r="11" spans="1:6" x14ac:dyDescent="0.25">
      <c r="A11" s="14" t="s">
        <v>10</v>
      </c>
      <c r="B11" s="26" t="s">
        <v>855</v>
      </c>
      <c r="C11" t="s">
        <v>490</v>
      </c>
      <c r="D11" s="23" t="b">
        <v>0</v>
      </c>
      <c r="E11" t="str">
        <f t="shared" si="0"/>
        <v>0x049c=at the Top Of the Hallway</v>
      </c>
    </row>
    <row r="12" spans="1:6" x14ac:dyDescent="0.25">
      <c r="A12" s="14" t="s">
        <v>253</v>
      </c>
      <c r="B12" s="26" t="s">
        <v>856</v>
      </c>
      <c r="C12" t="s">
        <v>496</v>
      </c>
      <c r="D12" s="23" t="b">
        <v>0</v>
      </c>
      <c r="E12" t="str">
        <f t="shared" si="0"/>
        <v>0x0568=in the Park</v>
      </c>
      <c r="F12" t="s">
        <v>494</v>
      </c>
    </row>
    <row r="13" spans="1:6" x14ac:dyDescent="0.25">
      <c r="A13" s="14" t="s">
        <v>755</v>
      </c>
      <c r="B13" s="26" t="s">
        <v>881</v>
      </c>
      <c r="C13" t="s">
        <v>756</v>
      </c>
      <c r="D13" s="23" t="b">
        <v>0</v>
      </c>
      <c r="E13" t="str">
        <f t="shared" si="0"/>
        <v>0x0673=in the Inn's Room</v>
      </c>
    </row>
    <row r="14" spans="1:6" x14ac:dyDescent="0.25">
      <c r="A14" s="14" t="s">
        <v>251</v>
      </c>
      <c r="B14" s="26" t="s">
        <v>882</v>
      </c>
      <c r="C14" t="s">
        <v>252</v>
      </c>
      <c r="D14" s="23" t="b">
        <v>0</v>
      </c>
      <c r="E14" t="str">
        <f t="shared" si="0"/>
        <v>0x0784=Inside the Palace</v>
      </c>
    </row>
    <row r="15" spans="1:6" x14ac:dyDescent="0.25">
      <c r="A15" s="14" t="s">
        <v>426</v>
      </c>
      <c r="B15" s="26" t="s">
        <v>883</v>
      </c>
      <c r="C15" t="s">
        <v>377</v>
      </c>
      <c r="D15" s="23" t="b">
        <v>0</v>
      </c>
      <c r="E15" t="str">
        <f t="shared" si="0"/>
        <v>0x089e=Outside the Mine</v>
      </c>
    </row>
    <row r="16" spans="1:6" x14ac:dyDescent="0.25">
      <c r="A16" s="14" t="s">
        <v>818</v>
      </c>
      <c r="B16" s="26" t="s">
        <v>884</v>
      </c>
      <c r="C16" t="s">
        <v>491</v>
      </c>
      <c r="D16" s="23" t="b">
        <v>0</v>
      </c>
      <c r="E16" t="str">
        <f t="shared" si="0"/>
        <v>0x0ba2=Looking at the Map of Ankh-Morpork</v>
      </c>
      <c r="F16" t="s">
        <v>495</v>
      </c>
    </row>
    <row r="17" spans="1:6" x14ac:dyDescent="0.25">
      <c r="A17" s="14" t="s">
        <v>819</v>
      </c>
      <c r="B17" s="26" t="s">
        <v>885</v>
      </c>
      <c r="C17" t="s">
        <v>764</v>
      </c>
      <c r="D17" s="23" t="b">
        <v>0</v>
      </c>
      <c r="E17" t="str">
        <f t="shared" si="0"/>
        <v>0x0bc4=at Edge of the World</v>
      </c>
    </row>
    <row r="18" spans="1:6" x14ac:dyDescent="0.25">
      <c r="A18" s="14" t="s">
        <v>420</v>
      </c>
      <c r="B18" s="26" t="s">
        <v>879</v>
      </c>
      <c r="C18" t="s">
        <v>497</v>
      </c>
      <c r="D18" s="23" t="b">
        <v>0</v>
      </c>
      <c r="E18" t="str">
        <f t="shared" si="0"/>
        <v>0x0bfc=at the Barber's</v>
      </c>
    </row>
    <row r="19" spans="1:6" x14ac:dyDescent="0.25">
      <c r="A19" s="14" t="s">
        <v>839</v>
      </c>
      <c r="B19" s="26" t="s">
        <v>886</v>
      </c>
      <c r="C19" t="s">
        <v>813</v>
      </c>
      <c r="D19" s="23" t="b">
        <v>0</v>
      </c>
      <c r="E19" t="str">
        <f t="shared" si="0"/>
        <v>0x0e03=in the Alchemist's Shop</v>
      </c>
    </row>
    <row r="20" spans="1:6" x14ac:dyDescent="0.25">
      <c r="A20" s="14" t="s">
        <v>11</v>
      </c>
      <c r="B20" s="26" t="s">
        <v>855</v>
      </c>
      <c r="C20" t="s">
        <v>483</v>
      </c>
      <c r="D20" s="23" t="b">
        <v>0</v>
      </c>
      <c r="E20" t="str">
        <f t="shared" si="0"/>
        <v>0x0e8c=at the Bottom of Hallway</v>
      </c>
    </row>
    <row r="21" spans="1:6" x14ac:dyDescent="0.25">
      <c r="A21" s="14" t="s">
        <v>789</v>
      </c>
      <c r="B21" s="26" t="s">
        <v>885</v>
      </c>
      <c r="C21" t="s">
        <v>747</v>
      </c>
      <c r="D21" s="23" t="b">
        <v>0</v>
      </c>
      <c r="E21" t="str">
        <f t="shared" si="0"/>
        <v>0x1039=at the Gorge</v>
      </c>
    </row>
    <row r="22" spans="1:6" x14ac:dyDescent="0.25">
      <c r="A22" s="14" t="s">
        <v>820</v>
      </c>
      <c r="B22" s="26" t="s">
        <v>880</v>
      </c>
      <c r="C22" t="s">
        <v>1006</v>
      </c>
      <c r="D22" s="23" t="b">
        <v>0</v>
      </c>
      <c r="E22" t="str">
        <f t="shared" si="0"/>
        <v>0x10ea=Inside the Hide Out of the Elucidated Brethren of the Sword</v>
      </c>
    </row>
    <row r="23" spans="1:6" x14ac:dyDescent="0.25">
      <c r="A23" s="14" t="s">
        <v>803</v>
      </c>
      <c r="B23" s="26" t="s">
        <v>879</v>
      </c>
      <c r="C23" t="s">
        <v>804</v>
      </c>
      <c r="D23" s="23" t="b">
        <v>0</v>
      </c>
      <c r="E23" t="str">
        <f t="shared" si="0"/>
        <v>0x1279=at the Pottery Store</v>
      </c>
    </row>
    <row r="24" spans="1:6" x14ac:dyDescent="0.25">
      <c r="A24" s="14" t="s">
        <v>798</v>
      </c>
      <c r="B24" s="26" t="s">
        <v>885</v>
      </c>
      <c r="C24" t="s">
        <v>746</v>
      </c>
      <c r="D24" s="23" t="b">
        <v>0</v>
      </c>
      <c r="E24" t="str">
        <f t="shared" si="0"/>
        <v>0x1366=in the Dark Woods</v>
      </c>
    </row>
    <row r="25" spans="1:6" x14ac:dyDescent="0.25">
      <c r="A25" s="14" t="s">
        <v>821</v>
      </c>
      <c r="B25" s="26" t="s">
        <v>885</v>
      </c>
      <c r="C25" t="s">
        <v>751</v>
      </c>
      <c r="D25" s="23" t="b">
        <v>0</v>
      </c>
      <c r="E25" t="str">
        <f t="shared" si="0"/>
        <v>0x13fc=in Nanny Ogg's Backyard</v>
      </c>
    </row>
    <row r="26" spans="1:6" x14ac:dyDescent="0.25">
      <c r="A26" s="14" t="s">
        <v>822</v>
      </c>
      <c r="B26" s="26" t="s">
        <v>855</v>
      </c>
      <c r="C26" t="s">
        <v>488</v>
      </c>
      <c r="D26" s="23" t="b">
        <v>0</v>
      </c>
      <c r="E26" t="str">
        <f t="shared" si="0"/>
        <v>0x148a=on Path Behind the Unseen University</v>
      </c>
    </row>
    <row r="27" spans="1:6" x14ac:dyDescent="0.25">
      <c r="A27" s="14" t="s">
        <v>823</v>
      </c>
      <c r="B27" s="26" t="s">
        <v>854</v>
      </c>
      <c r="C27" t="s">
        <v>375</v>
      </c>
      <c r="D27" s="23" t="b">
        <v>1</v>
      </c>
      <c r="E27" t="str">
        <f t="shared" si="0"/>
        <v>0x14ed=Outside the Broken Drum</v>
      </c>
    </row>
    <row r="28" spans="1:6" x14ac:dyDescent="0.25">
      <c r="A28" s="26" t="s">
        <v>824</v>
      </c>
      <c r="B28" s="26" t="s">
        <v>885</v>
      </c>
      <c r="C28" s="23" t="s">
        <v>767</v>
      </c>
      <c r="D28" s="23" t="b">
        <v>0</v>
      </c>
      <c r="E28" s="23" t="str">
        <f t="shared" si="0"/>
        <v>0x167e=in the Realm of the Gods</v>
      </c>
      <c r="F28" s="23"/>
    </row>
    <row r="29" spans="1:6" x14ac:dyDescent="0.25">
      <c r="A29" s="14" t="s">
        <v>825</v>
      </c>
      <c r="B29" s="26" t="s">
        <v>879</v>
      </c>
      <c r="C29" s="23" t="s">
        <v>503</v>
      </c>
      <c r="D29" s="23" t="b">
        <v>0</v>
      </c>
      <c r="E29" t="str">
        <f t="shared" si="0"/>
        <v>0x17af=in the Toy Store</v>
      </c>
    </row>
    <row r="30" spans="1:6" x14ac:dyDescent="0.25">
      <c r="A30" s="14" t="s">
        <v>797</v>
      </c>
      <c r="B30" s="26" t="s">
        <v>885</v>
      </c>
      <c r="C30" t="s">
        <v>745</v>
      </c>
      <c r="D30" s="23" t="b">
        <v>0</v>
      </c>
      <c r="E30" t="str">
        <f t="shared" si="0"/>
        <v>0x1867=in the Woods</v>
      </c>
    </row>
    <row r="31" spans="1:6" x14ac:dyDescent="0.25">
      <c r="A31" s="14" t="s">
        <v>826</v>
      </c>
      <c r="B31" s="26" t="s">
        <v>881</v>
      </c>
      <c r="C31" t="s">
        <v>754</v>
      </c>
      <c r="D31" s="23" t="b">
        <v>0</v>
      </c>
      <c r="E31" t="str">
        <f t="shared" si="0"/>
        <v>0x188e=in the Inn's Courtyard</v>
      </c>
    </row>
    <row r="32" spans="1:6" x14ac:dyDescent="0.25">
      <c r="A32" s="14" t="s">
        <v>425</v>
      </c>
      <c r="B32" s="26" t="s">
        <v>855</v>
      </c>
      <c r="C32" s="23" t="s">
        <v>489</v>
      </c>
      <c r="D32" s="23" t="b">
        <v>0</v>
      </c>
      <c r="E32" t="str">
        <f t="shared" si="0"/>
        <v>0x18e7=in the Unseen University's Courtyard</v>
      </c>
    </row>
    <row r="33" spans="1:6" x14ac:dyDescent="0.25">
      <c r="A33" s="14" t="s">
        <v>416</v>
      </c>
      <c r="B33" s="26" t="s">
        <v>884</v>
      </c>
      <c r="C33" t="s">
        <v>491</v>
      </c>
      <c r="D33" s="23" t="b">
        <v>0</v>
      </c>
      <c r="E33" t="str">
        <f t="shared" si="0"/>
        <v>0x1a3a=Looking at the Map of Ankh-Morpork</v>
      </c>
      <c r="F33" t="s">
        <v>494</v>
      </c>
    </row>
    <row r="34" spans="1:6" s="23" customFormat="1" x14ac:dyDescent="0.25">
      <c r="A34" s="26" t="s">
        <v>827</v>
      </c>
      <c r="B34" s="26" t="s">
        <v>888</v>
      </c>
      <c r="C34" s="23" t="s">
        <v>796</v>
      </c>
      <c r="D34" s="23" t="b">
        <v>0</v>
      </c>
      <c r="E34" s="23" t="str">
        <f t="shared" si="0"/>
        <v>0x1a3f=at The Dunnyking's</v>
      </c>
    </row>
    <row r="35" spans="1:6" x14ac:dyDescent="0.25">
      <c r="A35" s="14" t="s">
        <v>417</v>
      </c>
      <c r="B35" s="26" t="s">
        <v>882</v>
      </c>
      <c r="C35" t="s">
        <v>250</v>
      </c>
      <c r="D35" s="23" t="b">
        <v>0</v>
      </c>
      <c r="E35" t="str">
        <f t="shared" ref="E35:E66" si="1">"0x"&amp;IF(TRIM(A35)="","0",A35)&amp;"="&amp;C35</f>
        <v>0x1abf=Outside the Palace</v>
      </c>
    </row>
    <row r="36" spans="1:6" x14ac:dyDescent="0.25">
      <c r="A36" s="14" t="s">
        <v>419</v>
      </c>
      <c r="B36" s="26" t="s">
        <v>888</v>
      </c>
      <c r="C36" s="23" t="s">
        <v>502</v>
      </c>
      <c r="D36" s="23" t="b">
        <v>0</v>
      </c>
      <c r="E36" t="str">
        <f t="shared" si="1"/>
        <v>0x1b1f=in the Psychiatrickerist's Waiting Room</v>
      </c>
    </row>
    <row r="37" spans="1:6" x14ac:dyDescent="0.25">
      <c r="A37" s="14" t="s">
        <v>828</v>
      </c>
      <c r="B37" s="26" t="s">
        <v>879</v>
      </c>
      <c r="C37" t="s">
        <v>802</v>
      </c>
      <c r="D37" s="23" t="b">
        <v>0</v>
      </c>
      <c r="E37" t="str">
        <f t="shared" si="1"/>
        <v>0x1d91=by the Fishmonger's Stand</v>
      </c>
    </row>
    <row r="38" spans="1:6" x14ac:dyDescent="0.25">
      <c r="A38" s="14" t="s">
        <v>829</v>
      </c>
      <c r="B38" s="26" t="s">
        <v>885</v>
      </c>
      <c r="C38" t="s">
        <v>799</v>
      </c>
      <c r="D38" s="23" t="b">
        <v>0</v>
      </c>
      <c r="E38" t="str">
        <f t="shared" si="1"/>
        <v>0x1df4=in the Cave of Offler</v>
      </c>
    </row>
    <row r="39" spans="1:6" x14ac:dyDescent="0.25">
      <c r="A39" s="14" t="s">
        <v>830</v>
      </c>
      <c r="B39" s="26" t="s">
        <v>885</v>
      </c>
      <c r="C39" t="s">
        <v>750</v>
      </c>
      <c r="D39" s="23" t="b">
        <v>0</v>
      </c>
      <c r="E39" t="str">
        <f t="shared" si="1"/>
        <v>0x1f88=in Nanny Ogg's House</v>
      </c>
    </row>
    <row r="40" spans="1:6" x14ac:dyDescent="0.25">
      <c r="A40" s="14" t="s">
        <v>831</v>
      </c>
      <c r="B40" s="26" t="s">
        <v>881</v>
      </c>
      <c r="C40" t="s">
        <v>754</v>
      </c>
      <c r="D40" s="23" t="b">
        <v>0</v>
      </c>
      <c r="E40" t="str">
        <f t="shared" si="1"/>
        <v>0x1f93=in the Inn's Courtyard</v>
      </c>
    </row>
    <row r="41" spans="1:6" x14ac:dyDescent="0.25">
      <c r="A41" s="14" t="s">
        <v>832</v>
      </c>
      <c r="B41" s="26" t="s">
        <v>888</v>
      </c>
      <c r="C41" t="s">
        <v>805</v>
      </c>
      <c r="D41" s="23" t="b">
        <v>0</v>
      </c>
      <c r="E41" t="str">
        <f t="shared" si="1"/>
        <v>0x203c=at The Custardking's</v>
      </c>
    </row>
    <row r="42" spans="1:6" x14ac:dyDescent="0.25">
      <c r="A42" s="14" t="s">
        <v>424</v>
      </c>
      <c r="B42" s="26" t="s">
        <v>885</v>
      </c>
      <c r="C42" t="s">
        <v>376</v>
      </c>
      <c r="D42" s="23" t="b">
        <v>0</v>
      </c>
      <c r="E42" t="str">
        <f t="shared" si="1"/>
        <v>0x21f6=Inside the Mine</v>
      </c>
    </row>
    <row r="43" spans="1:6" x14ac:dyDescent="0.25">
      <c r="A43" s="14" t="s">
        <v>833</v>
      </c>
      <c r="B43" s="26" t="s">
        <v>890</v>
      </c>
      <c r="C43" t="s">
        <v>753</v>
      </c>
      <c r="D43" s="23" t="b">
        <v>0</v>
      </c>
      <c r="E43" t="str">
        <f t="shared" si="1"/>
        <v>0x23e9=in Lady Ramkin's Dragon Roost</v>
      </c>
    </row>
    <row r="44" spans="1:6" x14ac:dyDescent="0.25">
      <c r="A44" s="26" t="s">
        <v>934</v>
      </c>
      <c r="B44" s="26" t="s">
        <v>855</v>
      </c>
      <c r="C44" t="s">
        <v>935</v>
      </c>
      <c r="D44" s="23" t="b">
        <v>0</v>
      </c>
      <c r="E44" s="23" t="str">
        <f t="shared" si="1"/>
        <v>0x256D=in the Arch Chancellor's Office</v>
      </c>
    </row>
    <row r="45" spans="1:6" x14ac:dyDescent="0.25">
      <c r="A45" s="26" t="s">
        <v>15</v>
      </c>
      <c r="B45" s="26" t="s">
        <v>855</v>
      </c>
      <c r="C45" s="23" t="s">
        <v>487</v>
      </c>
      <c r="D45" s="23" t="b">
        <v>1</v>
      </c>
      <c r="E45" s="23" t="str">
        <f t="shared" si="1"/>
        <v>0x2932=in the Kitchen</v>
      </c>
    </row>
    <row r="46" spans="1:6" x14ac:dyDescent="0.25">
      <c r="A46" s="26" t="s">
        <v>418</v>
      </c>
      <c r="B46" s="26" t="s">
        <v>882</v>
      </c>
      <c r="C46" s="23" t="s">
        <v>492</v>
      </c>
      <c r="D46" s="23" t="b">
        <v>0</v>
      </c>
      <c r="E46" s="23" t="str">
        <f t="shared" si="1"/>
        <v>0x297f=in the Palace Bathroom</v>
      </c>
    </row>
    <row r="47" spans="1:6" x14ac:dyDescent="0.25">
      <c r="A47" s="26" t="s">
        <v>807</v>
      </c>
      <c r="B47" s="26" t="s">
        <v>882</v>
      </c>
      <c r="C47" s="23" t="s">
        <v>493</v>
      </c>
      <c r="D47" s="23" t="b">
        <v>0</v>
      </c>
      <c r="E47" s="23" t="str">
        <f t="shared" si="1"/>
        <v>0x2980=in the Palace Dungeon</v>
      </c>
    </row>
    <row r="48" spans="1:6" x14ac:dyDescent="0.25">
      <c r="A48" s="26" t="s">
        <v>621</v>
      </c>
      <c r="B48" s="26" t="s">
        <v>885</v>
      </c>
      <c r="C48" t="s">
        <v>618</v>
      </c>
      <c r="D48" s="23" t="b">
        <v>0</v>
      </c>
      <c r="E48" s="23" t="str">
        <f t="shared" si="1"/>
        <v>0x2a97=on A'Tuin's Back</v>
      </c>
    </row>
    <row r="49" spans="1:5" x14ac:dyDescent="0.25">
      <c r="A49" s="26" t="s">
        <v>834</v>
      </c>
      <c r="B49" s="26" t="s">
        <v>888</v>
      </c>
      <c r="C49" t="s">
        <v>749</v>
      </c>
      <c r="D49" s="23" t="b">
        <v>0</v>
      </c>
      <c r="E49" s="23" t="str">
        <f t="shared" si="1"/>
        <v>0x2ac7=in the Crowded Square</v>
      </c>
    </row>
    <row r="50" spans="1:5" x14ac:dyDescent="0.25">
      <c r="A50" s="14" t="s">
        <v>835</v>
      </c>
      <c r="B50" s="26" t="s">
        <v>890</v>
      </c>
      <c r="C50" t="s">
        <v>752</v>
      </c>
      <c r="D50" s="23" t="b">
        <v>0</v>
      </c>
      <c r="E50" s="23" t="str">
        <f t="shared" si="1"/>
        <v>0x2c02=at Lady Ramkin's Dragon Sanctuary</v>
      </c>
    </row>
    <row r="51" spans="1:5" x14ac:dyDescent="0.25">
      <c r="A51" s="14" t="s">
        <v>421</v>
      </c>
      <c r="B51" s="26" t="s">
        <v>889</v>
      </c>
      <c r="C51" t="s">
        <v>498</v>
      </c>
      <c r="D51" s="23" t="b">
        <v>0</v>
      </c>
      <c r="E51" t="str">
        <f t="shared" si="1"/>
        <v>0x2db6=in the Barn</v>
      </c>
    </row>
    <row r="52" spans="1:5" x14ac:dyDescent="0.25">
      <c r="A52" s="14" t="s">
        <v>14</v>
      </c>
      <c r="B52" s="26" t="s">
        <v>855</v>
      </c>
      <c r="C52" t="s">
        <v>486</v>
      </c>
      <c r="D52" s="23" t="b">
        <v>1</v>
      </c>
      <c r="E52" t="str">
        <f t="shared" si="1"/>
        <v>0x2ef3=in the Library</v>
      </c>
    </row>
    <row r="53" spans="1:5" x14ac:dyDescent="0.25">
      <c r="A53" s="14" t="s">
        <v>836</v>
      </c>
      <c r="B53" s="26" t="s">
        <v>854</v>
      </c>
      <c r="C53" t="s">
        <v>374</v>
      </c>
      <c r="D53" s="23" t="b">
        <v>0</v>
      </c>
      <c r="E53" t="str">
        <f t="shared" si="1"/>
        <v>0x31b6=Inside the Broken Drum</v>
      </c>
    </row>
    <row r="54" spans="1:5" x14ac:dyDescent="0.25">
      <c r="A54" s="14" t="s">
        <v>811</v>
      </c>
      <c r="B54" s="26" t="s">
        <v>891</v>
      </c>
      <c r="C54" t="s">
        <v>812</v>
      </c>
      <c r="D54" s="23" t="b">
        <v>0</v>
      </c>
      <c r="E54" t="str">
        <f t="shared" si="1"/>
        <v>0x3316=in Front of the Cathouse</v>
      </c>
    </row>
    <row r="55" spans="1:5" x14ac:dyDescent="0.25">
      <c r="A55" s="14" t="s">
        <v>808</v>
      </c>
      <c r="B55" s="26" t="s">
        <v>879</v>
      </c>
      <c r="C55" t="s">
        <v>804</v>
      </c>
      <c r="D55" s="23" t="b">
        <v>0</v>
      </c>
      <c r="E55" t="str">
        <f t="shared" si="1"/>
        <v>0x3374=at the Pottery Store</v>
      </c>
    </row>
    <row r="56" spans="1:5" x14ac:dyDescent="0.25">
      <c r="A56" s="14" t="s">
        <v>942</v>
      </c>
      <c r="B56" s="26" t="s">
        <v>941</v>
      </c>
      <c r="C56" t="s">
        <v>943</v>
      </c>
      <c r="D56" s="23" t="b">
        <v>0</v>
      </c>
      <c r="E56" s="23" t="str">
        <f t="shared" si="1"/>
        <v>0x33C5=at Ozwald's Livery Stables</v>
      </c>
    </row>
    <row r="57" spans="1:5" x14ac:dyDescent="0.25">
      <c r="A57" s="26" t="s">
        <v>837</v>
      </c>
      <c r="B57" s="26" t="s">
        <v>885</v>
      </c>
      <c r="C57" s="23" t="s">
        <v>790</v>
      </c>
      <c r="D57" s="23" t="b">
        <v>0</v>
      </c>
      <c r="E57" s="23" t="str">
        <f t="shared" si="1"/>
        <v>0x359e=the Ending Credits</v>
      </c>
    </row>
    <row r="58" spans="1:5" x14ac:dyDescent="0.25">
      <c r="A58" s="26" t="s">
        <v>283</v>
      </c>
      <c r="B58" s="26" t="s">
        <v>879</v>
      </c>
      <c r="C58" s="23" t="s">
        <v>748</v>
      </c>
      <c r="D58" s="23" t="b">
        <v>0</v>
      </c>
      <c r="E58" s="23" t="str">
        <f t="shared" si="1"/>
        <v>0x3669=in the Streets</v>
      </c>
    </row>
    <row r="59" spans="1:5" x14ac:dyDescent="0.25">
      <c r="A59" s="14" t="s">
        <v>800</v>
      </c>
      <c r="B59" s="26" t="s">
        <v>892</v>
      </c>
      <c r="C59" s="23" t="s">
        <v>801</v>
      </c>
      <c r="D59" s="23" t="b">
        <v>0</v>
      </c>
      <c r="E59" s="23" t="str">
        <f t="shared" si="1"/>
        <v>0x3694=at the City Gates</v>
      </c>
    </row>
    <row r="60" spans="1:5" x14ac:dyDescent="0.25">
      <c r="A60" s="26" t="s">
        <v>809</v>
      </c>
      <c r="B60" s="26" t="s">
        <v>891</v>
      </c>
      <c r="C60" s="23" t="s">
        <v>810</v>
      </c>
      <c r="D60" s="23" t="b">
        <v>0</v>
      </c>
      <c r="E60" s="23" t="str">
        <f t="shared" si="1"/>
        <v>0x3811=in the Shades</v>
      </c>
    </row>
    <row r="61" spans="1:5" x14ac:dyDescent="0.25">
      <c r="A61" s="26" t="s">
        <v>838</v>
      </c>
      <c r="B61" s="26" t="s">
        <v>885</v>
      </c>
      <c r="C61" s="23" t="s">
        <v>765</v>
      </c>
      <c r="D61" s="23" t="b">
        <v>0</v>
      </c>
      <c r="E61" s="23" t="str">
        <f t="shared" si="1"/>
        <v>0x3a51=on Monster Island</v>
      </c>
    </row>
    <row r="62" spans="1:5" x14ac:dyDescent="0.25">
      <c r="A62" s="26" t="s">
        <v>346</v>
      </c>
      <c r="B62" s="26" t="s">
        <v>888</v>
      </c>
      <c r="C62" s="23" t="s">
        <v>501</v>
      </c>
      <c r="D62" s="23" t="b">
        <v>0</v>
      </c>
      <c r="E62" s="23" t="str">
        <f t="shared" si="1"/>
        <v>0x3bc8=in the Psychiatrickerist's Office</v>
      </c>
    </row>
    <row r="63" spans="1:5" s="23" customFormat="1" x14ac:dyDescent="0.25">
      <c r="A63" s="26" t="s">
        <v>12</v>
      </c>
      <c r="B63" s="26" t="s">
        <v>855</v>
      </c>
      <c r="C63" s="23" t="s">
        <v>484</v>
      </c>
      <c r="D63" s="23" t="b">
        <v>1</v>
      </c>
      <c r="E63" s="23" t="str">
        <f t="shared" si="1"/>
        <v>0x3d32=in the Dinning Room</v>
      </c>
    </row>
    <row r="64" spans="1:5" s="23" customFormat="1" x14ac:dyDescent="0.25">
      <c r="A64" s="26" t="s">
        <v>423</v>
      </c>
      <c r="B64" s="26" t="s">
        <v>885</v>
      </c>
      <c r="C64" s="23" t="s">
        <v>500</v>
      </c>
      <c r="D64" s="23" t="b">
        <v>0</v>
      </c>
      <c r="E64" s="23" t="str">
        <f t="shared" si="1"/>
        <v>0x3ff6=Peering Through the Veil</v>
      </c>
    </row>
    <row r="65" spans="1:5" x14ac:dyDescent="0.25">
      <c r="A65" s="14" t="s">
        <v>422</v>
      </c>
      <c r="B65" s="26" t="s">
        <v>885</v>
      </c>
      <c r="C65" t="s">
        <v>499</v>
      </c>
      <c r="D65" s="23" t="b">
        <v>0</v>
      </c>
      <c r="E65" t="str">
        <f t="shared" si="1"/>
        <v>0x43ff=Travelling Through L-Space</v>
      </c>
    </row>
    <row r="66" spans="1:5" x14ac:dyDescent="0.25">
      <c r="A66" s="14" t="s">
        <v>620</v>
      </c>
      <c r="B66" s="26" t="s">
        <v>885</v>
      </c>
      <c r="C66" t="s">
        <v>619</v>
      </c>
      <c r="D66" s="23" t="b">
        <v>0</v>
      </c>
      <c r="E66" s="23" t="str">
        <f t="shared" si="1"/>
        <v>0xa228=Climbing Down A'Tuin's Back</v>
      </c>
    </row>
  </sheetData>
  <autoFilter ref="A1:F66">
    <sortState ref="A2:F66">
      <sortCondition ref="A1:A66"/>
    </sortState>
  </autoFilter>
  <conditionalFormatting sqref="A45:A49 A35:A40 A29:A33 A2:A27">
    <cfRule type="cellIs" dxfId="56" priority="18" operator="equal">
      <formula>0</formula>
    </cfRule>
  </conditionalFormatting>
  <conditionalFormatting sqref="A44">
    <cfRule type="cellIs" dxfId="55" priority="17" operator="equal">
      <formula>0</formula>
    </cfRule>
  </conditionalFormatting>
  <conditionalFormatting sqref="A28">
    <cfRule type="cellIs" dxfId="54" priority="15" operator="equal">
      <formula>0</formula>
    </cfRule>
  </conditionalFormatting>
  <conditionalFormatting sqref="A35:A49 A1:A33">
    <cfRule type="duplicateValues" dxfId="53" priority="21"/>
  </conditionalFormatting>
  <conditionalFormatting sqref="A34">
    <cfRule type="cellIs" dxfId="52" priority="10" operator="equal">
      <formula>0</formula>
    </cfRule>
  </conditionalFormatting>
  <conditionalFormatting sqref="A34">
    <cfRule type="duplicateValues" dxfId="51" priority="11"/>
  </conditionalFormatting>
  <conditionalFormatting sqref="A34">
    <cfRule type="duplicateValues" dxfId="50" priority="12"/>
  </conditionalFormatting>
  <conditionalFormatting sqref="A35:A51 A2:A33">
    <cfRule type="duplicateValues" dxfId="49" priority="24"/>
  </conditionalFormatting>
  <conditionalFormatting sqref="A61:A62">
    <cfRule type="cellIs" dxfId="48" priority="4" operator="equal">
      <formula>0</formula>
    </cfRule>
  </conditionalFormatting>
  <conditionalFormatting sqref="A61:A62">
    <cfRule type="duplicateValues" dxfId="47" priority="5"/>
  </conditionalFormatting>
  <conditionalFormatting sqref="A61:A62">
    <cfRule type="duplicateValues" dxfId="46" priority="6"/>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zoomScaleNormal="100" workbookViewId="0">
      <selection activeCell="A34" sqref="A34"/>
    </sheetView>
  </sheetViews>
  <sheetFormatPr defaultRowHeight="15" x14ac:dyDescent="0.25"/>
  <cols>
    <col min="1" max="1" width="11.5703125" style="26" bestFit="1" customWidth="1"/>
    <col min="2" max="2" width="22.28515625" style="26" bestFit="1" customWidth="1"/>
    <col min="3" max="3" width="29.28515625" style="23" bestFit="1" customWidth="1"/>
    <col min="4" max="4" width="37.28515625" style="23" bestFit="1" customWidth="1"/>
    <col min="5" max="16384" width="9.140625" style="23"/>
  </cols>
  <sheetData>
    <row r="1" spans="1:5" x14ac:dyDescent="0.25">
      <c r="A1" s="26" t="s">
        <v>946</v>
      </c>
      <c r="B1" s="26" t="s">
        <v>852</v>
      </c>
      <c r="C1" s="23" t="s">
        <v>0</v>
      </c>
      <c r="D1" s="23" t="s">
        <v>398</v>
      </c>
      <c r="E1" s="23" t="s">
        <v>46</v>
      </c>
    </row>
    <row r="2" spans="1:5" x14ac:dyDescent="0.25">
      <c r="A2" s="26" t="s">
        <v>1097</v>
      </c>
      <c r="B2" s="26" t="s">
        <v>1083</v>
      </c>
      <c r="C2" s="23" t="s">
        <v>1040</v>
      </c>
      <c r="D2" s="23" t="str">
        <f t="shared" ref="D2:D33" si="0">"0x"&amp;IF(TRIM(A2)="","0",A2)&amp;"="&amp;B2&amp;" - "&amp;C2</f>
        <v>0x0D=Barber Shop - Barber</v>
      </c>
    </row>
    <row r="3" spans="1:5" x14ac:dyDescent="0.25">
      <c r="A3" s="26" t="s">
        <v>1104</v>
      </c>
      <c r="B3" s="26" t="s">
        <v>1083</v>
      </c>
      <c r="C3" s="23" t="s">
        <v>1030</v>
      </c>
      <c r="D3" s="23" t="str">
        <f t="shared" si="0"/>
        <v>0x0E=Barber Shop - Lady Ramkin</v>
      </c>
    </row>
    <row r="4" spans="1:5" x14ac:dyDescent="0.25">
      <c r="A4" s="26" t="s">
        <v>1110</v>
      </c>
      <c r="B4" s="26" t="s">
        <v>1083</v>
      </c>
      <c r="C4" s="23" t="s">
        <v>1085</v>
      </c>
      <c r="D4" s="23" t="str">
        <f t="shared" si="0"/>
        <v>0x0F=Barber Shop - Dunnyking</v>
      </c>
    </row>
    <row r="5" spans="1:5" x14ac:dyDescent="0.25">
      <c r="A5" s="26" t="s">
        <v>1107</v>
      </c>
      <c r="B5" s="26" t="s">
        <v>889</v>
      </c>
      <c r="C5" s="23" t="s">
        <v>1084</v>
      </c>
      <c r="D5" s="23" t="str">
        <f t="shared" si="0"/>
        <v>0x06=Barn - Dragon</v>
      </c>
    </row>
    <row r="6" spans="1:5" x14ac:dyDescent="0.25">
      <c r="A6" s="26">
        <v>25</v>
      </c>
      <c r="B6" s="26" t="s">
        <v>854</v>
      </c>
      <c r="C6" s="23" t="s">
        <v>1044</v>
      </c>
      <c r="D6" s="23" t="str">
        <f t="shared" si="0"/>
        <v>0x25=Broken Drum - Barman</v>
      </c>
    </row>
    <row r="7" spans="1:5" x14ac:dyDescent="0.25">
      <c r="A7" s="26">
        <v>26</v>
      </c>
      <c r="B7" s="26" t="s">
        <v>854</v>
      </c>
      <c r="C7" s="23" t="s">
        <v>1066</v>
      </c>
      <c r="D7" s="23" t="str">
        <f t="shared" si="0"/>
        <v>0x26=Broken Drum - Braggart</v>
      </c>
    </row>
    <row r="8" spans="1:5" x14ac:dyDescent="0.25">
      <c r="A8" s="26">
        <v>27</v>
      </c>
      <c r="B8" s="26" t="s">
        <v>854</v>
      </c>
      <c r="C8" s="23" t="s">
        <v>1067</v>
      </c>
      <c r="D8" s="23" t="str">
        <f t="shared" si="0"/>
        <v>0x27=Broken Drum - Drunk A</v>
      </c>
    </row>
    <row r="9" spans="1:5" x14ac:dyDescent="0.25">
      <c r="A9" s="26">
        <v>28</v>
      </c>
      <c r="B9" s="26" t="s">
        <v>854</v>
      </c>
      <c r="C9" s="23" t="s">
        <v>1068</v>
      </c>
      <c r="D9" s="23" t="str">
        <f t="shared" si="0"/>
        <v>0x28=Broken Drum - Drunk B</v>
      </c>
    </row>
    <row r="10" spans="1:5" x14ac:dyDescent="0.25">
      <c r="A10" s="26">
        <v>29</v>
      </c>
      <c r="B10" s="26" t="s">
        <v>854</v>
      </c>
      <c r="C10" s="23" t="s">
        <v>1071</v>
      </c>
      <c r="D10" s="23" t="str">
        <f t="shared" si="0"/>
        <v>0x29=Broken Drum - Hublander A</v>
      </c>
    </row>
    <row r="11" spans="1:5" x14ac:dyDescent="0.25">
      <c r="A11" s="26" t="s">
        <v>1096</v>
      </c>
      <c r="B11" s="26" t="s">
        <v>854</v>
      </c>
      <c r="C11" s="23" t="s">
        <v>1072</v>
      </c>
      <c r="D11" s="23" t="str">
        <f t="shared" si="0"/>
        <v>0x2a=Broken Drum - Hublander B</v>
      </c>
    </row>
    <row r="12" spans="1:5" x14ac:dyDescent="0.25">
      <c r="A12" s="26" t="s">
        <v>1095</v>
      </c>
      <c r="B12" s="26" t="s">
        <v>854</v>
      </c>
      <c r="C12" s="23" t="s">
        <v>1070</v>
      </c>
      <c r="D12" s="23" t="str">
        <f t="shared" si="0"/>
        <v>0x2b=Broken Drum - Little Guy</v>
      </c>
    </row>
    <row r="13" spans="1:5" x14ac:dyDescent="0.25">
      <c r="A13" s="26" t="s">
        <v>1094</v>
      </c>
      <c r="B13" s="26" t="s">
        <v>854</v>
      </c>
      <c r="C13" s="23" t="s">
        <v>1069</v>
      </c>
      <c r="D13" s="23" t="str">
        <f t="shared" si="0"/>
        <v>0x2c=Broken Drum - Scared Guy</v>
      </c>
    </row>
    <row r="14" spans="1:5" x14ac:dyDescent="0.25">
      <c r="A14" s="26">
        <v>15</v>
      </c>
      <c r="B14" s="26" t="s">
        <v>996</v>
      </c>
      <c r="C14" s="23" t="s">
        <v>1073</v>
      </c>
      <c r="D14" s="23" t="str">
        <f t="shared" si="0"/>
        <v>0x15=Broken Drum Basement - Elderwine Barrel</v>
      </c>
    </row>
    <row r="15" spans="1:5" x14ac:dyDescent="0.25">
      <c r="A15" s="26" t="s">
        <v>1087</v>
      </c>
      <c r="B15" s="26" t="s">
        <v>996</v>
      </c>
      <c r="C15" s="23" t="s">
        <v>1128</v>
      </c>
      <c r="D15" s="23" t="str">
        <f t="shared" si="0"/>
        <v>0x10=Broken Drum Basement - Mouse</v>
      </c>
    </row>
    <row r="16" spans="1:5" x14ac:dyDescent="0.25">
      <c r="A16" s="26" t="s">
        <v>1127</v>
      </c>
      <c r="B16" s="26" t="s">
        <v>996</v>
      </c>
      <c r="C16" s="23" t="s">
        <v>1126</v>
      </c>
      <c r="D16" s="23" t="str">
        <f t="shared" si="0"/>
        <v>0x11=Broken Drum Basement - Boogeyman</v>
      </c>
    </row>
    <row r="17" spans="1:4" x14ac:dyDescent="0.25">
      <c r="A17" s="26">
        <v>25</v>
      </c>
      <c r="B17" s="26" t="s">
        <v>1116</v>
      </c>
      <c r="C17" s="23" t="s">
        <v>1117</v>
      </c>
      <c r="D17" s="23" t="str">
        <f t="shared" si="0"/>
        <v>0x25=Broken Drum Door - Bouncer</v>
      </c>
    </row>
    <row r="18" spans="1:4" x14ac:dyDescent="0.25">
      <c r="A18" s="26">
        <v>15</v>
      </c>
      <c r="B18" s="26" t="s">
        <v>892</v>
      </c>
      <c r="C18" s="23" t="s">
        <v>1037</v>
      </c>
      <c r="D18" s="23" t="str">
        <f t="shared" si="0"/>
        <v>0x15=City Gates - Guard C</v>
      </c>
    </row>
    <row r="19" spans="1:4" x14ac:dyDescent="0.25">
      <c r="A19" s="26">
        <v>16</v>
      </c>
      <c r="B19" s="26" t="s">
        <v>892</v>
      </c>
      <c r="C19" s="23" t="s">
        <v>1036</v>
      </c>
      <c r="D19" s="23" t="str">
        <f t="shared" si="0"/>
        <v>0x16=City Gates - Guard B</v>
      </c>
    </row>
    <row r="20" spans="1:4" x14ac:dyDescent="0.25">
      <c r="A20" s="26">
        <v>18</v>
      </c>
      <c r="B20" s="26" t="s">
        <v>892</v>
      </c>
      <c r="C20" s="23" t="s">
        <v>1035</v>
      </c>
      <c r="D20" s="23" t="str">
        <f t="shared" si="0"/>
        <v>0x18=City Gates - Guard A</v>
      </c>
    </row>
    <row r="21" spans="1:4" x14ac:dyDescent="0.25">
      <c r="A21" s="26" t="s">
        <v>1105</v>
      </c>
      <c r="B21" s="26" t="s">
        <v>1086</v>
      </c>
      <c r="C21" s="26" t="s">
        <v>1109</v>
      </c>
      <c r="D21" s="23" t="str">
        <f t="shared" si="0"/>
        <v>0x0B=Custardking - Custardman</v>
      </c>
    </row>
    <row r="22" spans="1:4" x14ac:dyDescent="0.25">
      <c r="A22" s="26">
        <v>10</v>
      </c>
      <c r="B22" s="26" t="s">
        <v>1024</v>
      </c>
      <c r="C22" s="23" t="s">
        <v>994</v>
      </c>
      <c r="D22" s="23" t="str">
        <f t="shared" si="0"/>
        <v>0x10=Dungeon - Chucky</v>
      </c>
    </row>
    <row r="23" spans="1:4" x14ac:dyDescent="0.25">
      <c r="A23" s="26">
        <v>17</v>
      </c>
      <c r="B23" s="26" t="s">
        <v>1024</v>
      </c>
      <c r="C23" s="23" t="s">
        <v>1025</v>
      </c>
      <c r="D23" s="23" t="str">
        <f t="shared" si="0"/>
        <v>0x17=Dungeon - Torture Master</v>
      </c>
    </row>
    <row r="24" spans="1:4" x14ac:dyDescent="0.25">
      <c r="A24" s="26" t="s">
        <v>1088</v>
      </c>
      <c r="B24" s="26" t="s">
        <v>1024</v>
      </c>
      <c r="C24" s="23" t="s">
        <v>1057</v>
      </c>
      <c r="D24" s="23" t="str">
        <f t="shared" si="0"/>
        <v>0x0f=Dungeon - Fool</v>
      </c>
    </row>
    <row r="25" spans="1:4" x14ac:dyDescent="0.25">
      <c r="A25" s="26" t="s">
        <v>1105</v>
      </c>
      <c r="B25" s="26" t="s">
        <v>1085</v>
      </c>
      <c r="C25" s="23" t="s">
        <v>1108</v>
      </c>
      <c r="D25" s="23" t="str">
        <f t="shared" si="0"/>
        <v>0x0B=Dunnyking - Dunnyman</v>
      </c>
    </row>
    <row r="26" spans="1:4" x14ac:dyDescent="0.25">
      <c r="A26" s="26" t="s">
        <v>1087</v>
      </c>
      <c r="B26" s="26" t="s">
        <v>1122</v>
      </c>
      <c r="C26" s="23" t="s">
        <v>1051</v>
      </c>
      <c r="D26" s="23" t="str">
        <f t="shared" si="0"/>
        <v>0x10=Gorge - Monk</v>
      </c>
    </row>
    <row r="27" spans="1:4" x14ac:dyDescent="0.25">
      <c r="A27" s="26">
        <v>12</v>
      </c>
      <c r="B27" s="26" t="s">
        <v>1041</v>
      </c>
      <c r="C27" s="23" t="s">
        <v>1046</v>
      </c>
      <c r="D27" s="23" t="str">
        <f t="shared" si="0"/>
        <v>0x12=Inn Courtyard - Innkeeper</v>
      </c>
    </row>
    <row r="28" spans="1:4" x14ac:dyDescent="0.25">
      <c r="A28" s="26">
        <v>14</v>
      </c>
      <c r="B28" s="26" t="s">
        <v>1041</v>
      </c>
      <c r="C28" s="23" t="s">
        <v>1045</v>
      </c>
      <c r="D28" s="23" t="str">
        <f t="shared" si="0"/>
        <v>0x14=Inn Courtyard - Man</v>
      </c>
    </row>
    <row r="29" spans="1:4" x14ac:dyDescent="0.25">
      <c r="A29" s="26">
        <v>15</v>
      </c>
      <c r="B29" s="26" t="s">
        <v>1041</v>
      </c>
      <c r="C29" s="23" t="s">
        <v>1043</v>
      </c>
      <c r="D29" s="23" t="str">
        <f t="shared" si="0"/>
        <v>0x15=Inn Courtyard - Dog</v>
      </c>
    </row>
    <row r="30" spans="1:4" x14ac:dyDescent="0.25">
      <c r="A30" s="26">
        <v>17</v>
      </c>
      <c r="B30" s="26" t="s">
        <v>1041</v>
      </c>
      <c r="C30" s="23" t="s">
        <v>1042</v>
      </c>
      <c r="D30" s="23" t="str">
        <f t="shared" si="0"/>
        <v>0x17=Inn Courtyard - Sailor</v>
      </c>
    </row>
    <row r="31" spans="1:4" x14ac:dyDescent="0.25">
      <c r="A31" s="26" t="s">
        <v>1097</v>
      </c>
      <c r="B31" s="26" t="s">
        <v>1047</v>
      </c>
      <c r="C31" s="23" t="s">
        <v>1048</v>
      </c>
      <c r="D31" s="23" t="str">
        <f t="shared" si="0"/>
        <v>0x0D=Inn Room - Boogey Man</v>
      </c>
    </row>
    <row r="32" spans="1:4" x14ac:dyDescent="0.25">
      <c r="A32" s="26" t="s">
        <v>1106</v>
      </c>
      <c r="B32" s="26" t="s">
        <v>1047</v>
      </c>
      <c r="C32" s="23" t="s">
        <v>1069</v>
      </c>
      <c r="D32" s="23" t="str">
        <f t="shared" si="0"/>
        <v>0x13=Inn Room - Scared Guy</v>
      </c>
    </row>
    <row r="33" spans="1:4" x14ac:dyDescent="0.25">
      <c r="A33" s="26" t="s">
        <v>1099</v>
      </c>
      <c r="B33" s="26" t="s">
        <v>1028</v>
      </c>
      <c r="C33" s="23" t="s">
        <v>640</v>
      </c>
      <c r="D33" s="23" t="str">
        <f t="shared" si="0"/>
        <v>0x0b=Livery Stables - Donkey</v>
      </c>
    </row>
    <row r="34" spans="1:4" x14ac:dyDescent="0.25">
      <c r="A34" s="26">
        <v>17</v>
      </c>
      <c r="B34" s="26" t="s">
        <v>883</v>
      </c>
      <c r="C34" s="23" t="s">
        <v>1027</v>
      </c>
      <c r="D34" s="23" t="str">
        <f t="shared" ref="D34:D65" si="1">"0x"&amp;IF(TRIM(A34)="","0",A34)&amp;"="&amp;B34&amp;" - "&amp;C34</f>
        <v>0x17=Mine - Dwarf</v>
      </c>
    </row>
    <row r="35" spans="1:4" x14ac:dyDescent="0.25">
      <c r="A35" s="26">
        <v>18</v>
      </c>
      <c r="B35" s="26" t="s">
        <v>883</v>
      </c>
      <c r="C35" s="23" t="s">
        <v>1026</v>
      </c>
      <c r="D35" s="23" t="str">
        <f t="shared" si="1"/>
        <v>0x18=Mine - Dwarven Smith</v>
      </c>
    </row>
    <row r="36" spans="1:4" x14ac:dyDescent="0.25">
      <c r="A36" s="26" t="s">
        <v>1100</v>
      </c>
      <c r="B36" s="26" t="s">
        <v>1032</v>
      </c>
      <c r="C36" s="23" t="s">
        <v>1033</v>
      </c>
      <c r="D36" s="23" t="str">
        <f t="shared" si="1"/>
        <v>0x0A=Nanny Ogg's Backyard - Sheep</v>
      </c>
    </row>
    <row r="37" spans="1:4" x14ac:dyDescent="0.25">
      <c r="A37" s="26" t="s">
        <v>1100</v>
      </c>
      <c r="B37" s="26" t="s">
        <v>1038</v>
      </c>
      <c r="C37" s="23" t="s">
        <v>1034</v>
      </c>
      <c r="D37" s="23" t="str">
        <f t="shared" si="1"/>
        <v>0x0A=Nanny Ogg's House - Nanny Ogg</v>
      </c>
    </row>
    <row r="38" spans="1:4" x14ac:dyDescent="0.25">
      <c r="A38" s="26" t="s">
        <v>1106</v>
      </c>
      <c r="B38" s="26" t="s">
        <v>1113</v>
      </c>
      <c r="C38" s="23" t="s">
        <v>1057</v>
      </c>
      <c r="D38" s="23" t="str">
        <f t="shared" si="1"/>
        <v>0x13=Palace Bathroom - Fool</v>
      </c>
    </row>
    <row r="39" spans="1:4" x14ac:dyDescent="0.25">
      <c r="A39" s="26" t="s">
        <v>1103</v>
      </c>
      <c r="B39" s="26" t="s">
        <v>1111</v>
      </c>
      <c r="C39" s="23" t="s">
        <v>1054</v>
      </c>
      <c r="D39" s="23" t="str">
        <f t="shared" si="1"/>
        <v>0x08=Palace Gates - Short Palace Guard</v>
      </c>
    </row>
    <row r="40" spans="1:4" x14ac:dyDescent="0.25">
      <c r="A40" s="26" t="s">
        <v>1102</v>
      </c>
      <c r="B40" s="26" t="s">
        <v>1111</v>
      </c>
      <c r="C40" s="23" t="s">
        <v>1053</v>
      </c>
      <c r="D40" s="23" t="str">
        <f t="shared" si="1"/>
        <v>0x09=Palace Gates - Tall Palace Guard</v>
      </c>
    </row>
    <row r="41" spans="1:4" x14ac:dyDescent="0.25">
      <c r="A41" s="26">
        <v>10</v>
      </c>
      <c r="B41" s="26" t="s">
        <v>1112</v>
      </c>
      <c r="C41" s="23" t="s">
        <v>1055</v>
      </c>
      <c r="D41" s="23" t="str">
        <f t="shared" si="1"/>
        <v>0x10=Palace Throne Room - Peasant</v>
      </c>
    </row>
    <row r="42" spans="1:4" x14ac:dyDescent="0.25">
      <c r="A42" s="26">
        <v>11</v>
      </c>
      <c r="B42" s="26" t="s">
        <v>1112</v>
      </c>
      <c r="C42" s="23" t="s">
        <v>1056</v>
      </c>
      <c r="D42" s="23" t="str">
        <f t="shared" si="1"/>
        <v>0x11=Palace Throne Room - Witch</v>
      </c>
    </row>
    <row r="43" spans="1:4" x14ac:dyDescent="0.25">
      <c r="A43" s="26">
        <v>12</v>
      </c>
      <c r="B43" s="26" t="s">
        <v>1112</v>
      </c>
      <c r="C43" s="23" t="s">
        <v>1050</v>
      </c>
      <c r="D43" s="23" t="str">
        <f t="shared" si="1"/>
        <v>0x12=Palace Throne Room - Thief</v>
      </c>
    </row>
    <row r="44" spans="1:4" x14ac:dyDescent="0.25">
      <c r="A44" s="26">
        <v>15</v>
      </c>
      <c r="B44" s="26" t="s">
        <v>1112</v>
      </c>
      <c r="C44" s="23" t="s">
        <v>994</v>
      </c>
      <c r="D44" s="23" t="str">
        <f t="shared" si="1"/>
        <v>0x15=Palace Throne Room - Chucky</v>
      </c>
    </row>
    <row r="45" spans="1:4" x14ac:dyDescent="0.25">
      <c r="A45" s="26">
        <v>15</v>
      </c>
      <c r="B45" s="26" t="s">
        <v>1112</v>
      </c>
      <c r="C45" s="23" t="s">
        <v>1057</v>
      </c>
      <c r="D45" s="23" t="str">
        <f t="shared" si="1"/>
        <v>0x15=Palace Throne Room - Fool</v>
      </c>
    </row>
    <row r="46" spans="1:4" x14ac:dyDescent="0.25">
      <c r="A46" s="26">
        <v>18</v>
      </c>
      <c r="B46" s="26" t="s">
        <v>1112</v>
      </c>
      <c r="C46" s="23" t="s">
        <v>1058</v>
      </c>
      <c r="D46" s="23" t="str">
        <f t="shared" si="1"/>
        <v>0x18=Palace Throne Room - Patrician</v>
      </c>
    </row>
    <row r="47" spans="1:4" x14ac:dyDescent="0.25">
      <c r="A47" s="26" t="s">
        <v>1107</v>
      </c>
      <c r="B47" s="26" t="s">
        <v>856</v>
      </c>
      <c r="C47" s="23" t="s">
        <v>1114</v>
      </c>
      <c r="D47" s="23" t="str">
        <f t="shared" si="1"/>
        <v>0x06=Park - Drunk</v>
      </c>
    </row>
    <row r="48" spans="1:4" x14ac:dyDescent="0.25">
      <c r="A48" s="26">
        <v>10</v>
      </c>
      <c r="B48" s="26" t="s">
        <v>1019</v>
      </c>
      <c r="C48" s="23" t="s">
        <v>1022</v>
      </c>
      <c r="D48" s="23" t="str">
        <f t="shared" si="1"/>
        <v>0x10=Psychiatrickerist's Office - Troll</v>
      </c>
    </row>
    <row r="49" spans="1:4" x14ac:dyDescent="0.25">
      <c r="A49" s="26">
        <v>11</v>
      </c>
      <c r="B49" s="26" t="s">
        <v>1019</v>
      </c>
      <c r="C49" s="23" t="s">
        <v>1021</v>
      </c>
      <c r="D49" s="23" t="str">
        <f t="shared" si="1"/>
        <v>0x11=Psychiatrickerist's Office - Milk Maid</v>
      </c>
    </row>
    <row r="50" spans="1:4" x14ac:dyDescent="0.25">
      <c r="A50" s="26">
        <v>15</v>
      </c>
      <c r="B50" s="26" t="s">
        <v>1019</v>
      </c>
      <c r="C50" s="23" t="s">
        <v>1020</v>
      </c>
      <c r="D50" s="23" t="str">
        <f t="shared" si="1"/>
        <v>0x15=Psychiatrickerist's Office - Receptionist</v>
      </c>
    </row>
    <row r="51" spans="1:4" x14ac:dyDescent="0.25">
      <c r="A51" s="26">
        <v>29</v>
      </c>
      <c r="B51" s="26" t="s">
        <v>1029</v>
      </c>
      <c r="C51" s="23" t="s">
        <v>1030</v>
      </c>
      <c r="D51" s="23" t="str">
        <f t="shared" si="1"/>
        <v>0x29=Sanctuary House - Lady Ramkin</v>
      </c>
    </row>
    <row r="52" spans="1:4" x14ac:dyDescent="0.25">
      <c r="A52" s="26">
        <v>14</v>
      </c>
      <c r="B52" s="26" t="s">
        <v>1031</v>
      </c>
      <c r="C52" s="23" t="s">
        <v>1030</v>
      </c>
      <c r="D52" s="23" t="str">
        <f t="shared" si="1"/>
        <v>0x14=Sanctuary Roost - Lady Ramkin</v>
      </c>
    </row>
    <row r="53" spans="1:4" x14ac:dyDescent="0.25">
      <c r="A53" s="26" t="s">
        <v>1102</v>
      </c>
      <c r="B53" s="26" t="s">
        <v>891</v>
      </c>
      <c r="C53" s="23" t="s">
        <v>1050</v>
      </c>
      <c r="D53" s="23" t="str">
        <f t="shared" si="1"/>
        <v>0x09=Shades - Thief</v>
      </c>
    </row>
    <row r="54" spans="1:4" x14ac:dyDescent="0.25">
      <c r="A54" s="26" t="s">
        <v>1090</v>
      </c>
      <c r="B54" s="26" t="s">
        <v>891</v>
      </c>
      <c r="C54" s="23" t="s">
        <v>1023</v>
      </c>
      <c r="D54" s="23" t="str">
        <f t="shared" si="1"/>
        <v>0x0e=Shades - Lady of Negotiable Affection</v>
      </c>
    </row>
    <row r="55" spans="1:4" x14ac:dyDescent="0.25">
      <c r="A55" s="26" t="s">
        <v>1115</v>
      </c>
      <c r="B55" s="26" t="s">
        <v>891</v>
      </c>
      <c r="C55" s="23" t="s">
        <v>1049</v>
      </c>
      <c r="D55" s="23" t="str">
        <f t="shared" si="1"/>
        <v>0x26=Shades - Mason</v>
      </c>
    </row>
    <row r="56" spans="1:4" x14ac:dyDescent="0.25">
      <c r="A56" s="26">
        <v>12</v>
      </c>
      <c r="B56" s="26" t="s">
        <v>888</v>
      </c>
      <c r="C56" s="23" t="s">
        <v>1074</v>
      </c>
      <c r="D56" s="23" t="str">
        <f t="shared" si="1"/>
        <v>0x12=Square - Old Timers</v>
      </c>
    </row>
    <row r="57" spans="1:4" ht="15.75" customHeight="1" x14ac:dyDescent="0.25">
      <c r="A57" s="26">
        <v>13</v>
      </c>
      <c r="B57" s="26" t="s">
        <v>888</v>
      </c>
      <c r="C57" s="23" t="s">
        <v>1075</v>
      </c>
      <c r="D57" s="23" t="str">
        <f t="shared" si="1"/>
        <v>0x13=Square - Dibbler</v>
      </c>
    </row>
    <row r="58" spans="1:4" x14ac:dyDescent="0.25">
      <c r="A58" s="26">
        <v>15</v>
      </c>
      <c r="B58" s="26" t="s">
        <v>888</v>
      </c>
      <c r="C58" s="23" t="s">
        <v>1077</v>
      </c>
      <c r="D58" s="23" t="str">
        <f t="shared" si="1"/>
        <v>0x15=Square - Amazon Warrior</v>
      </c>
    </row>
    <row r="59" spans="1:4" x14ac:dyDescent="0.25">
      <c r="A59" s="26">
        <v>20</v>
      </c>
      <c r="B59" s="26" t="s">
        <v>888</v>
      </c>
      <c r="C59" s="23" t="s">
        <v>1078</v>
      </c>
      <c r="D59" s="23" t="str">
        <f t="shared" si="1"/>
        <v>0x20=Square - Cook</v>
      </c>
    </row>
    <row r="60" spans="1:4" x14ac:dyDescent="0.25">
      <c r="A60" s="26" t="s">
        <v>1103</v>
      </c>
      <c r="B60" s="26" t="s">
        <v>888</v>
      </c>
      <c r="C60" s="23" t="s">
        <v>1076</v>
      </c>
      <c r="D60" s="23" t="str">
        <f t="shared" si="1"/>
        <v>0x08=Square - Lovable Street Starfish</v>
      </c>
    </row>
    <row r="61" spans="1:4" x14ac:dyDescent="0.25">
      <c r="A61" s="26" t="s">
        <v>1104</v>
      </c>
      <c r="B61" s="26" t="s">
        <v>888</v>
      </c>
      <c r="C61" s="23" t="s">
        <v>1084</v>
      </c>
      <c r="D61" s="23" t="str">
        <f t="shared" si="1"/>
        <v>0x0E=Square - Dragon</v>
      </c>
    </row>
    <row r="62" spans="1:4" x14ac:dyDescent="0.25">
      <c r="A62" s="26" t="s">
        <v>1087</v>
      </c>
      <c r="B62" s="26" t="s">
        <v>888</v>
      </c>
      <c r="C62" s="23" t="s">
        <v>1121</v>
      </c>
      <c r="D62" s="23" t="str">
        <f t="shared" si="1"/>
        <v>0x10=Square - Strange Man</v>
      </c>
    </row>
    <row r="63" spans="1:4" x14ac:dyDescent="0.25">
      <c r="A63" s="26" t="s">
        <v>1106</v>
      </c>
      <c r="B63" s="26" t="s">
        <v>888</v>
      </c>
      <c r="C63" s="23" t="s">
        <v>1030</v>
      </c>
      <c r="D63" s="23" t="str">
        <f t="shared" si="1"/>
        <v>0x13=Square - Lady Ramkin</v>
      </c>
    </row>
    <row r="64" spans="1:4" x14ac:dyDescent="0.25">
      <c r="A64" s="26" t="s">
        <v>1120</v>
      </c>
      <c r="B64" s="26" t="s">
        <v>888</v>
      </c>
      <c r="C64" s="23" t="s">
        <v>1119</v>
      </c>
      <c r="D64" s="23" t="str">
        <f t="shared" si="1"/>
        <v>0x16=Square - Crowd</v>
      </c>
    </row>
    <row r="65" spans="1:4" x14ac:dyDescent="0.25">
      <c r="A65" s="26" t="s">
        <v>1118</v>
      </c>
      <c r="B65" s="26" t="s">
        <v>888</v>
      </c>
      <c r="C65" s="23" t="s">
        <v>640</v>
      </c>
      <c r="D65" s="23" t="str">
        <f t="shared" si="1"/>
        <v>0x21=Square - Donkey</v>
      </c>
    </row>
    <row r="66" spans="1:4" x14ac:dyDescent="0.25">
      <c r="A66" s="26">
        <v>20</v>
      </c>
      <c r="B66" s="26" t="s">
        <v>879</v>
      </c>
      <c r="C66" s="23" t="s">
        <v>1052</v>
      </c>
      <c r="D66" s="23" t="str">
        <f t="shared" ref="D66:D80" si="2">"0x"&amp;IF(TRIM(A66)="","0",A66)&amp;"="&amp;B66&amp;" - "&amp;C66</f>
        <v>0x20=Streets - Beggar</v>
      </c>
    </row>
    <row r="67" spans="1:4" x14ac:dyDescent="0.25">
      <c r="A67" s="26" t="s">
        <v>1105</v>
      </c>
      <c r="B67" s="26" t="s">
        <v>879</v>
      </c>
      <c r="C67" s="23" t="s">
        <v>1051</v>
      </c>
      <c r="D67" s="23" t="str">
        <f t="shared" si="2"/>
        <v>0x0B=Streets - Monk</v>
      </c>
    </row>
    <row r="68" spans="1:4" x14ac:dyDescent="0.25">
      <c r="A68" s="26" t="s">
        <v>1101</v>
      </c>
      <c r="B68" s="26" t="s">
        <v>879</v>
      </c>
      <c r="C68" s="23" t="s">
        <v>1080</v>
      </c>
      <c r="D68" s="23" t="str">
        <f t="shared" si="2"/>
        <v>0x0C=Streets - Fish Monger</v>
      </c>
    </row>
    <row r="69" spans="1:4" x14ac:dyDescent="0.25">
      <c r="A69" s="26" t="s">
        <v>1097</v>
      </c>
      <c r="B69" s="26" t="s">
        <v>879</v>
      </c>
      <c r="C69" s="23" t="s">
        <v>1022</v>
      </c>
      <c r="D69" s="23" t="str">
        <f t="shared" si="2"/>
        <v>0x0D=Streets - Troll</v>
      </c>
    </row>
    <row r="70" spans="1:4" x14ac:dyDescent="0.25">
      <c r="A70" s="26" t="s">
        <v>1104</v>
      </c>
      <c r="B70" s="26" t="s">
        <v>1081</v>
      </c>
      <c r="C70" s="23" t="s">
        <v>1082</v>
      </c>
      <c r="D70" s="23" t="str">
        <f t="shared" si="2"/>
        <v>0x0E=Toyshop - Toy Maker</v>
      </c>
    </row>
    <row r="71" spans="1:4" x14ac:dyDescent="0.25">
      <c r="A71" s="26" t="s">
        <v>1098</v>
      </c>
      <c r="B71" s="26" t="s">
        <v>1018</v>
      </c>
      <c r="C71" s="23" t="s">
        <v>1079</v>
      </c>
      <c r="D71" s="23" t="str">
        <f t="shared" si="2"/>
        <v>0x1D=UU Courtyard - Apprentice Wizard</v>
      </c>
    </row>
    <row r="72" spans="1:4" x14ac:dyDescent="0.25">
      <c r="A72" s="26">
        <v>10</v>
      </c>
      <c r="B72" s="26" t="s">
        <v>945</v>
      </c>
      <c r="C72" s="23" t="s">
        <v>1059</v>
      </c>
      <c r="D72" s="23" t="str">
        <f t="shared" si="2"/>
        <v>0x10=UU Dinner Room - Lecturer in Recent Runes</v>
      </c>
    </row>
    <row r="73" spans="1:4" x14ac:dyDescent="0.25">
      <c r="A73" s="26" t="s">
        <v>1091</v>
      </c>
      <c r="B73" s="26" t="s">
        <v>945</v>
      </c>
      <c r="C73" s="23" t="s">
        <v>1062</v>
      </c>
      <c r="D73" s="23" t="str">
        <f t="shared" si="2"/>
        <v>0x0c=UU Dinner Room - Windle Poon</v>
      </c>
    </row>
    <row r="74" spans="1:4" x14ac:dyDescent="0.25">
      <c r="A74" s="26" t="s">
        <v>1092</v>
      </c>
      <c r="B74" s="26" t="s">
        <v>945</v>
      </c>
      <c r="C74" s="23" t="s">
        <v>1063</v>
      </c>
      <c r="D74" s="23" t="str">
        <f t="shared" si="2"/>
        <v>0x0d=UU Dinner Room - Senior Wrangler</v>
      </c>
    </row>
    <row r="75" spans="1:4" x14ac:dyDescent="0.25">
      <c r="A75" s="26" t="s">
        <v>1090</v>
      </c>
      <c r="B75" s="26" t="s">
        <v>945</v>
      </c>
      <c r="C75" s="23" t="s">
        <v>1061</v>
      </c>
      <c r="D75" s="23" t="str">
        <f t="shared" si="2"/>
        <v>0x0e=UU Dinner Room - Bursar</v>
      </c>
    </row>
    <row r="76" spans="1:4" x14ac:dyDescent="0.25">
      <c r="A76" s="26" t="s">
        <v>1089</v>
      </c>
      <c r="B76" s="26" t="s">
        <v>945</v>
      </c>
      <c r="C76" s="23" t="s">
        <v>1060</v>
      </c>
      <c r="D76" s="23" t="str">
        <f t="shared" si="2"/>
        <v>0xf0=UU Dinner Room - Dean</v>
      </c>
    </row>
    <row r="77" spans="1:4" x14ac:dyDescent="0.25">
      <c r="A77" s="26" t="s">
        <v>1097</v>
      </c>
      <c r="B77" s="26" t="s">
        <v>1017</v>
      </c>
      <c r="C77" s="23" t="s">
        <v>1078</v>
      </c>
      <c r="D77" s="23" t="str">
        <f t="shared" si="2"/>
        <v>0x0D=UU Kitchen - Cook</v>
      </c>
    </row>
    <row r="78" spans="1:4" x14ac:dyDescent="0.25">
      <c r="A78" s="26">
        <v>28</v>
      </c>
      <c r="B78" s="26" t="s">
        <v>988</v>
      </c>
      <c r="C78" s="23" t="s">
        <v>1064</v>
      </c>
      <c r="D78" s="23" t="str">
        <f t="shared" si="2"/>
        <v>0x28=UU Library - Librarian</v>
      </c>
    </row>
    <row r="79" spans="1:4" x14ac:dyDescent="0.25">
      <c r="A79" s="26" t="s">
        <v>1093</v>
      </c>
      <c r="B79" s="26" t="s">
        <v>988</v>
      </c>
      <c r="C79" s="23" t="s">
        <v>1065</v>
      </c>
      <c r="D79" s="23" t="str">
        <f t="shared" si="2"/>
        <v>0x2d=UU Library - Sleazy Guy</v>
      </c>
    </row>
    <row r="80" spans="1:4" x14ac:dyDescent="0.25">
      <c r="A80" s="26" t="s">
        <v>1101</v>
      </c>
      <c r="B80" s="26" t="s">
        <v>1039</v>
      </c>
      <c r="C80" s="23" t="s">
        <v>1040</v>
      </c>
      <c r="D80" s="23" t="str">
        <f t="shared" si="2"/>
        <v>0x0C=Woods - Barber</v>
      </c>
    </row>
  </sheetData>
  <autoFilter ref="A1:E1">
    <sortState ref="A2:E80">
      <sortCondition ref="B1"/>
    </sortState>
  </autoFilter>
  <conditionalFormatting sqref="A13">
    <cfRule type="cellIs" dxfId="45" priority="75" operator="equal">
      <formula>0</formula>
    </cfRule>
  </conditionalFormatting>
  <conditionalFormatting sqref="A13 A1">
    <cfRule type="duplicateValues" dxfId="44" priority="91"/>
  </conditionalFormatting>
  <conditionalFormatting sqref="A13">
    <cfRule type="duplicateValues" dxfId="43" priority="92"/>
  </conditionalFormatting>
  <conditionalFormatting sqref="A4">
    <cfRule type="cellIs" dxfId="42" priority="64" operator="equal">
      <formula>0</formula>
    </cfRule>
  </conditionalFormatting>
  <conditionalFormatting sqref="A4">
    <cfRule type="duplicateValues" dxfId="41" priority="65"/>
  </conditionalFormatting>
  <conditionalFormatting sqref="A4">
    <cfRule type="duplicateValues" dxfId="40" priority="66"/>
  </conditionalFormatting>
  <conditionalFormatting sqref="A3">
    <cfRule type="cellIs" dxfId="39" priority="61" operator="equal">
      <formula>0</formula>
    </cfRule>
  </conditionalFormatting>
  <conditionalFormatting sqref="A3">
    <cfRule type="duplicateValues" dxfId="38" priority="62"/>
  </conditionalFormatting>
  <conditionalFormatting sqref="A3">
    <cfRule type="duplicateValues" dxfId="37" priority="63"/>
  </conditionalFormatting>
  <conditionalFormatting sqref="A2">
    <cfRule type="cellIs" dxfId="36" priority="58" operator="equal">
      <formula>0</formula>
    </cfRule>
  </conditionalFormatting>
  <conditionalFormatting sqref="A2">
    <cfRule type="duplicateValues" dxfId="35" priority="59"/>
  </conditionalFormatting>
  <conditionalFormatting sqref="A2">
    <cfRule type="duplicateValues" dxfId="34" priority="60"/>
  </conditionalFormatting>
  <conditionalFormatting sqref="A12">
    <cfRule type="cellIs" dxfId="33" priority="55" operator="equal">
      <formula>0</formula>
    </cfRule>
  </conditionalFormatting>
  <conditionalFormatting sqref="A12">
    <cfRule type="duplicateValues" dxfId="32" priority="56"/>
  </conditionalFormatting>
  <conditionalFormatting sqref="A12">
    <cfRule type="duplicateValues" dxfId="31" priority="57"/>
  </conditionalFormatting>
  <conditionalFormatting sqref="A6">
    <cfRule type="cellIs" dxfId="30" priority="28" operator="equal">
      <formula>0</formula>
    </cfRule>
  </conditionalFormatting>
  <conditionalFormatting sqref="A6">
    <cfRule type="duplicateValues" dxfId="29" priority="29"/>
  </conditionalFormatting>
  <conditionalFormatting sqref="A6">
    <cfRule type="duplicateValues" dxfId="28" priority="30"/>
  </conditionalFormatting>
  <conditionalFormatting sqref="A5">
    <cfRule type="cellIs" dxfId="27" priority="25" operator="equal">
      <formula>0</formula>
    </cfRule>
  </conditionalFormatting>
  <conditionalFormatting sqref="A5">
    <cfRule type="duplicateValues" dxfId="26" priority="26"/>
  </conditionalFormatting>
  <conditionalFormatting sqref="A5">
    <cfRule type="duplicateValues" dxfId="25" priority="27"/>
  </conditionalFormatting>
  <conditionalFormatting sqref="A11">
    <cfRule type="cellIs" dxfId="24" priority="22" operator="equal">
      <formula>0</formula>
    </cfRule>
  </conditionalFormatting>
  <conditionalFormatting sqref="A11">
    <cfRule type="duplicateValues" dxfId="23" priority="23"/>
  </conditionalFormatting>
  <conditionalFormatting sqref="A11">
    <cfRule type="duplicateValues" dxfId="22" priority="24"/>
  </conditionalFormatting>
  <conditionalFormatting sqref="A10">
    <cfRule type="cellIs" dxfId="21" priority="19" operator="equal">
      <formula>0</formula>
    </cfRule>
  </conditionalFormatting>
  <conditionalFormatting sqref="A10">
    <cfRule type="duplicateValues" dxfId="20" priority="20"/>
  </conditionalFormatting>
  <conditionalFormatting sqref="A10">
    <cfRule type="duplicateValues" dxfId="19" priority="21"/>
  </conditionalFormatting>
  <conditionalFormatting sqref="A9">
    <cfRule type="cellIs" dxfId="18" priority="16" operator="equal">
      <formula>0</formula>
    </cfRule>
  </conditionalFormatting>
  <conditionalFormatting sqref="A9">
    <cfRule type="duplicateValues" dxfId="17" priority="17"/>
  </conditionalFormatting>
  <conditionalFormatting sqref="A9">
    <cfRule type="duplicateValues" dxfId="16" priority="18"/>
  </conditionalFormatting>
  <conditionalFormatting sqref="A7">
    <cfRule type="cellIs" dxfId="15" priority="13" operator="equal">
      <formula>0</formula>
    </cfRule>
  </conditionalFormatting>
  <conditionalFormatting sqref="A7">
    <cfRule type="duplicateValues" dxfId="14" priority="14"/>
  </conditionalFormatting>
  <conditionalFormatting sqref="A7">
    <cfRule type="duplicateValues" dxfId="13" priority="15"/>
  </conditionalFormatting>
  <conditionalFormatting sqref="A2:A7 A9:A13 A24:A46 A51:A78 A16:A22">
    <cfRule type="cellIs" dxfId="12" priority="12" operator="equal">
      <formula>0</formula>
    </cfRule>
  </conditionalFormatting>
  <conditionalFormatting sqref="A8">
    <cfRule type="cellIs" dxfId="11" priority="9" operator="equal">
      <formula>0</formula>
    </cfRule>
  </conditionalFormatting>
  <conditionalFormatting sqref="A8">
    <cfRule type="duplicateValues" dxfId="10" priority="10"/>
  </conditionalFormatting>
  <conditionalFormatting sqref="A8">
    <cfRule type="duplicateValues" dxfId="9" priority="11"/>
  </conditionalFormatting>
  <conditionalFormatting sqref="A8">
    <cfRule type="cellIs" dxfId="8" priority="8" operator="equal">
      <formula>0</formula>
    </cfRule>
  </conditionalFormatting>
  <conditionalFormatting sqref="A23">
    <cfRule type="cellIs" dxfId="7" priority="7" operator="equal">
      <formula>0</formula>
    </cfRule>
  </conditionalFormatting>
  <conditionalFormatting sqref="A47">
    <cfRule type="cellIs" dxfId="6" priority="6" operator="equal">
      <formula>0</formula>
    </cfRule>
  </conditionalFormatting>
  <conditionalFormatting sqref="A49">
    <cfRule type="cellIs" dxfId="5" priority="5" operator="equal">
      <formula>0</formula>
    </cfRule>
  </conditionalFormatting>
  <conditionalFormatting sqref="A48">
    <cfRule type="cellIs" dxfId="4" priority="4" operator="equal">
      <formula>0</formula>
    </cfRule>
  </conditionalFormatting>
  <conditionalFormatting sqref="A50">
    <cfRule type="cellIs" dxfId="3" priority="3" operator="equal">
      <formula>0</formula>
    </cfRule>
  </conditionalFormatting>
  <conditionalFormatting sqref="A14">
    <cfRule type="cellIs" dxfId="2" priority="2" operator="equal">
      <formula>0</formula>
    </cfRule>
  </conditionalFormatting>
  <conditionalFormatting sqref="A15">
    <cfRule type="cellIs" dxfId="1" priority="1" operator="equal">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6"/>
  <sheetViews>
    <sheetView topLeftCell="A25" workbookViewId="0">
      <selection activeCell="A33" sqref="A33"/>
    </sheetView>
  </sheetViews>
  <sheetFormatPr defaultRowHeight="15" x14ac:dyDescent="0.25"/>
  <cols>
    <col min="1" max="1" width="9.140625" style="28"/>
    <col min="2" max="2" width="34.5703125" style="18" bestFit="1" customWidth="1"/>
    <col min="3" max="3" width="76.7109375" style="7" bestFit="1" customWidth="1"/>
    <col min="4" max="4" width="9.140625" style="7"/>
    <col min="5" max="5" width="101.85546875" style="8" customWidth="1"/>
    <col min="6" max="6" width="22.140625" bestFit="1" customWidth="1"/>
  </cols>
  <sheetData>
    <row r="1" spans="1:6" x14ac:dyDescent="0.25">
      <c r="A1" s="27" t="s">
        <v>6</v>
      </c>
      <c r="B1" s="17" t="s">
        <v>635</v>
      </c>
      <c r="C1" s="9" t="s">
        <v>150</v>
      </c>
      <c r="D1" s="9" t="s">
        <v>151</v>
      </c>
      <c r="E1" s="10" t="s">
        <v>0</v>
      </c>
      <c r="F1" t="s">
        <v>398</v>
      </c>
    </row>
    <row r="2" spans="1:6" s="23" customFormat="1" ht="30" x14ac:dyDescent="0.25">
      <c r="A2" s="28" t="s">
        <v>442</v>
      </c>
      <c r="B2" s="28" t="s">
        <v>686</v>
      </c>
      <c r="C2" s="29" t="s">
        <v>556</v>
      </c>
      <c r="D2" s="24" t="s">
        <v>75</v>
      </c>
      <c r="E2" s="25" t="s">
        <v>113</v>
      </c>
      <c r="F2" s="23" t="str">
        <f t="shared" ref="F2:F33" si="0">"0x"&amp;IF(TRIM(A2)="","0",A2)&amp;"="&amp;C2</f>
        <v>0x00bd=an Appointment Book</v>
      </c>
    </row>
    <row r="3" spans="1:6" ht="30" x14ac:dyDescent="0.25">
      <c r="A3" s="28" t="s">
        <v>947</v>
      </c>
      <c r="B3" s="28" t="s">
        <v>686</v>
      </c>
      <c r="C3" s="19" t="s">
        <v>948</v>
      </c>
      <c r="D3" s="7" t="s">
        <v>75</v>
      </c>
      <c r="E3" s="8" t="s">
        <v>113</v>
      </c>
      <c r="F3" t="str">
        <f t="shared" si="0"/>
        <v>0x00be=an Autographed Appointment Book</v>
      </c>
    </row>
    <row r="4" spans="1:6" x14ac:dyDescent="0.25">
      <c r="A4" s="28" t="s">
        <v>45</v>
      </c>
      <c r="B4" s="21" t="s">
        <v>636</v>
      </c>
      <c r="C4" s="19" t="s">
        <v>507</v>
      </c>
      <c r="D4" s="7" t="s">
        <v>74</v>
      </c>
      <c r="E4" s="8" t="s">
        <v>51</v>
      </c>
      <c r="F4" t="str">
        <f t="shared" si="0"/>
        <v>0x00bf=a Banana</v>
      </c>
    </row>
    <row r="5" spans="1:6" ht="30" x14ac:dyDescent="0.25">
      <c r="A5" s="28" t="s">
        <v>353</v>
      </c>
      <c r="B5" s="21" t="s">
        <v>654</v>
      </c>
      <c r="C5" s="19" t="s">
        <v>522</v>
      </c>
      <c r="D5" s="7" t="s">
        <v>73</v>
      </c>
      <c r="E5" s="8" t="s">
        <v>77</v>
      </c>
      <c r="F5" t="str">
        <f t="shared" si="0"/>
        <v>0x00c0=a Belt</v>
      </c>
    </row>
    <row r="6" spans="1:6" ht="30" x14ac:dyDescent="0.25">
      <c r="A6" s="28" t="s">
        <v>720</v>
      </c>
      <c r="B6" s="28" t="s">
        <v>687</v>
      </c>
      <c r="C6" s="19" t="s">
        <v>557</v>
      </c>
      <c r="D6" s="7" t="s">
        <v>75</v>
      </c>
      <c r="E6" s="8" t="s">
        <v>114</v>
      </c>
      <c r="F6" t="str">
        <f t="shared" si="0"/>
        <v>0x00c1=a Birthmark</v>
      </c>
    </row>
    <row r="7" spans="1:6" x14ac:dyDescent="0.25">
      <c r="A7" s="28" t="s">
        <v>721</v>
      </c>
      <c r="B7" s="28" t="s">
        <v>688</v>
      </c>
      <c r="C7" s="19" t="s">
        <v>558</v>
      </c>
      <c r="D7" s="7" t="s">
        <v>75</v>
      </c>
      <c r="E7" s="8" t="s">
        <v>115</v>
      </c>
      <c r="F7" t="str">
        <f t="shared" si="0"/>
        <v>0x00c2=a Blindfold</v>
      </c>
    </row>
    <row r="8" spans="1:6" ht="30" x14ac:dyDescent="0.25">
      <c r="A8" s="28" t="s">
        <v>583</v>
      </c>
      <c r="B8" s="29" t="s">
        <v>399</v>
      </c>
      <c r="C8" s="19" t="s">
        <v>399</v>
      </c>
      <c r="D8" s="7" t="s">
        <v>73</v>
      </c>
      <c r="E8" s="8" t="s">
        <v>78</v>
      </c>
      <c r="F8" t="str">
        <f t="shared" si="0"/>
        <v>0x00c3=Bloomers</v>
      </c>
    </row>
    <row r="9" spans="1:6" x14ac:dyDescent="0.25">
      <c r="A9" s="28" t="s">
        <v>299</v>
      </c>
      <c r="B9" s="21" t="s">
        <v>399</v>
      </c>
      <c r="C9" s="19" t="s">
        <v>399</v>
      </c>
      <c r="D9" s="7" t="s">
        <v>74</v>
      </c>
      <c r="E9" s="8" t="s">
        <v>52</v>
      </c>
      <c r="F9" t="str">
        <f t="shared" si="0"/>
        <v>0x00c4=Bloomers</v>
      </c>
    </row>
    <row r="10" spans="1:6" ht="30" x14ac:dyDescent="0.25">
      <c r="A10" s="28" t="s">
        <v>733</v>
      </c>
      <c r="B10" s="28" t="s">
        <v>689</v>
      </c>
      <c r="C10" s="19" t="s">
        <v>559</v>
      </c>
      <c r="D10" s="7" t="s">
        <v>75</v>
      </c>
      <c r="E10" s="8" t="s">
        <v>116</v>
      </c>
      <c r="F10" t="str">
        <f t="shared" si="0"/>
        <v>0x00C5=a Bone</v>
      </c>
    </row>
    <row r="11" spans="1:6" ht="30" x14ac:dyDescent="0.25">
      <c r="A11" s="28" t="s">
        <v>443</v>
      </c>
      <c r="B11" s="28" t="s">
        <v>690</v>
      </c>
      <c r="C11" s="19" t="s">
        <v>560</v>
      </c>
      <c r="D11" s="7" t="s">
        <v>75</v>
      </c>
      <c r="E11" s="8" t="s">
        <v>116</v>
      </c>
      <c r="F11" t="str">
        <f t="shared" si="0"/>
        <v>0x00c6=a Sticky Bone</v>
      </c>
    </row>
    <row r="12" spans="1:6" ht="30" x14ac:dyDescent="0.25">
      <c r="A12" s="28" t="s">
        <v>300</v>
      </c>
      <c r="B12" s="29" t="s">
        <v>637</v>
      </c>
      <c r="C12" s="19" t="s">
        <v>255</v>
      </c>
      <c r="D12" s="7" t="s">
        <v>74</v>
      </c>
      <c r="E12" s="8" t="s">
        <v>53</v>
      </c>
      <c r="F12" t="str">
        <f t="shared" si="0"/>
        <v>0x00c7=Featherwinkle's Concise Compendium of Dragon's Lairs</v>
      </c>
    </row>
    <row r="13" spans="1:6" x14ac:dyDescent="0.25">
      <c r="A13" s="28" t="s">
        <v>717</v>
      </c>
      <c r="B13" s="21" t="s">
        <v>655</v>
      </c>
      <c r="C13" s="19" t="s">
        <v>523</v>
      </c>
      <c r="D13" s="7" t="s">
        <v>73</v>
      </c>
      <c r="E13" s="8" t="s">
        <v>79</v>
      </c>
      <c r="F13" t="str">
        <f t="shared" si="0"/>
        <v>0x00c8=a Bra</v>
      </c>
    </row>
    <row r="14" spans="1:6" ht="30" x14ac:dyDescent="0.25">
      <c r="A14" s="28" t="s">
        <v>8</v>
      </c>
      <c r="B14" s="21" t="s">
        <v>638</v>
      </c>
      <c r="C14" s="19" t="s">
        <v>508</v>
      </c>
      <c r="D14" s="7" t="s">
        <v>74</v>
      </c>
      <c r="E14" s="8" t="s">
        <v>54</v>
      </c>
      <c r="F14" t="str">
        <f t="shared" si="0"/>
        <v>0x00c9=a Broom</v>
      </c>
    </row>
    <row r="15" spans="1:6" ht="30" x14ac:dyDescent="0.25">
      <c r="A15" s="28" t="s">
        <v>612</v>
      </c>
      <c r="B15" s="28" t="s">
        <v>691</v>
      </c>
      <c r="C15" s="19" t="s">
        <v>561</v>
      </c>
      <c r="D15" s="7" t="s">
        <v>75</v>
      </c>
      <c r="E15" s="8" t="s">
        <v>117</v>
      </c>
      <c r="F15" t="str">
        <f t="shared" si="0"/>
        <v>0x00ca=a Broom Handle</v>
      </c>
    </row>
    <row r="16" spans="1:6" ht="30" x14ac:dyDescent="0.25">
      <c r="A16" s="28" t="s">
        <v>428</v>
      </c>
      <c r="B16" s="29" t="s">
        <v>656</v>
      </c>
      <c r="C16" s="19" t="s">
        <v>524</v>
      </c>
      <c r="D16" s="7" t="s">
        <v>73</v>
      </c>
      <c r="E16" s="8" t="s">
        <v>80</v>
      </c>
      <c r="F16" t="str">
        <f t="shared" si="0"/>
        <v>0x00cb=a Brush</v>
      </c>
    </row>
    <row r="17" spans="1:6" ht="30" x14ac:dyDescent="0.25">
      <c r="A17" s="28" t="s">
        <v>444</v>
      </c>
      <c r="B17" s="28" t="s">
        <v>656</v>
      </c>
      <c r="C17" s="19" t="s">
        <v>524</v>
      </c>
      <c r="D17" s="7" t="s">
        <v>75</v>
      </c>
      <c r="E17" s="8" t="s">
        <v>118</v>
      </c>
      <c r="F17" t="str">
        <f t="shared" si="0"/>
        <v>0x00cd=a Brush</v>
      </c>
    </row>
    <row r="18" spans="1:6" ht="30" x14ac:dyDescent="0.25">
      <c r="A18" s="28" t="s">
        <v>847</v>
      </c>
      <c r="B18" s="28" t="s">
        <v>656</v>
      </c>
      <c r="C18" s="19" t="s">
        <v>848</v>
      </c>
      <c r="D18" s="7" t="s">
        <v>75</v>
      </c>
      <c r="E18" s="8" t="s">
        <v>118</v>
      </c>
      <c r="F18" t="str">
        <f t="shared" si="0"/>
        <v>0x00ce=a Soapy Brush</v>
      </c>
    </row>
    <row r="19" spans="1:6" x14ac:dyDescent="0.25">
      <c r="A19" s="28" t="s">
        <v>596</v>
      </c>
      <c r="B19" s="21" t="s">
        <v>403</v>
      </c>
      <c r="C19" s="19" t="s">
        <v>403</v>
      </c>
      <c r="D19" s="7" t="s">
        <v>73</v>
      </c>
      <c r="E19" s="8" t="s">
        <v>81</v>
      </c>
      <c r="F19" t="str">
        <f t="shared" si="0"/>
        <v>0x00cf=Bubble Bath</v>
      </c>
    </row>
    <row r="20" spans="1:6" ht="30" x14ac:dyDescent="0.25">
      <c r="A20" s="28" t="s">
        <v>597</v>
      </c>
      <c r="B20" s="21" t="s">
        <v>657</v>
      </c>
      <c r="C20" s="19" t="s">
        <v>525</v>
      </c>
      <c r="D20" s="7" t="s">
        <v>73</v>
      </c>
      <c r="E20" s="8" t="s">
        <v>82</v>
      </c>
      <c r="F20" t="str">
        <f t="shared" si="0"/>
        <v>0x00d0=a Butterfly</v>
      </c>
    </row>
    <row r="21" spans="1:6" ht="75" x14ac:dyDescent="0.25">
      <c r="A21" s="28" t="s">
        <v>301</v>
      </c>
      <c r="B21" s="21" t="s">
        <v>639</v>
      </c>
      <c r="C21" s="19" t="s">
        <v>509</v>
      </c>
      <c r="D21" s="7" t="s">
        <v>74</v>
      </c>
      <c r="E21" s="8" t="s">
        <v>55</v>
      </c>
      <c r="F21" t="str">
        <f t="shared" si="0"/>
        <v>0x00d1=a Butterfly Net</v>
      </c>
    </row>
    <row r="22" spans="1:6" ht="30" x14ac:dyDescent="0.25">
      <c r="A22" s="28" t="s">
        <v>429</v>
      </c>
      <c r="B22" s="21" t="s">
        <v>658</v>
      </c>
      <c r="C22" s="19" t="s">
        <v>526</v>
      </c>
      <c r="D22" s="7" t="s">
        <v>73</v>
      </c>
      <c r="E22" s="8" t="s">
        <v>84</v>
      </c>
      <c r="F22" t="str">
        <f t="shared" si="0"/>
        <v>0x00d3=a Cap</v>
      </c>
    </row>
    <row r="23" spans="1:6" ht="30" x14ac:dyDescent="0.25">
      <c r="A23" s="28" t="s">
        <v>459</v>
      </c>
      <c r="B23" s="22" t="s">
        <v>659</v>
      </c>
      <c r="C23" s="19" t="s">
        <v>527</v>
      </c>
      <c r="D23" s="7" t="s">
        <v>73</v>
      </c>
      <c r="E23" s="8" t="s">
        <v>83</v>
      </c>
      <c r="F23" t="str">
        <f t="shared" si="0"/>
        <v>0x00d4=a Carpet</v>
      </c>
    </row>
    <row r="24" spans="1:6" x14ac:dyDescent="0.25">
      <c r="A24" s="28" t="s">
        <v>588</v>
      </c>
      <c r="B24" s="22" t="s">
        <v>400</v>
      </c>
      <c r="C24" s="19" t="s">
        <v>400</v>
      </c>
      <c r="D24" s="7" t="s">
        <v>74</v>
      </c>
      <c r="E24" s="8" t="s">
        <v>56</v>
      </c>
      <c r="F24" t="str">
        <f t="shared" si="0"/>
        <v>0x00d7=Corn</v>
      </c>
    </row>
    <row r="25" spans="1:6" x14ac:dyDescent="0.25">
      <c r="A25" s="28" t="s">
        <v>585</v>
      </c>
      <c r="B25" s="22" t="s">
        <v>404</v>
      </c>
      <c r="C25" s="19" t="s">
        <v>404</v>
      </c>
      <c r="D25" s="7" t="s">
        <v>73</v>
      </c>
      <c r="E25" s="8" t="s">
        <v>86</v>
      </c>
      <c r="F25" t="str">
        <f t="shared" si="0"/>
        <v>0x00d8=Corn Flour</v>
      </c>
    </row>
    <row r="26" spans="1:6" ht="30" x14ac:dyDescent="0.25">
      <c r="A26" s="28" t="s">
        <v>445</v>
      </c>
      <c r="B26" s="28" t="s">
        <v>692</v>
      </c>
      <c r="C26" s="19" t="s">
        <v>562</v>
      </c>
      <c r="D26" s="7" t="s">
        <v>75</v>
      </c>
      <c r="E26" s="8" t="s">
        <v>119</v>
      </c>
      <c r="F26" t="str">
        <f t="shared" si="0"/>
        <v>0x00d9=a Crank</v>
      </c>
    </row>
    <row r="27" spans="1:6" ht="30" x14ac:dyDescent="0.25">
      <c r="A27" s="28" t="s">
        <v>534</v>
      </c>
      <c r="B27" s="22" t="s">
        <v>661</v>
      </c>
      <c r="C27" s="19" t="s">
        <v>531</v>
      </c>
      <c r="D27" s="7" t="s">
        <v>73</v>
      </c>
      <c r="E27" s="8" t="s">
        <v>87</v>
      </c>
      <c r="F27" t="str">
        <f t="shared" si="0"/>
        <v>0x00da=the Secrets of Forbidden Confectionery, Volume Three - Love Custard for Beginners</v>
      </c>
    </row>
    <row r="28" spans="1:6" ht="45" x14ac:dyDescent="0.25">
      <c r="A28" s="28" t="s">
        <v>446</v>
      </c>
      <c r="B28" s="28" t="s">
        <v>693</v>
      </c>
      <c r="C28" s="19" t="s">
        <v>563</v>
      </c>
      <c r="D28" s="7" t="s">
        <v>75</v>
      </c>
      <c r="E28" s="8" t="s">
        <v>120</v>
      </c>
      <c r="F28" t="str">
        <f t="shared" si="0"/>
        <v>0x00db=a Custard Tart</v>
      </c>
    </row>
    <row r="29" spans="1:6" x14ac:dyDescent="0.25">
      <c r="A29" s="28" t="s">
        <v>447</v>
      </c>
      <c r="B29" s="28" t="s">
        <v>694</v>
      </c>
      <c r="C29" s="19" t="s">
        <v>564</v>
      </c>
      <c r="D29" s="7" t="s">
        <v>75</v>
      </c>
      <c r="E29" s="8" t="s">
        <v>57</v>
      </c>
      <c r="F29" t="str">
        <f t="shared" si="0"/>
        <v>0x00dc=a Toy Dinosaur</v>
      </c>
    </row>
    <row r="30" spans="1:6" x14ac:dyDescent="0.25">
      <c r="A30" s="28" t="s">
        <v>335</v>
      </c>
      <c r="B30" s="29" t="s">
        <v>662</v>
      </c>
      <c r="C30" s="19" t="s">
        <v>840</v>
      </c>
      <c r="D30" s="7" t="s">
        <v>73</v>
      </c>
      <c r="E30" s="8" t="s">
        <v>88</v>
      </c>
      <c r="F30" t="str">
        <f t="shared" si="0"/>
        <v>0x00dd=a Hogfather Doll</v>
      </c>
    </row>
    <row r="31" spans="1:6" x14ac:dyDescent="0.25">
      <c r="A31" s="28" t="s">
        <v>304</v>
      </c>
      <c r="B31" s="29" t="s">
        <v>640</v>
      </c>
      <c r="C31" s="19" t="s">
        <v>510</v>
      </c>
      <c r="D31" s="7" t="s">
        <v>74</v>
      </c>
      <c r="E31" s="8" t="s">
        <v>57</v>
      </c>
      <c r="F31" t="str">
        <f t="shared" si="0"/>
        <v>0x00de=a Toy Donkey</v>
      </c>
    </row>
    <row r="32" spans="1:6" x14ac:dyDescent="0.25">
      <c r="A32" s="28" t="s">
        <v>718</v>
      </c>
      <c r="B32" s="29" t="s">
        <v>663</v>
      </c>
      <c r="C32" s="19" t="s">
        <v>529</v>
      </c>
      <c r="D32" s="7" t="s">
        <v>73</v>
      </c>
      <c r="E32" s="8" t="s">
        <v>89</v>
      </c>
      <c r="F32" t="str">
        <f t="shared" si="0"/>
        <v>0x00df=a Donut</v>
      </c>
    </row>
    <row r="33" spans="1:6" ht="30" x14ac:dyDescent="0.25">
      <c r="A33" s="30" t="s">
        <v>533</v>
      </c>
      <c r="B33" s="29" t="s">
        <v>664</v>
      </c>
      <c r="C33" s="19" t="s">
        <v>532</v>
      </c>
      <c r="D33" s="7" t="s">
        <v>73</v>
      </c>
      <c r="E33" s="8" t="s">
        <v>90</v>
      </c>
      <c r="F33" t="str">
        <f t="shared" si="0"/>
        <v>0x00e0=Recoglimento's Neverfailing Guide to Dragon Summonation</v>
      </c>
    </row>
    <row r="34" spans="1:6" s="23" customFormat="1" ht="30" x14ac:dyDescent="0.25">
      <c r="A34" s="28" t="s">
        <v>303</v>
      </c>
      <c r="B34" s="29" t="s">
        <v>641</v>
      </c>
      <c r="C34" s="29" t="s">
        <v>530</v>
      </c>
      <c r="D34" s="24" t="s">
        <v>74</v>
      </c>
      <c r="E34" s="25" t="s">
        <v>58</v>
      </c>
      <c r="F34" s="23" t="str">
        <f t="shared" ref="F34:F65" si="1">"0x"&amp;IF(TRIM(A34)="","0",A34)&amp;"="&amp;C34</f>
        <v>0x00e1=Dragon's Breath</v>
      </c>
    </row>
    <row r="35" spans="1:6" ht="30" x14ac:dyDescent="0.25">
      <c r="A35" s="30" t="s">
        <v>433</v>
      </c>
      <c r="B35" s="29" t="s">
        <v>665</v>
      </c>
      <c r="C35" s="19" t="s">
        <v>536</v>
      </c>
      <c r="D35" s="7" t="s">
        <v>73</v>
      </c>
      <c r="E35" s="8" t="s">
        <v>91</v>
      </c>
      <c r="F35" t="str">
        <f t="shared" si="1"/>
        <v>0x00e2=a Drumstick</v>
      </c>
    </row>
    <row r="36" spans="1:6" x14ac:dyDescent="0.25">
      <c r="A36" s="30" t="s">
        <v>587</v>
      </c>
      <c r="B36" s="29" t="s">
        <v>666</v>
      </c>
      <c r="C36" s="19" t="s">
        <v>537</v>
      </c>
      <c r="D36" s="7" t="s">
        <v>73</v>
      </c>
      <c r="E36" s="8" t="s">
        <v>92</v>
      </c>
      <c r="F36" t="str">
        <f t="shared" si="1"/>
        <v>0x00e4=an Egg</v>
      </c>
    </row>
    <row r="37" spans="1:6" x14ac:dyDescent="0.25">
      <c r="A37" s="30" t="s">
        <v>722</v>
      </c>
      <c r="B37" s="28" t="s">
        <v>408</v>
      </c>
      <c r="C37" s="19" t="s">
        <v>408</v>
      </c>
      <c r="D37" s="7" t="s">
        <v>75</v>
      </c>
      <c r="E37" s="8" t="s">
        <v>121</v>
      </c>
      <c r="F37" t="str">
        <f t="shared" si="1"/>
        <v>0x00e5=Eye of Offler</v>
      </c>
    </row>
    <row r="38" spans="1:6" ht="30" x14ac:dyDescent="0.25">
      <c r="A38" s="30" t="s">
        <v>457</v>
      </c>
      <c r="B38" s="29" t="s">
        <v>667</v>
      </c>
      <c r="C38" s="19" t="s">
        <v>538</v>
      </c>
      <c r="D38" s="7" t="s">
        <v>73</v>
      </c>
      <c r="E38" s="8" t="s">
        <v>93</v>
      </c>
      <c r="F38" t="str">
        <f t="shared" si="1"/>
        <v>0x00e6=a Feather</v>
      </c>
    </row>
    <row r="39" spans="1:6" x14ac:dyDescent="0.25">
      <c r="A39" s="28" t="s">
        <v>302</v>
      </c>
      <c r="B39" s="29" t="s">
        <v>432</v>
      </c>
      <c r="C39" s="19" t="s">
        <v>432</v>
      </c>
      <c r="D39" s="7" t="s">
        <v>74</v>
      </c>
      <c r="E39" s="8" t="s">
        <v>59</v>
      </c>
      <c r="F39" t="str">
        <f t="shared" si="1"/>
        <v>0x00e7=Fertiliser</v>
      </c>
    </row>
    <row r="40" spans="1:6" ht="45" x14ac:dyDescent="0.25">
      <c r="A40" s="30" t="s">
        <v>458</v>
      </c>
      <c r="B40" s="29" t="s">
        <v>405</v>
      </c>
      <c r="C40" s="19" t="s">
        <v>405</v>
      </c>
      <c r="D40" s="7" t="s">
        <v>73</v>
      </c>
      <c r="E40" s="8" t="s">
        <v>94</v>
      </c>
      <c r="F40" t="str">
        <f t="shared" si="1"/>
        <v>0x00e8=Fireworks</v>
      </c>
    </row>
    <row r="41" spans="1:6" x14ac:dyDescent="0.25">
      <c r="A41" s="28" t="s">
        <v>604</v>
      </c>
      <c r="B41" s="29" t="s">
        <v>605</v>
      </c>
      <c r="C41" s="19" t="s">
        <v>605</v>
      </c>
      <c r="D41" s="7" t="s">
        <v>75</v>
      </c>
      <c r="E41" s="8" t="s">
        <v>121</v>
      </c>
      <c r="F41" t="str">
        <f t="shared" si="1"/>
        <v>0x00ea=Firecracker</v>
      </c>
    </row>
    <row r="42" spans="1:6" x14ac:dyDescent="0.25">
      <c r="A42" s="28" t="s">
        <v>308</v>
      </c>
      <c r="B42" s="29" t="s">
        <v>642</v>
      </c>
      <c r="C42" s="19" t="s">
        <v>511</v>
      </c>
      <c r="D42" s="7" t="s">
        <v>74</v>
      </c>
      <c r="E42" s="8" t="s">
        <v>60</v>
      </c>
      <c r="F42" t="str">
        <f t="shared" si="1"/>
        <v>0x00eb=a Frog</v>
      </c>
    </row>
    <row r="43" spans="1:6" x14ac:dyDescent="0.25">
      <c r="A43" s="28" t="s">
        <v>460</v>
      </c>
      <c r="B43" s="29" t="s">
        <v>643</v>
      </c>
      <c r="C43" s="19" t="s">
        <v>512</v>
      </c>
      <c r="D43" s="7" t="s">
        <v>74</v>
      </c>
      <c r="E43" s="8" t="s">
        <v>61</v>
      </c>
      <c r="F43" t="str">
        <f t="shared" si="1"/>
        <v>0x00ec=a Frying Pan</v>
      </c>
    </row>
    <row r="44" spans="1:6" x14ac:dyDescent="0.25">
      <c r="A44" s="28" t="s">
        <v>599</v>
      </c>
      <c r="B44" s="29" t="s">
        <v>668</v>
      </c>
      <c r="C44" s="19" t="s">
        <v>539</v>
      </c>
      <c r="D44" s="7" t="s">
        <v>73</v>
      </c>
      <c r="E44" s="8" t="s">
        <v>95</v>
      </c>
      <c r="F44" t="str">
        <f t="shared" si="1"/>
        <v>0x00ed=a Garbage Can</v>
      </c>
    </row>
    <row r="45" spans="1:6" ht="30" x14ac:dyDescent="0.25">
      <c r="A45" s="28" t="s">
        <v>435</v>
      </c>
      <c r="B45" s="29" t="s">
        <v>669</v>
      </c>
      <c r="C45" s="19" t="s">
        <v>540</v>
      </c>
      <c r="D45" s="7" t="s">
        <v>73</v>
      </c>
      <c r="E45" s="8" t="s">
        <v>96</v>
      </c>
      <c r="F45" t="str">
        <f t="shared" si="1"/>
        <v>0x00ef=a Glass</v>
      </c>
    </row>
    <row r="46" spans="1:6" ht="30" x14ac:dyDescent="0.25">
      <c r="A46" s="28" t="s">
        <v>325</v>
      </c>
      <c r="B46" s="29" t="s">
        <v>670</v>
      </c>
      <c r="C46" s="19" t="s">
        <v>541</v>
      </c>
      <c r="D46" s="7" t="s">
        <v>73</v>
      </c>
      <c r="E46" s="8" t="s">
        <v>97</v>
      </c>
      <c r="F46" t="str">
        <f t="shared" si="1"/>
        <v>0x00f0=a Golden Banana</v>
      </c>
    </row>
    <row r="47" spans="1:6" x14ac:dyDescent="0.25">
      <c r="A47" s="28" t="s">
        <v>284</v>
      </c>
      <c r="B47" s="29" t="s">
        <v>644</v>
      </c>
      <c r="C47" s="19" t="s">
        <v>513</v>
      </c>
      <c r="D47" s="7" t="s">
        <v>74</v>
      </c>
      <c r="E47" s="8" t="s">
        <v>62</v>
      </c>
      <c r="F47" t="str">
        <f t="shared" si="1"/>
        <v>0x00f1=a Hair Roller</v>
      </c>
    </row>
    <row r="48" spans="1:6" ht="30" x14ac:dyDescent="0.25">
      <c r="A48" s="28" t="s">
        <v>427</v>
      </c>
      <c r="B48" s="29" t="s">
        <v>671</v>
      </c>
      <c r="C48" s="19" t="s">
        <v>542</v>
      </c>
      <c r="D48" s="7" t="s">
        <v>73</v>
      </c>
      <c r="E48" s="8" t="s">
        <v>98</v>
      </c>
      <c r="F48" t="str">
        <f t="shared" si="1"/>
        <v>0x00f2=a Secret Handshake</v>
      </c>
    </row>
    <row r="49" spans="1:6" ht="30" x14ac:dyDescent="0.25">
      <c r="A49" s="28" t="s">
        <v>607</v>
      </c>
      <c r="B49" s="28" t="s">
        <v>695</v>
      </c>
      <c r="C49" s="19" t="s">
        <v>606</v>
      </c>
      <c r="D49" s="7" t="s">
        <v>75</v>
      </c>
      <c r="E49" s="8" t="s">
        <v>122</v>
      </c>
      <c r="F49" t="str">
        <f t="shared" si="1"/>
        <v>0x00f3=the Arch Chancellor's Hat</v>
      </c>
    </row>
    <row r="50" spans="1:6" ht="30" x14ac:dyDescent="0.25">
      <c r="A50" s="28" t="s">
        <v>771</v>
      </c>
      <c r="B50" s="28" t="s">
        <v>695</v>
      </c>
      <c r="C50" s="19" t="s">
        <v>606</v>
      </c>
      <c r="D50" s="7" t="s">
        <v>75</v>
      </c>
      <c r="E50" s="8" t="s">
        <v>122</v>
      </c>
      <c r="F50" t="str">
        <f t="shared" si="1"/>
        <v>0x00f4=the Arch Chancellor's Hat</v>
      </c>
    </row>
    <row r="51" spans="1:6" ht="30" x14ac:dyDescent="0.25">
      <c r="A51" s="28" t="s">
        <v>415</v>
      </c>
      <c r="B51" s="29" t="s">
        <v>645</v>
      </c>
      <c r="C51" s="19" t="s">
        <v>514</v>
      </c>
      <c r="D51" s="7" t="s">
        <v>74</v>
      </c>
      <c r="E51" s="8" t="s">
        <v>63</v>
      </c>
      <c r="F51" t="str">
        <f t="shared" si="1"/>
        <v>0x00f5=an Imp</v>
      </c>
    </row>
    <row r="52" spans="1:6" ht="45" x14ac:dyDescent="0.25">
      <c r="A52" s="28" t="s">
        <v>608</v>
      </c>
      <c r="B52" s="28" t="s">
        <v>696</v>
      </c>
      <c r="C52" s="19" t="s">
        <v>565</v>
      </c>
      <c r="D52" s="7" t="s">
        <v>75</v>
      </c>
      <c r="E52" s="8" t="s">
        <v>123</v>
      </c>
      <c r="F52" t="str">
        <f t="shared" si="1"/>
        <v>0x00f8=an Impstamatic Camera</v>
      </c>
    </row>
    <row r="53" spans="1:6" ht="30" x14ac:dyDescent="0.25">
      <c r="A53" s="28" t="s">
        <v>598</v>
      </c>
      <c r="B53" s="29" t="s">
        <v>672</v>
      </c>
      <c r="C53" s="19" t="s">
        <v>543</v>
      </c>
      <c r="D53" s="7" t="s">
        <v>73</v>
      </c>
      <c r="E53" s="8" t="s">
        <v>99</v>
      </c>
      <c r="F53" t="str">
        <f t="shared" si="1"/>
        <v>0x00f9=an Ink Blot</v>
      </c>
    </row>
    <row r="54" spans="1:6" ht="30" x14ac:dyDescent="0.25">
      <c r="A54" s="28" t="s">
        <v>438</v>
      </c>
      <c r="B54" s="29" t="s">
        <v>672</v>
      </c>
      <c r="C54" s="19" t="s">
        <v>543</v>
      </c>
      <c r="D54" s="7" t="s">
        <v>73</v>
      </c>
      <c r="E54" s="8" t="s">
        <v>99</v>
      </c>
      <c r="F54" t="str">
        <f t="shared" si="1"/>
        <v>0x00fa=an Ink Blot</v>
      </c>
    </row>
    <row r="55" spans="1:6" s="23" customFormat="1" ht="30" x14ac:dyDescent="0.25">
      <c r="A55" s="28" t="s">
        <v>584</v>
      </c>
      <c r="B55" s="29" t="s">
        <v>673</v>
      </c>
      <c r="C55" s="29" t="s">
        <v>895</v>
      </c>
      <c r="D55" s="24" t="s">
        <v>73</v>
      </c>
      <c r="E55" s="25" t="s">
        <v>100</v>
      </c>
      <c r="F55" s="23" t="str">
        <f t="shared" si="1"/>
        <v>0x00fc=a Keg of Gunpowder</v>
      </c>
    </row>
    <row r="56" spans="1:6" ht="30" x14ac:dyDescent="0.25">
      <c r="A56" s="28" t="s">
        <v>729</v>
      </c>
      <c r="B56" s="28" t="s">
        <v>715</v>
      </c>
      <c r="C56" s="19" t="s">
        <v>581</v>
      </c>
      <c r="D56" s="7" t="s">
        <v>76</v>
      </c>
      <c r="E56" s="8" t="s">
        <v>147</v>
      </c>
      <c r="F56" t="str">
        <f t="shared" si="1"/>
        <v>0x00fd=a Key</v>
      </c>
    </row>
    <row r="57" spans="1:6" ht="30" x14ac:dyDescent="0.25">
      <c r="A57" s="28" t="s">
        <v>448</v>
      </c>
      <c r="B57" s="28" t="s">
        <v>697</v>
      </c>
      <c r="C57" s="19" t="s">
        <v>566</v>
      </c>
      <c r="D57" s="7" t="s">
        <v>75</v>
      </c>
      <c r="E57" s="8" t="s">
        <v>124</v>
      </c>
      <c r="F57" t="str">
        <f t="shared" si="1"/>
        <v>0x00fe=a Knife</v>
      </c>
    </row>
    <row r="58" spans="1:6" ht="45" x14ac:dyDescent="0.25">
      <c r="A58" s="28" t="s">
        <v>305</v>
      </c>
      <c r="B58" s="29" t="s">
        <v>646</v>
      </c>
      <c r="C58" s="19" t="s">
        <v>515</v>
      </c>
      <c r="D58" s="7" t="s">
        <v>74</v>
      </c>
      <c r="E58" s="8" t="s">
        <v>64</v>
      </c>
      <c r="F58" t="str">
        <f t="shared" si="1"/>
        <v>0x00ff=a Ladder</v>
      </c>
    </row>
    <row r="59" spans="1:6" x14ac:dyDescent="0.25">
      <c r="A59" s="28" t="s">
        <v>719</v>
      </c>
      <c r="B59" s="29" t="s">
        <v>674</v>
      </c>
      <c r="C59" s="19" t="s">
        <v>544</v>
      </c>
      <c r="D59" s="7" t="s">
        <v>73</v>
      </c>
      <c r="E59" s="8" t="s">
        <v>152</v>
      </c>
      <c r="F59" t="str">
        <f t="shared" si="1"/>
        <v>0x0100=a Lantern</v>
      </c>
    </row>
    <row r="60" spans="1:6" x14ac:dyDescent="0.25">
      <c r="A60" s="28" t="s">
        <v>609</v>
      </c>
      <c r="B60" s="28" t="s">
        <v>698</v>
      </c>
      <c r="C60" s="19" t="s">
        <v>567</v>
      </c>
      <c r="D60" s="7" t="s">
        <v>75</v>
      </c>
      <c r="E60" s="8" t="s">
        <v>125</v>
      </c>
      <c r="F60" t="str">
        <f t="shared" si="1"/>
        <v>0x0101=a Leash</v>
      </c>
    </row>
    <row r="61" spans="1:6" x14ac:dyDescent="0.25">
      <c r="A61" s="28" t="s">
        <v>734</v>
      </c>
      <c r="B61" s="28" t="s">
        <v>409</v>
      </c>
      <c r="C61" s="19" t="s">
        <v>409</v>
      </c>
      <c r="D61" s="7" t="s">
        <v>75</v>
      </c>
      <c r="E61" s="8" t="s">
        <v>126</v>
      </c>
      <c r="F61" t="str">
        <f t="shared" si="1"/>
        <v>0x0102=Leeches</v>
      </c>
    </row>
    <row r="62" spans="1:6" ht="30" x14ac:dyDescent="0.25">
      <c r="A62" s="28" t="s">
        <v>731</v>
      </c>
      <c r="B62" s="28" t="s">
        <v>716</v>
      </c>
      <c r="C62" s="19" t="s">
        <v>582</v>
      </c>
      <c r="D62" s="7" t="s">
        <v>76</v>
      </c>
      <c r="E62" s="8" t="s">
        <v>148</v>
      </c>
      <c r="F62" t="str">
        <f t="shared" si="1"/>
        <v>0x0103=a M-16</v>
      </c>
    </row>
    <row r="63" spans="1:6" ht="30" x14ac:dyDescent="0.25">
      <c r="A63" s="28" t="s">
        <v>730</v>
      </c>
      <c r="B63" s="28" t="s">
        <v>414</v>
      </c>
      <c r="C63" s="19" t="s">
        <v>414</v>
      </c>
      <c r="D63" s="7" t="s">
        <v>76</v>
      </c>
      <c r="E63" s="8" t="s">
        <v>149</v>
      </c>
      <c r="F63" t="str">
        <f t="shared" si="1"/>
        <v>0x0105=Mambo</v>
      </c>
    </row>
    <row r="64" spans="1:6" ht="30" x14ac:dyDescent="0.25">
      <c r="A64" s="28" t="s">
        <v>610</v>
      </c>
      <c r="B64" s="28" t="s">
        <v>699</v>
      </c>
      <c r="C64" s="19" t="s">
        <v>568</v>
      </c>
      <c r="D64" s="7" t="s">
        <v>75</v>
      </c>
      <c r="E64" s="8" t="s">
        <v>127</v>
      </c>
      <c r="F64" t="str">
        <f t="shared" si="1"/>
        <v>0x0106=a Mallet</v>
      </c>
    </row>
    <row r="65" spans="1:6" ht="60" x14ac:dyDescent="0.25">
      <c r="A65" s="28" t="s">
        <v>439</v>
      </c>
      <c r="B65" s="29" t="s">
        <v>406</v>
      </c>
      <c r="C65" s="19" t="s">
        <v>406</v>
      </c>
      <c r="D65" s="7" t="s">
        <v>73</v>
      </c>
      <c r="E65" s="8" t="s">
        <v>101</v>
      </c>
      <c r="F65" t="str">
        <f t="shared" si="1"/>
        <v>0x0107=Matches</v>
      </c>
    </row>
    <row r="66" spans="1:6" x14ac:dyDescent="0.25">
      <c r="A66" s="28" t="s">
        <v>590</v>
      </c>
      <c r="B66" s="29" t="s">
        <v>647</v>
      </c>
      <c r="C66" s="19" t="s">
        <v>516</v>
      </c>
      <c r="D66" s="7" t="s">
        <v>74</v>
      </c>
      <c r="E66" s="8" t="s">
        <v>65</v>
      </c>
      <c r="F66" t="str">
        <f t="shared" ref="F66:F97" si="2">"0x"&amp;IF(TRIM(A66)="","0",A66)&amp;"="&amp;C66</f>
        <v>0x0108=a Mirror</v>
      </c>
    </row>
    <row r="67" spans="1:6" x14ac:dyDescent="0.25">
      <c r="A67" s="28" t="s">
        <v>723</v>
      </c>
      <c r="B67" s="28" t="s">
        <v>700</v>
      </c>
      <c r="C67" s="19" t="s">
        <v>569</v>
      </c>
      <c r="D67" s="7" t="s">
        <v>75</v>
      </c>
      <c r="E67" s="8" t="s">
        <v>128</v>
      </c>
      <c r="F67" t="str">
        <f t="shared" si="2"/>
        <v>0x0109=a Moustache</v>
      </c>
    </row>
    <row r="68" spans="1:6" ht="45" x14ac:dyDescent="0.25">
      <c r="A68" s="28" t="s">
        <v>773</v>
      </c>
      <c r="B68" s="29" t="s">
        <v>646</v>
      </c>
      <c r="C68" s="19" t="s">
        <v>772</v>
      </c>
      <c r="D68" s="7" t="s">
        <v>74</v>
      </c>
      <c r="E68" s="8" t="s">
        <v>64</v>
      </c>
      <c r="F68" t="str">
        <f t="shared" si="2"/>
        <v>0x010A=a Silenced Ladder</v>
      </c>
    </row>
    <row r="69" spans="1:6" ht="30" x14ac:dyDescent="0.25">
      <c r="A69" s="28" t="s">
        <v>611</v>
      </c>
      <c r="B69" s="18" t="s">
        <v>701</v>
      </c>
      <c r="C69" s="19" t="s">
        <v>570</v>
      </c>
      <c r="D69" s="7" t="s">
        <v>75</v>
      </c>
      <c r="E69" s="8" t="s">
        <v>129</v>
      </c>
      <c r="F69" t="str">
        <f t="shared" si="2"/>
        <v>0x010b=a Nail</v>
      </c>
    </row>
    <row r="70" spans="1:6" ht="30" x14ac:dyDescent="0.25">
      <c r="A70" s="28" t="s">
        <v>601</v>
      </c>
      <c r="B70" s="29" t="s">
        <v>675</v>
      </c>
      <c r="C70" s="19" t="s">
        <v>545</v>
      </c>
      <c r="D70" s="7" t="s">
        <v>73</v>
      </c>
      <c r="E70" s="8" t="s">
        <v>102</v>
      </c>
      <c r="F70" t="str">
        <f t="shared" si="2"/>
        <v>0x010c=a Note</v>
      </c>
    </row>
    <row r="71" spans="1:6" ht="30" x14ac:dyDescent="0.25">
      <c r="A71" s="28" t="s">
        <v>600</v>
      </c>
      <c r="B71" s="29" t="s">
        <v>676</v>
      </c>
      <c r="C71" s="19" t="s">
        <v>546</v>
      </c>
      <c r="D71" s="7" t="s">
        <v>73</v>
      </c>
      <c r="E71" s="8" t="s">
        <v>103</v>
      </c>
      <c r="F71" t="str">
        <f t="shared" si="2"/>
        <v>0x010d=an Octopus</v>
      </c>
    </row>
    <row r="72" spans="1:6" ht="30" x14ac:dyDescent="0.25">
      <c r="A72" s="28" t="s">
        <v>586</v>
      </c>
      <c r="B72" s="29" t="s">
        <v>660</v>
      </c>
      <c r="C72" s="19" t="s">
        <v>528</v>
      </c>
      <c r="D72" s="7" t="s">
        <v>73</v>
      </c>
      <c r="E72" s="8" t="s">
        <v>85</v>
      </c>
      <c r="F72" t="str">
        <f t="shared" si="2"/>
        <v>0x010e=a Coconut</v>
      </c>
    </row>
    <row r="73" spans="1:6" x14ac:dyDescent="0.25">
      <c r="A73" s="28" t="s">
        <v>449</v>
      </c>
      <c r="B73" s="18" t="s">
        <v>702</v>
      </c>
      <c r="C73" s="19" t="s">
        <v>571</v>
      </c>
      <c r="D73" s="7" t="s">
        <v>75</v>
      </c>
      <c r="E73" s="8" t="s">
        <v>130</v>
      </c>
      <c r="F73" t="str">
        <f t="shared" si="2"/>
        <v>0x010f=a Paper Bag</v>
      </c>
    </row>
    <row r="74" spans="1:6" ht="30" x14ac:dyDescent="0.25">
      <c r="A74" s="28" t="s">
        <v>736</v>
      </c>
      <c r="B74" s="18" t="s">
        <v>703</v>
      </c>
      <c r="C74" s="19" t="s">
        <v>572</v>
      </c>
      <c r="D74" s="7" t="s">
        <v>75</v>
      </c>
      <c r="E74" s="8" t="s">
        <v>131</v>
      </c>
      <c r="F74" t="str">
        <f t="shared" si="2"/>
        <v>0x0111=a Parrot</v>
      </c>
    </row>
    <row r="75" spans="1:6" s="23" customFormat="1" ht="30" x14ac:dyDescent="0.25">
      <c r="A75" s="28" t="s">
        <v>602</v>
      </c>
      <c r="B75" s="29" t="s">
        <v>677</v>
      </c>
      <c r="C75" s="29" t="s">
        <v>547</v>
      </c>
      <c r="D75" s="24" t="s">
        <v>73</v>
      </c>
      <c r="E75" s="25" t="s">
        <v>104</v>
      </c>
      <c r="F75" s="23" t="str">
        <f t="shared" si="2"/>
        <v>0x0112=a Pass</v>
      </c>
    </row>
    <row r="76" spans="1:6" ht="30" x14ac:dyDescent="0.25">
      <c r="A76" s="28" t="s">
        <v>430</v>
      </c>
      <c r="B76" s="29" t="s">
        <v>648</v>
      </c>
      <c r="C76" s="19" t="s">
        <v>517</v>
      </c>
      <c r="D76" s="7" t="s">
        <v>74</v>
      </c>
      <c r="E76" s="8" t="s">
        <v>66</v>
      </c>
      <c r="F76" t="str">
        <f t="shared" si="2"/>
        <v>0x0113=a Pickpocket</v>
      </c>
    </row>
    <row r="77" spans="1:6" x14ac:dyDescent="0.25">
      <c r="A77" s="28" t="s">
        <v>450</v>
      </c>
      <c r="B77" s="28" t="s">
        <v>704</v>
      </c>
      <c r="C77" s="19" t="s">
        <v>616</v>
      </c>
      <c r="D77" s="7" t="s">
        <v>75</v>
      </c>
      <c r="E77" s="8" t="s">
        <v>132</v>
      </c>
      <c r="F77" t="str">
        <f t="shared" si="2"/>
        <v>0x0114=a Picture of an Octopus</v>
      </c>
    </row>
    <row r="78" spans="1:6" x14ac:dyDescent="0.25">
      <c r="A78" s="28" t="s">
        <v>744</v>
      </c>
      <c r="B78" s="18" t="s">
        <v>849</v>
      </c>
      <c r="C78" s="19" t="s">
        <v>613</v>
      </c>
      <c r="D78" s="7" t="s">
        <v>75</v>
      </c>
      <c r="E78" s="8" t="s">
        <v>614</v>
      </c>
      <c r="F78" t="str">
        <f t="shared" si="2"/>
        <v>0x0117=an Impstamatic Photo</v>
      </c>
    </row>
    <row r="79" spans="1:6" ht="45" x14ac:dyDescent="0.25">
      <c r="A79" s="28" t="s">
        <v>617</v>
      </c>
      <c r="B79" s="18" t="s">
        <v>704</v>
      </c>
      <c r="C79" s="19" t="s">
        <v>615</v>
      </c>
      <c r="D79" s="7" t="s">
        <v>75</v>
      </c>
      <c r="E79" s="8" t="s">
        <v>133</v>
      </c>
      <c r="F79" t="str">
        <f t="shared" si="2"/>
        <v>0x0118=a Picture of a Prizing Winning Sheep</v>
      </c>
    </row>
    <row r="80" spans="1:6" ht="60" x14ac:dyDescent="0.25">
      <c r="A80" s="28" t="s">
        <v>535</v>
      </c>
      <c r="B80" s="29" t="s">
        <v>678</v>
      </c>
      <c r="C80" s="19" t="s">
        <v>548</v>
      </c>
      <c r="D80" s="7" t="s">
        <v>73</v>
      </c>
      <c r="E80" s="8" t="s">
        <v>105</v>
      </c>
      <c r="F80" t="str">
        <f t="shared" si="2"/>
        <v>0x0119=a Pot</v>
      </c>
    </row>
    <row r="81" spans="1:6" ht="60" x14ac:dyDescent="0.25">
      <c r="A81" s="28" t="s">
        <v>440</v>
      </c>
      <c r="B81" s="29" t="s">
        <v>679</v>
      </c>
      <c r="C81" s="19" t="s">
        <v>549</v>
      </c>
      <c r="D81" s="7" t="s">
        <v>73</v>
      </c>
      <c r="E81" s="8" t="s">
        <v>105</v>
      </c>
      <c r="F81" t="str">
        <f t="shared" si="2"/>
        <v>0x011c=a Pot Full of Water</v>
      </c>
    </row>
    <row r="82" spans="1:6" s="23" customFormat="1" ht="30" x14ac:dyDescent="0.25">
      <c r="A82" s="28" t="s">
        <v>7</v>
      </c>
      <c r="B82" s="29" t="s">
        <v>649</v>
      </c>
      <c r="C82" s="29" t="s">
        <v>506</v>
      </c>
      <c r="D82" s="24" t="s">
        <v>74</v>
      </c>
      <c r="E82" s="25" t="s">
        <v>69</v>
      </c>
      <c r="F82" s="23" t="str">
        <f t="shared" si="2"/>
        <v>0x011d=a Pouch</v>
      </c>
    </row>
    <row r="83" spans="1:6" ht="30" x14ac:dyDescent="0.25">
      <c r="A83" s="28" t="s">
        <v>788</v>
      </c>
      <c r="B83" s="29" t="s">
        <v>649</v>
      </c>
      <c r="C83" s="19" t="s">
        <v>787</v>
      </c>
      <c r="D83" s="7" t="s">
        <v>74</v>
      </c>
      <c r="E83" s="8" t="s">
        <v>69</v>
      </c>
      <c r="F83" t="str">
        <f t="shared" si="2"/>
        <v>0x011e=a Pouch Full of Sand</v>
      </c>
    </row>
    <row r="84" spans="1:6" ht="45" x14ac:dyDescent="0.25">
      <c r="A84" s="28" t="s">
        <v>434</v>
      </c>
      <c r="B84" s="29" t="s">
        <v>407</v>
      </c>
      <c r="C84" s="19" t="s">
        <v>407</v>
      </c>
      <c r="D84" s="7" t="s">
        <v>73</v>
      </c>
      <c r="E84" s="8" t="s">
        <v>106</v>
      </c>
      <c r="F84" t="str">
        <f t="shared" si="2"/>
        <v>0x011f=Prunes</v>
      </c>
    </row>
    <row r="85" spans="1:6" ht="30" x14ac:dyDescent="0.25">
      <c r="A85" s="28" t="s">
        <v>732</v>
      </c>
      <c r="B85" s="28" t="s">
        <v>705</v>
      </c>
      <c r="C85" s="19" t="s">
        <v>573</v>
      </c>
      <c r="D85" s="7" t="s">
        <v>75</v>
      </c>
      <c r="E85" s="8" t="s">
        <v>134</v>
      </c>
      <c r="F85" t="str">
        <f t="shared" si="2"/>
        <v>0x0120=a Rat</v>
      </c>
    </row>
    <row r="86" spans="1:6" ht="45" x14ac:dyDescent="0.25">
      <c r="A86" s="28" t="s">
        <v>436</v>
      </c>
      <c r="B86" s="29" t="s">
        <v>680</v>
      </c>
      <c r="C86" s="19" t="s">
        <v>550</v>
      </c>
      <c r="D86" s="7" t="s">
        <v>73</v>
      </c>
      <c r="E86" s="8" t="s">
        <v>107</v>
      </c>
      <c r="F86" t="str">
        <f t="shared" si="2"/>
        <v>0x0121=a Robe</v>
      </c>
    </row>
    <row r="87" spans="1:6" ht="30" x14ac:dyDescent="0.25">
      <c r="A87" s="28" t="s">
        <v>737</v>
      </c>
      <c r="B87" s="28" t="s">
        <v>706</v>
      </c>
      <c r="C87" s="19" t="s">
        <v>574</v>
      </c>
      <c r="D87" s="7" t="s">
        <v>75</v>
      </c>
      <c r="E87" s="8" t="s">
        <v>135</v>
      </c>
      <c r="F87" t="str">
        <f t="shared" si="2"/>
        <v>0x0122=a Rosette</v>
      </c>
    </row>
    <row r="88" spans="1:6" ht="30" x14ac:dyDescent="0.25">
      <c r="A88" s="28" t="s">
        <v>724</v>
      </c>
      <c r="B88" s="28" t="s">
        <v>707</v>
      </c>
      <c r="C88" s="19" t="s">
        <v>575</v>
      </c>
      <c r="D88" s="7" t="s">
        <v>75</v>
      </c>
      <c r="E88" s="8" t="s">
        <v>136</v>
      </c>
      <c r="F88" t="str">
        <f t="shared" si="2"/>
        <v>0x0123=a Rubber Belt</v>
      </c>
    </row>
    <row r="89" spans="1:6" ht="30" x14ac:dyDescent="0.25">
      <c r="A89" s="28" t="s">
        <v>451</v>
      </c>
      <c r="B89" s="28" t="s">
        <v>410</v>
      </c>
      <c r="C89" s="19" t="s">
        <v>410</v>
      </c>
      <c r="D89" s="7" t="s">
        <v>75</v>
      </c>
      <c r="E89" s="8" t="s">
        <v>137</v>
      </c>
      <c r="F89" t="str">
        <f t="shared" si="2"/>
        <v>0x0124=Scissors</v>
      </c>
    </row>
    <row r="90" spans="1:6" ht="30" x14ac:dyDescent="0.25">
      <c r="A90" s="28" t="s">
        <v>441</v>
      </c>
      <c r="B90" s="29" t="s">
        <v>681</v>
      </c>
      <c r="C90" s="19" t="s">
        <v>551</v>
      </c>
      <c r="D90" s="7" t="s">
        <v>73</v>
      </c>
      <c r="E90" s="8" t="s">
        <v>108</v>
      </c>
      <c r="F90" t="str">
        <f t="shared" si="2"/>
        <v>0x0125=a Screwdriver</v>
      </c>
    </row>
    <row r="91" spans="1:6" x14ac:dyDescent="0.25">
      <c r="A91" s="28" t="s">
        <v>437</v>
      </c>
      <c r="B91" s="29" t="s">
        <v>682</v>
      </c>
      <c r="C91" s="19" t="s">
        <v>552</v>
      </c>
      <c r="D91" s="7" t="s">
        <v>73</v>
      </c>
      <c r="E91" s="8" t="s">
        <v>109</v>
      </c>
      <c r="F91" t="str">
        <f t="shared" si="2"/>
        <v>0x0126=a Sheet</v>
      </c>
    </row>
    <row r="92" spans="1:6" x14ac:dyDescent="0.25">
      <c r="A92" s="28" t="s">
        <v>354</v>
      </c>
      <c r="B92" s="29" t="s">
        <v>683</v>
      </c>
      <c r="C92" s="19" t="s">
        <v>553</v>
      </c>
      <c r="D92" s="7" t="s">
        <v>73</v>
      </c>
      <c r="E92" s="8" t="s">
        <v>110</v>
      </c>
      <c r="F92" t="str">
        <f t="shared" si="2"/>
        <v>0x0127=a Skeleton Key</v>
      </c>
    </row>
    <row r="93" spans="1:6" ht="45" x14ac:dyDescent="0.25">
      <c r="A93" s="28" t="s">
        <v>452</v>
      </c>
      <c r="B93" s="28" t="s">
        <v>708</v>
      </c>
      <c r="C93" s="19" t="s">
        <v>576</v>
      </c>
      <c r="D93" s="7" t="s">
        <v>75</v>
      </c>
      <c r="E93" s="8" t="s">
        <v>138</v>
      </c>
      <c r="F93" t="str">
        <f t="shared" si="2"/>
        <v>0x0128=a Snake</v>
      </c>
    </row>
    <row r="94" spans="1:6" x14ac:dyDescent="0.25">
      <c r="A94" s="28" t="s">
        <v>367</v>
      </c>
      <c r="B94" s="28" t="s">
        <v>411</v>
      </c>
      <c r="C94" s="19" t="s">
        <v>411</v>
      </c>
      <c r="D94" s="7" t="s">
        <v>75</v>
      </c>
      <c r="E94" s="8" t="s">
        <v>153</v>
      </c>
      <c r="F94" t="str">
        <f t="shared" si="2"/>
        <v>0x012C=Soot</v>
      </c>
    </row>
    <row r="95" spans="1:6" x14ac:dyDescent="0.25">
      <c r="A95" s="28" t="s">
        <v>453</v>
      </c>
      <c r="B95" s="28" t="s">
        <v>709</v>
      </c>
      <c r="C95" s="19" t="s">
        <v>577</v>
      </c>
      <c r="D95" s="7" t="s">
        <v>75</v>
      </c>
      <c r="E95" s="8" t="s">
        <v>139</v>
      </c>
      <c r="F95" t="str">
        <f t="shared" si="2"/>
        <v>0x012e=a Spatula</v>
      </c>
    </row>
    <row r="96" spans="1:6" s="23" customFormat="1" x14ac:dyDescent="0.25">
      <c r="A96" s="28" t="s">
        <v>725</v>
      </c>
      <c r="B96" s="28" t="s">
        <v>710</v>
      </c>
      <c r="C96" s="29" t="s">
        <v>472</v>
      </c>
      <c r="D96" s="24" t="s">
        <v>75</v>
      </c>
      <c r="E96" s="25" t="s">
        <v>140</v>
      </c>
      <c r="F96" s="23" t="str">
        <f t="shared" si="2"/>
        <v>0x012F=Magic Chants for Dragon Slaying Heroes</v>
      </c>
    </row>
    <row r="97" spans="1:6" ht="30" x14ac:dyDescent="0.25">
      <c r="A97" s="28" t="s">
        <v>306</v>
      </c>
      <c r="B97" s="29" t="s">
        <v>650</v>
      </c>
      <c r="C97" s="19" t="s">
        <v>518</v>
      </c>
      <c r="D97" s="7" t="s">
        <v>74</v>
      </c>
      <c r="E97" s="8" t="s">
        <v>70</v>
      </c>
      <c r="F97" t="str">
        <f t="shared" si="2"/>
        <v>0x0130=a Staff</v>
      </c>
    </row>
    <row r="98" spans="1:6" ht="30" x14ac:dyDescent="0.25">
      <c r="A98" s="28" t="s">
        <v>454</v>
      </c>
      <c r="B98" s="28" t="s">
        <v>412</v>
      </c>
      <c r="C98" s="19" t="s">
        <v>412</v>
      </c>
      <c r="D98" s="7" t="s">
        <v>75</v>
      </c>
      <c r="E98" s="8" t="s">
        <v>141</v>
      </c>
      <c r="F98" t="str">
        <f t="shared" ref="F98:F116" si="3">"0x"&amp;IF(TRIM(A98)="","0",A98)&amp;"="&amp;C98</f>
        <v>0x0131=Starch</v>
      </c>
    </row>
    <row r="99" spans="1:6" ht="45" x14ac:dyDescent="0.25">
      <c r="A99" s="28" t="s">
        <v>307</v>
      </c>
      <c r="B99" s="29" t="s">
        <v>401</v>
      </c>
      <c r="C99" s="19" t="s">
        <v>401</v>
      </c>
      <c r="D99" s="7" t="s">
        <v>74</v>
      </c>
      <c r="E99" s="8" t="s">
        <v>71</v>
      </c>
      <c r="F99" t="str">
        <f t="shared" si="3"/>
        <v>0x0132=String</v>
      </c>
    </row>
    <row r="100" spans="1:6" ht="45" x14ac:dyDescent="0.25">
      <c r="A100" s="28" t="s">
        <v>455</v>
      </c>
      <c r="B100" s="28" t="s">
        <v>711</v>
      </c>
      <c r="C100" s="19" t="s">
        <v>726</v>
      </c>
      <c r="D100" s="7" t="s">
        <v>75</v>
      </c>
      <c r="E100" s="8" t="s">
        <v>142</v>
      </c>
      <c r="F100" t="str">
        <f t="shared" si="3"/>
        <v>0x0133=an Untuned Sword</v>
      </c>
    </row>
    <row r="101" spans="1:6" ht="45" x14ac:dyDescent="0.25">
      <c r="A101" s="28" t="s">
        <v>743</v>
      </c>
      <c r="B101" s="28" t="s">
        <v>711</v>
      </c>
      <c r="C101" s="19" t="s">
        <v>727</v>
      </c>
      <c r="D101" s="7" t="s">
        <v>75</v>
      </c>
      <c r="E101" s="8" t="s">
        <v>142</v>
      </c>
      <c r="F101" t="str">
        <f t="shared" si="3"/>
        <v>0x0134=a Sword That Goes "Ting"</v>
      </c>
    </row>
    <row r="102" spans="1:6" ht="30" x14ac:dyDescent="0.25">
      <c r="A102" s="28" t="s">
        <v>456</v>
      </c>
      <c r="B102" s="28" t="s">
        <v>712</v>
      </c>
      <c r="C102" s="19" t="s">
        <v>578</v>
      </c>
      <c r="D102" s="7" t="s">
        <v>75</v>
      </c>
      <c r="E102" s="8" t="s">
        <v>143</v>
      </c>
      <c r="F102" t="str">
        <f t="shared" si="3"/>
        <v>0x0135=a Tankard</v>
      </c>
    </row>
    <row r="103" spans="1:6" x14ac:dyDescent="0.25">
      <c r="A103" s="28" t="s">
        <v>738</v>
      </c>
      <c r="B103" s="28" t="s">
        <v>413</v>
      </c>
      <c r="C103" s="19" t="s">
        <v>413</v>
      </c>
      <c r="D103" s="7" t="s">
        <v>75</v>
      </c>
      <c r="E103" s="8" t="s">
        <v>740</v>
      </c>
      <c r="F103" t="str">
        <f t="shared" si="3"/>
        <v>0x0139=Tankards</v>
      </c>
    </row>
    <row r="104" spans="1:6" x14ac:dyDescent="0.25">
      <c r="A104" s="28" t="s">
        <v>742</v>
      </c>
      <c r="B104" s="28" t="s">
        <v>413</v>
      </c>
      <c r="C104" s="19" t="s">
        <v>741</v>
      </c>
      <c r="D104" s="7" t="s">
        <v>75</v>
      </c>
      <c r="E104" s="8" t="s">
        <v>739</v>
      </c>
      <c r="F104" t="str">
        <f t="shared" si="3"/>
        <v>0x013A=Drugged Tankards</v>
      </c>
    </row>
    <row r="105" spans="1:6" x14ac:dyDescent="0.25">
      <c r="A105" s="28" t="s">
        <v>591</v>
      </c>
      <c r="B105" s="29" t="s">
        <v>651</v>
      </c>
      <c r="C105" s="19" t="s">
        <v>519</v>
      </c>
      <c r="D105" s="7" t="s">
        <v>74</v>
      </c>
      <c r="E105" s="8" t="s">
        <v>67</v>
      </c>
      <c r="F105" t="str">
        <f t="shared" si="3"/>
        <v>0x013b=a Tomato</v>
      </c>
    </row>
    <row r="106" spans="1:6" s="23" customFormat="1" ht="30" x14ac:dyDescent="0.25">
      <c r="A106" s="28" t="s">
        <v>351</v>
      </c>
      <c r="B106" s="29" t="s">
        <v>684</v>
      </c>
      <c r="C106" s="29" t="s">
        <v>554</v>
      </c>
      <c r="D106" s="24" t="s">
        <v>73</v>
      </c>
      <c r="E106" s="25" t="s">
        <v>111</v>
      </c>
      <c r="F106" s="23" t="str">
        <f t="shared" si="3"/>
        <v>0x013C=a Tooth</v>
      </c>
    </row>
    <row r="107" spans="1:6" ht="30" x14ac:dyDescent="0.25">
      <c r="A107" s="28" t="s">
        <v>592</v>
      </c>
      <c r="B107" s="29" t="s">
        <v>402</v>
      </c>
      <c r="C107" s="19" t="s">
        <v>402</v>
      </c>
      <c r="D107" s="7" t="s">
        <v>74</v>
      </c>
      <c r="E107" s="8" t="s">
        <v>68</v>
      </c>
      <c r="F107" t="str">
        <f t="shared" si="3"/>
        <v>0x013d=Treasure</v>
      </c>
    </row>
    <row r="108" spans="1:6" ht="30" x14ac:dyDescent="0.25">
      <c r="A108" s="28" t="s">
        <v>593</v>
      </c>
      <c r="B108" s="29" t="s">
        <v>402</v>
      </c>
      <c r="C108" s="19" t="s">
        <v>402</v>
      </c>
      <c r="D108" s="7" t="s">
        <v>74</v>
      </c>
      <c r="E108" s="8" t="s">
        <v>68</v>
      </c>
      <c r="F108" t="str">
        <f t="shared" si="3"/>
        <v>0x013e=Treasure</v>
      </c>
    </row>
    <row r="109" spans="1:6" s="23" customFormat="1" ht="30" x14ac:dyDescent="0.25">
      <c r="A109" s="28" t="s">
        <v>594</v>
      </c>
      <c r="B109" s="29" t="s">
        <v>402</v>
      </c>
      <c r="C109" s="29" t="s">
        <v>402</v>
      </c>
      <c r="D109" s="24" t="s">
        <v>74</v>
      </c>
      <c r="E109" s="25" t="s">
        <v>68</v>
      </c>
      <c r="F109" s="23" t="str">
        <f t="shared" si="3"/>
        <v>0x013f=Treasure</v>
      </c>
    </row>
    <row r="110" spans="1:6" ht="30" x14ac:dyDescent="0.25">
      <c r="A110" s="28" t="s">
        <v>595</v>
      </c>
      <c r="B110" s="29" t="s">
        <v>402</v>
      </c>
      <c r="C110" s="19" t="s">
        <v>402</v>
      </c>
      <c r="D110" s="7" t="s">
        <v>74</v>
      </c>
      <c r="E110" s="8" t="s">
        <v>68</v>
      </c>
      <c r="F110" t="str">
        <f t="shared" si="3"/>
        <v>0x0140=Treasure</v>
      </c>
    </row>
    <row r="111" spans="1:6" x14ac:dyDescent="0.25">
      <c r="A111" s="28" t="s">
        <v>352</v>
      </c>
      <c r="B111" s="29" t="s">
        <v>685</v>
      </c>
      <c r="C111" s="19" t="s">
        <v>555</v>
      </c>
      <c r="D111" s="7" t="s">
        <v>73</v>
      </c>
      <c r="E111" s="8" t="s">
        <v>112</v>
      </c>
      <c r="F111" t="str">
        <f t="shared" si="3"/>
        <v>0x0141=a Trowel</v>
      </c>
    </row>
    <row r="112" spans="1:6" ht="30" x14ac:dyDescent="0.25">
      <c r="A112" s="28" t="s">
        <v>728</v>
      </c>
      <c r="B112" s="28" t="s">
        <v>713</v>
      </c>
      <c r="C112" s="19" t="s">
        <v>579</v>
      </c>
      <c r="D112" s="7" t="s">
        <v>75</v>
      </c>
      <c r="E112" s="8" t="s">
        <v>144</v>
      </c>
      <c r="F112" t="str">
        <f t="shared" si="3"/>
        <v>0x0142=a Truth Potion</v>
      </c>
    </row>
    <row r="113" spans="1:6" ht="45" x14ac:dyDescent="0.25">
      <c r="A113" s="28" t="s">
        <v>735</v>
      </c>
      <c r="B113" s="28" t="s">
        <v>714</v>
      </c>
      <c r="C113" s="19" t="s">
        <v>580</v>
      </c>
      <c r="D113" s="7" t="s">
        <v>75</v>
      </c>
      <c r="E113" s="8" t="s">
        <v>145</v>
      </c>
      <c r="F113" t="str">
        <f t="shared" si="3"/>
        <v>0x0143=a Whistle</v>
      </c>
    </row>
    <row r="114" spans="1:6" ht="45" x14ac:dyDescent="0.25">
      <c r="A114" s="28" t="s">
        <v>589</v>
      </c>
      <c r="B114" s="29" t="s">
        <v>652</v>
      </c>
      <c r="C114" s="19" t="s">
        <v>520</v>
      </c>
      <c r="D114" s="7" t="s">
        <v>74</v>
      </c>
      <c r="E114" s="8" t="s">
        <v>72</v>
      </c>
      <c r="F114" t="str">
        <f t="shared" si="3"/>
        <v>0x0144=a Worm</v>
      </c>
    </row>
    <row r="115" spans="1:6" ht="45" x14ac:dyDescent="0.25">
      <c r="A115" s="28" t="s">
        <v>603</v>
      </c>
      <c r="B115" s="28" t="s">
        <v>652</v>
      </c>
      <c r="C115" s="19" t="s">
        <v>520</v>
      </c>
      <c r="D115" s="7" t="s">
        <v>75</v>
      </c>
      <c r="E115" s="8" t="s">
        <v>146</v>
      </c>
      <c r="F115" t="str">
        <f t="shared" si="3"/>
        <v>0x0145=a Worm</v>
      </c>
    </row>
    <row r="116" spans="1:6" ht="45" x14ac:dyDescent="0.25">
      <c r="A116" s="28" t="s">
        <v>431</v>
      </c>
      <c r="B116" s="29" t="s">
        <v>653</v>
      </c>
      <c r="C116" s="19" t="s">
        <v>521</v>
      </c>
      <c r="D116" s="7" t="s">
        <v>74</v>
      </c>
      <c r="E116" s="8" t="s">
        <v>72</v>
      </c>
      <c r="F116" t="str">
        <f t="shared" si="3"/>
        <v>0x0146=a Worm on a String</v>
      </c>
    </row>
    <row r="117" spans="1:6" x14ac:dyDescent="0.25">
      <c r="A117" s="28" t="s">
        <v>949</v>
      </c>
      <c r="B117" s="18" t="s">
        <v>950</v>
      </c>
      <c r="C117" s="28" t="s">
        <v>950</v>
      </c>
      <c r="D117" s="7" t="s">
        <v>985</v>
      </c>
      <c r="F117" s="23" t="str">
        <f t="shared" ref="F117:F134" si="4">"0x"&amp;IF(TRIM(A117)="","0",A117)&amp;"="&amp;C117</f>
        <v>0x0148=Icon - pleasantries</v>
      </c>
    </row>
    <row r="118" spans="1:6" x14ac:dyDescent="0.25">
      <c r="A118" s="28" t="s">
        <v>951</v>
      </c>
      <c r="B118" s="18" t="s">
        <v>952</v>
      </c>
      <c r="C118" s="28" t="s">
        <v>952</v>
      </c>
      <c r="D118" s="24" t="s">
        <v>985</v>
      </c>
      <c r="F118" s="23" t="str">
        <f t="shared" si="4"/>
        <v>0x0149=Icon - question</v>
      </c>
    </row>
    <row r="119" spans="1:6" x14ac:dyDescent="0.25">
      <c r="A119" s="28" t="s">
        <v>953</v>
      </c>
      <c r="B119" s="18" t="s">
        <v>954</v>
      </c>
      <c r="C119" s="28" t="s">
        <v>954</v>
      </c>
      <c r="D119" s="24" t="s">
        <v>985</v>
      </c>
      <c r="F119" s="23" t="str">
        <f t="shared" si="4"/>
        <v>0x014A=Icon - anger</v>
      </c>
    </row>
    <row r="120" spans="1:6" x14ac:dyDescent="0.25">
      <c r="A120" s="28" t="s">
        <v>955</v>
      </c>
      <c r="B120" s="18" t="s">
        <v>956</v>
      </c>
      <c r="C120" s="28" t="s">
        <v>956</v>
      </c>
      <c r="D120" s="24" t="s">
        <v>985</v>
      </c>
      <c r="F120" s="23" t="str">
        <f t="shared" si="4"/>
        <v>0x014B=Icon - sarcasm</v>
      </c>
    </row>
    <row r="121" spans="1:6" x14ac:dyDescent="0.25">
      <c r="A121" s="28" t="s">
        <v>957</v>
      </c>
      <c r="B121" s="18" t="s">
        <v>958</v>
      </c>
      <c r="C121" s="28" t="s">
        <v>958</v>
      </c>
      <c r="D121" s="24" t="s">
        <v>985</v>
      </c>
      <c r="F121" s="23" t="str">
        <f t="shared" si="4"/>
        <v>0x014C=Icon - goodbye</v>
      </c>
    </row>
    <row r="122" spans="1:6" x14ac:dyDescent="0.25">
      <c r="A122" s="28" t="s">
        <v>959</v>
      </c>
      <c r="B122" s="18" t="s">
        <v>960</v>
      </c>
      <c r="C122" s="28" t="s">
        <v>960</v>
      </c>
      <c r="D122" s="7" t="s">
        <v>986</v>
      </c>
      <c r="F122" s="23" t="str">
        <f t="shared" si="4"/>
        <v>0x014D=Topic - foot</v>
      </c>
    </row>
    <row r="123" spans="1:6" x14ac:dyDescent="0.25">
      <c r="A123" s="28" t="s">
        <v>961</v>
      </c>
      <c r="B123" s="18" t="s">
        <v>962</v>
      </c>
      <c r="C123" s="28" t="s">
        <v>962</v>
      </c>
      <c r="D123" s="24" t="s">
        <v>986</v>
      </c>
      <c r="F123" s="23" t="str">
        <f t="shared" si="4"/>
        <v>0x014F=Topic - book</v>
      </c>
    </row>
    <row r="124" spans="1:6" x14ac:dyDescent="0.25">
      <c r="A124" s="28" t="s">
        <v>963</v>
      </c>
      <c r="B124" s="18" t="s">
        <v>964</v>
      </c>
      <c r="C124" s="28" t="s">
        <v>964</v>
      </c>
      <c r="D124" s="24" t="s">
        <v>986</v>
      </c>
      <c r="F124" s="23" t="str">
        <f t="shared" si="4"/>
        <v>0x0150=Topic - banana</v>
      </c>
    </row>
    <row r="125" spans="1:6" x14ac:dyDescent="0.25">
      <c r="A125" s="28" t="s">
        <v>965</v>
      </c>
      <c r="B125" s="18" t="s">
        <v>966</v>
      </c>
      <c r="C125" s="28" t="s">
        <v>966</v>
      </c>
      <c r="D125" s="24" t="s">
        <v>986</v>
      </c>
      <c r="F125" s="23" t="str">
        <f t="shared" si="4"/>
        <v>0x0151=Topic - L-space</v>
      </c>
    </row>
    <row r="126" spans="1:6" x14ac:dyDescent="0.25">
      <c r="A126" s="28" t="s">
        <v>967</v>
      </c>
      <c r="B126" s="18" t="s">
        <v>968</v>
      </c>
      <c r="C126" s="28" t="s">
        <v>968</v>
      </c>
      <c r="D126" s="24" t="s">
        <v>986</v>
      </c>
      <c r="F126" s="23" t="str">
        <f t="shared" si="4"/>
        <v>0x0152=Topic - amulet</v>
      </c>
    </row>
    <row r="127" spans="1:6" x14ac:dyDescent="0.25">
      <c r="A127" s="28" t="s">
        <v>969</v>
      </c>
      <c r="B127" s="18" t="s">
        <v>970</v>
      </c>
      <c r="C127" s="28" t="s">
        <v>970</v>
      </c>
      <c r="D127" s="24" t="s">
        <v>986</v>
      </c>
      <c r="F127" s="23" t="str">
        <f t="shared" si="4"/>
        <v>0x0154=Topic - dragon</v>
      </c>
    </row>
    <row r="128" spans="1:6" x14ac:dyDescent="0.25">
      <c r="A128" s="28" t="s">
        <v>971</v>
      </c>
      <c r="B128" s="18" t="s">
        <v>972</v>
      </c>
      <c r="C128" s="28" t="s">
        <v>972</v>
      </c>
      <c r="D128" s="24" t="s">
        <v>986</v>
      </c>
      <c r="F128" s="23" t="str">
        <f t="shared" si="4"/>
        <v>0x0155=Topic - sword</v>
      </c>
    </row>
    <row r="129" spans="1:6" x14ac:dyDescent="0.25">
      <c r="A129" s="28" t="s">
        <v>973</v>
      </c>
      <c r="B129" s="18" t="s">
        <v>974</v>
      </c>
      <c r="C129" s="28" t="s">
        <v>974</v>
      </c>
      <c r="D129" s="24" t="s">
        <v>986</v>
      </c>
      <c r="F129" s="23" t="str">
        <f t="shared" si="4"/>
        <v>0x0156=Topic - potion</v>
      </c>
    </row>
    <row r="130" spans="1:6" x14ac:dyDescent="0.25">
      <c r="A130" s="28" t="s">
        <v>975</v>
      </c>
      <c r="B130" s="18" t="s">
        <v>976</v>
      </c>
      <c r="C130" s="28" t="s">
        <v>976</v>
      </c>
      <c r="D130" s="24" t="s">
        <v>986</v>
      </c>
      <c r="F130" s="23" t="str">
        <f t="shared" si="4"/>
        <v>0x0157=Topic - mon.. Err.. I mean 'orangutan'.</v>
      </c>
    </row>
    <row r="131" spans="1:6" x14ac:dyDescent="0.25">
      <c r="A131" s="28" t="s">
        <v>977</v>
      </c>
      <c r="B131" s="18" t="s">
        <v>978</v>
      </c>
      <c r="C131" s="28" t="s">
        <v>978</v>
      </c>
      <c r="D131" s="24" t="s">
        <v>986</v>
      </c>
      <c r="F131" s="23" t="str">
        <f t="shared" si="4"/>
        <v>0x0158=Topic - luggage</v>
      </c>
    </row>
    <row r="132" spans="1:6" x14ac:dyDescent="0.25">
      <c r="A132" s="28" t="s">
        <v>979</v>
      </c>
      <c r="B132" s="18" t="s">
        <v>980</v>
      </c>
      <c r="C132" s="28" t="s">
        <v>980</v>
      </c>
      <c r="D132" s="24" t="s">
        <v>986</v>
      </c>
      <c r="F132" s="23" t="str">
        <f t="shared" si="4"/>
        <v>0x01F7=Topic - pouch</v>
      </c>
    </row>
    <row r="133" spans="1:6" x14ac:dyDescent="0.25">
      <c r="A133" s="28" t="s">
        <v>981</v>
      </c>
      <c r="B133" s="18" t="s">
        <v>982</v>
      </c>
      <c r="C133" s="28" t="s">
        <v>982</v>
      </c>
      <c r="D133" s="24" t="s">
        <v>986</v>
      </c>
      <c r="F133" s="23" t="str">
        <f t="shared" si="4"/>
        <v>0x01F8=Topic - tattoo</v>
      </c>
    </row>
    <row r="134" spans="1:6" x14ac:dyDescent="0.25">
      <c r="A134" s="28" t="s">
        <v>983</v>
      </c>
      <c r="B134" s="18" t="s">
        <v>984</v>
      </c>
      <c r="C134" s="28" t="s">
        <v>984</v>
      </c>
      <c r="D134" s="24" t="s">
        <v>986</v>
      </c>
      <c r="F134" s="23" t="str">
        <f t="shared" si="4"/>
        <v>0x01F9=Topic - dice</v>
      </c>
    </row>
    <row r="135" spans="1:6" x14ac:dyDescent="0.25">
      <c r="F135" s="23"/>
    </row>
    <row r="136" spans="1:6" x14ac:dyDescent="0.25">
      <c r="F136" s="23"/>
    </row>
  </sheetData>
  <autoFilter ref="A1:F116">
    <sortState ref="A2:F116">
      <sortCondition ref="A1:A116"/>
    </sortState>
  </autoFilter>
  <sortState ref="A2:E548">
    <sortCondition ref="D2:D548"/>
    <sortCondition ref="C2:C548"/>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topLeftCell="A13" workbookViewId="0">
      <selection activeCell="B6" sqref="B6"/>
    </sheetView>
  </sheetViews>
  <sheetFormatPr defaultRowHeight="15" x14ac:dyDescent="0.25"/>
  <cols>
    <col min="1" max="1" width="11.140625" bestFit="1" customWidth="1"/>
    <col min="2" max="2" width="59.140625" customWidth="1"/>
    <col min="3" max="3" width="4.28515625" style="23" bestFit="1" customWidth="1"/>
    <col min="4" max="4" width="56.42578125" style="23" bestFit="1" customWidth="1"/>
    <col min="5" max="5" width="56.42578125" style="23" customWidth="1"/>
    <col min="6" max="6" width="97.85546875" bestFit="1" customWidth="1"/>
  </cols>
  <sheetData>
    <row r="1" spans="1:6" x14ac:dyDescent="0.25">
      <c r="A1" t="s">
        <v>6</v>
      </c>
      <c r="B1" t="s">
        <v>0</v>
      </c>
      <c r="C1" s="23" t="s">
        <v>844</v>
      </c>
      <c r="D1" s="23" t="s">
        <v>843</v>
      </c>
      <c r="E1" s="23" t="s">
        <v>46</v>
      </c>
      <c r="F1" t="s">
        <v>845</v>
      </c>
    </row>
    <row r="2" spans="1:6" x14ac:dyDescent="0.25">
      <c r="A2" t="s">
        <v>239</v>
      </c>
      <c r="B2" t="s">
        <v>227</v>
      </c>
      <c r="D2" s="23" t="str">
        <f ca="1">IFERROR(INDIRECT("Achievements!D"&amp;MATCH(C2,Achievements!A:A,0)),"NONE")</f>
        <v>NONE</v>
      </c>
      <c r="E2" s="23" t="s">
        <v>47</v>
      </c>
      <c r="F2" t="str">
        <f t="shared" ref="F2:F47" ca="1" si="0">"0x"&amp;A2&amp;" = | " &amp;D2&amp;" | "&amp;B2</f>
        <v>0x0x001ea800 = | NONE | Rincewind: Did you get the number On that Donkey Cart?</v>
      </c>
    </row>
    <row r="3" spans="1:6" x14ac:dyDescent="0.25">
      <c r="A3" t="s">
        <v>624</v>
      </c>
      <c r="B3" t="s">
        <v>625</v>
      </c>
      <c r="D3" s="23" t="str">
        <f ca="1">IFERROR(INDIRECT("Achievements!D"&amp;MATCH(C3,Achievements!A:A,0)),"NONE")</f>
        <v>NONE</v>
      </c>
      <c r="F3" s="23" t="str">
        <f t="shared" ca="1" si="0"/>
        <v>0x0x00a51800 = | NONE | Brusar: For instance - this is the action of a clever man</v>
      </c>
    </row>
    <row r="4" spans="1:6" x14ac:dyDescent="0.25">
      <c r="A4" t="s">
        <v>309</v>
      </c>
      <c r="B4" t="s">
        <v>310</v>
      </c>
      <c r="D4" s="23" t="str">
        <f ca="1">IFERROR(INDIRECT("Achievements!D"&amp;MATCH(C4,Achievements!A:A,0)),"NONE")</f>
        <v>NONE</v>
      </c>
      <c r="E4" s="23" t="s">
        <v>313</v>
      </c>
      <c r="F4" s="23" t="str">
        <f t="shared" ca="1" si="0"/>
        <v>0x0x015BF000 = | NONE | Arch Chancellor: Now that you've finished all the tedious work, all wee need is a truly heroic wizard to actually trace the lair and take of of the gol… er, glory</v>
      </c>
    </row>
    <row r="5" spans="1:6" x14ac:dyDescent="0.25">
      <c r="A5" t="s">
        <v>841</v>
      </c>
      <c r="B5" t="s">
        <v>846</v>
      </c>
      <c r="C5" s="23">
        <v>38</v>
      </c>
      <c r="D5" s="23" t="str">
        <f ca="1">IFERROR(INDIRECT("Achievements!D"&amp;MATCH(C5,Achievements!A:A,0)),"NONE")</f>
        <v>Klatchian Cactus Juice</v>
      </c>
      <c r="F5" s="23" t="str">
        <f t="shared" ca="1" si="0"/>
        <v>0x0x07F16800 = | Klatchian Cactus Juice | Rincewind gives up on winning the loop</v>
      </c>
    </row>
    <row r="6" spans="1:6" x14ac:dyDescent="0.25">
      <c r="A6" t="s">
        <v>842</v>
      </c>
      <c r="B6" t="s">
        <v>944</v>
      </c>
      <c r="C6" s="23">
        <v>38</v>
      </c>
      <c r="D6" s="23" t="str">
        <f ca="1">IFERROR(INDIRECT("Achievements!D"&amp;MATCH(C6,Achievements!A:A,0)),"NONE")</f>
        <v>Klatchian Cactus Juice</v>
      </c>
      <c r="F6" s="23" t="str">
        <f t="shared" ca="1" si="0"/>
        <v>0x0x07F27800 = | Klatchian Cactus Juice | Old Timers on being open to old ideas</v>
      </c>
    </row>
    <row r="7" spans="1:6" x14ac:dyDescent="0.25">
      <c r="A7" t="s">
        <v>632</v>
      </c>
      <c r="B7" t="s">
        <v>630</v>
      </c>
      <c r="D7" s="23" t="str">
        <f ca="1">IFERROR(INDIRECT("Achievements!D"&amp;MATCH(C7,Achievements!A:A,0)),"NONE")</f>
        <v>NONE</v>
      </c>
      <c r="F7" s="23" t="str">
        <f t="shared" ca="1" si="0"/>
        <v>0x0x0925C800 = | NONE | Beggar: No sir, no one would attack an unarmed man</v>
      </c>
    </row>
    <row r="8" spans="1:6" x14ac:dyDescent="0.25">
      <c r="A8" t="s">
        <v>371</v>
      </c>
      <c r="B8" t="s">
        <v>372</v>
      </c>
      <c r="D8" s="23" t="str">
        <f ca="1">IFERROR(INDIRECT("Achievements!D"&amp;MATCH(C8,Achievements!A:A,0)),"NONE")</f>
        <v>NONE</v>
      </c>
      <c r="E8" s="23" t="s">
        <v>373</v>
      </c>
      <c r="F8" s="23" t="str">
        <f t="shared" ca="1" si="0"/>
        <v>0x0x117577fc = | NONE | Rincewind: Barkeep a drink</v>
      </c>
    </row>
    <row r="9" spans="1:6" x14ac:dyDescent="0.25">
      <c r="A9" t="s">
        <v>368</v>
      </c>
      <c r="B9" t="s">
        <v>369</v>
      </c>
      <c r="D9" s="23" t="str">
        <f ca="1">IFERROR(INDIRECT("Achievements!D"&amp;MATCH(C9,Achievements!A:A,0)),"NONE")</f>
        <v>NONE</v>
      </c>
      <c r="E9" s="23" t="s">
        <v>370</v>
      </c>
      <c r="F9" s="23" t="str">
        <f t="shared" ca="1" si="0"/>
        <v>0x0x11757800 = | NONE | Rincewind: Klatchian Cactus Juice</v>
      </c>
    </row>
    <row r="10" spans="1:6" x14ac:dyDescent="0.25">
      <c r="A10" s="23" t="s">
        <v>290</v>
      </c>
      <c r="B10" t="s">
        <v>291</v>
      </c>
      <c r="D10" s="23" t="str">
        <f ca="1">IFERROR(INDIRECT("Achievements!D"&amp;MATCH(C10,Achievements!A:A,0)),"NONE")</f>
        <v>NONE</v>
      </c>
      <c r="E10" s="23" t="s">
        <v>292</v>
      </c>
      <c r="F10" s="23" t="str">
        <f t="shared" ca="1" si="0"/>
        <v>0x0x14c45000 = | NONE | Dragon: Now get out there and slay them</v>
      </c>
    </row>
    <row r="11" spans="1:6" x14ac:dyDescent="0.25">
      <c r="A11" t="s">
        <v>244</v>
      </c>
      <c r="B11" t="s">
        <v>242</v>
      </c>
      <c r="D11" s="23" t="str">
        <f ca="1">IFERROR(INDIRECT("Achievements!D"&amp;MATCH(C11,Achievements!A:A,0)),"NONE")</f>
        <v>NONE</v>
      </c>
      <c r="E11" s="23" t="s">
        <v>243</v>
      </c>
      <c r="F11" s="23" t="str">
        <f t="shared" ca="1" si="0"/>
        <v>0x0x156a800 = | NONE | Arch Chancellor: Well don't just stand there! Off you go!</v>
      </c>
    </row>
    <row r="12" spans="1:6" x14ac:dyDescent="0.25">
      <c r="A12" t="s">
        <v>774</v>
      </c>
      <c r="B12" t="s">
        <v>775</v>
      </c>
      <c r="D12" s="23" t="str">
        <f ca="1">IFERROR(INDIRECT("Achievements!D"&amp;MATCH(C12,Achievements!A:A,0)),"NONE")</f>
        <v>NONE</v>
      </c>
      <c r="F12" s="23" t="str">
        <f t="shared" ca="1" si="0"/>
        <v>0x0x15814800 = | NONE | Narrator Explain About A'Tuin</v>
      </c>
    </row>
    <row r="13" spans="1:6" x14ac:dyDescent="0.25">
      <c r="A13" t="s">
        <v>622</v>
      </c>
      <c r="B13" t="s">
        <v>623</v>
      </c>
      <c r="D13" s="23" t="str">
        <f ca="1">IFERROR(INDIRECT("Achievements!D"&amp;MATCH(C13,Achievements!A:A,0)),"NONE")</f>
        <v>NONE</v>
      </c>
      <c r="F13" s="23" t="str">
        <f t="shared" ca="1" si="0"/>
        <v>0x0x15845800 = | NONE | Narrator Describing the Librarian</v>
      </c>
    </row>
    <row r="14" spans="1:6" x14ac:dyDescent="0.25">
      <c r="A14" s="23" t="s">
        <v>327</v>
      </c>
      <c r="B14" t="s">
        <v>328</v>
      </c>
      <c r="D14" s="23" t="str">
        <f ca="1">IFERROR(INDIRECT("Achievements!D"&amp;MATCH(C14,Achievements!A:A,0)),"NONE")</f>
        <v>NONE</v>
      </c>
      <c r="E14" s="23" t="s">
        <v>330</v>
      </c>
      <c r="F14" s="23" t="str">
        <f t="shared" ca="1" si="0"/>
        <v>0x0x158b2800 = | NONE | Narrator Describing the Patrician</v>
      </c>
    </row>
    <row r="15" spans="1:6" x14ac:dyDescent="0.25">
      <c r="A15" t="s">
        <v>295</v>
      </c>
      <c r="B15" t="s">
        <v>293</v>
      </c>
      <c r="D15" s="23" t="str">
        <f ca="1">IFERROR(INDIRECT("Achievements!D"&amp;MATCH(C15,Achievements!A:A,0)),"NONE")</f>
        <v>NONE</v>
      </c>
      <c r="E15" s="23" t="s">
        <v>294</v>
      </c>
      <c r="F15" s="23" t="str">
        <f t="shared" ca="1" si="0"/>
        <v>0x0x15d53000 = | NONE | Narrator: Hence the saying: have a hair from the dog that is going to bite you.</v>
      </c>
    </row>
    <row r="16" spans="1:6" x14ac:dyDescent="0.25">
      <c r="A16" t="s">
        <v>334</v>
      </c>
      <c r="B16" t="s">
        <v>333</v>
      </c>
      <c r="D16" s="23" t="str">
        <f ca="1">IFERROR(INDIRECT("Achievements!D"&amp;MATCH(C16,Achievements!A:A,0)),"NONE")</f>
        <v>NONE</v>
      </c>
      <c r="E16" s="23" t="s">
        <v>332</v>
      </c>
      <c r="F16" s="23" t="str">
        <f t="shared" ca="1" si="0"/>
        <v>0x0x15D72000 = | NONE | Narrator Describing the Thief Quotas</v>
      </c>
    </row>
    <row r="17" spans="1:6" x14ac:dyDescent="0.25">
      <c r="A17" t="s">
        <v>288</v>
      </c>
      <c r="B17" t="s">
        <v>289</v>
      </c>
      <c r="D17" s="23" t="str">
        <f ca="1">IFERROR(INDIRECT("Achievements!D"&amp;MATCH(C17,Achievements!A:A,0)),"NONE")</f>
        <v>NONE</v>
      </c>
      <c r="E17" s="23" t="s">
        <v>286</v>
      </c>
      <c r="F17" s="23" t="str">
        <f t="shared" ca="1" si="0"/>
        <v>0x0x15dd9000 = | NONE | Narrator: He is not a cheery dinner companion</v>
      </c>
    </row>
    <row r="18" spans="1:6" x14ac:dyDescent="0.25">
      <c r="A18" t="s">
        <v>246</v>
      </c>
      <c r="B18" t="s">
        <v>247</v>
      </c>
      <c r="D18" s="23" t="str">
        <f ca="1">IFERROR(INDIRECT("Achievements!D"&amp;MATCH(C18,Achievements!A:A,0)),"NONE")</f>
        <v>NONE</v>
      </c>
      <c r="E18" s="23" t="s">
        <v>264</v>
      </c>
      <c r="F18" s="23" t="str">
        <f t="shared" ca="1" si="0"/>
        <v>0x0x15efa800 = | NONE | Narrator: The truth is all roads lead away from Ankh-Morpork</v>
      </c>
    </row>
    <row r="19" spans="1:6" x14ac:dyDescent="0.25">
      <c r="A19" t="s">
        <v>238</v>
      </c>
      <c r="B19" t="s">
        <v>240</v>
      </c>
      <c r="D19" s="23" t="str">
        <f ca="1">IFERROR(INDIRECT("Achievements!D"&amp;MATCH(C19,Achievements!A:A,0)),"NONE")</f>
        <v>NONE</v>
      </c>
      <c r="E19" s="23" t="s">
        <v>241</v>
      </c>
      <c r="F19" s="23" t="str">
        <f t="shared" ca="1" si="0"/>
        <v>0x0x16654ffc = | NONE | Sound of Luggage Landing on the Ground</v>
      </c>
    </row>
    <row r="20" spans="1:6" x14ac:dyDescent="0.25">
      <c r="A20" t="s">
        <v>224</v>
      </c>
      <c r="B20" t="s">
        <v>225</v>
      </c>
      <c r="D20" s="23" t="str">
        <f ca="1">IFERROR(INDIRECT("Achievements!D"&amp;MATCH(C20,Achievements!A:A,0)),"NONE")</f>
        <v>NONE</v>
      </c>
      <c r="E20" s="23" t="s">
        <v>226</v>
      </c>
      <c r="F20" s="23" t="str">
        <f t="shared" ca="1" si="0"/>
        <v>0x0x168ea800 = | NONE | Swoosh of item going in the luggage</v>
      </c>
    </row>
    <row r="21" spans="1:6" x14ac:dyDescent="0.25">
      <c r="A21" t="s">
        <v>759</v>
      </c>
      <c r="B21" t="s">
        <v>760</v>
      </c>
      <c r="D21" s="23" t="str">
        <f ca="1">IFERROR(INDIRECT("Achievements!D"&amp;MATCH(C21,Achievements!A:A,0)),"NONE")</f>
        <v>NONE</v>
      </c>
      <c r="F21" s="23" t="str">
        <f t="shared" ca="1" si="0"/>
        <v>0x0x1697b000 = | NONE | Swipe when the dog takes the Sticky Bone</v>
      </c>
    </row>
    <row r="22" spans="1:6" x14ac:dyDescent="0.25">
      <c r="A22" t="s">
        <v>311</v>
      </c>
      <c r="B22" t="s">
        <v>312</v>
      </c>
      <c r="D22" s="23" t="str">
        <f ca="1">IFERROR(INDIRECT("Achievements!D"&amp;MATCH(C22,Achievements!A:A,0)),"NONE")</f>
        <v>NONE</v>
      </c>
      <c r="E22" s="23" t="s">
        <v>314</v>
      </c>
      <c r="F22" s="23" t="str">
        <f t="shared" ca="1" si="0"/>
        <v>0x0x169ad000 = | NONE | Sound of the dragon detector</v>
      </c>
    </row>
    <row r="23" spans="1:6" x14ac:dyDescent="0.25">
      <c r="A23" t="s">
        <v>776</v>
      </c>
      <c r="B23" t="s">
        <v>761</v>
      </c>
      <c r="D23" s="23" t="str">
        <f ca="1">IFERROR(INDIRECT("Achievements!D"&amp;MATCH(C23,Achievements!A:A,0)),"NONE")</f>
        <v>NONE</v>
      </c>
      <c r="F23" s="23" t="str">
        <f t="shared" ca="1" si="0"/>
        <v>0x0x169C7800 = | NONE | Parrot Screaming</v>
      </c>
    </row>
    <row r="24" spans="1:6" x14ac:dyDescent="0.25">
      <c r="A24" t="s">
        <v>762</v>
      </c>
      <c r="B24" t="s">
        <v>763</v>
      </c>
      <c r="D24" s="23" t="str">
        <f ca="1">IFERROR(INDIRECT("Achievements!D"&amp;MATCH(C24,Achievements!A:A,0)),"NONE")</f>
        <v>NONE</v>
      </c>
      <c r="F24" s="23" t="str">
        <f t="shared" ca="1" si="0"/>
        <v>0x0x16d73000 = | NONE | Fire Cracking Explosion</v>
      </c>
    </row>
    <row r="25" spans="1:6" x14ac:dyDescent="0.25">
      <c r="A25" t="s">
        <v>228</v>
      </c>
      <c r="B25" t="s">
        <v>229</v>
      </c>
      <c r="D25" s="23" t="str">
        <f ca="1">IFERROR(INDIRECT("Achievements!D"&amp;MATCH(C25,Achievements!A:A,0)),"NONE")</f>
        <v>NONE</v>
      </c>
      <c r="E25" s="23" t="s">
        <v>245</v>
      </c>
      <c r="F25" s="23" t="str">
        <f t="shared" ca="1" si="0"/>
        <v>0x0x17883000 = | NONE | Ding!</v>
      </c>
    </row>
    <row r="26" spans="1:6" x14ac:dyDescent="0.25">
      <c r="A26" t="s">
        <v>938</v>
      </c>
      <c r="B26" t="s">
        <v>940</v>
      </c>
      <c r="C26" s="23">
        <v>62</v>
      </c>
      <c r="D26" s="23" t="str">
        <f ca="1">IFERROR(INDIRECT("Achievements!D"&amp;MATCH(C26,Achievements!A:A,0)),"NONE")</f>
        <v>Act IV: Let’s Kick the Dragon's Butt</v>
      </c>
      <c r="F26" s="23" t="str">
        <f t="shared" ca="1" si="0"/>
        <v>0x0x178927fc = | Act IV: Let’s Kick the Dragon's Butt | Rincewind Tapping on screen</v>
      </c>
    </row>
    <row r="27" spans="1:6" x14ac:dyDescent="0.25">
      <c r="A27" t="s">
        <v>939</v>
      </c>
      <c r="B27" t="s">
        <v>940</v>
      </c>
      <c r="C27" s="23">
        <v>62</v>
      </c>
      <c r="D27" s="23" t="str">
        <f ca="1">IFERROR(INDIRECT("Achievements!D"&amp;MATCH(C27,Achievements!A:A,0)),"NONE")</f>
        <v>Act IV: Let’s Kick the Dragon's Butt</v>
      </c>
      <c r="F27" s="23" t="str">
        <f t="shared" ca="1" si="0"/>
        <v>0x0x17892800 = | Act IV: Let’s Kick the Dragon's Butt | Rincewind Tapping on screen</v>
      </c>
    </row>
    <row r="28" spans="1:6" x14ac:dyDescent="0.25">
      <c r="A28" t="s">
        <v>339</v>
      </c>
      <c r="B28" t="s">
        <v>340</v>
      </c>
      <c r="D28" s="23" t="str">
        <f ca="1">IFERROR(INDIRECT("Achievements!D"&amp;MATCH(C28,Achievements!A:A,0)),"NONE")</f>
        <v>NONE</v>
      </c>
      <c r="E28" s="23" t="s">
        <v>341</v>
      </c>
      <c r="F28" s="23" t="str">
        <f t="shared" ca="1" si="0"/>
        <v>0x0x17ad6000 = | NONE | Door Keeper welcomes you</v>
      </c>
    </row>
    <row r="29" spans="1:6" x14ac:dyDescent="0.25">
      <c r="A29" t="s">
        <v>792</v>
      </c>
      <c r="B29" t="s">
        <v>794</v>
      </c>
      <c r="D29" s="23" t="str">
        <f ca="1">IFERROR(INDIRECT("Achievements!D"&amp;MATCH(C29,Achievements!A:A,0)),"NONE")</f>
        <v>NONE</v>
      </c>
      <c r="F29" s="23" t="str">
        <f t="shared" ca="1" si="0"/>
        <v>0x0x17e74800 = | NONE | Dragons zoooming away at the end of the game</v>
      </c>
    </row>
    <row r="30" spans="1:6" x14ac:dyDescent="0.25">
      <c r="A30" t="s">
        <v>791</v>
      </c>
      <c r="B30" t="s">
        <v>793</v>
      </c>
      <c r="D30" s="23" t="str">
        <f ca="1">IFERROR(INDIRECT("Achievements!D"&amp;MATCH(C30,Achievements!A:A,0)),"NONE")</f>
        <v>NONE</v>
      </c>
      <c r="F30" s="23" t="str">
        <f t="shared" ca="1" si="0"/>
        <v>0x0x182aa800 = | NONE | Dragons flying at  the end of the game</v>
      </c>
    </row>
    <row r="31" spans="1:6" x14ac:dyDescent="0.25">
      <c r="A31" t="s">
        <v>343</v>
      </c>
      <c r="B31" t="s">
        <v>344</v>
      </c>
      <c r="D31" s="23" t="str">
        <f ca="1">IFERROR(INDIRECT("Achievements!D"&amp;MATCH(C31,Achievements!A:A,0)),"NONE")</f>
        <v>NONE</v>
      </c>
      <c r="E31" s="23" t="s">
        <v>345</v>
      </c>
      <c r="F31" s="23" t="str">
        <f t="shared" ca="1" si="0"/>
        <v>0x0x18309000 = | NONE | Psychiatrickerist welcomes you</v>
      </c>
    </row>
    <row r="32" spans="1:6" x14ac:dyDescent="0.25">
      <c r="A32" t="s">
        <v>336</v>
      </c>
      <c r="B32" t="s">
        <v>337</v>
      </c>
      <c r="D32" s="23" t="str">
        <f ca="1">IFERROR(INDIRECT("Achievements!D"&amp;MATCH(C32,Achievements!A:A,0)),"NONE")</f>
        <v>NONE</v>
      </c>
      <c r="E32" s="23" t="s">
        <v>338</v>
      </c>
      <c r="F32" s="23" t="str">
        <f t="shared" ca="1" si="0"/>
        <v>0x0x1847a000 = | NONE | Fighting Noises</v>
      </c>
    </row>
    <row r="33" spans="1:6" x14ac:dyDescent="0.25">
      <c r="A33" t="s">
        <v>757</v>
      </c>
      <c r="B33" t="s">
        <v>758</v>
      </c>
      <c r="D33" s="23" t="str">
        <f ca="1">IFERROR(INDIRECT("Achievements!D"&amp;MATCH(C33,Achievements!A:A,0)),"NONE")</f>
        <v>NONE</v>
      </c>
      <c r="F33" s="23" t="str">
        <f t="shared" ca="1" si="0"/>
        <v>0x0x185ba800 = | NONE | Dogging Munching on the Sticky Bone</v>
      </c>
    </row>
    <row r="34" spans="1:6" x14ac:dyDescent="0.25">
      <c r="A34" t="s">
        <v>296</v>
      </c>
      <c r="B34" t="s">
        <v>297</v>
      </c>
      <c r="D34" s="23" t="str">
        <f ca="1">IFERROR(INDIRECT("Achievements!D"&amp;MATCH(C34,Achievements!A:A,0)),"NONE")</f>
        <v>NONE</v>
      </c>
      <c r="E34" s="23" t="s">
        <v>298</v>
      </c>
      <c r="F34" s="23" t="str">
        <f t="shared" ca="1" si="0"/>
        <v>0x0x27c5000 = | NONE | Rincewind: give me a glass of Zinemoth's Lacontile Splenetic Emollient</v>
      </c>
    </row>
    <row r="35" spans="1:6" x14ac:dyDescent="0.25">
      <c r="A35" t="s">
        <v>363</v>
      </c>
      <c r="B35" t="s">
        <v>365</v>
      </c>
      <c r="D35" s="23" t="str">
        <f ca="1">IFERROR(INDIRECT("Achievements!D"&amp;MATCH(C35,Achievements!A:A,0)),"NONE")</f>
        <v>NONE</v>
      </c>
      <c r="E35" s="23" t="s">
        <v>364</v>
      </c>
      <c r="F35" s="23" t="str">
        <f t="shared" ca="1" si="0"/>
        <v>0x0x5213000 = | NONE | Rincewind: Well here we go again</v>
      </c>
    </row>
    <row r="36" spans="1:6" x14ac:dyDescent="0.25">
      <c r="A36" t="s">
        <v>626</v>
      </c>
      <c r="B36" t="s">
        <v>627</v>
      </c>
      <c r="D36" s="23" t="str">
        <f ca="1">IFERROR(INDIRECT("Achievements!D"&amp;MATCH(C36,Achievements!A:A,0)),"NONE")</f>
        <v>NONE</v>
      </c>
      <c r="F36" s="23" t="str">
        <f t="shared" ca="1" si="0"/>
        <v>0x0x8eda800 = | NONE | Rincewind: Ill work has been afoot</v>
      </c>
    </row>
    <row r="37" spans="1:6" x14ac:dyDescent="0.25">
      <c r="A37" t="s">
        <v>628</v>
      </c>
      <c r="B37" s="23" t="s">
        <v>629</v>
      </c>
      <c r="D37" s="23" t="str">
        <f ca="1">IFERROR(INDIRECT("Achievements!D"&amp;MATCH(C37,Achievements!A:A,0)),"NONE")</f>
        <v>NONE</v>
      </c>
      <c r="F37" s="23" t="str">
        <f t="shared" ca="1" si="0"/>
        <v>0x0x9193800 = | NONE | Beggar: Arms for the poor sir?</v>
      </c>
    </row>
    <row r="38" spans="1:6" x14ac:dyDescent="0.25">
      <c r="A38" t="s">
        <v>631</v>
      </c>
      <c r="B38" t="s">
        <v>633</v>
      </c>
      <c r="D38" s="23" t="str">
        <f ca="1">IFERROR(INDIRECT("Achievements!D"&amp;MATCH(C38,Achievements!A:A,0)),"NONE")</f>
        <v>NONE</v>
      </c>
      <c r="F38" s="23" t="str">
        <f t="shared" ca="1" si="0"/>
        <v>0x0xa26d800 = | NONE | Casting Director: So you want to be a Hero eh?</v>
      </c>
    </row>
    <row r="39" spans="1:6" x14ac:dyDescent="0.25">
      <c r="A39" s="23" t="s">
        <v>357</v>
      </c>
      <c r="B39" s="23" t="s">
        <v>355</v>
      </c>
      <c r="D39" s="23" t="str">
        <f ca="1">IFERROR(INDIRECT("Achievements!D"&amp;MATCH(C39,Achievements!A:A,0)),"NONE")</f>
        <v>NONE</v>
      </c>
      <c r="E39" s="23" t="s">
        <v>356</v>
      </c>
      <c r="F39" s="23" t="str">
        <f t="shared" ca="1" si="0"/>
        <v>0x0xc440800 = | NONE | Dragon: Ahh now I have them</v>
      </c>
    </row>
    <row r="40" spans="1:6" x14ac:dyDescent="0.25">
      <c r="A40" t="s">
        <v>358</v>
      </c>
      <c r="B40" t="s">
        <v>359</v>
      </c>
      <c r="D40" s="23" t="str">
        <f ca="1">IFERROR(INDIRECT("Achievements!D"&amp;MATCH(C40,Achievements!A:A,0)),"NONE")</f>
        <v>NONE</v>
      </c>
      <c r="E40" s="23" t="s">
        <v>356</v>
      </c>
      <c r="F40" s="23" t="str">
        <f t="shared" ca="1" si="0"/>
        <v>0x0xc4c5000 = | NONE | Dragon: Don't make any plans for the evening</v>
      </c>
    </row>
    <row r="41" spans="1:6" x14ac:dyDescent="0.25">
      <c r="A41" t="s">
        <v>768</v>
      </c>
      <c r="B41" t="s">
        <v>850</v>
      </c>
      <c r="C41" s="23">
        <v>61</v>
      </c>
      <c r="D41" s="23" t="str">
        <f ca="1">IFERROR(INDIRECT("Achievements!D"&amp;MATCH(C41,Achievements!A:A,0)),"NONE")</f>
        <v>I'll Be Back!</v>
      </c>
      <c r="F41" s="23" t="str">
        <f t="shared" ca="1" si="0"/>
        <v>0x0xdaf8800 = | I'll Be Back! | The god of Offler says he hasn't had any fun with Rincewind yet</v>
      </c>
    </row>
    <row r="42" spans="1:6" x14ac:dyDescent="0.25">
      <c r="A42" s="23" t="s">
        <v>770</v>
      </c>
      <c r="B42" s="23" t="s">
        <v>769</v>
      </c>
      <c r="C42" s="23">
        <v>61</v>
      </c>
      <c r="D42" s="23" t="str">
        <f ca="1">IFERROR(INDIRECT("Achievements!D"&amp;MATCH(C42,Achievements!A:A,0)),"NONE")</f>
        <v>I'll Be Back!</v>
      </c>
      <c r="F42" s="23" t="str">
        <f t="shared" ca="1" si="0"/>
        <v>0x0xdb2c000 = | I'll Be Back! | Other God says to get back to the game</v>
      </c>
    </row>
    <row r="43" spans="1:6" x14ac:dyDescent="0.25">
      <c r="A43" t="s">
        <v>362</v>
      </c>
      <c r="B43" t="s">
        <v>360</v>
      </c>
      <c r="D43" s="23" t="str">
        <f ca="1">IFERROR(INDIRECT("Achievements!D"&amp;MATCH(C43,Achievements!A:A,0)),"NONE")</f>
        <v>NONE</v>
      </c>
      <c r="E43" s="23" t="s">
        <v>361</v>
      </c>
      <c r="F43" s="23" t="str">
        <f t="shared" ca="1" si="0"/>
        <v>0x0xddcc800 = | NONE | Jestor: Good Grief</v>
      </c>
    </row>
    <row r="44" spans="1:6" x14ac:dyDescent="0.25">
      <c r="A44" s="11" t="s">
        <v>285</v>
      </c>
      <c r="B44" t="s">
        <v>287</v>
      </c>
      <c r="D44" s="23" t="str">
        <f ca="1">IFERROR(INDIRECT("Achievements!D"&amp;MATCH(C44,Achievements!A:A,0)),"NONE")</f>
        <v>NONE</v>
      </c>
      <c r="E44" s="23" t="s">
        <v>286</v>
      </c>
      <c r="F44" s="23" t="str">
        <f t="shared" ca="1" si="0"/>
        <v>0x0xe258800 = | NONE | Death: Don't Start Reading any long books</v>
      </c>
    </row>
    <row r="45" spans="1:6" x14ac:dyDescent="0.25">
      <c r="A45" t="s">
        <v>259</v>
      </c>
      <c r="B45" s="23" t="s">
        <v>260</v>
      </c>
      <c r="D45" s="23" t="str">
        <f ca="1">IFERROR(INDIRECT("Achievements!D"&amp;MATCH(C45,Achievements!A:A,0)),"NONE")</f>
        <v>NONE</v>
      </c>
      <c r="E45" s="23" t="s">
        <v>261</v>
      </c>
      <c r="F45" s="23" t="str">
        <f t="shared" ca="1" si="0"/>
        <v>0x0xfa58000 = | NONE | Rincewind: Right… That's it… Poke a man in the ribs… Let's see how you do without it!</v>
      </c>
    </row>
    <row r="46" spans="1:6" x14ac:dyDescent="0.25">
      <c r="A46" t="s">
        <v>262</v>
      </c>
      <c r="B46" s="23" t="s">
        <v>263</v>
      </c>
      <c r="D46" s="23" t="str">
        <f ca="1">IFERROR(INDIRECT("Achievements!D"&amp;MATCH(C46,Achievements!A:A,0)),"NONE")</f>
        <v>NONE</v>
      </c>
      <c r="E46" s="23" t="s">
        <v>265</v>
      </c>
      <c r="F46" s="23" t="str">
        <f t="shared" ca="1" si="0"/>
        <v>0x0xfa73800 = | NONE | Rincewind: Oh Alright, you can have it back if you promise to use it wisely</v>
      </c>
    </row>
    <row r="47" spans="1:6" x14ac:dyDescent="0.25">
      <c r="A47" t="s">
        <v>936</v>
      </c>
      <c r="B47" s="23" t="s">
        <v>937</v>
      </c>
      <c r="C47" s="23">
        <v>62</v>
      </c>
      <c r="D47" s="23" t="str">
        <f ca="1">IFERROR(INDIRECT("Achievements!D"&amp;MATCH(C47,Achievements!A:A,0)),"NONE")</f>
        <v>Act IV: Let’s Kick the Dragon's Butt</v>
      </c>
      <c r="F47" s="23" t="str">
        <f t="shared" ca="1" si="0"/>
        <v>0x0xfb4a000 = | Act IV: Let’s Kick the Dragon's Butt | Rincewind: Hello? Anybody Home?!?</v>
      </c>
    </row>
  </sheetData>
  <autoFilter ref="A1:F1">
    <sortState ref="A2:F47">
      <sortCondition ref="A1"/>
    </sortState>
  </autoFilter>
  <conditionalFormatting sqref="D44:E44 E43 D2:D43 D45:D47">
    <cfRule type="cellIs" dxfId="0" priority="1" operator="equal">
      <formula>"NONe"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D6" sqref="D6"/>
    </sheetView>
  </sheetViews>
  <sheetFormatPr defaultRowHeight="15" x14ac:dyDescent="0.25"/>
  <cols>
    <col min="2" max="2" width="11.28515625" bestFit="1" customWidth="1"/>
  </cols>
  <sheetData>
    <row r="1" spans="1:3" x14ac:dyDescent="0.25">
      <c r="A1" t="s">
        <v>20</v>
      </c>
    </row>
    <row r="2" spans="1:3" x14ac:dyDescent="0.25">
      <c r="A2" t="s">
        <v>279</v>
      </c>
      <c r="B2" t="s">
        <v>280</v>
      </c>
      <c r="C2" t="s">
        <v>22</v>
      </c>
    </row>
    <row r="3" spans="1:3" x14ac:dyDescent="0.25">
      <c r="A3" t="s">
        <v>276</v>
      </c>
      <c r="B3" t="s">
        <v>281</v>
      </c>
      <c r="C3" t="s">
        <v>21</v>
      </c>
    </row>
    <row r="4" spans="1:3" x14ac:dyDescent="0.25">
      <c r="A4" t="s">
        <v>277</v>
      </c>
      <c r="B4" t="s">
        <v>282</v>
      </c>
      <c r="C4" t="s">
        <v>274</v>
      </c>
    </row>
    <row r="5" spans="1:3" x14ac:dyDescent="0.25">
      <c r="A5" t="s">
        <v>278</v>
      </c>
      <c r="B5" t="s">
        <v>282</v>
      </c>
      <c r="C5" s="11" t="s">
        <v>275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6"/>
  <sheetViews>
    <sheetView workbookViewId="0">
      <selection activeCell="A76" sqref="A1:A76"/>
    </sheetView>
  </sheetViews>
  <sheetFormatPr defaultRowHeight="15" x14ac:dyDescent="0.25"/>
  <cols>
    <col min="1" max="1" width="129.42578125" customWidth="1"/>
  </cols>
  <sheetData>
    <row r="1" spans="1:1" x14ac:dyDescent="0.25">
      <c r="A1" t="str">
        <f>"Act I ("&amp;COUNTIF(Achievements!B:B,"Act I") &amp;" Achievements - "&amp;SUMIF(Achievements!B:B,"Act I",Achievements!F:F)&amp;" Points)"</f>
        <v>Act I (17 Achievements - 87 Points)</v>
      </c>
    </row>
    <row r="2" spans="1:1" x14ac:dyDescent="0.25">
      <c r="A2" t="s">
        <v>236</v>
      </c>
    </row>
    <row r="3" spans="1:1" x14ac:dyDescent="0.25">
      <c r="A3" t="str">
        <f>"[b]"&amp;Achievements!D2&amp;" ("&amp;Achievements!F2&amp;")[/b] - "&amp;Achievements!G2</f>
        <v>[b]Check Your Luggage? (5)[/b] - Wake up the magical luggage</v>
      </c>
    </row>
    <row r="4" spans="1:1" x14ac:dyDescent="0.25">
      <c r="A4" t="str">
        <f>"[b]"&amp;Achievements!D3&amp;" ("&amp;Achievements!F3&amp;")[/b] - "&amp;Achievements!G3</f>
        <v>[b]Books Must Be Returned No Later Than the Date Shown [m] (2)[/b] - Learn about the Librarian</v>
      </c>
    </row>
    <row r="5" spans="1:1" x14ac:dyDescent="0.25">
      <c r="A5" t="str">
        <f>"[b]"&amp;Achievements!D4&amp;" ("&amp;Achievements!F4&amp;")[/b] - "&amp;Achievements!G4</f>
        <v>[b]This Is the Action of a Clever Man [m] (2)[/b] - Receive airmail from the Bursar</v>
      </c>
    </row>
    <row r="6" spans="1:1" x14ac:dyDescent="0.25">
      <c r="A6" t="str">
        <f>"[b]"&amp;Achievements!D5&amp;" ("&amp;Achievements!F5&amp;")[/b] - "&amp;Achievements!G5</f>
        <v>[b]Featherwinkle's Concise Compendium of Dragon's Lairs (5)[/b] - Retrieve a book for the Arch Chancellor</v>
      </c>
    </row>
    <row r="7" spans="1:1" x14ac:dyDescent="0.25">
      <c r="A7" t="str">
        <f>"[b]"&amp;Achievements!D6&amp;" ("&amp;Achievements!F6&amp;")[/b] - "&amp;Achievements!G6</f>
        <v>[b]Tale of Two Cities (5)[/b] - Explore the streets of Ankh-Morpork for the first time</v>
      </c>
    </row>
    <row r="8" spans="1:1" x14ac:dyDescent="0.25">
      <c r="A8" t="str">
        <f>"[b]"&amp;Achievements!D7&amp;" ("&amp;Achievements!F7&amp;")[/b] - "&amp;Achievements!G7</f>
        <v>[b]Blimey, Where's Me Bloomers! (3)[/b] - Learn how to pickpocket</v>
      </c>
    </row>
    <row r="9" spans="1:1" x14ac:dyDescent="0.25">
      <c r="A9" t="str">
        <f>"[b]"&amp;Achievements!D8&amp;" ("&amp;Achievements!F8&amp;")[/b] - "&amp;Achievements!G8</f>
        <v>[b]The Semi-Benevolent Dictator of Ankh-Morpork [m] (3)[/b] - Learn about the Patrician</v>
      </c>
    </row>
    <row r="10" spans="1:1" x14ac:dyDescent="0.25">
      <c r="A10" t="str">
        <f>"[b]"&amp;Achievements!D9&amp;" ("&amp;Achievements!F9&amp;")[/b] - "&amp;Achievements!G9</f>
        <v>[b]A Twenty Percent Increase in Thief Quotas [m] (2)[/b] - Learn about the Thieve’s Guild</v>
      </c>
    </row>
    <row r="11" spans="1:1" x14ac:dyDescent="0.25">
      <c r="A11" t="str">
        <f>"[b]"&amp;Achievements!D10&amp;" ("&amp;Achievements!F10&amp;")[/b] - "&amp;Achievements!G10</f>
        <v>[b]Visit From Death (2)[/b] - Meet Death for the first time</v>
      </c>
    </row>
    <row r="12" spans="1:1" x14ac:dyDescent="0.25">
      <c r="A12" t="str">
        <f>"[b]"&amp;Achievements!D11&amp;" ("&amp;Achievements!F11&amp;")[/b] - "&amp;Achievements!G11</f>
        <v xml:space="preserve">[b]That Doesn't Smell Like Beer! (3)[/b] - Drink a glass of Zinemoth’s Lacontile Splenetic Emollient </v>
      </c>
    </row>
    <row r="13" spans="1:1" x14ac:dyDescent="0.25">
      <c r="A13" t="str">
        <f>"[b]"&amp;Achievements!D12&amp;" ("&amp;Achievements!F12&amp;")[/b] - "&amp;Achievements!G12</f>
        <v>[b]They All Want My Magic Stick! (5)[/b] - Bring a staff of Tumultuous Thermaturgy to the Arch Chancellor</v>
      </c>
    </row>
    <row r="14" spans="1:1" x14ac:dyDescent="0.25">
      <c r="A14" t="str">
        <f>"[b]"&amp;Achievements!D13&amp;" ("&amp;Achievements!F13&amp;")[/b] - "&amp;Achievements!G13</f>
        <v>[b]In the Traditional Style (5)[/b] - Bring a spiral of Neverfailing Induction to the Arch Chancellor</v>
      </c>
    </row>
    <row r="15" spans="1:1" x14ac:dyDescent="0.25">
      <c r="A15" t="str">
        <f>"[b]"&amp;Achievements!D14&amp;" ("&amp;Achievements!F14&amp;")[/b] - "&amp;Achievements!G14</f>
        <v>[b]Now Get Out There and Slay Them (5)[/b] - Bring a sample of breath from the subject in question to the Arch Chancellor</v>
      </c>
    </row>
    <row r="16" spans="1:1" x14ac:dyDescent="0.25">
      <c r="A16" t="str">
        <f>"[b]"&amp;Achievements!D15&amp;" ("&amp;Achievements!F15&amp;")[/b] - "&amp;Achievements!G15</f>
        <v>[b]Pesky Little Blighters (10)[/b] - Bring a miniature creature of excitable chitters to the Arch Chancellor</v>
      </c>
    </row>
    <row r="17" spans="1:1" x14ac:dyDescent="0.25">
      <c r="A17" t="str">
        <f>"[b]"&amp;Achievements!D16&amp;" ("&amp;Achievements!F16&amp;")[/b] - "&amp;Achievements!G16</f>
        <v>[b]I Am Ferrous Man! (10)[/b] - Bring a container made of the strongest ferrous metal to the Arch Chancellor</v>
      </c>
    </row>
    <row r="18" spans="1:1" x14ac:dyDescent="0.25">
      <c r="A18" t="str">
        <f>"[b]"&amp;Achievements!D17&amp;" ("&amp;Achievements!F17&amp;")[/b] - "&amp;Achievements!G17</f>
        <v>[b]Dragon Quest (10)[/b] - Construct Recoglimento’s never failing Dragon’s Lair revealer</v>
      </c>
    </row>
    <row r="19" spans="1:1" x14ac:dyDescent="0.25">
      <c r="A19" t="str">
        <f>"[b]"&amp;Achievements!D18&amp;" ("&amp;Achievements!F18&amp;")[/b] - "&amp;Achievements!G18</f>
        <v>[b]Act I: Let's Make a Dragon Detector (10)[/b] - Complete Act I</v>
      </c>
    </row>
    <row r="21" spans="1:1" x14ac:dyDescent="0.25">
      <c r="A21" t="str">
        <f>"Act II ("&amp;COUNTIF(Achievements!B:B,"Act II") &amp;" Achievements - "&amp;SUMIF(Achievements!B:B,"Act II",Achievements!F:F)&amp;" Points)"</f>
        <v>Act II (20 Achievements - 102 Points)</v>
      </c>
    </row>
    <row r="22" spans="1:1" x14ac:dyDescent="0.25">
      <c r="A22" t="s">
        <v>236</v>
      </c>
    </row>
    <row r="23" spans="1:1" x14ac:dyDescent="0.25">
      <c r="A23" t="str">
        <f>"[b]"&amp;Achievements!D19&amp;" ("&amp;Achievements!F19&amp;")[/b] - "&amp;Achievements!G19</f>
        <v>[b]L-Space Traveler (5)[/b] - Travel through L-space for the first time</v>
      </c>
    </row>
    <row r="24" spans="1:1" x14ac:dyDescent="0.25">
      <c r="A24" t="str">
        <f>"[b]"&amp;Achievements!D20&amp;" ("&amp;Achievements!F20&amp;")[/b] - "&amp;Achievements!G20</f>
        <v>[b]Piercing Through the Veil [m] (3)[/b] - Meet all Four Horsemen of the Apocalypse</v>
      </c>
    </row>
    <row r="25" spans="1:1" x14ac:dyDescent="0.25">
      <c r="A25" t="str">
        <f>"[b]"&amp;Achievements!D21&amp;" ("&amp;Achievements!F21&amp;")[/b] - "&amp;Achievements!G21</f>
        <v>[b]I'm Going to Feel That Yesterday! (3)[/b] - Drink a glass of Counterwise Wine</v>
      </c>
    </row>
    <row r="26" spans="1:1" x14ac:dyDescent="0.25">
      <c r="A26" t="str">
        <f>"[b]"&amp;Achievements!D22&amp;" ("&amp;Achievements!F22&amp;")[/b] - "&amp;Achievements!G22</f>
        <v>[b]Them's Fighting Words (3)[/b] - Start a fight</v>
      </c>
    </row>
    <row r="27" spans="1:1" x14ac:dyDescent="0.25">
      <c r="A27" t="str">
        <f>"[b]"&amp;Achievements!D23&amp;" ("&amp;Achievements!F23&amp;")[/b] - "&amp;Achievements!G23</f>
        <v>[b]What's the Password? (5)[/b] - Infiltrate the Elucidated Brethren of the Sword</v>
      </c>
    </row>
    <row r="28" spans="1:1" x14ac:dyDescent="0.25">
      <c r="A28" t="str">
        <f>"[b]"&amp;Achievements!D24&amp;" ("&amp;Achievements!F24&amp;")[/b] - "&amp;Achievements!G24</f>
        <v>[b]Repressed Sub-Neural Mogrophosis! (3)[/b] - Visit the Psychiatrickerist</v>
      </c>
    </row>
    <row r="29" spans="1:1" x14ac:dyDescent="0.25">
      <c r="A29" t="str">
        <f>"[b]"&amp;Achievements!D25&amp;" ("&amp;Achievements!F25&amp;")[/b] - "&amp;Achievements!G25</f>
        <v>[b]Ill Work Has Been Afoot [m] (2)[/b] - Help the beggar improve business</v>
      </c>
    </row>
    <row r="30" spans="1:1" x14ac:dyDescent="0.25">
      <c r="A30" t="str">
        <f>"[b]"&amp;Achievements!D26&amp;" ("&amp;Achievements!F26&amp;")[/b] - "&amp;Achievements!G26</f>
        <v>[b]A Brave New World (5)[/b] - Leave the city gates for the first time</v>
      </c>
    </row>
    <row r="31" spans="1:1" x14ac:dyDescent="0.25">
      <c r="A31" t="str">
        <f>"[b]"&amp;Achievements!D27&amp;" ("&amp;Achievements!F27&amp;")[/b] - "&amp;Achievements!G27</f>
        <v>[b]The Shady Underbelly of Ankh-Morpork (5)[/b] - Explore the shades for the first time</v>
      </c>
    </row>
    <row r="32" spans="1:1" x14ac:dyDescent="0.25">
      <c r="A32" t="str">
        <f>"[b]"&amp;Achievements!D28&amp;" ("&amp;Achievements!F28&amp;")[/b] - "&amp;Achievements!G28</f>
        <v>[b]The Special (10)[/b] - Ask Big Sal for the special</v>
      </c>
    </row>
    <row r="33" spans="1:1" x14ac:dyDescent="0.25">
      <c r="A33" t="str">
        <f>"[b]"&amp;Achievements!D30&amp;" ("&amp;Achievements!F30&amp;")[/b] - "&amp;Achievements!G30</f>
        <v>[b]Brother Doorkeeper's Gold (5)[/b] - Give Brother Doorkeeper’s gold to the Dragon</v>
      </c>
    </row>
    <row r="34" spans="1:1" x14ac:dyDescent="0.25">
      <c r="A34" t="str">
        <f>"[b]"&amp;Achievements!D31&amp;" ("&amp;Achievements!F31&amp;")[/b] - "&amp;Achievements!G31</f>
        <v>[b]Brother Watchtower's Gold (5)[/b] - Give Brother Watchtower’s gold to the Dragon</v>
      </c>
    </row>
    <row r="35" spans="1:1" x14ac:dyDescent="0.25">
      <c r="A35" t="str">
        <f>"[b]"&amp;Achievements!D32&amp;" ("&amp;Achievements!F32&amp;")[/b] - "&amp;Achievements!G32</f>
        <v>[b]Brother Brick-Wit's Gold (3)[/b] - Give Brother Brick-wit’s gold to the Dragon</v>
      </c>
    </row>
    <row r="36" spans="1:1" x14ac:dyDescent="0.25">
      <c r="A36" t="str">
        <f>"[b]"&amp;Achievements!D33&amp;" ("&amp;Achievements!F33&amp;")[/b] - "&amp;Achievements!G33</f>
        <v>[b]Brother Fingers' Gold (5)[/b] - Give Brother Fingers’ gold to the Dragon</v>
      </c>
    </row>
    <row r="37" spans="1:1" x14ac:dyDescent="0.25">
      <c r="A37" t="str">
        <f>"[b]"&amp;Achievements!D34&amp;" ("&amp;Achievements!F34&amp;")[/b] - "&amp;Achievements!G34</f>
        <v>[b]Brother Broom's Gold (10)[/b] - Give Brother Broom’s gold to the Dragon</v>
      </c>
    </row>
    <row r="38" spans="1:1" x14ac:dyDescent="0.25">
      <c r="A38" t="str">
        <f>"[b]"&amp;Achievements!D35&amp;" ("&amp;Achievements!F35&amp;")[/b] - "&amp;Achievements!G35</f>
        <v>[b]Supreme Grand Master's Gold (5)[/b] - Give the Supreme Grand Master’s gold to the Dragon</v>
      </c>
    </row>
    <row r="39" spans="1:1" x14ac:dyDescent="0.25">
      <c r="A39" t="str">
        <f>"[b]"&amp;Achievements!D36&amp;" ("&amp;Achievements!F36&amp;")[/b] - "&amp;Achievements!G36</f>
        <v>[b]Six Golden Trinkets (10)[/b] - Give the Dragon all the golden trinkets</v>
      </c>
    </row>
    <row r="40" spans="1:1" x14ac:dyDescent="0.25">
      <c r="A40" t="str">
        <f>"[b]"&amp;Achievements!D38&amp;" ("&amp;Achievements!F38&amp;")[/b] - "&amp;Achievements!G38</f>
        <v>[b]Act II: Let's Steal the Six Golden Things From the Brotherhood (10)[/b] - Complete Act II</v>
      </c>
    </row>
    <row r="42" spans="1:1" x14ac:dyDescent="0.25">
      <c r="A42" t="str">
        <f>"Act III ("&amp;COUNTIF(Achievements!B:B,"Act III") &amp;" Achievements - "&amp;SUMIF(Achievements!B:B,"Act III",Achievements!F:F)&amp;" Points)"</f>
        <v>Act III (22 Achievements - 117 Points)</v>
      </c>
    </row>
    <row r="43" spans="1:1" x14ac:dyDescent="0.25">
      <c r="A43" t="s">
        <v>236</v>
      </c>
    </row>
    <row r="44" spans="1:1" x14ac:dyDescent="0.25">
      <c r="A44" t="str">
        <f>"[b]"&amp;Achievements!D39&amp;" ("&amp;Achievements!F39&amp;")[/b] - "&amp;Achievements!G39</f>
        <v>[b]Klatchian Cactus Juice (3)[/b] - Drink a glass of Klatchian Cactus Juice</v>
      </c>
    </row>
    <row r="45" spans="1:1" x14ac:dyDescent="0.25">
      <c r="A45" t="str">
        <f>"[b]"&amp;Achievements!D41&amp;" ("&amp;Achievements!F41&amp;")[/b] - "&amp;Achievements!G41</f>
        <v>[b]The Casting Couch (5)[/b] - See the Casting Director</v>
      </c>
    </row>
    <row r="46" spans="1:1" x14ac:dyDescent="0.25">
      <c r="A46" t="str">
        <f>"[b]"&amp;Achievements!D42&amp;" ("&amp;Achievements!F42&amp;")[/b] - "&amp;Achievements!G42</f>
        <v>[b]An Impersonation (5)[/b] - Reveal the hidden creature in the dungeon</v>
      </c>
    </row>
    <row r="47" spans="1:1" x14ac:dyDescent="0.25">
      <c r="A47" t="str">
        <f>"[b]"&amp;Achievements!D43&amp;" ("&amp;Achievements!F43&amp;")[/b] - "&amp;Achievements!G43</f>
        <v>[b]What's Dwarves Is Mine (3)[/b] - Explore the mines for the first time</v>
      </c>
    </row>
    <row r="48" spans="1:1" x14ac:dyDescent="0.25">
      <c r="A48" t="str">
        <f>"[b]"&amp;Achievements!D44&amp;" ("&amp;Achievements!F44&amp;")[/b] - "&amp;Achievements!G44</f>
        <v>[b]Puppy Ventriloquist (5)[/b] - Stop the talking dog from talking</v>
      </c>
    </row>
    <row r="49" spans="1:1" x14ac:dyDescent="0.25">
      <c r="A49" t="str">
        <f>"[b]"&amp;Achievements!D45&amp;" ("&amp;Achievements!F45&amp;")[/b] - "&amp;Achievements!G45</f>
        <v>[b]Polly Want a Cracker! (5)[/b] - Capture the parrot</v>
      </c>
    </row>
    <row r="50" spans="1:1" x14ac:dyDescent="0.25">
      <c r="A50" t="str">
        <f>"[b]"&amp;Achievements!D46&amp;" ("&amp;Achievements!F46&amp;")[/b] - "&amp;Achievements!G46</f>
        <v>[b]Chelys Galactica (5)[/b] - Explore A’Tuin’s back for the first time</v>
      </c>
    </row>
    <row r="51" spans="1:1" x14ac:dyDescent="0.25">
      <c r="A51" t="str">
        <f>"[b]"&amp;Achievements!D48&amp;" ("&amp;Achievements!F48&amp;")[/b] - "&amp;Achievements!G48</f>
        <v>[b]Donkey Under the Influence (5)[/b] - Learn the number of that donkey cart!</v>
      </c>
    </row>
    <row r="52" spans="1:1" x14ac:dyDescent="0.25">
      <c r="A52" t="str">
        <f>"[b]"&amp;Achievements!D50&amp;" ("&amp;Achievements!F50&amp;")[/b] - "&amp;Achievements!G50</f>
        <v>[b]An Impstamatic Picture Is Worth 1000 Words (5)[/b] - Take an impstamatic picture</v>
      </c>
    </row>
    <row r="53" spans="1:1" x14ac:dyDescent="0.25">
      <c r="A53" t="str">
        <f>"[b]"&amp;Achievements!D47&amp;" ("&amp;Achievements!F47&amp;")[/b] - "&amp;Achievements!G47</f>
        <v>[b]Playthings of the Gods [m] (5)[/b] - Explore the realm of the gods for the first time</v>
      </c>
    </row>
    <row r="54" spans="1:1" x14ac:dyDescent="0.25">
      <c r="A54" t="str">
        <f>"[b]"&amp;Achievements!D40&amp;" ("&amp;Achievements!F40&amp;")[/b] - "&amp;Achievements!G40</f>
        <v>[b]Stuck in a Loop [m] (3)[/b] - Get stuck in a circular conversation</v>
      </c>
    </row>
    <row r="55" spans="1:1" x14ac:dyDescent="0.25">
      <c r="A55" t="str">
        <f>"[b]"&amp;Achievements!D51&amp;" ("&amp;Achievements!F51&amp;")[/b] - "&amp;Achievements!G51</f>
        <v>[b]The Oogey Boogey Man (5)[/b] - Help fix the Boogey Man problem</v>
      </c>
    </row>
    <row r="56" spans="1:1" x14ac:dyDescent="0.25">
      <c r="A56" t="str">
        <f>"[b]"&amp;Achievements!D54&amp;" ("&amp;Achievements!F54&amp;")[/b] - "&amp;Achievements!G54</f>
        <v>[b]Ready For Movember (5)[/b] - Get a moustache</v>
      </c>
    </row>
    <row r="57" spans="1:1" x14ac:dyDescent="0.25">
      <c r="A57" t="str">
        <f>"[b]"&amp;Achievements!D55&amp;" ("&amp;Achievements!F55&amp;")[/b] - "&amp;Achievements!G55</f>
        <v>[b]Now You See Me... (3)[/b] - Get some camel-flage</v>
      </c>
    </row>
    <row r="58" spans="1:1" x14ac:dyDescent="0.25">
      <c r="A58" t="str">
        <f>"[b]"&amp;Achievements!D56&amp;" ("&amp;Achievements!F56&amp;")[/b] - "&amp;Achievements!G56</f>
        <v>[b]Pobody's Nerfect (10)[/b] - Get a tattoo</v>
      </c>
    </row>
    <row r="59" spans="1:1" x14ac:dyDescent="0.25">
      <c r="A59" t="str">
        <f>"[b]"&amp;Achievements!D57&amp;" ("&amp;Achievements!F57&amp;")[/b] - "&amp;Achievements!G57</f>
        <v>[b]A Sharp Tuning (5)[/b] - Get a sword that goes “ting”?</v>
      </c>
    </row>
    <row r="60" spans="1:1" x14ac:dyDescent="0.25">
      <c r="A60" t="str">
        <f>"[b]"&amp;Achievements!D58&amp;" ("&amp;Achievements!F58&amp;")[/b] - "&amp;Achievements!G58</f>
        <v>[b]Prepare to Meet Thy Doom! (10)[/b] - Get a magical talisman</v>
      </c>
    </row>
    <row r="61" spans="1:1" x14ac:dyDescent="0.25">
      <c r="A61" t="str">
        <f>"[b]"&amp;Achievements!D59&amp;" ("&amp;Achievements!F59&amp;")[/b] - "&amp;Achievements!G59</f>
        <v>[b]Magic Chants for Dragon Slaying Heroes (3)[/b] - Learn a spell</v>
      </c>
    </row>
    <row r="62" spans="1:1" x14ac:dyDescent="0.25">
      <c r="A62" t="str">
        <f>"[b]"&amp;Achievements!D60&amp;" ("&amp;Achievements!F60&amp;")[/b] - "&amp;Achievements!G60</f>
        <v>[b]A Million to One Chance (10)[/b] - Collect all of the hero items</v>
      </c>
    </row>
    <row r="63" spans="1:1" x14ac:dyDescent="0.25">
      <c r="A63" t="str">
        <f>"[b]"&amp;Achievements!D61&amp;" ("&amp;Achievements!F61&amp;")[/b] - "&amp;Achievements!G61</f>
        <v>[b]Act III: Turn Rincewind Into a Hero (10)[/b] - Complete Act III</v>
      </c>
    </row>
    <row r="65" spans="1:1" x14ac:dyDescent="0.25">
      <c r="A65" t="str">
        <f>"Act IV ("&amp;COUNTIF(Achievements!B:B,"Act IV") &amp;" Achievements - "&amp;SUMIF(Achievements!B:B,"Act IV",Achievements!F:F)&amp;" Points)"</f>
        <v>Act IV (2 Achievements - 35 Points)</v>
      </c>
    </row>
    <row r="66" spans="1:1" x14ac:dyDescent="0.25">
      <c r="A66" t="s">
        <v>236</v>
      </c>
    </row>
    <row r="67" spans="1:1" x14ac:dyDescent="0.25">
      <c r="A67" t="str">
        <f>"[b]"&amp;Achievements!D62&amp;" ("&amp;Achievements!F62&amp;")[/b] - "&amp;Achievements!G62</f>
        <v>[b]I'll Be Back! (10)[/b] - Ready yourself for the final confrontation</v>
      </c>
    </row>
    <row r="68" spans="1:1" x14ac:dyDescent="0.25">
      <c r="A68" t="str">
        <f>"[b]"&amp;Achievements!D63&amp;" ("&amp;Achievements!F63&amp;")[/b] - "&amp;Achievements!G63</f>
        <v>[b]Act IV: Let’s Kick the Dragon's Butt (25)[/b] - Complete Act IV</v>
      </c>
    </row>
    <row r="70" spans="1:1" x14ac:dyDescent="0.25">
      <c r="A70" t="str">
        <f>"Overall ("&amp;COUNTIF(Achievements!B:B,"Overall") &amp;" Achievements - "&amp;SUMIF(Achievements!B:B,"Overall",Achievements!F:F)&amp;" Points)"</f>
        <v>Overall (3 Achievements - 9 Points)</v>
      </c>
    </row>
    <row r="71" spans="1:1" x14ac:dyDescent="0.25">
      <c r="A71" t="s">
        <v>236</v>
      </c>
    </row>
    <row r="72" spans="1:1" x14ac:dyDescent="0.25">
      <c r="A72" t="str">
        <f>"[b]"&amp;Extras!D11&amp;" ("&amp;Extras!F11&amp;")[/b] - "&amp;Extras!G11</f>
        <v>[b]Did You Get the Number of That Donkey Cart? [m] (2)[/b] - Get Hit on the Head in 5 Different Locations in a Single Play Session</v>
      </c>
    </row>
    <row r="73" spans="1:1" x14ac:dyDescent="0.25">
      <c r="A73" t="str">
        <f>"[b]"&amp;Achievements!D64&amp;" ("&amp;Achievements!F64&amp;")[/b] - "&amp;Achievements!G64</f>
        <v>[b]Hello? Anybody Home?!? [m] (2)[/b] - Bore Rincewind</v>
      </c>
    </row>
    <row r="74" spans="1:1" x14ac:dyDescent="0.25">
      <c r="A74" t="str">
        <f>"[b]"&amp;Achievements!D65&amp;" ("&amp;Achievements!F65&amp;")[/b] - "&amp;Achievements!G65</f>
        <v>[b]Let's See How You Do Without It? [m] (2)[/b] - Keep annoying Rincewind until he takes the cursor away</v>
      </c>
    </row>
    <row r="76" spans="1:1" x14ac:dyDescent="0.25">
      <c r="A76" t="str">
        <f>"Total Set ("&amp;COUNTA(Achievements!B:B)-1 &amp;" Achievements - "&amp;SUM(Achievements!F:F)&amp;" Points)"</f>
        <v>Total Set (64 Achievements - 350 Points)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Achievements</vt:lpstr>
      <vt:lpstr>Extras</vt:lpstr>
      <vt:lpstr>Stats</vt:lpstr>
      <vt:lpstr>Screens</vt:lpstr>
      <vt:lpstr>People</vt:lpstr>
      <vt:lpstr>All Items</vt:lpstr>
      <vt:lpstr>Speech</vt:lpstr>
      <vt:lpstr>Rom Info</vt:lpstr>
      <vt:lpstr>Text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egreavette@hotmail.com</dc:creator>
  <cp:lastModifiedBy>Terra</cp:lastModifiedBy>
  <dcterms:created xsi:type="dcterms:W3CDTF">2021-05-03T04:03:16Z</dcterms:created>
  <dcterms:modified xsi:type="dcterms:W3CDTF">2024-04-25T17:49:12Z</dcterms:modified>
</cp:coreProperties>
</file>