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rea\Dropbox\RetroArch\Achievements\Red Alarm\Docs\"/>
    </mc:Choice>
  </mc:AlternateContent>
  <bookViews>
    <workbookView xWindow="-105" yWindow="-105" windowWidth="23250" windowHeight="12570" tabRatio="635"/>
  </bookViews>
  <sheets>
    <sheet name="Achievements" sheetId="2" r:id="rId1"/>
    <sheet name="Extras" sheetId="15" r:id="rId2"/>
    <sheet name="Leaderboards" sheetId="27" r:id="rId3"/>
    <sheet name="Checklist" sheetId="49" r:id="rId4"/>
    <sheet name="Text" sheetId="11" r:id="rId5"/>
    <sheet name="Stats" sheetId="7" r:id="rId6"/>
    <sheet name="Game Dec" sheetId="16" state="hidden" r:id="rId7"/>
  </sheets>
  <definedNames>
    <definedName name="_xlnm._FilterDatabase" localSheetId="0" hidden="1">Achievements!$B$1:$J$195</definedName>
    <definedName name="_xlnm._FilterDatabase" localSheetId="3" hidden="1">Checklist!$A$1:$I$1</definedName>
    <definedName name="_xlnm._FilterDatabase" localSheetId="1" hidden="1">Extras!$A$1:$F$58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" i="2" l="1"/>
  <c r="C57" i="49" s="1"/>
  <c r="F9" i="7" l="1"/>
  <c r="E62" i="49"/>
  <c r="F62" i="49"/>
  <c r="G62" i="49"/>
  <c r="H62" i="49"/>
  <c r="D62" i="49"/>
  <c r="A3" i="49"/>
  <c r="B3" i="49"/>
  <c r="A4" i="49"/>
  <c r="B4" i="49"/>
  <c r="A5" i="49"/>
  <c r="B5" i="49"/>
  <c r="A6" i="49"/>
  <c r="B6" i="49"/>
  <c r="A7" i="49"/>
  <c r="B7" i="49"/>
  <c r="A8" i="49"/>
  <c r="B8" i="49"/>
  <c r="A9" i="49"/>
  <c r="B9" i="49"/>
  <c r="A10" i="49"/>
  <c r="B10" i="49"/>
  <c r="A11" i="49"/>
  <c r="B11" i="49"/>
  <c r="A12" i="49"/>
  <c r="B12" i="49"/>
  <c r="A13" i="49"/>
  <c r="B13" i="49"/>
  <c r="A14" i="49"/>
  <c r="B14" i="49"/>
  <c r="A15" i="49"/>
  <c r="B15" i="49"/>
  <c r="A16" i="49"/>
  <c r="B16" i="49"/>
  <c r="A17" i="49"/>
  <c r="B17" i="49"/>
  <c r="A18" i="49"/>
  <c r="B18" i="49"/>
  <c r="A19" i="49"/>
  <c r="B19" i="49"/>
  <c r="A20" i="49"/>
  <c r="B20" i="49"/>
  <c r="A21" i="49"/>
  <c r="B21" i="49"/>
  <c r="A22" i="49"/>
  <c r="B22" i="49"/>
  <c r="A23" i="49"/>
  <c r="B23" i="49"/>
  <c r="A24" i="49"/>
  <c r="B24" i="49"/>
  <c r="A25" i="49"/>
  <c r="B25" i="49"/>
  <c r="A26" i="49"/>
  <c r="B26" i="49"/>
  <c r="A27" i="49"/>
  <c r="B27" i="49"/>
  <c r="A28" i="49"/>
  <c r="B28" i="49"/>
  <c r="A29" i="49"/>
  <c r="B29" i="49"/>
  <c r="A30" i="49"/>
  <c r="B30" i="49"/>
  <c r="A31" i="49"/>
  <c r="B31" i="49"/>
  <c r="A32" i="49"/>
  <c r="B32" i="49"/>
  <c r="A33" i="49"/>
  <c r="B33" i="49"/>
  <c r="A34" i="49"/>
  <c r="B34" i="49"/>
  <c r="A35" i="49"/>
  <c r="B35" i="49"/>
  <c r="A36" i="49"/>
  <c r="B36" i="49"/>
  <c r="A37" i="49"/>
  <c r="B37" i="49"/>
  <c r="A38" i="49"/>
  <c r="B38" i="49"/>
  <c r="A39" i="49"/>
  <c r="B39" i="49"/>
  <c r="A40" i="49"/>
  <c r="B40" i="49"/>
  <c r="A41" i="49"/>
  <c r="B41" i="49"/>
  <c r="A42" i="49"/>
  <c r="B42" i="49"/>
  <c r="A43" i="49"/>
  <c r="B43" i="49"/>
  <c r="A44" i="49"/>
  <c r="B44" i="49"/>
  <c r="A45" i="49"/>
  <c r="B45" i="49"/>
  <c r="A46" i="49"/>
  <c r="B46" i="49"/>
  <c r="A47" i="49"/>
  <c r="B47" i="49"/>
  <c r="A48" i="49"/>
  <c r="B48" i="49"/>
  <c r="A49" i="49"/>
  <c r="B49" i="49"/>
  <c r="A50" i="49"/>
  <c r="B50" i="49"/>
  <c r="A51" i="49"/>
  <c r="B51" i="49"/>
  <c r="A52" i="49"/>
  <c r="B52" i="49"/>
  <c r="A53" i="49"/>
  <c r="B53" i="49"/>
  <c r="A54" i="49"/>
  <c r="B54" i="49"/>
  <c r="A55" i="49"/>
  <c r="B55" i="49"/>
  <c r="A56" i="49"/>
  <c r="B56" i="49"/>
  <c r="A57" i="49"/>
  <c r="B57" i="49"/>
  <c r="A58" i="49"/>
  <c r="B58" i="49"/>
  <c r="A59" i="49"/>
  <c r="B59" i="49"/>
  <c r="A60" i="49"/>
  <c r="B60" i="49"/>
  <c r="A61" i="49"/>
  <c r="B61" i="49"/>
  <c r="I3" i="2"/>
  <c r="C3" i="49" s="1"/>
  <c r="I4" i="2"/>
  <c r="C4" i="49" s="1"/>
  <c r="I5" i="2"/>
  <c r="C5" i="49" s="1"/>
  <c r="I6" i="2"/>
  <c r="C6" i="49" s="1"/>
  <c r="I7" i="2"/>
  <c r="C7" i="49" s="1"/>
  <c r="I8" i="2"/>
  <c r="C8" i="49" s="1"/>
  <c r="I9" i="2"/>
  <c r="C9" i="49" s="1"/>
  <c r="I10" i="2"/>
  <c r="C10" i="49" s="1"/>
  <c r="I11" i="2"/>
  <c r="C11" i="49" s="1"/>
  <c r="I12" i="2"/>
  <c r="C12" i="49" s="1"/>
  <c r="I13" i="2"/>
  <c r="C13" i="49" s="1"/>
  <c r="I14" i="2"/>
  <c r="C14" i="49" s="1"/>
  <c r="I15" i="2"/>
  <c r="C15" i="49" s="1"/>
  <c r="I16" i="2"/>
  <c r="C16" i="49" s="1"/>
  <c r="I17" i="2"/>
  <c r="C17" i="49" s="1"/>
  <c r="I18" i="2"/>
  <c r="C18" i="49" s="1"/>
  <c r="I19" i="2"/>
  <c r="C19" i="49" s="1"/>
  <c r="I20" i="2"/>
  <c r="C20" i="49" s="1"/>
  <c r="I21" i="2"/>
  <c r="C21" i="49" s="1"/>
  <c r="I22" i="2"/>
  <c r="C22" i="49" s="1"/>
  <c r="I23" i="2"/>
  <c r="C23" i="49" s="1"/>
  <c r="I24" i="2"/>
  <c r="C24" i="49" s="1"/>
  <c r="I25" i="2"/>
  <c r="C25" i="49" s="1"/>
  <c r="I26" i="2"/>
  <c r="C26" i="49" s="1"/>
  <c r="I27" i="2"/>
  <c r="C27" i="49" s="1"/>
  <c r="I28" i="2"/>
  <c r="C28" i="49" s="1"/>
  <c r="I29" i="2"/>
  <c r="C29" i="49" s="1"/>
  <c r="I30" i="2"/>
  <c r="C30" i="49" s="1"/>
  <c r="I31" i="2"/>
  <c r="C31" i="49" s="1"/>
  <c r="I32" i="2"/>
  <c r="C32" i="49" s="1"/>
  <c r="I33" i="2"/>
  <c r="C33" i="49" s="1"/>
  <c r="I34" i="2"/>
  <c r="C34" i="49" s="1"/>
  <c r="I35" i="2"/>
  <c r="C35" i="49" s="1"/>
  <c r="I36" i="2"/>
  <c r="C36" i="49" s="1"/>
  <c r="I37" i="2"/>
  <c r="C37" i="49" s="1"/>
  <c r="I38" i="2"/>
  <c r="C38" i="49" s="1"/>
  <c r="I39" i="2"/>
  <c r="C39" i="49" s="1"/>
  <c r="I40" i="2"/>
  <c r="C40" i="49" s="1"/>
  <c r="I41" i="2"/>
  <c r="C41" i="49" s="1"/>
  <c r="I42" i="2"/>
  <c r="C42" i="49" s="1"/>
  <c r="I43" i="2"/>
  <c r="C43" i="49" s="1"/>
  <c r="I44" i="2"/>
  <c r="C44" i="49" s="1"/>
  <c r="I45" i="2"/>
  <c r="C45" i="49" s="1"/>
  <c r="I46" i="2"/>
  <c r="C46" i="49" s="1"/>
  <c r="I47" i="2"/>
  <c r="C47" i="49" s="1"/>
  <c r="I48" i="2"/>
  <c r="C48" i="49" s="1"/>
  <c r="I49" i="2"/>
  <c r="C49" i="49" s="1"/>
  <c r="I50" i="2"/>
  <c r="C50" i="49" s="1"/>
  <c r="I51" i="2"/>
  <c r="C51" i="49" s="1"/>
  <c r="I52" i="2"/>
  <c r="C52" i="49" s="1"/>
  <c r="I53" i="2"/>
  <c r="C53" i="49" s="1"/>
  <c r="I54" i="2"/>
  <c r="C54" i="49" s="1"/>
  <c r="I55" i="2"/>
  <c r="C55" i="49" s="1"/>
  <c r="I56" i="2"/>
  <c r="C56" i="49" s="1"/>
  <c r="I58" i="2"/>
  <c r="C58" i="49" s="1"/>
  <c r="I59" i="2"/>
  <c r="C59" i="49" s="1"/>
  <c r="I60" i="2"/>
  <c r="C60" i="49" s="1"/>
  <c r="I61" i="2"/>
  <c r="C61" i="49" s="1"/>
  <c r="I2" i="2"/>
  <c r="E52" i="2"/>
  <c r="H10" i="15"/>
  <c r="E10" i="15"/>
  <c r="H9" i="15"/>
  <c r="E9" i="15"/>
  <c r="A66" i="11"/>
  <c r="A64" i="11"/>
  <c r="A68" i="11"/>
  <c r="A67" i="11"/>
  <c r="A71" i="11"/>
  <c r="A74" i="11"/>
  <c r="A75" i="11"/>
  <c r="A65" i="11"/>
  <c r="A70" i="11"/>
  <c r="A53" i="11"/>
  <c r="A73" i="11"/>
  <c r="A69" i="11"/>
  <c r="A72" i="11"/>
  <c r="I50" i="49" l="1"/>
  <c r="I51" i="49"/>
  <c r="I52" i="49"/>
  <c r="I53" i="49"/>
  <c r="I54" i="49"/>
  <c r="I55" i="49"/>
  <c r="I56" i="49"/>
  <c r="I57" i="49"/>
  <c r="I58" i="49"/>
  <c r="I59" i="49"/>
  <c r="I60" i="49"/>
  <c r="I61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62" i="49" l="1"/>
  <c r="E56" i="2"/>
  <c r="E55" i="2"/>
  <c r="E57" i="2"/>
  <c r="H8" i="15"/>
  <c r="E8" i="15"/>
  <c r="H7" i="15"/>
  <c r="E7" i="15"/>
  <c r="H6" i="15"/>
  <c r="E6" i="15"/>
  <c r="H5" i="15"/>
  <c r="E5" i="15"/>
  <c r="A57" i="11"/>
  <c r="A56" i="11"/>
  <c r="A58" i="11"/>
  <c r="G9" i="7" l="1"/>
  <c r="E54" i="2"/>
  <c r="E53" i="2"/>
  <c r="A54" i="11"/>
  <c r="A55" i="11"/>
  <c r="I3" i="49" l="1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H4" i="15" l="1"/>
  <c r="E4" i="15"/>
  <c r="H3" i="15"/>
  <c r="E3" i="15"/>
  <c r="H2" i="15" l="1"/>
  <c r="E2" i="15"/>
  <c r="E13" i="2" l="1"/>
  <c r="E12" i="2"/>
  <c r="E11" i="2"/>
  <c r="A12" i="11"/>
  <c r="A14" i="11"/>
  <c r="A13" i="11"/>
  <c r="B2" i="49" l="1"/>
  <c r="A2" i="49"/>
  <c r="E60" i="2"/>
  <c r="E47" i="2"/>
  <c r="E50" i="2"/>
  <c r="A51" i="11"/>
  <c r="A76" i="11"/>
  <c r="A61" i="11"/>
  <c r="A48" i="11"/>
  <c r="F7" i="7" l="1"/>
  <c r="F8" i="7"/>
  <c r="E61" i="2"/>
  <c r="E59" i="2"/>
  <c r="E58" i="2"/>
  <c r="E17" i="2"/>
  <c r="E20" i="2"/>
  <c r="E19" i="2"/>
  <c r="E18" i="2"/>
  <c r="A62" i="11"/>
  <c r="A21" i="11"/>
  <c r="A60" i="11"/>
  <c r="A59" i="11"/>
  <c r="A19" i="11"/>
  <c r="A20" i="11"/>
  <c r="A18" i="11"/>
  <c r="E7" i="2" l="1"/>
  <c r="E6" i="2"/>
  <c r="E5" i="2"/>
  <c r="E4" i="2"/>
  <c r="E3" i="2"/>
  <c r="C2" i="49"/>
  <c r="E2" i="2"/>
  <c r="E43" i="2"/>
  <c r="E37" i="2"/>
  <c r="E42" i="2"/>
  <c r="E36" i="2"/>
  <c r="E41" i="2"/>
  <c r="E35" i="2"/>
  <c r="E46" i="2"/>
  <c r="E40" i="2"/>
  <c r="E45" i="2"/>
  <c r="E39" i="2"/>
  <c r="E44" i="2"/>
  <c r="E38" i="2"/>
  <c r="K3" i="7"/>
  <c r="K4" i="7"/>
  <c r="K5" i="7"/>
  <c r="K6" i="7"/>
  <c r="K2" i="7"/>
  <c r="E16" i="2"/>
  <c r="E15" i="2"/>
  <c r="E14" i="2"/>
  <c r="E10" i="2"/>
  <c r="E9" i="2"/>
  <c r="E8" i="2"/>
  <c r="E23" i="2"/>
  <c r="E22" i="2"/>
  <c r="E21" i="2"/>
  <c r="E34" i="2"/>
  <c r="E33" i="2"/>
  <c r="E32" i="2"/>
  <c r="E31" i="2"/>
  <c r="E30" i="2"/>
  <c r="E51" i="2"/>
  <c r="E49" i="2"/>
  <c r="E48" i="2"/>
  <c r="A17" i="11"/>
  <c r="A34" i="11"/>
  <c r="A52" i="11"/>
  <c r="A23" i="11"/>
  <c r="A36" i="11"/>
  <c r="A4" i="11"/>
  <c r="A39" i="11"/>
  <c r="A40" i="11"/>
  <c r="A41" i="11"/>
  <c r="A24" i="11"/>
  <c r="A42" i="11"/>
  <c r="A15" i="11"/>
  <c r="A47" i="11"/>
  <c r="A38" i="11"/>
  <c r="A35" i="11"/>
  <c r="A5" i="11"/>
  <c r="A8" i="11"/>
  <c r="A44" i="11"/>
  <c r="A22" i="11"/>
  <c r="A3" i="11"/>
  <c r="A45" i="11"/>
  <c r="A31" i="11"/>
  <c r="A9" i="11"/>
  <c r="A11" i="11"/>
  <c r="A37" i="11"/>
  <c r="A7" i="11"/>
  <c r="A46" i="11"/>
  <c r="A16" i="11"/>
  <c r="A6" i="11"/>
  <c r="A33" i="11"/>
  <c r="A49" i="11"/>
  <c r="A10" i="11"/>
  <c r="A43" i="11"/>
  <c r="A32" i="11"/>
  <c r="A50" i="11"/>
  <c r="G8" i="7" l="1"/>
  <c r="K7" i="7"/>
  <c r="I2" i="49" l="1"/>
  <c r="E29" i="2"/>
  <c r="E28" i="2"/>
  <c r="E27" i="2"/>
  <c r="E26" i="2"/>
  <c r="E25" i="2"/>
  <c r="E24" i="2"/>
  <c r="A30" i="11"/>
  <c r="A26" i="11"/>
  <c r="A25" i="11"/>
  <c r="A27" i="11"/>
  <c r="A29" i="11"/>
  <c r="A28" i="11"/>
  <c r="G7" i="7" l="1"/>
  <c r="E62" i="2"/>
  <c r="A63" i="11"/>
  <c r="F5" i="7" l="1"/>
  <c r="F3" i="7" l="1"/>
  <c r="C9" i="7" l="1"/>
  <c r="G5" i="7" l="1"/>
  <c r="G3" i="7"/>
  <c r="F6" i="7"/>
  <c r="G6" i="7" l="1"/>
  <c r="F4" i="7"/>
  <c r="F2" i="7"/>
  <c r="F10" i="7" l="1"/>
  <c r="G4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10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<sst xmlns="http://schemas.openxmlformats.org/spreadsheetml/2006/main" count="813" uniqueCount="212">
  <si>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</si>
  <si>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</si>
  <si>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</si>
  <si>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</si>
  <si>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</si>
  <si>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</si>
  <si>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</si>
  <si>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</si>
  <si>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</si>
  <si>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</si>
  <si>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</si>
  <si>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</si>
  <si>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</si>
  <si>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</si>
  <si>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</si>
  <si>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</si>
  <si>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</si>
  <si>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</si>
  <si>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</si>
  <si>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</si>
  <si>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</si>
  <si>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</si>
  <si>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</si>
  <si>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Reset Safe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</si>
  <si>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</si>
  <si>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</si>
  <si>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</si>
  <si>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</si>
  <si>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</si>
  <si>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</si>
  <si>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</si>
  <si>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</si>
  <si>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Fun</t>
  </si>
  <si>
    <t>Upgrade</t>
  </si>
  <si>
    <t>Watch a replay</t>
  </si>
  <si>
    <t>Normal</t>
  </si>
  <si>
    <t>Final Description</t>
  </si>
  <si>
    <t>Complete stage 1</t>
  </si>
  <si>
    <t>Complete stage 2</t>
  </si>
  <si>
    <t>Complete stage 3</t>
  </si>
  <si>
    <t>Complete stage 4</t>
  </si>
  <si>
    <t>Complete stage 5</t>
  </si>
  <si>
    <t>Complete stage 6</t>
  </si>
  <si>
    <t>Score 100k or higher</t>
  </si>
  <si>
    <t>Score 200k or higher</t>
  </si>
  <si>
    <t>Score 300k or higher</t>
  </si>
  <si>
    <t>Score 400k or higher</t>
  </si>
  <si>
    <t>Score 500k or higher</t>
  </si>
  <si>
    <t>Complete stage 1 without dying</t>
  </si>
  <si>
    <t>Complete stage 2 without dying</t>
  </si>
  <si>
    <t>Complete stage 3 without dying</t>
  </si>
  <si>
    <t>Complete stage 4 without dying</t>
  </si>
  <si>
    <t>Complete stage 5 without dying</t>
  </si>
  <si>
    <t>Complete stage 6 without dying</t>
  </si>
  <si>
    <t>Find two Bowwows and a Mirow in stage 3</t>
  </si>
  <si>
    <t>Find three Bowwows and two Mirows in stage 5</t>
  </si>
  <si>
    <t>Find a Bowwow and two Mirows in stage 4</t>
  </si>
  <si>
    <t>Find a Bowwow and a Mirow in stage 2</t>
  </si>
  <si>
    <t>Find a Bowwow in stage 1</t>
  </si>
  <si>
    <t>Find three Bowwows and three Mirows in stage 6</t>
  </si>
  <si>
    <t>Secret</t>
  </si>
  <si>
    <t>Find a hidden hermit crab in stage 3</t>
  </si>
  <si>
    <t>Beat the multi-faced mini boss in stage 1</t>
  </si>
  <si>
    <t>Beat the dragon mini boss in stage 2</t>
  </si>
  <si>
    <t>Beat the ? mini boss in stage 6</t>
  </si>
  <si>
    <t>Beat stage 1 boss</t>
  </si>
  <si>
    <t>Beat stage 2 boss</t>
  </si>
  <si>
    <t>Beat stage 3 boss</t>
  </si>
  <si>
    <t>Beat stage 4 boss</t>
  </si>
  <si>
    <t>Beat stage 5 boss</t>
  </si>
  <si>
    <t>Beat stage 6 boss</t>
  </si>
  <si>
    <t>Danger Zone: Stage 1, Zone 2-&gt;3</t>
  </si>
  <si>
    <t>Destroy 100 Enemies</t>
  </si>
  <si>
    <t>Dodge 50 Projectiles</t>
  </si>
  <si>
    <t>Enemies</t>
  </si>
  <si>
    <t>Score</t>
  </si>
  <si>
    <t>Stage 2, Zone 0</t>
  </si>
  <si>
    <t>Stage 1, Zone 0</t>
  </si>
  <si>
    <t>Stage 1, Zone 1</t>
  </si>
  <si>
    <t>Danger Zone: Stage 4, Zone 9-&gt;a</t>
  </si>
  <si>
    <t>Danger Zone: Stage 3, Zone 0-&gt;1</t>
  </si>
  <si>
    <t>Danger Zone: Stage 2, Zone 0-&gt;1</t>
  </si>
  <si>
    <t>Danger Zone: Stage 5, Zone 0-&gt;1</t>
  </si>
  <si>
    <t>Danger Zone: Stage 6, Zone 0</t>
  </si>
  <si>
    <t>Get a 3000 point score bonus item</t>
  </si>
  <si>
    <t>Dodge 100 Projectiles</t>
  </si>
  <si>
    <t>Get a booster upgrade</t>
  </si>
  <si>
    <t>Have two booster upgrades at once</t>
  </si>
  <si>
    <t>Have three booster upgrades at once</t>
  </si>
  <si>
    <t>Have four booster upgrades at once</t>
  </si>
  <si>
    <t>Stage 3, Zone 0, Total Eels = ?</t>
  </si>
  <si>
    <t>Complete the game without dying</t>
  </si>
  <si>
    <t>Beat the guardian mini boss in stage 4</t>
  </si>
  <si>
    <t>Stage 4, Zone 8</t>
  </si>
  <si>
    <t>Stage 3, Zone 0</t>
  </si>
  <si>
    <t>Stage 4, Zone 0 &amp; 6</t>
  </si>
  <si>
    <t>Have four missile upgrades at once</t>
  </si>
  <si>
    <t>Have three missile upgrades at once</t>
  </si>
  <si>
    <t>Have two missile upgrades at once</t>
  </si>
  <si>
    <t>Get a missile upgrade</t>
  </si>
  <si>
    <t>Ancient Temple</t>
  </si>
  <si>
    <t>Underground Cave</t>
  </si>
  <si>
    <t>Fortress Defenses</t>
  </si>
  <si>
    <t>Underwater Passage</t>
  </si>
  <si>
    <t>Docking Bay</t>
  </si>
  <si>
    <t>Docking Bay Ace</t>
  </si>
  <si>
    <t>Underground Cave Ace</t>
  </si>
  <si>
    <t>Underwater Passage Ace</t>
  </si>
  <si>
    <t>Ancient Temple Ace</t>
  </si>
  <si>
    <t>Fortress Defenses Ace</t>
  </si>
  <si>
    <t>Easy Game Ace</t>
  </si>
  <si>
    <t>Normal Game Ace</t>
  </si>
  <si>
    <t>Hard Game Ace</t>
  </si>
  <si>
    <t>Space Cadet</t>
  </si>
  <si>
    <t>Squadron Leader</t>
  </si>
  <si>
    <t>Wing Commander</t>
  </si>
  <si>
    <t>Warrant Officer</t>
  </si>
  <si>
    <t>Lieutenant</t>
  </si>
  <si>
    <t>Temple Guardian</t>
  </si>
  <si>
    <t>Eelectricfied</t>
  </si>
  <si>
    <t>Man-E-Faces </t>
  </si>
  <si>
    <t>Heilong </t>
  </si>
  <si>
    <t>Insectoid Navigators</t>
  </si>
  <si>
    <t>Hork Lander</t>
  </si>
  <si>
    <t>Barabary</t>
  </si>
  <si>
    <t>Karkinos</t>
  </si>
  <si>
    <t>Mechatotem</t>
  </si>
  <si>
    <t>Battle Angel Mech</t>
  </si>
  <si>
    <t>KAOS</t>
  </si>
  <si>
    <t>Need for Speed</t>
  </si>
  <si>
    <t>Extra Terrestrial</t>
  </si>
  <si>
    <t>Clan McCloud</t>
  </si>
  <si>
    <t>Under da Sea</t>
  </si>
  <si>
    <t>Upstream Battle</t>
  </si>
  <si>
    <t>Little House on the Docking Bay</t>
  </si>
  <si>
    <t>Down the Homestretch</t>
  </si>
  <si>
    <t>Final Bonus</t>
  </si>
  <si>
    <t>Seapuppies Bonus</t>
  </si>
  <si>
    <t>Bronze Star Medal</t>
  </si>
  <si>
    <t>Medal of Honor</t>
  </si>
  <si>
    <t>Distinguished Flying Cross</t>
  </si>
  <si>
    <t>Silver Star Medal</t>
  </si>
  <si>
    <t>Puppy Bonus</t>
  </si>
  <si>
    <t>Cat's Eye Bonus</t>
  </si>
  <si>
    <t>Evasive Maneuvers</t>
  </si>
  <si>
    <t>Bullet Time</t>
  </si>
  <si>
    <t>Impossible to Pin Down</t>
  </si>
  <si>
    <t>Missile Upgrade II</t>
  </si>
  <si>
    <t>Missile Upgrade III</t>
  </si>
  <si>
    <t>Booster Upgrade II</t>
  </si>
  <si>
    <t>Booster Upgrade III</t>
  </si>
  <si>
    <t>Guard Dog Bonus</t>
  </si>
  <si>
    <t>Skin of your teeth!</t>
  </si>
  <si>
    <t>Beat a boss with no sheilds remaining</t>
  </si>
  <si>
    <t>Beat a boss with 10 sheilds remaining</t>
  </si>
  <si>
    <t>Untouchable!</t>
  </si>
  <si>
    <t>Beat all of the wasps in stage 5 before they reach the end of the maze</t>
  </si>
  <si>
    <t>Beat all the eels in stage 3</t>
  </si>
  <si>
    <t>Mainframe</t>
  </si>
  <si>
    <t>Mainframe Ace</t>
  </si>
  <si>
    <t>Kitty Bonus</t>
  </si>
  <si>
    <t>Booster Upgrade</t>
  </si>
  <si>
    <t>Super Booster Upgrade</t>
  </si>
  <si>
    <t>Full Missile Upgrade</t>
  </si>
  <si>
    <t>Missile Upgrade</t>
  </si>
  <si>
    <t>Time</t>
  </si>
  <si>
    <t>Stage 1 Speed Run</t>
  </si>
  <si>
    <t>Fuel Conservationist</t>
  </si>
  <si>
    <t>Running on Fumes</t>
  </si>
  <si>
    <t>Score Easy</t>
  </si>
  <si>
    <t>Score Normal</t>
  </si>
  <si>
    <t>Score Hard</t>
  </si>
  <si>
    <t>Fuel Remaining Stage 1</t>
  </si>
  <si>
    <t>Fuel Remaining Stage 2</t>
  </si>
  <si>
    <t>Fuel Remaining Stage 6</t>
  </si>
  <si>
    <t>Fuel Remaining Stage 5</t>
  </si>
  <si>
    <t>Fuel Remaining Stage 4</t>
  </si>
  <si>
    <t>Fuel Remaining Stage 3</t>
  </si>
  <si>
    <t>Highest score on hard</t>
  </si>
  <si>
    <t>Highest score on normal</t>
  </si>
  <si>
    <t>Highest score on easy</t>
  </si>
  <si>
    <t>Reset</t>
  </si>
  <si>
    <t>Resets</t>
  </si>
  <si>
    <t>on hard difficulty</t>
  </si>
  <si>
    <t>on hard difficulty, level select allowed</t>
  </si>
  <si>
    <t>on normal+ difficulty</t>
  </si>
  <si>
    <t>on easy+ difficulty</t>
  </si>
  <si>
    <t>Game Over</t>
  </si>
  <si>
    <t>Session</t>
  </si>
  <si>
    <t>Power Restored!</t>
  </si>
  <si>
    <t>Destroy 250 Enemies</t>
  </si>
  <si>
    <t>Destroy 500 Enemies</t>
  </si>
  <si>
    <t>Most fuel remaining after completing stage 6 on normal+</t>
  </si>
  <si>
    <t>Most fuel remaining after completing stage 1 on normal+</t>
  </si>
  <si>
    <t>Most fuel remaining after completing stage 2 on normal+</t>
  </si>
  <si>
    <t>Most fuel remaining after completing stage 3 on normal+</t>
  </si>
  <si>
    <t>Most fuel remaining after completing stage 4 on normal+</t>
  </si>
  <si>
    <t>Most fuel remaining after completing stage 5 on normal+</t>
  </si>
  <si>
    <t>Restore your sheilds</t>
  </si>
  <si>
    <t>Destroy 1000 Enemies</t>
  </si>
  <si>
    <t>Dodge 250 Projectiles</t>
  </si>
  <si>
    <t>Find a hidden fish and bikini woman in stage 2</t>
  </si>
  <si>
    <t>Find a hidden miniature house, grabber, Game Boy, Virtual Boy, and VB controller in stage 1</t>
  </si>
  <si>
    <t>Find the bikini woman and free the alien in stage 6</t>
  </si>
  <si>
    <t>Find the hidden man with a flag in stage 5</t>
  </si>
  <si>
    <t>Beat any stage with 100,000 or less fuel remainging</t>
  </si>
  <si>
    <t>Beat stage 1 with 500,000 or more fuel remainging</t>
  </si>
  <si>
    <t>Slippery Tactics</t>
  </si>
  <si>
    <t>Find four fox busts, two flowers, and two fox statues in stage 4</t>
  </si>
  <si>
    <t>Go turbo speed</t>
  </si>
  <si>
    <t>Dodge 500 Projectiles</t>
  </si>
  <si>
    <t>Consume less than 4,000,000 fuel in a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</si>
</sst>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0" fillId="0" borderId="0" xfId="0" applyFont="1" applyFill="1" applyAlignment="1">
      <alignment horizontal="left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95"/>
  <sheetViews>
    <sheetView tabSelected="1" topLeftCell="D19" zoomScale="85" zoomScaleNormal="85" workbookViewId="0">
      <selection activeCell="H58" sqref="H58"/>
    </sheetView>
  </sheetViews>
  <sheetFormatPr defaultRowHeight="15" x14ac:dyDescent="0.25"/>
  <cols>
    <col min="1" max="1" width="3" style="8" bestFit="1" customWidth="1"/>
    <col min="2" max="2" width="10.85546875" style="8" bestFit="1" customWidth="1"/>
    <col min="3" max="3" width="61.28515625" style="5" customWidth="1"/>
    <col min="4" max="4" width="11.42578125" customWidth="1"/>
    <col min="5" max="5" width="8.42578125" customWidth="1"/>
    <col min="6" max="7" width="11" style="8" customWidth="1"/>
    <col min="8" max="8" width="84.140625" style="5" bestFit="1" customWidth="1"/>
    <col min="9" max="9" width="84.140625" style="5" customWidth="1"/>
    <col min="10" max="10" width="8.5703125" bestFit="1" customWidth="1"/>
    <col min="11" max="11" width="9.85546875" customWidth="1"/>
  </cols>
  <sheetData>
    <row r="1" spans="1:10" x14ac:dyDescent="0.25">
      <c r="A1" s="8" t="s">
        <v>31</v>
      </c>
      <c r="B1" s="2" t="s">
        <v>16</v>
      </c>
      <c r="C1" s="7" t="s">
        <v>1</v>
      </c>
      <c r="D1" s="1" t="s">
        <v>30</v>
      </c>
      <c r="E1" s="1" t="s">
        <v>3</v>
      </c>
      <c r="F1" s="1" t="s">
        <v>8</v>
      </c>
      <c r="G1" s="1" t="s">
        <v>181</v>
      </c>
      <c r="H1" s="7" t="s">
        <v>2</v>
      </c>
      <c r="I1" s="7" t="s">
        <v>36</v>
      </c>
      <c r="J1" s="1" t="s">
        <v>7</v>
      </c>
    </row>
    <row r="2" spans="1:10" s="8" customFormat="1" x14ac:dyDescent="0.25">
      <c r="A2" s="8">
        <v>1</v>
      </c>
      <c r="B2" s="9" t="s">
        <v>28</v>
      </c>
      <c r="C2" s="5" t="s">
        <v>104</v>
      </c>
      <c r="D2" s="5" t="s">
        <v>17</v>
      </c>
      <c r="E2" s="8">
        <f>VLOOKUP(D2,Stats!$A$1:$B$10,2,FALSE)</f>
        <v>2</v>
      </c>
      <c r="F2" s="8" t="s">
        <v>10</v>
      </c>
      <c r="G2" s="8" t="s">
        <v>15</v>
      </c>
      <c r="H2" s="8" t="s">
        <v>37</v>
      </c>
      <c r="I2" s="8" t="str">
        <f>H2&amp;" ("&amp; IF(F2="Easy","on easy+ difficulty",IF(F2="Normal","on normal+ difficulty",IF(F2="Hard","on hard difficulty",""))) &amp;IF(G2="Game Over",", resets on new game",IF(G2="Session",", resets on new session",""))&amp;")"</f>
        <v>Complete stage 1 (on easy+ difficulty)</v>
      </c>
      <c r="J2" s="5"/>
    </row>
    <row r="3" spans="1:10" s="8" customFormat="1" x14ac:dyDescent="0.25">
      <c r="A3" s="8">
        <v>2</v>
      </c>
      <c r="B3" s="9" t="s">
        <v>28</v>
      </c>
      <c r="C3" s="5" t="s">
        <v>101</v>
      </c>
      <c r="D3" s="5" t="s">
        <v>17</v>
      </c>
      <c r="E3" s="8">
        <f>VLOOKUP(D3,Stats!$A$1:$B$10,2,FALSE)</f>
        <v>2</v>
      </c>
      <c r="F3" s="8" t="s">
        <v>10</v>
      </c>
      <c r="G3" s="8" t="s">
        <v>15</v>
      </c>
      <c r="H3" s="8" t="s">
        <v>38</v>
      </c>
      <c r="I3" s="8" t="str">
        <f t="shared" ref="I3:I61" si="0">H3&amp;" ("&amp; IF(F3="Easy","on easy+ difficulty",IF(F3="Normal","on normal+ difficulty",IF(F3="Hard","on hard difficulty",""))) &amp;IF(G3="Game Over",", resets on new game",IF(G3="Session",", resets on new session",""))&amp;")"</f>
        <v>Complete stage 2 (on easy+ difficulty)</v>
      </c>
      <c r="J3" s="5"/>
    </row>
    <row r="4" spans="1:10" s="8" customFormat="1" x14ac:dyDescent="0.25">
      <c r="A4" s="8">
        <v>3</v>
      </c>
      <c r="B4" s="9" t="s">
        <v>28</v>
      </c>
      <c r="C4" s="5" t="s">
        <v>103</v>
      </c>
      <c r="D4" s="5" t="s">
        <v>10</v>
      </c>
      <c r="E4" s="8">
        <f>VLOOKUP(D4,Stats!$A$1:$B$10,2,FALSE)</f>
        <v>3</v>
      </c>
      <c r="F4" s="8" t="s">
        <v>10</v>
      </c>
      <c r="G4" s="8" t="s">
        <v>15</v>
      </c>
      <c r="H4" s="8" t="s">
        <v>39</v>
      </c>
      <c r="I4" s="8" t="str">
        <f t="shared" si="0"/>
        <v>Complete stage 3 (on easy+ difficulty)</v>
      </c>
      <c r="J4" s="5"/>
    </row>
    <row r="5" spans="1:10" s="8" customFormat="1" x14ac:dyDescent="0.25">
      <c r="A5" s="8">
        <v>4</v>
      </c>
      <c r="B5" s="9" t="s">
        <v>28</v>
      </c>
      <c r="C5" s="5" t="s">
        <v>100</v>
      </c>
      <c r="D5" s="5" t="s">
        <v>10</v>
      </c>
      <c r="E5" s="8">
        <f>VLOOKUP(D5,Stats!$A$1:$B$10,2,FALSE)</f>
        <v>3</v>
      </c>
      <c r="F5" s="8" t="s">
        <v>10</v>
      </c>
      <c r="G5" s="8" t="s">
        <v>15</v>
      </c>
      <c r="H5" s="8" t="s">
        <v>40</v>
      </c>
      <c r="I5" s="8" t="str">
        <f t="shared" si="0"/>
        <v>Complete stage 4 (on easy+ difficulty)</v>
      </c>
      <c r="J5" s="5"/>
    </row>
    <row r="6" spans="1:10" s="8" customFormat="1" x14ac:dyDescent="0.25">
      <c r="A6" s="8">
        <v>5</v>
      </c>
      <c r="B6" s="9" t="s">
        <v>28</v>
      </c>
      <c r="C6" s="5" t="s">
        <v>102</v>
      </c>
      <c r="D6" s="5" t="s">
        <v>12</v>
      </c>
      <c r="E6" s="8">
        <f>VLOOKUP(D6,Stats!$A$1:$B$10,2,FALSE)</f>
        <v>5</v>
      </c>
      <c r="F6" s="8" t="s">
        <v>10</v>
      </c>
      <c r="G6" s="8" t="s">
        <v>15</v>
      </c>
      <c r="H6" s="8" t="s">
        <v>41</v>
      </c>
      <c r="I6" s="8" t="str">
        <f t="shared" si="0"/>
        <v>Complete stage 5 (on easy+ difficulty)</v>
      </c>
      <c r="J6" s="5"/>
    </row>
    <row r="7" spans="1:10" s="8" customFormat="1" x14ac:dyDescent="0.25">
      <c r="A7" s="8">
        <v>6</v>
      </c>
      <c r="B7" s="9" t="s">
        <v>28</v>
      </c>
      <c r="C7" s="5" t="s">
        <v>158</v>
      </c>
      <c r="D7" s="5" t="s">
        <v>13</v>
      </c>
      <c r="E7" s="8">
        <f>VLOOKUP(D7,Stats!$A$1:$B$10,2,FALSE)</f>
        <v>10</v>
      </c>
      <c r="F7" s="8" t="s">
        <v>10</v>
      </c>
      <c r="G7" s="8" t="s">
        <v>15</v>
      </c>
      <c r="H7" s="8" t="s">
        <v>42</v>
      </c>
      <c r="I7" s="8" t="str">
        <f t="shared" si="0"/>
        <v>Complete stage 6 (on easy+ difficulty)</v>
      </c>
      <c r="J7" s="5"/>
    </row>
    <row r="8" spans="1:10" s="8" customFormat="1" x14ac:dyDescent="0.25">
      <c r="A8" s="8">
        <v>7</v>
      </c>
      <c r="B8" s="9" t="s">
        <v>30</v>
      </c>
      <c r="C8" s="5" t="s">
        <v>105</v>
      </c>
      <c r="D8" s="5" t="s">
        <v>13</v>
      </c>
      <c r="E8" s="8">
        <f>VLOOKUP(D8,Stats!$A$1:$B$10,2,FALSE)</f>
        <v>10</v>
      </c>
      <c r="F8" s="8" t="s">
        <v>12</v>
      </c>
      <c r="G8" s="8" t="s">
        <v>15</v>
      </c>
      <c r="H8" s="8" t="s">
        <v>48</v>
      </c>
      <c r="I8" s="8" t="str">
        <f t="shared" si="0"/>
        <v>Complete stage 1 without dying (on hard difficulty)</v>
      </c>
      <c r="J8" s="5"/>
    </row>
    <row r="9" spans="1:10" s="8" customFormat="1" x14ac:dyDescent="0.25">
      <c r="A9" s="8">
        <v>8</v>
      </c>
      <c r="B9" s="9" t="s">
        <v>30</v>
      </c>
      <c r="C9" s="5" t="s">
        <v>106</v>
      </c>
      <c r="D9" s="5" t="s">
        <v>13</v>
      </c>
      <c r="E9" s="8">
        <f>VLOOKUP(D9,Stats!$A$1:$B$10,2,FALSE)</f>
        <v>10</v>
      </c>
      <c r="F9" s="8" t="s">
        <v>12</v>
      </c>
      <c r="G9" s="8" t="s">
        <v>15</v>
      </c>
      <c r="H9" s="8" t="s">
        <v>49</v>
      </c>
      <c r="I9" s="8" t="str">
        <f t="shared" si="0"/>
        <v>Complete stage 2 without dying (on hard difficulty)</v>
      </c>
      <c r="J9" s="5"/>
    </row>
    <row r="10" spans="1:10" s="8" customFormat="1" x14ac:dyDescent="0.25">
      <c r="A10" s="8">
        <v>9</v>
      </c>
      <c r="B10" s="9" t="s">
        <v>30</v>
      </c>
      <c r="C10" s="5" t="s">
        <v>107</v>
      </c>
      <c r="D10" s="5" t="s">
        <v>13</v>
      </c>
      <c r="E10" s="8">
        <f>VLOOKUP(D10,Stats!$A$1:$B$10,2,FALSE)</f>
        <v>10</v>
      </c>
      <c r="F10" s="8" t="s">
        <v>12</v>
      </c>
      <c r="G10" s="8" t="s">
        <v>15</v>
      </c>
      <c r="H10" s="8" t="s">
        <v>50</v>
      </c>
      <c r="I10" s="8" t="str">
        <f t="shared" si="0"/>
        <v>Complete stage 3 without dying (on hard difficulty)</v>
      </c>
      <c r="J10" s="5"/>
    </row>
    <row r="11" spans="1:10" s="8" customFormat="1" x14ac:dyDescent="0.25">
      <c r="A11" s="8">
        <v>10</v>
      </c>
      <c r="B11" s="9" t="s">
        <v>30</v>
      </c>
      <c r="C11" s="5" t="s">
        <v>108</v>
      </c>
      <c r="D11" s="5" t="s">
        <v>13</v>
      </c>
      <c r="E11" s="8">
        <f>VLOOKUP(D11,Stats!$A$1:$B$10,2,FALSE)</f>
        <v>10</v>
      </c>
      <c r="F11" s="8" t="s">
        <v>12</v>
      </c>
      <c r="G11" s="8" t="s">
        <v>15</v>
      </c>
      <c r="H11" s="8" t="s">
        <v>51</v>
      </c>
      <c r="I11" s="8" t="str">
        <f t="shared" si="0"/>
        <v>Complete stage 4 without dying (on hard difficulty)</v>
      </c>
      <c r="J11" s="5"/>
    </row>
    <row r="12" spans="1:10" s="8" customFormat="1" x14ac:dyDescent="0.25">
      <c r="A12" s="8">
        <v>11</v>
      </c>
      <c r="B12" s="9" t="s">
        <v>30</v>
      </c>
      <c r="C12" s="5" t="s">
        <v>109</v>
      </c>
      <c r="D12" s="5" t="s">
        <v>13</v>
      </c>
      <c r="E12" s="8">
        <f>VLOOKUP(D12,Stats!$A$1:$B$10,2,FALSE)</f>
        <v>10</v>
      </c>
      <c r="F12" s="8" t="s">
        <v>12</v>
      </c>
      <c r="G12" s="8" t="s">
        <v>15</v>
      </c>
      <c r="H12" s="8" t="s">
        <v>52</v>
      </c>
      <c r="I12" s="8" t="str">
        <f t="shared" si="0"/>
        <v>Complete stage 5 without dying (on hard difficulty)</v>
      </c>
      <c r="J12" s="5"/>
    </row>
    <row r="13" spans="1:10" s="8" customFormat="1" x14ac:dyDescent="0.25">
      <c r="A13" s="8">
        <v>12</v>
      </c>
      <c r="B13" s="9" t="s">
        <v>30</v>
      </c>
      <c r="C13" s="5" t="s">
        <v>159</v>
      </c>
      <c r="D13" s="5" t="s">
        <v>14</v>
      </c>
      <c r="E13" s="8">
        <f>VLOOKUP(D13,Stats!$A$1:$B$10,2,FALSE)</f>
        <v>25</v>
      </c>
      <c r="F13" s="8" t="s">
        <v>12</v>
      </c>
      <c r="G13" s="8" t="s">
        <v>15</v>
      </c>
      <c r="H13" s="8" t="s">
        <v>53</v>
      </c>
      <c r="I13" s="8" t="str">
        <f t="shared" si="0"/>
        <v>Complete stage 6 without dying (on hard difficulty)</v>
      </c>
      <c r="J13" s="5"/>
    </row>
    <row r="14" spans="1:10" s="8" customFormat="1" x14ac:dyDescent="0.25">
      <c r="A14" s="8">
        <v>13</v>
      </c>
      <c r="B14" s="9" t="s">
        <v>30</v>
      </c>
      <c r="C14" s="5" t="s">
        <v>110</v>
      </c>
      <c r="D14" s="5" t="s">
        <v>13</v>
      </c>
      <c r="E14" s="8">
        <f>VLOOKUP(D14,Stats!$A$1:$B$10,2,FALSE)</f>
        <v>10</v>
      </c>
      <c r="F14" s="8" t="s">
        <v>10</v>
      </c>
      <c r="G14" s="8" t="s">
        <v>15</v>
      </c>
      <c r="H14" s="8" t="s">
        <v>91</v>
      </c>
      <c r="I14" s="8" t="str">
        <f t="shared" si="0"/>
        <v>Complete the game without dying (on easy+ difficulty)</v>
      </c>
      <c r="J14" s="5"/>
    </row>
    <row r="15" spans="1:10" s="8" customFormat="1" x14ac:dyDescent="0.25">
      <c r="A15" s="8">
        <v>14</v>
      </c>
      <c r="B15" s="9" t="s">
        <v>30</v>
      </c>
      <c r="C15" s="5" t="s">
        <v>111</v>
      </c>
      <c r="D15" s="5" t="s">
        <v>14</v>
      </c>
      <c r="E15" s="8">
        <f>VLOOKUP(D15,Stats!$A$1:$B$10,2,FALSE)</f>
        <v>25</v>
      </c>
      <c r="F15" s="8" t="s">
        <v>35</v>
      </c>
      <c r="G15" s="8" t="s">
        <v>15</v>
      </c>
      <c r="H15" s="8" t="s">
        <v>91</v>
      </c>
      <c r="I15" s="8" t="str">
        <f t="shared" si="0"/>
        <v>Complete the game without dying (on normal+ difficulty)</v>
      </c>
      <c r="J15" s="5"/>
    </row>
    <row r="16" spans="1:10" s="8" customFormat="1" x14ac:dyDescent="0.25">
      <c r="A16" s="8">
        <v>15</v>
      </c>
      <c r="B16" s="9" t="s">
        <v>30</v>
      </c>
      <c r="C16" s="5" t="s">
        <v>112</v>
      </c>
      <c r="D16" s="5" t="s">
        <v>29</v>
      </c>
      <c r="E16" s="8">
        <f>VLOOKUP(D16,Stats!$A$1:$B$10,2,FALSE)</f>
        <v>50</v>
      </c>
      <c r="F16" s="8" t="s">
        <v>12</v>
      </c>
      <c r="G16" s="8" t="s">
        <v>15</v>
      </c>
      <c r="H16" s="8" t="s">
        <v>91</v>
      </c>
      <c r="I16" s="8" t="str">
        <f t="shared" si="0"/>
        <v>Complete the game without dying (on hard difficulty)</v>
      </c>
      <c r="J16" s="5"/>
    </row>
    <row r="17" spans="1:10" s="8" customFormat="1" x14ac:dyDescent="0.25">
      <c r="A17" s="8">
        <v>16</v>
      </c>
      <c r="B17" s="9" t="s">
        <v>74</v>
      </c>
      <c r="C17" s="5" t="s">
        <v>138</v>
      </c>
      <c r="D17" s="5" t="s">
        <v>17</v>
      </c>
      <c r="E17" s="8">
        <f>VLOOKUP(D17,Stats!$A$1:$B$10,2,FALSE)</f>
        <v>2</v>
      </c>
      <c r="F17" s="8" t="s">
        <v>35</v>
      </c>
      <c r="G17" s="8" t="s">
        <v>188</v>
      </c>
      <c r="H17" s="8" t="s">
        <v>72</v>
      </c>
      <c r="I17" s="8" t="str">
        <f t="shared" si="0"/>
        <v>Destroy 100 Enemies (on normal+ difficulty, resets on new session)</v>
      </c>
      <c r="J17" s="5"/>
    </row>
    <row r="18" spans="1:10" s="8" customFormat="1" x14ac:dyDescent="0.25">
      <c r="A18" s="8">
        <v>17</v>
      </c>
      <c r="B18" s="9" t="s">
        <v>74</v>
      </c>
      <c r="C18" s="5" t="s">
        <v>141</v>
      </c>
      <c r="D18" s="5" t="s">
        <v>10</v>
      </c>
      <c r="E18" s="8">
        <f>VLOOKUP(D18,Stats!$A$1:$B$10,2,FALSE)</f>
        <v>3</v>
      </c>
      <c r="F18" s="8" t="s">
        <v>35</v>
      </c>
      <c r="G18" s="8" t="s">
        <v>188</v>
      </c>
      <c r="H18" s="8" t="s">
        <v>190</v>
      </c>
      <c r="I18" s="8" t="str">
        <f t="shared" si="0"/>
        <v>Destroy 250 Enemies (on normal+ difficulty, resets on new session)</v>
      </c>
      <c r="J18" s="5"/>
    </row>
    <row r="19" spans="1:10" s="8" customFormat="1" x14ac:dyDescent="0.25">
      <c r="A19" s="8">
        <v>18</v>
      </c>
      <c r="B19" s="9" t="s">
        <v>74</v>
      </c>
      <c r="C19" s="5" t="s">
        <v>140</v>
      </c>
      <c r="D19" s="5" t="s">
        <v>12</v>
      </c>
      <c r="E19" s="8">
        <f>VLOOKUP(D19,Stats!$A$1:$B$10,2,FALSE)</f>
        <v>5</v>
      </c>
      <c r="F19" s="8" t="s">
        <v>35</v>
      </c>
      <c r="G19" s="8" t="s">
        <v>188</v>
      </c>
      <c r="H19" s="8" t="s">
        <v>191</v>
      </c>
      <c r="I19" s="8" t="str">
        <f t="shared" si="0"/>
        <v>Destroy 500 Enemies (on normal+ difficulty, resets on new session)</v>
      </c>
      <c r="J19" s="5"/>
    </row>
    <row r="20" spans="1:10" s="8" customFormat="1" x14ac:dyDescent="0.25">
      <c r="A20" s="8">
        <v>19</v>
      </c>
      <c r="B20" s="9" t="s">
        <v>74</v>
      </c>
      <c r="C20" s="5" t="s">
        <v>139</v>
      </c>
      <c r="D20" s="5" t="s">
        <v>13</v>
      </c>
      <c r="E20" s="8">
        <f>VLOOKUP(D20,Stats!$A$1:$B$10,2,FALSE)</f>
        <v>10</v>
      </c>
      <c r="F20" s="8" t="s">
        <v>35</v>
      </c>
      <c r="G20" s="8" t="s">
        <v>188</v>
      </c>
      <c r="H20" s="8" t="s">
        <v>199</v>
      </c>
      <c r="I20" s="8" t="str">
        <f t="shared" si="0"/>
        <v>Destroy 1000 Enemies (on normal+ difficulty, resets on new session)</v>
      </c>
      <c r="J20" s="5"/>
    </row>
    <row r="21" spans="1:10" s="8" customFormat="1" x14ac:dyDescent="0.25">
      <c r="A21" s="8">
        <v>20</v>
      </c>
      <c r="B21" s="9" t="s">
        <v>74</v>
      </c>
      <c r="C21" s="5" t="s">
        <v>120</v>
      </c>
      <c r="D21" s="5" t="s">
        <v>12</v>
      </c>
      <c r="E21" s="8">
        <f>VLOOKUP(D21,Stats!$A$1:$B$10,2,FALSE)</f>
        <v>5</v>
      </c>
      <c r="F21" s="8" t="s">
        <v>35</v>
      </c>
      <c r="G21" s="8" t="s">
        <v>15</v>
      </c>
      <c r="H21" s="8" t="s">
        <v>62</v>
      </c>
      <c r="I21" s="8" t="str">
        <f t="shared" si="0"/>
        <v>Beat the multi-faced mini boss in stage 1 (on normal+ difficulty)</v>
      </c>
      <c r="J21" s="5" t="s">
        <v>78</v>
      </c>
    </row>
    <row r="22" spans="1:10" s="8" customFormat="1" x14ac:dyDescent="0.25">
      <c r="A22" s="8">
        <v>21</v>
      </c>
      <c r="B22" s="9" t="s">
        <v>74</v>
      </c>
      <c r="C22" s="5" t="s">
        <v>121</v>
      </c>
      <c r="D22" s="5" t="s">
        <v>12</v>
      </c>
      <c r="E22" s="8">
        <f>VLOOKUP(D22,Stats!$A$1:$B$10,2,FALSE)</f>
        <v>5</v>
      </c>
      <c r="F22" s="8" t="s">
        <v>35</v>
      </c>
      <c r="G22" s="8" t="s">
        <v>15</v>
      </c>
      <c r="H22" s="8" t="s">
        <v>63</v>
      </c>
      <c r="I22" s="8" t="str">
        <f t="shared" si="0"/>
        <v>Beat the dragon mini boss in stage 2 (on normal+ difficulty)</v>
      </c>
      <c r="J22" s="5" t="s">
        <v>76</v>
      </c>
    </row>
    <row r="23" spans="1:10" s="8" customFormat="1" x14ac:dyDescent="0.25">
      <c r="A23" s="8">
        <v>22</v>
      </c>
      <c r="B23" s="9" t="s">
        <v>74</v>
      </c>
      <c r="C23" s="5" t="s">
        <v>118</v>
      </c>
      <c r="D23" s="5" t="s">
        <v>12</v>
      </c>
      <c r="E23" s="8">
        <f>VLOOKUP(D23,Stats!$A$1:$B$10,2,FALSE)</f>
        <v>5</v>
      </c>
      <c r="F23" s="8" t="s">
        <v>35</v>
      </c>
      <c r="G23" s="8" t="s">
        <v>15</v>
      </c>
      <c r="H23" s="8" t="s">
        <v>92</v>
      </c>
      <c r="I23" s="8" t="str">
        <f t="shared" si="0"/>
        <v>Beat the guardian mini boss in stage 4 (on normal+ difficulty)</v>
      </c>
      <c r="J23" s="5" t="s">
        <v>93</v>
      </c>
    </row>
    <row r="24" spans="1:10" s="8" customFormat="1" x14ac:dyDescent="0.25">
      <c r="A24" s="8">
        <v>23</v>
      </c>
      <c r="B24" s="9" t="s">
        <v>74</v>
      </c>
      <c r="C24" s="5" t="s">
        <v>123</v>
      </c>
      <c r="D24" s="5" t="s">
        <v>13</v>
      </c>
      <c r="E24" s="8">
        <f>VLOOKUP(D24,Stats!$A$1:$B$10,2,FALSE)</f>
        <v>10</v>
      </c>
      <c r="F24" s="8" t="s">
        <v>35</v>
      </c>
      <c r="G24" s="8" t="s">
        <v>15</v>
      </c>
      <c r="H24" s="8" t="s">
        <v>65</v>
      </c>
      <c r="I24" s="8" t="str">
        <f t="shared" si="0"/>
        <v>Beat stage 1 boss (on normal+ difficulty)</v>
      </c>
      <c r="J24" s="5" t="s">
        <v>71</v>
      </c>
    </row>
    <row r="25" spans="1:10" s="8" customFormat="1" x14ac:dyDescent="0.25">
      <c r="A25" s="8">
        <v>24</v>
      </c>
      <c r="B25" s="9" t="s">
        <v>74</v>
      </c>
      <c r="C25" s="5" t="s">
        <v>124</v>
      </c>
      <c r="D25" s="5" t="s">
        <v>13</v>
      </c>
      <c r="E25" s="8">
        <f>VLOOKUP(D25,Stats!$A$1:$B$10,2,FALSE)</f>
        <v>10</v>
      </c>
      <c r="F25" s="8" t="s">
        <v>35</v>
      </c>
      <c r="G25" s="8" t="s">
        <v>15</v>
      </c>
      <c r="H25" s="8" t="s">
        <v>66</v>
      </c>
      <c r="I25" s="8" t="str">
        <f t="shared" si="0"/>
        <v>Beat stage 2 boss (on normal+ difficulty)</v>
      </c>
      <c r="J25" s="5" t="s">
        <v>81</v>
      </c>
    </row>
    <row r="26" spans="1:10" s="8" customFormat="1" x14ac:dyDescent="0.25">
      <c r="A26" s="8">
        <v>25</v>
      </c>
      <c r="B26" s="9" t="s">
        <v>74</v>
      </c>
      <c r="C26" s="5" t="s">
        <v>125</v>
      </c>
      <c r="D26" s="5" t="s">
        <v>13</v>
      </c>
      <c r="E26" s="8">
        <f>VLOOKUP(D26,Stats!$A$1:$B$10,2,FALSE)</f>
        <v>10</v>
      </c>
      <c r="F26" s="8" t="s">
        <v>35</v>
      </c>
      <c r="G26" s="8" t="s">
        <v>15</v>
      </c>
      <c r="H26" s="8" t="s">
        <v>67</v>
      </c>
      <c r="I26" s="8" t="str">
        <f t="shared" si="0"/>
        <v>Beat stage 3 boss (on normal+ difficulty)</v>
      </c>
      <c r="J26" s="5" t="s">
        <v>80</v>
      </c>
    </row>
    <row r="27" spans="1:10" s="8" customFormat="1" x14ac:dyDescent="0.25">
      <c r="A27" s="8">
        <v>26</v>
      </c>
      <c r="B27" s="9" t="s">
        <v>74</v>
      </c>
      <c r="C27" s="5" t="s">
        <v>126</v>
      </c>
      <c r="D27" s="5" t="s">
        <v>13</v>
      </c>
      <c r="E27" s="8">
        <f>VLOOKUP(D27,Stats!$A$1:$B$10,2,FALSE)</f>
        <v>10</v>
      </c>
      <c r="F27" s="8" t="s">
        <v>35</v>
      </c>
      <c r="G27" s="8" t="s">
        <v>15</v>
      </c>
      <c r="H27" s="8" t="s">
        <v>68</v>
      </c>
      <c r="I27" s="8" t="str">
        <f t="shared" si="0"/>
        <v>Beat stage 4 boss (on normal+ difficulty)</v>
      </c>
      <c r="J27" s="5" t="s">
        <v>79</v>
      </c>
    </row>
    <row r="28" spans="1:10" s="8" customFormat="1" x14ac:dyDescent="0.25">
      <c r="A28" s="8">
        <v>27</v>
      </c>
      <c r="B28" s="9" t="s">
        <v>74</v>
      </c>
      <c r="C28" s="5" t="s">
        <v>127</v>
      </c>
      <c r="D28" s="5" t="s">
        <v>13</v>
      </c>
      <c r="E28" s="8">
        <f>VLOOKUP(D28,Stats!$A$1:$B$10,2,FALSE)</f>
        <v>10</v>
      </c>
      <c r="F28" s="8" t="s">
        <v>35</v>
      </c>
      <c r="G28" s="8" t="s">
        <v>15</v>
      </c>
      <c r="H28" s="8" t="s">
        <v>69</v>
      </c>
      <c r="I28" s="8" t="str">
        <f t="shared" si="0"/>
        <v>Beat stage 5 boss (on normal+ difficulty)</v>
      </c>
      <c r="J28" s="5" t="s">
        <v>82</v>
      </c>
    </row>
    <row r="29" spans="1:10" s="8" customFormat="1" x14ac:dyDescent="0.25">
      <c r="A29" s="8">
        <v>28</v>
      </c>
      <c r="B29" s="9" t="s">
        <v>74</v>
      </c>
      <c r="C29" s="5" t="s">
        <v>128</v>
      </c>
      <c r="D29" s="5" t="s">
        <v>13</v>
      </c>
      <c r="E29" s="8">
        <f>VLOOKUP(D29,Stats!$A$1:$B$10,2,FALSE)</f>
        <v>10</v>
      </c>
      <c r="F29" s="8" t="s">
        <v>35</v>
      </c>
      <c r="G29" s="8" t="s">
        <v>15</v>
      </c>
      <c r="H29" s="8" t="s">
        <v>70</v>
      </c>
      <c r="I29" s="8" t="str">
        <f t="shared" si="0"/>
        <v>Beat stage 6 boss (on normal+ difficulty)</v>
      </c>
      <c r="J29" s="5" t="s">
        <v>83</v>
      </c>
    </row>
    <row r="30" spans="1:10" s="8" customFormat="1" x14ac:dyDescent="0.25">
      <c r="A30" s="8">
        <v>29</v>
      </c>
      <c r="B30" s="9" t="s">
        <v>75</v>
      </c>
      <c r="C30" s="5" t="s">
        <v>113</v>
      </c>
      <c r="D30" s="5" t="s">
        <v>12</v>
      </c>
      <c r="E30" s="8">
        <f>VLOOKUP(D30,Stats!$A$1:$B$10,2,FALSE)</f>
        <v>5</v>
      </c>
      <c r="F30" s="8" t="s">
        <v>35</v>
      </c>
      <c r="G30" s="8" t="s">
        <v>187</v>
      </c>
      <c r="H30" s="8" t="s">
        <v>43</v>
      </c>
      <c r="I30" s="8" t="str">
        <f t="shared" si="0"/>
        <v>Score 100k or higher (on normal+ difficulty, resets on new game)</v>
      </c>
      <c r="J30" s="5"/>
    </row>
    <row r="31" spans="1:10" s="8" customFormat="1" x14ac:dyDescent="0.25">
      <c r="A31" s="8">
        <v>30</v>
      </c>
      <c r="B31" s="9" t="s">
        <v>75</v>
      </c>
      <c r="C31" s="5" t="s">
        <v>116</v>
      </c>
      <c r="D31" s="5" t="s">
        <v>12</v>
      </c>
      <c r="E31" s="8">
        <f>VLOOKUP(D31,Stats!$A$1:$B$10,2,FALSE)</f>
        <v>5</v>
      </c>
      <c r="F31" s="8" t="s">
        <v>35</v>
      </c>
      <c r="G31" s="8" t="s">
        <v>187</v>
      </c>
      <c r="H31" s="8" t="s">
        <v>44</v>
      </c>
      <c r="I31" s="8" t="str">
        <f t="shared" si="0"/>
        <v>Score 200k or higher (on normal+ difficulty, resets on new game)</v>
      </c>
      <c r="J31" s="5"/>
    </row>
    <row r="32" spans="1:10" s="8" customFormat="1" x14ac:dyDescent="0.25">
      <c r="A32" s="8">
        <v>31</v>
      </c>
      <c r="B32" s="9" t="s">
        <v>75</v>
      </c>
      <c r="C32" s="5" t="s">
        <v>117</v>
      </c>
      <c r="D32" s="5" t="s">
        <v>13</v>
      </c>
      <c r="E32" s="8">
        <f>VLOOKUP(D32,Stats!$A$1:$B$10,2,FALSE)</f>
        <v>10</v>
      </c>
      <c r="F32" s="8" t="s">
        <v>35</v>
      </c>
      <c r="G32" s="8" t="s">
        <v>187</v>
      </c>
      <c r="H32" s="8" t="s">
        <v>45</v>
      </c>
      <c r="I32" s="8" t="str">
        <f t="shared" si="0"/>
        <v>Score 300k or higher (on normal+ difficulty, resets on new game)</v>
      </c>
      <c r="J32" s="5"/>
    </row>
    <row r="33" spans="1:10" s="8" customFormat="1" x14ac:dyDescent="0.25">
      <c r="A33" s="8">
        <v>32</v>
      </c>
      <c r="B33" s="9" t="s">
        <v>75</v>
      </c>
      <c r="C33" s="5" t="s">
        <v>114</v>
      </c>
      <c r="D33" s="5" t="s">
        <v>13</v>
      </c>
      <c r="E33" s="8">
        <f>VLOOKUP(D33,Stats!$A$1:$B$10,2,FALSE)</f>
        <v>10</v>
      </c>
      <c r="F33" s="8" t="s">
        <v>35</v>
      </c>
      <c r="G33" s="8" t="s">
        <v>187</v>
      </c>
      <c r="H33" s="8" t="s">
        <v>46</v>
      </c>
      <c r="I33" s="8" t="str">
        <f t="shared" si="0"/>
        <v>Score 400k or higher (on normal+ difficulty, resets on new game)</v>
      </c>
      <c r="J33" s="5"/>
    </row>
    <row r="34" spans="1:10" s="8" customFormat="1" x14ac:dyDescent="0.25">
      <c r="A34" s="8">
        <v>33</v>
      </c>
      <c r="B34" s="9" t="s">
        <v>75</v>
      </c>
      <c r="C34" s="5" t="s">
        <v>115</v>
      </c>
      <c r="D34" s="5" t="s">
        <v>14</v>
      </c>
      <c r="E34" s="8">
        <f>VLOOKUP(D34,Stats!$A$1:$B$10,2,FALSE)</f>
        <v>25</v>
      </c>
      <c r="F34" s="8" t="s">
        <v>35</v>
      </c>
      <c r="G34" s="8" t="s">
        <v>187</v>
      </c>
      <c r="H34" s="8" t="s">
        <v>47</v>
      </c>
      <c r="I34" s="8" t="str">
        <f t="shared" si="0"/>
        <v>Score 500k or higher (on normal+ difficulty, resets on new game)</v>
      </c>
      <c r="J34" s="5"/>
    </row>
    <row r="35" spans="1:10" s="8" customFormat="1" x14ac:dyDescent="0.25">
      <c r="A35" s="8">
        <v>34</v>
      </c>
      <c r="B35" s="9" t="s">
        <v>60</v>
      </c>
      <c r="C35" s="5" t="s">
        <v>142</v>
      </c>
      <c r="D35" s="5" t="s">
        <v>12</v>
      </c>
      <c r="E35" s="8">
        <f>VLOOKUP(D35,Stats!$A$1:$B$10,2,FALSE)</f>
        <v>5</v>
      </c>
      <c r="F35" s="8" t="s">
        <v>35</v>
      </c>
      <c r="G35" s="8" t="s">
        <v>187</v>
      </c>
      <c r="H35" s="8" t="s">
        <v>58</v>
      </c>
      <c r="I35" s="8" t="str">
        <f t="shared" si="0"/>
        <v>Find a Bowwow in stage 1 (on normal+ difficulty, resets on new game)</v>
      </c>
      <c r="J35" s="5" t="s">
        <v>77</v>
      </c>
    </row>
    <row r="36" spans="1:10" s="8" customFormat="1" x14ac:dyDescent="0.25">
      <c r="A36" s="8">
        <v>35</v>
      </c>
      <c r="B36" s="9" t="s">
        <v>60</v>
      </c>
      <c r="C36" s="5" t="s">
        <v>160</v>
      </c>
      <c r="D36" s="5" t="s">
        <v>12</v>
      </c>
      <c r="E36" s="8">
        <f>VLOOKUP(D36,Stats!$A$1:$B$10,2,FALSE)</f>
        <v>5</v>
      </c>
      <c r="F36" s="8" t="s">
        <v>35</v>
      </c>
      <c r="G36" s="8" t="s">
        <v>187</v>
      </c>
      <c r="H36" s="8" t="s">
        <v>57</v>
      </c>
      <c r="I36" s="8" t="str">
        <f t="shared" si="0"/>
        <v>Find a Bowwow and a Mirow in stage 2 (on normal+ difficulty, resets on new game)</v>
      </c>
      <c r="J36" s="5" t="s">
        <v>76</v>
      </c>
    </row>
    <row r="37" spans="1:10" s="8" customFormat="1" x14ac:dyDescent="0.25">
      <c r="A37" s="8">
        <v>36</v>
      </c>
      <c r="B37" s="9" t="s">
        <v>60</v>
      </c>
      <c r="C37" s="5" t="s">
        <v>137</v>
      </c>
      <c r="D37" s="5" t="s">
        <v>13</v>
      </c>
      <c r="E37" s="8">
        <f>VLOOKUP(D37,Stats!$A$1:$B$10,2,FALSE)</f>
        <v>10</v>
      </c>
      <c r="F37" s="8" t="s">
        <v>35</v>
      </c>
      <c r="G37" s="8" t="s">
        <v>187</v>
      </c>
      <c r="H37" s="8" t="s">
        <v>54</v>
      </c>
      <c r="I37" s="8" t="str">
        <f t="shared" si="0"/>
        <v>Find two Bowwows and a Mirow in stage 3 (on normal+ difficulty, resets on new game)</v>
      </c>
      <c r="J37" s="5" t="s">
        <v>94</v>
      </c>
    </row>
    <row r="38" spans="1:10" s="8" customFormat="1" x14ac:dyDescent="0.25">
      <c r="A38" s="8">
        <v>37</v>
      </c>
      <c r="B38" s="9" t="s">
        <v>60</v>
      </c>
      <c r="C38" s="5" t="s">
        <v>143</v>
      </c>
      <c r="D38" s="5" t="s">
        <v>13</v>
      </c>
      <c r="E38" s="8">
        <f>VLOOKUP(D38,Stats!$A$1:$B$10,2,FALSE)</f>
        <v>10</v>
      </c>
      <c r="F38" s="8" t="s">
        <v>35</v>
      </c>
      <c r="G38" s="8" t="s">
        <v>187</v>
      </c>
      <c r="H38" s="8" t="s">
        <v>56</v>
      </c>
      <c r="I38" s="8" t="str">
        <f t="shared" si="0"/>
        <v>Find a Bowwow and two Mirows in stage 4 (on normal+ difficulty, resets on new game)</v>
      </c>
      <c r="J38" s="5" t="s">
        <v>95</v>
      </c>
    </row>
    <row r="39" spans="1:10" s="8" customFormat="1" x14ac:dyDescent="0.25">
      <c r="A39" s="8">
        <v>38</v>
      </c>
      <c r="B39" s="9" t="s">
        <v>60</v>
      </c>
      <c r="C39" s="5" t="s">
        <v>151</v>
      </c>
      <c r="D39" s="5" t="s">
        <v>13</v>
      </c>
      <c r="E39" s="8">
        <f>VLOOKUP(D39,Stats!$A$1:$B$10,2,FALSE)</f>
        <v>10</v>
      </c>
      <c r="F39" s="8" t="s">
        <v>35</v>
      </c>
      <c r="G39" s="8" t="s">
        <v>187</v>
      </c>
      <c r="H39" s="8" t="s">
        <v>55</v>
      </c>
      <c r="I39" s="8" t="str">
        <f t="shared" si="0"/>
        <v>Find three Bowwows and two Mirows in stage 5 (on normal+ difficulty, resets on new game)</v>
      </c>
      <c r="J39" s="5"/>
    </row>
    <row r="40" spans="1:10" s="8" customFormat="1" x14ac:dyDescent="0.25">
      <c r="A40" s="8">
        <v>39</v>
      </c>
      <c r="B40" s="9" t="s">
        <v>60</v>
      </c>
      <c r="C40" s="5" t="s">
        <v>136</v>
      </c>
      <c r="D40" s="5" t="s">
        <v>13</v>
      </c>
      <c r="E40" s="8">
        <f>VLOOKUP(D40,Stats!$A$1:$B$10,2,FALSE)</f>
        <v>10</v>
      </c>
      <c r="F40" s="8" t="s">
        <v>35</v>
      </c>
      <c r="G40" s="8" t="s">
        <v>187</v>
      </c>
      <c r="H40" s="8" t="s">
        <v>59</v>
      </c>
      <c r="I40" s="8" t="str">
        <f t="shared" si="0"/>
        <v>Find three Bowwows and three Mirows in stage 6 (on normal+ difficulty, resets on new game)</v>
      </c>
      <c r="J40" s="5"/>
    </row>
    <row r="41" spans="1:10" s="8" customFormat="1" x14ac:dyDescent="0.25">
      <c r="A41" s="8">
        <v>40</v>
      </c>
      <c r="B41" s="9" t="s">
        <v>60</v>
      </c>
      <c r="C41" s="5" t="s">
        <v>134</v>
      </c>
      <c r="D41" s="5" t="s">
        <v>12</v>
      </c>
      <c r="E41" s="8">
        <f>VLOOKUP(D41,Stats!$A$1:$B$10,2,FALSE)</f>
        <v>5</v>
      </c>
      <c r="F41" s="8" t="s">
        <v>35</v>
      </c>
      <c r="G41" s="8" t="s">
        <v>187</v>
      </c>
      <c r="H41" s="8" t="s">
        <v>202</v>
      </c>
      <c r="I41" s="8" t="str">
        <f t="shared" si="0"/>
        <v>Find a hidden miniature house, grabber, Game Boy, Virtual Boy, and VB controller in stage 1 (on normal+ difficulty, resets on new game)</v>
      </c>
      <c r="J41" s="5" t="s">
        <v>78</v>
      </c>
    </row>
    <row r="42" spans="1:10" s="8" customFormat="1" x14ac:dyDescent="0.25">
      <c r="A42" s="8">
        <v>41</v>
      </c>
      <c r="B42" s="9" t="s">
        <v>60</v>
      </c>
      <c r="C42" s="5" t="s">
        <v>133</v>
      </c>
      <c r="D42" s="5" t="s">
        <v>12</v>
      </c>
      <c r="E42" s="8">
        <f>VLOOKUP(D42,Stats!$A$1:$B$10,2,FALSE)</f>
        <v>5</v>
      </c>
      <c r="F42" s="8" t="s">
        <v>35</v>
      </c>
      <c r="G42" s="8" t="s">
        <v>187</v>
      </c>
      <c r="H42" s="8" t="s">
        <v>201</v>
      </c>
      <c r="I42" s="8" t="str">
        <f t="shared" si="0"/>
        <v>Find a hidden fish and bikini woman in stage 2 (on normal+ difficulty, resets on new game)</v>
      </c>
      <c r="J42" s="5" t="s">
        <v>76</v>
      </c>
    </row>
    <row r="43" spans="1:10" s="8" customFormat="1" x14ac:dyDescent="0.25">
      <c r="A43" s="8">
        <v>42</v>
      </c>
      <c r="B43" s="9" t="s">
        <v>60</v>
      </c>
      <c r="C43" s="5" t="s">
        <v>132</v>
      </c>
      <c r="D43" s="5" t="s">
        <v>12</v>
      </c>
      <c r="E43" s="8">
        <f>VLOOKUP(D43,Stats!$A$1:$B$10,2,FALSE)</f>
        <v>5</v>
      </c>
      <c r="F43" s="8" t="s">
        <v>35</v>
      </c>
      <c r="G43" s="8" t="s">
        <v>187</v>
      </c>
      <c r="H43" s="8" t="s">
        <v>61</v>
      </c>
      <c r="I43" s="8" t="str">
        <f t="shared" si="0"/>
        <v>Find a hidden hermit crab in stage 3 (on normal+ difficulty, resets on new game)</v>
      </c>
      <c r="J43" s="5" t="s">
        <v>94</v>
      </c>
    </row>
    <row r="44" spans="1:10" s="8" customFormat="1" x14ac:dyDescent="0.25">
      <c r="A44" s="8">
        <v>43</v>
      </c>
      <c r="B44" s="9" t="s">
        <v>60</v>
      </c>
      <c r="C44" s="5" t="s">
        <v>131</v>
      </c>
      <c r="D44" s="5" t="s">
        <v>13</v>
      </c>
      <c r="E44" s="8">
        <f>VLOOKUP(D44,Stats!$A$1:$B$10,2,FALSE)</f>
        <v>10</v>
      </c>
      <c r="F44" s="8" t="s">
        <v>35</v>
      </c>
      <c r="G44" s="8" t="s">
        <v>187</v>
      </c>
      <c r="H44" s="8" t="s">
        <v>208</v>
      </c>
      <c r="I44" s="8" t="str">
        <f t="shared" si="0"/>
        <v>Find four fox busts, two flowers, and two fox statues in stage 4 (on normal+ difficulty, resets on new game)</v>
      </c>
      <c r="J44" s="5" t="s">
        <v>93</v>
      </c>
    </row>
    <row r="45" spans="1:10" s="8" customFormat="1" x14ac:dyDescent="0.25">
      <c r="A45" s="8">
        <v>44</v>
      </c>
      <c r="B45" s="9" t="s">
        <v>60</v>
      </c>
      <c r="C45" s="5" t="s">
        <v>135</v>
      </c>
      <c r="D45" s="5" t="s">
        <v>12</v>
      </c>
      <c r="E45" s="8">
        <f>VLOOKUP(D45,Stats!$A$1:$B$10,2,FALSE)</f>
        <v>5</v>
      </c>
      <c r="F45" s="8" t="s">
        <v>35</v>
      </c>
      <c r="G45" s="8" t="s">
        <v>187</v>
      </c>
      <c r="H45" s="8" t="s">
        <v>204</v>
      </c>
      <c r="I45" s="8" t="str">
        <f t="shared" si="0"/>
        <v>Find the hidden man with a flag in stage 5 (on normal+ difficulty, resets on new game)</v>
      </c>
      <c r="J45" s="5"/>
    </row>
    <row r="46" spans="1:10" s="8" customFormat="1" x14ac:dyDescent="0.25">
      <c r="A46" s="8">
        <v>45</v>
      </c>
      <c r="B46" s="9" t="s">
        <v>60</v>
      </c>
      <c r="C46" s="5" t="s">
        <v>130</v>
      </c>
      <c r="D46" s="5" t="s">
        <v>13</v>
      </c>
      <c r="E46" s="8">
        <f>VLOOKUP(D46,Stats!$A$1:$B$10,2,FALSE)</f>
        <v>10</v>
      </c>
      <c r="F46" s="8" t="s">
        <v>35</v>
      </c>
      <c r="G46" s="8" t="s">
        <v>187</v>
      </c>
      <c r="H46" s="8" t="s">
        <v>203</v>
      </c>
      <c r="I46" s="8" t="str">
        <f t="shared" si="0"/>
        <v>Find the bikini woman and free the alien in stage 6 (on normal+ difficulty, resets on new game)</v>
      </c>
      <c r="J46" s="5"/>
    </row>
    <row r="47" spans="1:10" s="8" customFormat="1" x14ac:dyDescent="0.25">
      <c r="A47" s="8">
        <v>46</v>
      </c>
      <c r="B47" s="9" t="s">
        <v>33</v>
      </c>
      <c r="C47" s="5" t="s">
        <v>161</v>
      </c>
      <c r="D47" s="5" t="s">
        <v>9</v>
      </c>
      <c r="E47" s="8">
        <f>VLOOKUP(D47,Stats!$A$1:$B$10,2,FALSE)</f>
        <v>1</v>
      </c>
      <c r="F47" s="8" t="s">
        <v>10</v>
      </c>
      <c r="G47" s="8" t="s">
        <v>15</v>
      </c>
      <c r="H47" s="5" t="s">
        <v>86</v>
      </c>
      <c r="I47" s="8" t="str">
        <f t="shared" si="0"/>
        <v>Get a booster upgrade (on easy+ difficulty)</v>
      </c>
      <c r="J47" s="5"/>
    </row>
    <row r="48" spans="1:10" s="8" customFormat="1" x14ac:dyDescent="0.25">
      <c r="A48" s="8">
        <v>47</v>
      </c>
      <c r="B48" s="9" t="s">
        <v>33</v>
      </c>
      <c r="C48" s="5" t="s">
        <v>162</v>
      </c>
      <c r="D48" s="5" t="s">
        <v>13</v>
      </c>
      <c r="E48" s="8">
        <f>VLOOKUP(D48,Stats!$A$1:$B$10,2,FALSE)</f>
        <v>10</v>
      </c>
      <c r="F48" s="8" t="s">
        <v>10</v>
      </c>
      <c r="G48" s="8" t="s">
        <v>15</v>
      </c>
      <c r="H48" s="5" t="s">
        <v>89</v>
      </c>
      <c r="I48" s="8" t="str">
        <f t="shared" si="0"/>
        <v>Have four booster upgrades at once (on easy+ difficulty)</v>
      </c>
      <c r="J48" s="5"/>
    </row>
    <row r="49" spans="1:10" s="8" customFormat="1" x14ac:dyDescent="0.25">
      <c r="A49" s="8">
        <v>48</v>
      </c>
      <c r="B49" s="9" t="s">
        <v>33</v>
      </c>
      <c r="C49" s="5" t="s">
        <v>129</v>
      </c>
      <c r="D49" s="5" t="s">
        <v>17</v>
      </c>
      <c r="E49" s="8">
        <f>VLOOKUP(D49,Stats!$A$1:$B$10,2,FALSE)</f>
        <v>2</v>
      </c>
      <c r="F49" s="8" t="s">
        <v>10</v>
      </c>
      <c r="G49" s="8" t="s">
        <v>15</v>
      </c>
      <c r="H49" s="5" t="s">
        <v>209</v>
      </c>
      <c r="I49" s="8" t="str">
        <f t="shared" si="0"/>
        <v>Go turbo speed (on easy+ difficulty)</v>
      </c>
      <c r="J49" s="5"/>
    </row>
    <row r="50" spans="1:10" s="8" customFormat="1" x14ac:dyDescent="0.25">
      <c r="A50" s="8">
        <v>49</v>
      </c>
      <c r="B50" s="9" t="s">
        <v>33</v>
      </c>
      <c r="C50" s="5" t="s">
        <v>164</v>
      </c>
      <c r="D50" s="5" t="s">
        <v>12</v>
      </c>
      <c r="E50" s="8">
        <f>VLOOKUP(D50,Stats!$A$1:$B$10,2,FALSE)</f>
        <v>5</v>
      </c>
      <c r="F50" s="8" t="s">
        <v>10</v>
      </c>
      <c r="G50" s="8" t="s">
        <v>15</v>
      </c>
      <c r="H50" s="5" t="s">
        <v>99</v>
      </c>
      <c r="I50" s="8" t="str">
        <f t="shared" si="0"/>
        <v>Get a missile upgrade (on easy+ difficulty)</v>
      </c>
      <c r="J50" s="5"/>
    </row>
    <row r="51" spans="1:10" s="8" customFormat="1" x14ac:dyDescent="0.25">
      <c r="A51" s="8">
        <v>50</v>
      </c>
      <c r="B51" s="9" t="s">
        <v>33</v>
      </c>
      <c r="C51" s="5" t="s">
        <v>163</v>
      </c>
      <c r="D51" s="5" t="s">
        <v>13</v>
      </c>
      <c r="E51" s="8">
        <f>VLOOKUP(D51,Stats!$A$1:$B$10,2,FALSE)</f>
        <v>10</v>
      </c>
      <c r="F51" s="8" t="s">
        <v>10</v>
      </c>
      <c r="G51" s="8" t="s">
        <v>15</v>
      </c>
      <c r="H51" s="5" t="s">
        <v>96</v>
      </c>
      <c r="I51" s="8" t="str">
        <f t="shared" si="0"/>
        <v>Have four missile upgrades at once (on easy+ difficulty)</v>
      </c>
      <c r="J51" s="5"/>
    </row>
    <row r="52" spans="1:10" s="8" customFormat="1" x14ac:dyDescent="0.25">
      <c r="A52" s="8">
        <v>51</v>
      </c>
      <c r="B52" s="9" t="s">
        <v>33</v>
      </c>
      <c r="C52" s="5" t="s">
        <v>189</v>
      </c>
      <c r="D52" s="5" t="s">
        <v>17</v>
      </c>
      <c r="E52" s="8">
        <f>VLOOKUP(D52,Stats!$A$1:$B$10,2,FALSE)</f>
        <v>2</v>
      </c>
      <c r="F52" s="8" t="s">
        <v>10</v>
      </c>
      <c r="G52" s="8" t="s">
        <v>15</v>
      </c>
      <c r="H52" s="5" t="s">
        <v>198</v>
      </c>
      <c r="I52" s="8" t="str">
        <f t="shared" si="0"/>
        <v>Restore your sheilds (on easy+ difficulty)</v>
      </c>
      <c r="J52" s="5"/>
    </row>
    <row r="53" spans="1:10" s="8" customFormat="1" x14ac:dyDescent="0.25">
      <c r="A53" s="8">
        <v>52</v>
      </c>
      <c r="B53" s="9" t="s">
        <v>33</v>
      </c>
      <c r="C53" s="5" t="s">
        <v>152</v>
      </c>
      <c r="D53" s="5" t="s">
        <v>12</v>
      </c>
      <c r="E53" s="8">
        <f>VLOOKUP(D53,Stats!$A$1:$B$10,2,FALSE)</f>
        <v>5</v>
      </c>
      <c r="F53" s="8" t="s">
        <v>10</v>
      </c>
      <c r="G53" s="8" t="s">
        <v>15</v>
      </c>
      <c r="H53" s="5" t="s">
        <v>153</v>
      </c>
      <c r="I53" s="8" t="str">
        <f t="shared" si="0"/>
        <v>Beat a boss with no sheilds remaining (on easy+ difficulty)</v>
      </c>
      <c r="J53" s="5"/>
    </row>
    <row r="54" spans="1:10" s="8" customFormat="1" x14ac:dyDescent="0.25">
      <c r="A54" s="8">
        <v>53</v>
      </c>
      <c r="B54" s="9" t="s">
        <v>33</v>
      </c>
      <c r="C54" s="5" t="s">
        <v>155</v>
      </c>
      <c r="D54" s="5" t="s">
        <v>13</v>
      </c>
      <c r="E54" s="8">
        <f>VLOOKUP(D54,Stats!$A$1:$B$10,2,FALSE)</f>
        <v>10</v>
      </c>
      <c r="F54" s="8" t="s">
        <v>10</v>
      </c>
      <c r="G54" s="8" t="s">
        <v>15</v>
      </c>
      <c r="H54" s="5" t="s">
        <v>154</v>
      </c>
      <c r="I54" s="8" t="str">
        <f t="shared" si="0"/>
        <v>Beat a boss with 10 sheilds remaining (on easy+ difficulty)</v>
      </c>
      <c r="J54" s="5"/>
    </row>
    <row r="55" spans="1:10" s="8" customFormat="1" x14ac:dyDescent="0.25">
      <c r="A55" s="8">
        <v>54</v>
      </c>
      <c r="B55" s="9" t="s">
        <v>165</v>
      </c>
      <c r="C55" s="5" t="s">
        <v>166</v>
      </c>
      <c r="D55" s="5" t="s">
        <v>12</v>
      </c>
      <c r="E55" s="8">
        <f>VLOOKUP(D55,Stats!$A$1:$B$10,2,FALSE)</f>
        <v>5</v>
      </c>
      <c r="F55" s="8" t="s">
        <v>10</v>
      </c>
      <c r="G55" s="8" t="s">
        <v>15</v>
      </c>
      <c r="H55" s="5" t="s">
        <v>206</v>
      </c>
      <c r="I55" s="8" t="str">
        <f t="shared" si="0"/>
        <v>Beat stage 1 with 500,000 or more fuel remainging (on easy+ difficulty)</v>
      </c>
      <c r="J55" s="5"/>
    </row>
    <row r="56" spans="1:10" s="8" customFormat="1" x14ac:dyDescent="0.25">
      <c r="A56" s="8">
        <v>55</v>
      </c>
      <c r="B56" s="9" t="s">
        <v>165</v>
      </c>
      <c r="C56" s="5" t="s">
        <v>168</v>
      </c>
      <c r="D56" s="5" t="s">
        <v>12</v>
      </c>
      <c r="E56" s="8">
        <f>VLOOKUP(D56,Stats!$A$1:$B$10,2,FALSE)</f>
        <v>5</v>
      </c>
      <c r="F56" s="8" t="s">
        <v>10</v>
      </c>
      <c r="G56" s="8" t="s">
        <v>15</v>
      </c>
      <c r="H56" s="5" t="s">
        <v>205</v>
      </c>
      <c r="I56" s="8" t="str">
        <f t="shared" si="0"/>
        <v>Beat any stage with 100,000 or less fuel remainging (on easy+ difficulty)</v>
      </c>
      <c r="J56" s="5"/>
    </row>
    <row r="57" spans="1:10" s="8" customFormat="1" x14ac:dyDescent="0.25">
      <c r="A57" s="8">
        <v>56</v>
      </c>
      <c r="B57" s="9" t="s">
        <v>165</v>
      </c>
      <c r="C57" s="5" t="s">
        <v>167</v>
      </c>
      <c r="D57" s="5" t="s">
        <v>14</v>
      </c>
      <c r="E57" s="8">
        <f>VLOOKUP(D57,Stats!$A$1:$B$10,2,FALSE)</f>
        <v>25</v>
      </c>
      <c r="F57" s="8" t="s">
        <v>10</v>
      </c>
      <c r="G57" s="8" t="s">
        <v>187</v>
      </c>
      <c r="H57" s="5" t="s">
        <v>211</v>
      </c>
      <c r="I57" s="8" t="str">
        <f>H57&amp;" ("&amp; IF(F57="Easy","on easy+ difficulty",IF(F57="Normal","on normal+ difficulty",IF(F57="Hard","on hard difficulty",""))) &amp;IF(G57="Game Over",", resets on new game",IF(G57="Session",", resets on new session",""))&amp;")"</f>
        <v>Consume less than 4,000,000 fuel in a game (on easy+ difficulty, resets on new game)</v>
      </c>
      <c r="J57" s="5"/>
    </row>
    <row r="58" spans="1:10" s="8" customFormat="1" x14ac:dyDescent="0.25">
      <c r="A58" s="8">
        <v>57</v>
      </c>
      <c r="B58" s="9" t="s">
        <v>32</v>
      </c>
      <c r="C58" s="5" t="s">
        <v>145</v>
      </c>
      <c r="D58" s="5" t="s">
        <v>17</v>
      </c>
      <c r="E58" s="8">
        <f>VLOOKUP(D58,Stats!$A$1:$B$10,2,FALSE)</f>
        <v>2</v>
      </c>
      <c r="F58" s="8" t="s">
        <v>10</v>
      </c>
      <c r="G58" s="8" t="s">
        <v>188</v>
      </c>
      <c r="H58" s="5" t="s">
        <v>73</v>
      </c>
      <c r="I58" s="8" t="str">
        <f t="shared" si="0"/>
        <v>Dodge 50 Projectiles (on easy+ difficulty, resets on new session)</v>
      </c>
      <c r="J58" s="5"/>
    </row>
    <row r="59" spans="1:10" s="8" customFormat="1" x14ac:dyDescent="0.25">
      <c r="A59" s="8">
        <v>58</v>
      </c>
      <c r="B59" s="9" t="s">
        <v>32</v>
      </c>
      <c r="C59" s="5" t="s">
        <v>207</v>
      </c>
      <c r="D59" s="5" t="s">
        <v>10</v>
      </c>
      <c r="E59" s="8">
        <f>VLOOKUP(D59,Stats!$A$1:$B$10,2,FALSE)</f>
        <v>3</v>
      </c>
      <c r="F59" s="8" t="s">
        <v>10</v>
      </c>
      <c r="G59" s="8" t="s">
        <v>188</v>
      </c>
      <c r="H59" s="5" t="s">
        <v>85</v>
      </c>
      <c r="I59" s="8" t="str">
        <f t="shared" si="0"/>
        <v>Dodge 100 Projectiles (on easy+ difficulty, resets on new session)</v>
      </c>
      <c r="J59" s="5"/>
    </row>
    <row r="60" spans="1:10" s="8" customFormat="1" x14ac:dyDescent="0.25">
      <c r="A60" s="8">
        <v>59</v>
      </c>
      <c r="B60" s="9" t="s">
        <v>32</v>
      </c>
      <c r="C60" s="5" t="s">
        <v>144</v>
      </c>
      <c r="D60" s="5" t="s">
        <v>12</v>
      </c>
      <c r="E60" s="8">
        <f>VLOOKUP(D60,Stats!$A$1:$B$10,2,FALSE)</f>
        <v>5</v>
      </c>
      <c r="F60" s="8" t="s">
        <v>10</v>
      </c>
      <c r="G60" s="8" t="s">
        <v>188</v>
      </c>
      <c r="H60" s="5" t="s">
        <v>200</v>
      </c>
      <c r="I60" s="8" t="str">
        <f t="shared" si="0"/>
        <v>Dodge 250 Projectiles (on easy+ difficulty, resets on new session)</v>
      </c>
      <c r="J60" s="5"/>
    </row>
    <row r="61" spans="1:10" s="8" customFormat="1" x14ac:dyDescent="0.25">
      <c r="A61" s="8">
        <v>60</v>
      </c>
      <c r="B61" s="9" t="s">
        <v>32</v>
      </c>
      <c r="C61" s="5" t="s">
        <v>146</v>
      </c>
      <c r="D61" s="5" t="s">
        <v>13</v>
      </c>
      <c r="E61" s="8">
        <f>VLOOKUP(D61,Stats!$A$1:$B$10,2,FALSE)</f>
        <v>10</v>
      </c>
      <c r="F61" s="8" t="s">
        <v>10</v>
      </c>
      <c r="G61" s="8" t="s">
        <v>188</v>
      </c>
      <c r="H61" s="5" t="s">
        <v>210</v>
      </c>
      <c r="I61" s="8" t="str">
        <f t="shared" si="0"/>
        <v>Dodge 500 Projectiles (on easy+ difficulty, resets on new session)</v>
      </c>
      <c r="J61" s="5"/>
    </row>
    <row r="62" spans="1:10" s="8" customFormat="1" x14ac:dyDescent="0.25">
      <c r="B62" s="9"/>
      <c r="C62" s="5"/>
      <c r="D62" s="5"/>
      <c r="E62" s="8">
        <f>SUM(E2:E61)</f>
        <v>525</v>
      </c>
      <c r="J62" s="5"/>
    </row>
    <row r="63" spans="1:10" s="8" customFormat="1" x14ac:dyDescent="0.25">
      <c r="B63" s="9"/>
      <c r="C63" s="5"/>
      <c r="D63" s="5"/>
      <c r="J63" s="5"/>
    </row>
    <row r="64" spans="1:10" s="8" customFormat="1" x14ac:dyDescent="0.25">
      <c r="B64" s="9"/>
      <c r="C64" s="5"/>
      <c r="D64" s="5"/>
      <c r="J64" s="5"/>
    </row>
    <row r="65" spans="2:10" s="8" customFormat="1" x14ac:dyDescent="0.25">
      <c r="B65" s="9"/>
      <c r="C65" s="5"/>
      <c r="D65" s="5"/>
      <c r="J65" s="5"/>
    </row>
    <row r="66" spans="2:10" s="8" customFormat="1" x14ac:dyDescent="0.25">
      <c r="B66" s="9"/>
      <c r="C66" s="5"/>
      <c r="D66" s="5"/>
      <c r="J66" s="5"/>
    </row>
    <row r="67" spans="2:10" s="8" customFormat="1" x14ac:dyDescent="0.25">
      <c r="B67" s="9"/>
      <c r="C67" s="5"/>
      <c r="D67" s="5"/>
      <c r="J67" s="5"/>
    </row>
    <row r="68" spans="2:10" s="8" customFormat="1" x14ac:dyDescent="0.25">
      <c r="B68" s="9"/>
      <c r="C68" s="5"/>
      <c r="D68" s="5"/>
      <c r="J68" s="5"/>
    </row>
    <row r="69" spans="2:10" s="8" customFormat="1" x14ac:dyDescent="0.25">
      <c r="B69" s="9"/>
      <c r="C69" s="5"/>
      <c r="D69" s="5"/>
      <c r="J69" s="5"/>
    </row>
    <row r="70" spans="2:10" s="8" customFormat="1" x14ac:dyDescent="0.25">
      <c r="B70" s="9"/>
      <c r="C70" s="5"/>
      <c r="D70" s="5"/>
      <c r="J70" s="5"/>
    </row>
    <row r="71" spans="2:10" s="8" customFormat="1" x14ac:dyDescent="0.25">
      <c r="B71" s="9"/>
      <c r="C71" s="5"/>
      <c r="D71" s="5"/>
      <c r="J71" s="5"/>
    </row>
    <row r="72" spans="2:10" s="8" customFormat="1" x14ac:dyDescent="0.25">
      <c r="B72" s="9"/>
      <c r="C72" s="5"/>
      <c r="D72" s="5"/>
      <c r="J72" s="5"/>
    </row>
    <row r="73" spans="2:10" s="8" customFormat="1" x14ac:dyDescent="0.25">
      <c r="B73" s="9"/>
      <c r="C73" s="5"/>
      <c r="D73" s="5"/>
      <c r="J73" s="5"/>
    </row>
    <row r="74" spans="2:10" s="8" customFormat="1" x14ac:dyDescent="0.25">
      <c r="B74" s="9"/>
      <c r="C74" s="11"/>
      <c r="D74" s="5"/>
      <c r="J74" s="5"/>
    </row>
    <row r="75" spans="2:10" s="8" customFormat="1" x14ac:dyDescent="0.25">
      <c r="B75" s="9"/>
      <c r="C75" s="11"/>
      <c r="D75" s="5"/>
      <c r="J75" s="5"/>
    </row>
    <row r="76" spans="2:10" s="8" customFormat="1" x14ac:dyDescent="0.25">
      <c r="B76" s="9"/>
      <c r="C76" s="11"/>
      <c r="D76" s="5"/>
      <c r="J76" s="5"/>
    </row>
    <row r="77" spans="2:10" s="8" customFormat="1" x14ac:dyDescent="0.25">
      <c r="B77" s="9"/>
      <c r="C77" s="11"/>
      <c r="D77" s="5"/>
      <c r="J77" s="5"/>
    </row>
    <row r="78" spans="2:10" s="8" customFormat="1" x14ac:dyDescent="0.25">
      <c r="B78" s="9"/>
      <c r="C78" s="11"/>
      <c r="D78" s="5"/>
      <c r="J78" s="5"/>
    </row>
    <row r="79" spans="2:10" s="8" customFormat="1" x14ac:dyDescent="0.25">
      <c r="B79" s="9"/>
      <c r="C79" s="11"/>
      <c r="D79" s="5"/>
      <c r="J79" s="5"/>
    </row>
    <row r="80" spans="2:10" s="8" customFormat="1" x14ac:dyDescent="0.25">
      <c r="B80" s="9"/>
      <c r="C80" s="5"/>
      <c r="D80" s="5"/>
      <c r="H80"/>
      <c r="J80" s="5"/>
    </row>
    <row r="81" spans="2:10" s="8" customFormat="1" x14ac:dyDescent="0.25">
      <c r="B81" s="9"/>
      <c r="C81" s="5"/>
      <c r="D81" s="5"/>
      <c r="J81" s="5"/>
    </row>
    <row r="82" spans="2:10" s="8" customFormat="1" x14ac:dyDescent="0.25">
      <c r="B82" s="9"/>
      <c r="C82" s="5"/>
      <c r="D82" s="5"/>
      <c r="J82" s="5"/>
    </row>
    <row r="83" spans="2:10" s="8" customFormat="1" x14ac:dyDescent="0.25">
      <c r="B83" s="9"/>
      <c r="C83" s="5"/>
      <c r="D83" s="5"/>
      <c r="J83" s="5"/>
    </row>
    <row r="84" spans="2:10" s="8" customFormat="1" x14ac:dyDescent="0.25">
      <c r="B84" s="9"/>
      <c r="C84" s="5"/>
      <c r="D84" s="5"/>
      <c r="J84" s="5"/>
    </row>
    <row r="85" spans="2:10" s="8" customFormat="1" x14ac:dyDescent="0.25">
      <c r="B85" s="9"/>
      <c r="C85" s="5"/>
      <c r="D85" s="5"/>
      <c r="J85" s="5"/>
    </row>
    <row r="86" spans="2:10" s="8" customFormat="1" x14ac:dyDescent="0.25">
      <c r="B86" s="9"/>
      <c r="C86" s="5"/>
      <c r="D86" s="5"/>
      <c r="J86" s="5"/>
    </row>
    <row r="87" spans="2:10" s="8" customFormat="1" x14ac:dyDescent="0.25">
      <c r="B87" s="9"/>
      <c r="C87" s="5"/>
      <c r="D87" s="5"/>
      <c r="J87" s="5"/>
    </row>
    <row r="88" spans="2:10" s="8" customFormat="1" x14ac:dyDescent="0.25">
      <c r="B88" s="9"/>
      <c r="C88" s="5"/>
      <c r="D88" s="5"/>
      <c r="J88" s="5"/>
    </row>
    <row r="89" spans="2:10" s="8" customFormat="1" x14ac:dyDescent="0.25">
      <c r="B89" s="9"/>
      <c r="C89" s="5"/>
      <c r="D89" s="5"/>
      <c r="H89"/>
      <c r="J89" s="5"/>
    </row>
    <row r="90" spans="2:10" s="8" customFormat="1" x14ac:dyDescent="0.25">
      <c r="B90" s="9"/>
      <c r="C90" s="5"/>
      <c r="D90" s="5"/>
      <c r="J90" s="5"/>
    </row>
    <row r="91" spans="2:10" s="8" customFormat="1" x14ac:dyDescent="0.25">
      <c r="B91" s="9"/>
      <c r="C91" s="5"/>
      <c r="D91" s="5"/>
      <c r="J91" s="5"/>
    </row>
    <row r="92" spans="2:10" s="8" customFormat="1" x14ac:dyDescent="0.25">
      <c r="B92" s="9"/>
      <c r="C92" s="5"/>
      <c r="D92" s="5"/>
      <c r="J92" s="5"/>
    </row>
    <row r="93" spans="2:10" s="8" customFormat="1" x14ac:dyDescent="0.25">
      <c r="B93" s="9"/>
      <c r="C93" s="5"/>
      <c r="D93" s="5"/>
      <c r="J93" s="5"/>
    </row>
    <row r="94" spans="2:10" s="8" customFormat="1" x14ac:dyDescent="0.25">
      <c r="B94" s="9"/>
      <c r="C94" s="5"/>
      <c r="D94" s="5"/>
      <c r="J94" s="5"/>
    </row>
    <row r="95" spans="2:10" s="8" customFormat="1" x14ac:dyDescent="0.25">
      <c r="B95" s="9"/>
      <c r="C95" s="11"/>
      <c r="D95" s="5"/>
      <c r="H95" s="5"/>
      <c r="I95" s="5"/>
      <c r="J95" s="5"/>
    </row>
    <row r="96" spans="2:10" s="8" customFormat="1" x14ac:dyDescent="0.25">
      <c r="B96" s="9"/>
      <c r="C96" s="11"/>
      <c r="D96" s="5"/>
      <c r="H96" s="5"/>
      <c r="I96" s="5"/>
      <c r="J96" s="5"/>
    </row>
    <row r="97" spans="2:10" s="8" customFormat="1" x14ac:dyDescent="0.25">
      <c r="B97" s="9"/>
      <c r="C97" s="11"/>
      <c r="D97" s="5"/>
      <c r="H97" s="5"/>
      <c r="I97" s="5"/>
      <c r="J97" s="5"/>
    </row>
    <row r="98" spans="2:10" s="8" customFormat="1" x14ac:dyDescent="0.25">
      <c r="B98" s="9"/>
      <c r="C98" s="11"/>
      <c r="D98" s="5"/>
      <c r="H98" s="5"/>
      <c r="I98" s="5"/>
      <c r="J98" s="5"/>
    </row>
    <row r="99" spans="2:10" s="8" customFormat="1" x14ac:dyDescent="0.25">
      <c r="B99" s="9"/>
      <c r="C99" s="11"/>
      <c r="D99" s="5"/>
      <c r="H99" s="5"/>
      <c r="I99" s="5"/>
      <c r="J99" s="5"/>
    </row>
    <row r="100" spans="2:10" s="8" customFormat="1" x14ac:dyDescent="0.25">
      <c r="B100" s="9"/>
      <c r="C100" s="11"/>
      <c r="D100" s="5"/>
      <c r="H100" s="5"/>
      <c r="I100" s="5"/>
      <c r="J100" s="5"/>
    </row>
    <row r="101" spans="2:10" s="8" customFormat="1" x14ac:dyDescent="0.25">
      <c r="B101" s="9"/>
      <c r="C101" s="11"/>
      <c r="D101" s="5"/>
      <c r="H101"/>
      <c r="J101" s="5"/>
    </row>
    <row r="102" spans="2:10" s="8" customFormat="1" x14ac:dyDescent="0.25">
      <c r="B102" s="9"/>
      <c r="C102" s="11"/>
      <c r="D102" s="5"/>
      <c r="J102" s="5"/>
    </row>
    <row r="103" spans="2:10" s="8" customFormat="1" x14ac:dyDescent="0.25">
      <c r="B103" s="9"/>
      <c r="C103" s="11"/>
      <c r="D103" s="5"/>
      <c r="J103" s="5"/>
    </row>
    <row r="104" spans="2:10" s="8" customFormat="1" x14ac:dyDescent="0.25">
      <c r="B104" s="9"/>
      <c r="C104" s="11"/>
      <c r="D104" s="5"/>
      <c r="H104" s="5"/>
      <c r="I104" s="5"/>
      <c r="J104" s="5"/>
    </row>
    <row r="105" spans="2:10" s="8" customFormat="1" x14ac:dyDescent="0.25">
      <c r="B105" s="9"/>
      <c r="C105" s="11"/>
      <c r="D105" s="5"/>
      <c r="H105" s="5"/>
      <c r="I105" s="5"/>
      <c r="J105" s="5"/>
    </row>
    <row r="106" spans="2:10" x14ac:dyDescent="0.25">
      <c r="B106" s="9"/>
      <c r="C106" s="11"/>
      <c r="D106" s="5"/>
      <c r="E106" s="8"/>
    </row>
    <row r="107" spans="2:10" s="8" customFormat="1" x14ac:dyDescent="0.25">
      <c r="B107" s="9"/>
      <c r="C107" s="11"/>
      <c r="D107" s="5"/>
      <c r="H107" s="5"/>
      <c r="I107" s="5"/>
      <c r="J107" s="5"/>
    </row>
    <row r="108" spans="2:10" s="8" customFormat="1" x14ac:dyDescent="0.25">
      <c r="B108" s="9"/>
      <c r="C108" s="11"/>
      <c r="D108" s="5"/>
      <c r="H108" s="5"/>
      <c r="I108" s="5"/>
      <c r="J108" s="5"/>
    </row>
    <row r="109" spans="2:10" s="8" customFormat="1" x14ac:dyDescent="0.25">
      <c r="B109" s="9"/>
      <c r="C109" s="11"/>
      <c r="D109" s="5"/>
      <c r="H109" s="5"/>
      <c r="I109" s="5"/>
      <c r="J109" s="5"/>
    </row>
    <row r="110" spans="2:10" s="8" customFormat="1" x14ac:dyDescent="0.25">
      <c r="B110" s="9"/>
      <c r="C110" s="5"/>
      <c r="D110" s="5"/>
      <c r="H110" s="5"/>
      <c r="I110" s="5"/>
    </row>
    <row r="111" spans="2:10" x14ac:dyDescent="0.25">
      <c r="B111" s="9"/>
      <c r="C111" s="11"/>
      <c r="D111" s="5"/>
      <c r="E111" s="8"/>
    </row>
    <row r="120" spans="2:10" x14ac:dyDescent="0.25">
      <c r="B120" s="9"/>
      <c r="C120" s="11"/>
      <c r="D120" s="5"/>
      <c r="E120" s="8"/>
    </row>
    <row r="121" spans="2:10" x14ac:dyDescent="0.25">
      <c r="B121" s="9"/>
      <c r="C121" s="11"/>
      <c r="D121" s="5"/>
      <c r="E121" s="8"/>
    </row>
    <row r="122" spans="2:10" s="8" customFormat="1" x14ac:dyDescent="0.25">
      <c r="B122" s="9"/>
      <c r="C122" s="11"/>
      <c r="D122" s="5"/>
      <c r="H122" s="5"/>
      <c r="I122" s="5"/>
      <c r="J122" s="5"/>
    </row>
    <row r="123" spans="2:10" s="8" customFormat="1" x14ac:dyDescent="0.25">
      <c r="B123" s="9"/>
      <c r="C123" s="11"/>
      <c r="D123" s="5"/>
      <c r="H123" s="5"/>
      <c r="I123" s="5"/>
      <c r="J123" s="5"/>
    </row>
    <row r="124" spans="2:10" s="8" customFormat="1" x14ac:dyDescent="0.25">
      <c r="B124" s="9"/>
      <c r="C124" s="5"/>
      <c r="D124" s="5"/>
      <c r="H124" s="5"/>
      <c r="I124" s="5"/>
      <c r="J124" s="5"/>
    </row>
    <row r="125" spans="2:10" s="8" customFormat="1" x14ac:dyDescent="0.25">
      <c r="B125" s="9"/>
      <c r="C125" s="5"/>
      <c r="D125" s="5"/>
      <c r="H125" s="5"/>
      <c r="I125" s="5"/>
      <c r="J125" s="5"/>
    </row>
    <row r="126" spans="2:10" s="8" customFormat="1" x14ac:dyDescent="0.25">
      <c r="B126" s="9"/>
      <c r="C126" s="5"/>
      <c r="D126" s="5"/>
      <c r="H126" s="5"/>
      <c r="I126" s="5"/>
      <c r="J126" s="5"/>
    </row>
    <row r="127" spans="2:10" s="8" customFormat="1" x14ac:dyDescent="0.25">
      <c r="B127" s="9"/>
      <c r="C127" s="5"/>
      <c r="D127" s="5"/>
      <c r="E127" s="5"/>
      <c r="F127" s="5"/>
      <c r="G127" s="5"/>
      <c r="H127" s="5"/>
      <c r="I127" s="5"/>
      <c r="J127" s="5"/>
    </row>
    <row r="128" spans="2:10" s="8" customFormat="1" x14ac:dyDescent="0.25">
      <c r="B128" s="9"/>
      <c r="C128" s="5"/>
      <c r="D128" s="5"/>
      <c r="E128" s="5"/>
      <c r="F128" s="5"/>
      <c r="G128" s="5"/>
      <c r="H128" s="5"/>
      <c r="I128" s="5"/>
      <c r="J128" s="5"/>
    </row>
    <row r="129" spans="2:10" s="8" customFormat="1" x14ac:dyDescent="0.25">
      <c r="B129" s="9"/>
      <c r="C129" s="5"/>
      <c r="D129" s="5"/>
      <c r="E129" s="5"/>
      <c r="F129" s="5"/>
      <c r="G129" s="5"/>
      <c r="H129" s="5"/>
      <c r="I129" s="5"/>
      <c r="J129" s="5"/>
    </row>
    <row r="130" spans="2:10" s="8" customFormat="1" x14ac:dyDescent="0.25">
      <c r="B130" s="9"/>
      <c r="C130" s="5"/>
      <c r="D130" s="5"/>
      <c r="E130" s="5"/>
      <c r="F130" s="5"/>
      <c r="G130" s="5"/>
      <c r="H130" s="5"/>
      <c r="I130" s="5"/>
      <c r="J130" s="5"/>
    </row>
    <row r="131" spans="2:10" s="8" customFormat="1" x14ac:dyDescent="0.25">
      <c r="B131" s="9"/>
      <c r="C131" s="5"/>
      <c r="D131" s="5"/>
      <c r="E131" s="5"/>
      <c r="F131" s="5"/>
      <c r="G131" s="5"/>
      <c r="H131" s="5"/>
      <c r="I131" s="5"/>
      <c r="J131" s="5"/>
    </row>
    <row r="132" spans="2:10" s="8" customFormat="1" x14ac:dyDescent="0.25">
      <c r="B132" s="9"/>
      <c r="C132" s="5"/>
      <c r="D132" s="5"/>
      <c r="E132" s="5"/>
      <c r="F132" s="5"/>
      <c r="G132" s="5"/>
      <c r="H132" s="5"/>
      <c r="I132" s="5"/>
      <c r="J132" s="5"/>
    </row>
    <row r="133" spans="2:10" s="8" customFormat="1" x14ac:dyDescent="0.25">
      <c r="B133" s="9"/>
      <c r="C133" s="5"/>
      <c r="D133" s="5"/>
      <c r="E133" s="5"/>
      <c r="F133" s="5"/>
      <c r="G133" s="5"/>
      <c r="H133" s="5"/>
      <c r="I133" s="5"/>
      <c r="J133" s="5"/>
    </row>
    <row r="134" spans="2:10" s="8" customFormat="1" x14ac:dyDescent="0.25">
      <c r="B134" s="9"/>
      <c r="C134" s="5"/>
      <c r="D134" s="5"/>
      <c r="E134" s="5"/>
      <c r="F134" s="5"/>
      <c r="G134" s="5"/>
      <c r="H134" s="5"/>
      <c r="I134" s="5"/>
      <c r="J134" s="5"/>
    </row>
    <row r="135" spans="2:10" s="8" customFormat="1" x14ac:dyDescent="0.25">
      <c r="B135" s="9"/>
      <c r="C135" s="5"/>
      <c r="D135" s="5"/>
      <c r="E135" s="5"/>
      <c r="F135" s="5"/>
      <c r="G135" s="5"/>
      <c r="H135" s="5"/>
      <c r="I135" s="5"/>
      <c r="J135" s="5"/>
    </row>
    <row r="136" spans="2:10" s="8" customFormat="1" x14ac:dyDescent="0.25">
      <c r="B136" s="9"/>
      <c r="C136" s="5"/>
      <c r="D136" s="5"/>
      <c r="E136" s="5"/>
      <c r="F136" s="5"/>
      <c r="G136" s="5"/>
      <c r="H136" s="5"/>
      <c r="I136" s="5"/>
      <c r="J136" s="5"/>
    </row>
    <row r="137" spans="2:10" x14ac:dyDescent="0.25">
      <c r="B137" s="9"/>
      <c r="D137" s="5"/>
      <c r="E137" s="5"/>
      <c r="F137" s="5"/>
      <c r="G137" s="5"/>
      <c r="J137" s="5"/>
    </row>
    <row r="138" spans="2:10" x14ac:dyDescent="0.25">
      <c r="B138" s="9"/>
      <c r="D138" s="5"/>
      <c r="E138" s="5"/>
      <c r="F138" s="5"/>
      <c r="G138" s="5"/>
      <c r="J138" s="5"/>
    </row>
    <row r="139" spans="2:10" s="8" customFormat="1" x14ac:dyDescent="0.25">
      <c r="B139" s="9"/>
      <c r="C139" s="5"/>
      <c r="D139" s="5"/>
      <c r="E139" s="5"/>
      <c r="F139" s="5"/>
      <c r="G139" s="5"/>
      <c r="H139" s="5"/>
      <c r="I139" s="5"/>
      <c r="J139" s="5"/>
    </row>
    <row r="140" spans="2:10" s="8" customFormat="1" x14ac:dyDescent="0.25">
      <c r="B140" s="9"/>
      <c r="C140" s="5"/>
      <c r="D140" s="5"/>
      <c r="E140" s="5"/>
      <c r="F140" s="5"/>
      <c r="G140" s="5"/>
      <c r="H140" s="5"/>
      <c r="I140" s="5"/>
      <c r="J140" s="10"/>
    </row>
    <row r="141" spans="2:10" s="8" customFormat="1" x14ac:dyDescent="0.25">
      <c r="B141" s="9"/>
      <c r="C141" s="5"/>
      <c r="D141" s="5"/>
      <c r="E141" s="5"/>
      <c r="F141" s="5"/>
      <c r="G141" s="5"/>
      <c r="H141" s="5"/>
      <c r="I141" s="5"/>
      <c r="J141" s="5"/>
    </row>
    <row r="142" spans="2:10" s="8" customFormat="1" x14ac:dyDescent="0.25">
      <c r="B142" s="9"/>
      <c r="C142" s="5"/>
      <c r="D142" s="5"/>
      <c r="E142" s="5"/>
      <c r="F142" s="5"/>
      <c r="G142" s="5"/>
      <c r="H142" s="5"/>
      <c r="I142" s="5"/>
      <c r="J142" s="5"/>
    </row>
    <row r="143" spans="2:10" s="8" customFormat="1" x14ac:dyDescent="0.25">
      <c r="B143" s="9"/>
      <c r="C143" s="5"/>
      <c r="D143" s="5"/>
      <c r="E143" s="5"/>
      <c r="F143" s="5"/>
      <c r="G143" s="5"/>
      <c r="H143" s="5"/>
      <c r="I143" s="5"/>
      <c r="J143" s="5"/>
    </row>
    <row r="144" spans="2:10" s="8" customFormat="1" x14ac:dyDescent="0.25">
      <c r="B144" s="9"/>
      <c r="C144" s="5"/>
      <c r="D144" s="5"/>
      <c r="E144" s="5"/>
      <c r="F144" s="5"/>
      <c r="G144" s="5"/>
      <c r="H144" s="5"/>
      <c r="I144" s="5"/>
      <c r="J144" s="5"/>
    </row>
    <row r="145" spans="2:10" s="8" customFormat="1" x14ac:dyDescent="0.25">
      <c r="B145" s="9"/>
      <c r="C145" s="5"/>
      <c r="D145" s="5"/>
      <c r="E145" s="5"/>
      <c r="F145" s="5"/>
      <c r="G145" s="5"/>
      <c r="H145" s="5"/>
      <c r="I145" s="5"/>
      <c r="J145" s="5"/>
    </row>
    <row r="146" spans="2:10" x14ac:dyDescent="0.25">
      <c r="B146" s="9"/>
      <c r="C146" s="11"/>
      <c r="D146" s="5"/>
      <c r="E146" s="5"/>
      <c r="F146" s="5"/>
      <c r="G146" s="5"/>
      <c r="J146" s="5"/>
    </row>
    <row r="147" spans="2:10" s="8" customFormat="1" x14ac:dyDescent="0.25">
      <c r="B147" s="9"/>
      <c r="C147" s="11"/>
      <c r="D147" s="5"/>
      <c r="E147" s="5"/>
      <c r="F147" s="5"/>
      <c r="G147" s="5"/>
      <c r="H147" s="5"/>
      <c r="I147" s="5"/>
      <c r="J147" s="5"/>
    </row>
    <row r="148" spans="2:10" s="8" customFormat="1" x14ac:dyDescent="0.25">
      <c r="B148" s="9"/>
      <c r="C148" s="11"/>
      <c r="D148" s="5"/>
      <c r="E148" s="5"/>
      <c r="F148" s="5"/>
      <c r="G148" s="5"/>
      <c r="H148" s="5"/>
      <c r="I148" s="5"/>
      <c r="J148" s="5"/>
    </row>
    <row r="149" spans="2:10" x14ac:dyDescent="0.25">
      <c r="B149" s="9"/>
      <c r="D149" s="5"/>
      <c r="E149" s="5"/>
      <c r="F149" s="5"/>
      <c r="G149" s="5"/>
      <c r="J149" s="5"/>
    </row>
    <row r="150" spans="2:10" s="8" customFormat="1" x14ac:dyDescent="0.25">
      <c r="B150" s="9"/>
      <c r="C150" s="5"/>
      <c r="D150" s="5"/>
      <c r="E150" s="5"/>
      <c r="F150" s="5"/>
      <c r="G150" s="5"/>
      <c r="H150" s="5"/>
      <c r="I150" s="5"/>
      <c r="J150" s="5"/>
    </row>
    <row r="151" spans="2:10" x14ac:dyDescent="0.25">
      <c r="B151" s="9"/>
      <c r="D151" s="5"/>
      <c r="E151" s="5"/>
      <c r="F151" s="5"/>
      <c r="G151" s="5"/>
      <c r="J151" s="5"/>
    </row>
    <row r="152" spans="2:10" x14ac:dyDescent="0.25">
      <c r="B152" s="9"/>
      <c r="D152" s="5"/>
      <c r="E152" s="5"/>
      <c r="F152" s="5"/>
      <c r="G152" s="5"/>
      <c r="J152" s="5"/>
    </row>
    <row r="153" spans="2:10" x14ac:dyDescent="0.25">
      <c r="B153" s="9"/>
      <c r="D153" s="5"/>
      <c r="E153" s="5"/>
      <c r="F153" s="5"/>
      <c r="G153" s="5"/>
      <c r="J153" s="5"/>
    </row>
    <row r="154" spans="2:10" s="8" customFormat="1" x14ac:dyDescent="0.25">
      <c r="B154" s="9"/>
      <c r="C154" s="5"/>
      <c r="D154" s="5"/>
      <c r="E154" s="5"/>
      <c r="F154" s="5"/>
      <c r="G154" s="5"/>
      <c r="H154" s="5"/>
      <c r="I154" s="5"/>
      <c r="J154" s="5"/>
    </row>
    <row r="155" spans="2:10" s="8" customFormat="1" x14ac:dyDescent="0.25">
      <c r="B155" s="9"/>
      <c r="C155" s="5"/>
      <c r="D155" s="5"/>
      <c r="E155" s="5"/>
      <c r="F155" s="5"/>
      <c r="G155" s="5"/>
      <c r="H155" s="5"/>
      <c r="I155" s="5"/>
      <c r="J155" s="5"/>
    </row>
    <row r="156" spans="2:10" x14ac:dyDescent="0.25">
      <c r="B156" s="9"/>
      <c r="D156" s="5"/>
      <c r="E156" s="5"/>
      <c r="F156" s="5"/>
      <c r="G156" s="5"/>
      <c r="J156" s="5"/>
    </row>
    <row r="157" spans="2:10" x14ac:dyDescent="0.25">
      <c r="B157" s="9"/>
      <c r="D157" s="5"/>
      <c r="E157" s="5"/>
      <c r="F157" s="5"/>
      <c r="G157" s="5"/>
      <c r="J157" s="5"/>
    </row>
    <row r="158" spans="2:10" s="8" customFormat="1" x14ac:dyDescent="0.25">
      <c r="B158" s="9"/>
      <c r="C158" s="5"/>
      <c r="D158" s="5"/>
      <c r="E158" s="5"/>
      <c r="F158" s="5"/>
      <c r="G158" s="5"/>
      <c r="H158" s="5"/>
      <c r="I158" s="5"/>
      <c r="J158" s="5"/>
    </row>
    <row r="159" spans="2:10" s="8" customFormat="1" x14ac:dyDescent="0.25">
      <c r="B159" s="9"/>
      <c r="C159" s="5"/>
      <c r="D159" s="5"/>
      <c r="E159" s="5"/>
      <c r="F159" s="5"/>
      <c r="G159" s="5"/>
      <c r="H159" s="5"/>
      <c r="I159" s="5"/>
      <c r="J159" s="5"/>
    </row>
    <row r="160" spans="2:10" s="8" customFormat="1" x14ac:dyDescent="0.25">
      <c r="B160" s="9"/>
      <c r="C160" s="5"/>
      <c r="D160" s="5"/>
      <c r="E160" s="5"/>
      <c r="F160" s="5"/>
      <c r="G160" s="5"/>
      <c r="H160" s="5"/>
      <c r="I160" s="5"/>
      <c r="J160" s="5"/>
    </row>
    <row r="161" spans="2:10" s="8" customFormat="1" x14ac:dyDescent="0.25">
      <c r="B161" s="9"/>
      <c r="C161" s="5"/>
      <c r="D161" s="5"/>
      <c r="E161" s="5"/>
      <c r="F161" s="5"/>
      <c r="G161" s="5"/>
      <c r="H161" s="5"/>
      <c r="I161" s="5"/>
      <c r="J161" s="5"/>
    </row>
    <row r="162" spans="2:10" s="8" customFormat="1" x14ac:dyDescent="0.25">
      <c r="B162" s="9"/>
      <c r="C162" s="5"/>
      <c r="D162" s="5"/>
      <c r="E162" s="5"/>
      <c r="F162" s="5"/>
      <c r="G162" s="5"/>
      <c r="H162" s="5"/>
      <c r="I162" s="5"/>
      <c r="J162" s="5"/>
    </row>
    <row r="163" spans="2:10" x14ac:dyDescent="0.25">
      <c r="B163" s="2"/>
    </row>
    <row r="164" spans="2:10" x14ac:dyDescent="0.25">
      <c r="B164" s="2"/>
    </row>
    <row r="165" spans="2:10" x14ac:dyDescent="0.25">
      <c r="B165" s="2"/>
    </row>
    <row r="166" spans="2:10" x14ac:dyDescent="0.25">
      <c r="B166" s="2"/>
    </row>
    <row r="167" spans="2:10" x14ac:dyDescent="0.25">
      <c r="B167" s="2"/>
    </row>
    <row r="168" spans="2:10" x14ac:dyDescent="0.25">
      <c r="B168" s="2"/>
    </row>
    <row r="169" spans="2:10" x14ac:dyDescent="0.25">
      <c r="B169" s="2"/>
    </row>
    <row r="170" spans="2:10" x14ac:dyDescent="0.25">
      <c r="B170" s="2"/>
    </row>
    <row r="171" spans="2:10" x14ac:dyDescent="0.25">
      <c r="B171" s="2"/>
    </row>
    <row r="172" spans="2:10" x14ac:dyDescent="0.25">
      <c r="B172" s="2"/>
    </row>
    <row r="173" spans="2:10" x14ac:dyDescent="0.25">
      <c r="B173" s="2"/>
    </row>
    <row r="174" spans="2:10" x14ac:dyDescent="0.25">
      <c r="B174" s="2"/>
    </row>
    <row r="175" spans="2:10" x14ac:dyDescent="0.25">
      <c r="B175" s="2"/>
    </row>
    <row r="176" spans="2:10" x14ac:dyDescent="0.25">
      <c r="B176" s="2"/>
    </row>
    <row r="177" spans="2:9" x14ac:dyDescent="0.25">
      <c r="B177" s="2"/>
    </row>
    <row r="178" spans="2:9" s="8" customFormat="1" x14ac:dyDescent="0.25">
      <c r="B178" s="2"/>
      <c r="C178" s="5"/>
    </row>
    <row r="179" spans="2:9" x14ac:dyDescent="0.25">
      <c r="B179" s="2"/>
    </row>
    <row r="180" spans="2:9" x14ac:dyDescent="0.25">
      <c r="B180" s="2"/>
      <c r="H180" s="6"/>
      <c r="I180" s="6"/>
    </row>
    <row r="181" spans="2:9" s="8" customFormat="1" x14ac:dyDescent="0.25">
      <c r="B181" s="2"/>
      <c r="C181" s="5"/>
      <c r="H181" s="5"/>
      <c r="I181" s="5"/>
    </row>
    <row r="182" spans="2:9" s="8" customFormat="1" x14ac:dyDescent="0.25">
      <c r="B182" s="2"/>
      <c r="C182" s="5"/>
    </row>
    <row r="183" spans="2:9" x14ac:dyDescent="0.25">
      <c r="B183" s="2"/>
      <c r="D183" s="5"/>
      <c r="E183" s="5"/>
      <c r="F183" s="5"/>
      <c r="G183" s="5"/>
    </row>
    <row r="184" spans="2:9" x14ac:dyDescent="0.25">
      <c r="B184" s="2"/>
    </row>
    <row r="185" spans="2:9" x14ac:dyDescent="0.25">
      <c r="B185" s="2"/>
    </row>
    <row r="186" spans="2:9" x14ac:dyDescent="0.25">
      <c r="B186" s="2"/>
    </row>
    <row r="187" spans="2:9" x14ac:dyDescent="0.25">
      <c r="B187" s="2"/>
    </row>
    <row r="188" spans="2:9" x14ac:dyDescent="0.25">
      <c r="B188" s="2"/>
    </row>
    <row r="189" spans="2:9" x14ac:dyDescent="0.25">
      <c r="B189" s="2"/>
    </row>
    <row r="190" spans="2:9" x14ac:dyDescent="0.25">
      <c r="B190" s="2"/>
    </row>
    <row r="191" spans="2:9" x14ac:dyDescent="0.25">
      <c r="B191" s="2"/>
    </row>
    <row r="192" spans="2:9" x14ac:dyDescent="0.25">
      <c r="B192" s="2"/>
    </row>
    <row r="193" spans="2:9" x14ac:dyDescent="0.25">
      <c r="B193" s="2"/>
    </row>
    <row r="194" spans="2:9" x14ac:dyDescent="0.25">
      <c r="B194" s="2"/>
    </row>
    <row r="195" spans="2:9" s="8" customFormat="1" x14ac:dyDescent="0.25">
      <c r="B195" s="2"/>
      <c r="C195" s="5"/>
      <c r="D195" s="5"/>
      <c r="E195" s="5"/>
      <c r="F195" s="5"/>
      <c r="G195" s="5"/>
      <c r="H195" s="5"/>
      <c r="I195" s="5"/>
    </row>
  </sheetData>
  <autoFilter ref="B1:J195">
    <sortState ref="B2:L87">
      <sortCondition ref="E1:E87"/>
    </sortState>
  </autoFilter>
  <sortState ref="H25:H36">
    <sortCondition ref="H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Stats!$A$2:$A$10</xm:f>
          </x14:formula1>
          <xm:sqref>D120:D195 D2:D111</xm:sqref>
        </x14:dataValidation>
        <x14:dataValidation type="list" allowBlank="1" showInputMessage="1" showErrorMessage="1">
          <x14:formula1>
            <xm:f>Stats!$I$2:$I$6</xm:f>
          </x14:formula1>
          <xm:sqref>F2:F61</xm:sqref>
        </x14:dataValidation>
        <x14:dataValidation type="list" allowBlank="1" showInputMessage="1" showErrorMessage="1">
          <x14:formula1>
            <xm:f>Stats!$M$2:$M$4</xm:f>
          </x14:formula1>
          <xm:sqref>G2:G61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0"/>
  <sheetViews>
    <sheetView workbookViewId="0">
      <selection activeCell="A10" sqref="A10:XFD10"/>
    </sheetView>
  </sheetViews>
  <sheetFormatPr defaultColWidth="9.140625" defaultRowHeight="15" x14ac:dyDescent="0.25"/>
  <cols>
    <col min="1" max="1" width="9" style="8" customWidth="1"/>
    <col min="2" max="2" width="8.5703125" style="8" bestFit="1" customWidth="1"/>
    <col min="3" max="3" width="11.5703125" style="8" bestFit="1" customWidth="1"/>
    <col min="4" max="4" width="10.7109375" style="5" bestFit="1" customWidth="1"/>
    <col min="5" max="5" width="6.5703125" style="8" bestFit="1" customWidth="1"/>
    <col min="6" max="6" width="25.28515625" style="5" customWidth="1"/>
    <col min="7" max="7" width="31.42578125" style="8" bestFit="1" customWidth="1"/>
    <col min="8" max="8" width="48.140625" style="8" bestFit="1" customWidth="1"/>
    <col min="9" max="16384" width="9.140625" style="8"/>
  </cols>
  <sheetData>
    <row r="1" spans="1:9" ht="14.45" x14ac:dyDescent="0.35">
      <c r="A1" s="8" t="s">
        <v>31</v>
      </c>
      <c r="B1" s="2" t="s">
        <v>16</v>
      </c>
      <c r="C1" s="7" t="s">
        <v>1</v>
      </c>
      <c r="D1" s="1" t="s">
        <v>30</v>
      </c>
      <c r="E1" s="1" t="s">
        <v>3</v>
      </c>
      <c r="F1" s="1" t="s">
        <v>8</v>
      </c>
      <c r="G1" s="7" t="s">
        <v>2</v>
      </c>
      <c r="H1" s="7" t="s">
        <v>36</v>
      </c>
      <c r="I1" s="1" t="s">
        <v>7</v>
      </c>
    </row>
    <row r="2" spans="1:9" ht="14.45" x14ac:dyDescent="0.35">
      <c r="A2" s="8">
        <v>58</v>
      </c>
      <c r="B2" s="9" t="s">
        <v>33</v>
      </c>
      <c r="C2" s="5"/>
      <c r="D2" s="5" t="s">
        <v>10</v>
      </c>
      <c r="E2" s="8">
        <f>VLOOKUP(D2,Stats!$A$1:$B$10,2,FALSE)</f>
        <v>3</v>
      </c>
      <c r="F2" s="8" t="s">
        <v>10</v>
      </c>
      <c r="G2" s="5" t="s">
        <v>84</v>
      </c>
      <c r="H2" s="8" t="str">
        <f t="shared" ref="H2:H8" si="0">IF(F2="Challenge",G2&amp;" (on hard difficulty, level select allowed)",IF(F2="Easy",G2&amp;" (on any difficulty)",IF(F2="Normal",G2&amp;" (on normal difficulty or higher)",IF(F2="Hard",G2&amp;" (on hard difficulty)",""))))</f>
        <v>Get a 3000 point score bonus item (on any difficulty)</v>
      </c>
      <c r="I2" s="5"/>
    </row>
    <row r="3" spans="1:9" ht="14.45" x14ac:dyDescent="0.35">
      <c r="A3" s="8">
        <v>25</v>
      </c>
      <c r="B3" s="9" t="s">
        <v>74</v>
      </c>
      <c r="C3" s="5"/>
      <c r="D3" s="5" t="s">
        <v>12</v>
      </c>
      <c r="E3" s="8">
        <f>VLOOKUP(D3,Stats!$A$1:$B$10,2,FALSE)</f>
        <v>5</v>
      </c>
      <c r="F3" s="8" t="s">
        <v>35</v>
      </c>
      <c r="G3" s="8" t="s">
        <v>64</v>
      </c>
      <c r="H3" s="8" t="str">
        <f t="shared" si="0"/>
        <v>Beat the ? mini boss in stage 6 (on normal difficulty or higher)</v>
      </c>
      <c r="I3" s="5"/>
    </row>
    <row r="4" spans="1:9" ht="14.45" x14ac:dyDescent="0.35">
      <c r="A4" s="8">
        <v>62</v>
      </c>
      <c r="B4" s="9" t="s">
        <v>32</v>
      </c>
      <c r="C4" s="5"/>
      <c r="D4" s="5" t="s">
        <v>9</v>
      </c>
      <c r="E4" s="8">
        <f>VLOOKUP(D4,Stats!$A$1:$B$10,2,FALSE)</f>
        <v>1</v>
      </c>
      <c r="F4" s="8" t="s">
        <v>10</v>
      </c>
      <c r="G4" s="5" t="s">
        <v>34</v>
      </c>
      <c r="H4" s="8" t="str">
        <f t="shared" si="0"/>
        <v>Watch a replay (on any difficulty)</v>
      </c>
      <c r="I4" s="5"/>
    </row>
    <row r="5" spans="1:9" ht="14.45" x14ac:dyDescent="0.35">
      <c r="A5" s="8">
        <v>49</v>
      </c>
      <c r="B5" s="9" t="s">
        <v>33</v>
      </c>
      <c r="C5" s="5" t="s">
        <v>149</v>
      </c>
      <c r="D5" s="5" t="s">
        <v>10</v>
      </c>
      <c r="E5" s="8">
        <f>VLOOKUP(D5,Stats!$A$1:$B$10,2,FALSE)</f>
        <v>3</v>
      </c>
      <c r="F5" s="8" t="s">
        <v>10</v>
      </c>
      <c r="G5" s="5" t="s">
        <v>87</v>
      </c>
      <c r="H5" s="8" t="str">
        <f t="shared" si="0"/>
        <v>Have two booster upgrades at once (on any difficulty)</v>
      </c>
      <c r="I5" s="5"/>
    </row>
    <row r="6" spans="1:9" ht="14.45" x14ac:dyDescent="0.35">
      <c r="A6" s="8">
        <v>50</v>
      </c>
      <c r="B6" s="9" t="s">
        <v>33</v>
      </c>
      <c r="C6" s="5" t="s">
        <v>150</v>
      </c>
      <c r="D6" s="5" t="s">
        <v>12</v>
      </c>
      <c r="E6" s="8">
        <f>VLOOKUP(D6,Stats!$A$1:$B$10,2,FALSE)</f>
        <v>5</v>
      </c>
      <c r="F6" s="8" t="s">
        <v>10</v>
      </c>
      <c r="G6" s="5" t="s">
        <v>88</v>
      </c>
      <c r="H6" s="8" t="str">
        <f t="shared" si="0"/>
        <v>Have three booster upgrades at once (on any difficulty)</v>
      </c>
      <c r="I6" s="5"/>
    </row>
    <row r="7" spans="1:9" ht="14.45" x14ac:dyDescent="0.35">
      <c r="A7" s="8">
        <v>54</v>
      </c>
      <c r="B7" s="9" t="s">
        <v>33</v>
      </c>
      <c r="C7" s="5" t="s">
        <v>147</v>
      </c>
      <c r="D7" s="5" t="s">
        <v>12</v>
      </c>
      <c r="E7" s="8">
        <f>VLOOKUP(D7,Stats!$A$1:$B$10,2,FALSE)</f>
        <v>5</v>
      </c>
      <c r="F7" s="8" t="s">
        <v>10</v>
      </c>
      <c r="G7" s="5" t="s">
        <v>98</v>
      </c>
      <c r="H7" s="8" t="str">
        <f t="shared" si="0"/>
        <v>Have two missile upgrades at once (on any difficulty)</v>
      </c>
      <c r="I7" s="5"/>
    </row>
    <row r="8" spans="1:9" ht="14.45" x14ac:dyDescent="0.35">
      <c r="A8" s="8">
        <v>55</v>
      </c>
      <c r="B8" s="9" t="s">
        <v>33</v>
      </c>
      <c r="C8" s="5" t="s">
        <v>148</v>
      </c>
      <c r="D8" s="5" t="s">
        <v>13</v>
      </c>
      <c r="E8" s="8">
        <f>VLOOKUP(D8,Stats!$A$1:$B$10,2,FALSE)</f>
        <v>10</v>
      </c>
      <c r="F8" s="8" t="s">
        <v>10</v>
      </c>
      <c r="G8" s="5" t="s">
        <v>97</v>
      </c>
      <c r="H8" s="8" t="str">
        <f t="shared" si="0"/>
        <v>Have three missile upgrades at once (on any difficulty)</v>
      </c>
      <c r="I8" s="5"/>
    </row>
    <row r="9" spans="1:9" ht="14.45" x14ac:dyDescent="0.35">
      <c r="A9" s="8">
        <v>22</v>
      </c>
      <c r="B9" s="9" t="s">
        <v>74</v>
      </c>
      <c r="C9" s="5" t="s">
        <v>119</v>
      </c>
      <c r="D9" s="5" t="s">
        <v>12</v>
      </c>
      <c r="E9" s="8">
        <f>VLOOKUP(D9,Stats!$A$1:$B$10,2,FALSE)</f>
        <v>5</v>
      </c>
      <c r="F9" s="8" t="s">
        <v>35</v>
      </c>
      <c r="G9" s="8" t="s">
        <v>157</v>
      </c>
      <c r="H9" s="8" t="str">
        <f>IF(F9="Challenge",G9&amp;" (on hard difficulty, level select allowed)",IF(F9="Easy",G9&amp;" (on any difficulty)",IF(F9="Normal",G9&amp;" (on normal difficulty or higher)",IF(F9="Hard",G9&amp;" (on hard difficulty)",""))))</f>
        <v>Beat all the eels in stage 3 (on normal difficulty or higher)</v>
      </c>
      <c r="I9" s="5" t="s">
        <v>90</v>
      </c>
    </row>
    <row r="10" spans="1:9" ht="14.45" x14ac:dyDescent="0.35">
      <c r="A10" s="8">
        <v>24</v>
      </c>
      <c r="B10" s="9" t="s">
        <v>74</v>
      </c>
      <c r="C10" s="5" t="s">
        <v>122</v>
      </c>
      <c r="D10" s="5" t="s">
        <v>12</v>
      </c>
      <c r="E10" s="8">
        <f>VLOOKUP(D10,Stats!$A$1:$B$10,2,FALSE)</f>
        <v>5</v>
      </c>
      <c r="F10" s="8" t="s">
        <v>35</v>
      </c>
      <c r="G10" s="8" t="s">
        <v>156</v>
      </c>
      <c r="H10" s="8" t="str">
        <f>IF(F10="Challenge",G10&amp;" (on hard difficulty, level select allowed)",IF(F10="Easy",G10&amp;" (on any difficulty)",IF(F10="Normal",G10&amp;" (on normal difficulty or higher)",IF(F10="Hard",G10&amp;" (on hard difficulty)",""))))</f>
        <v>Beat all of the wasps in stage 5 before they reach the end of the maze (on normal difficulty or higher)</v>
      </c>
      <c r="I10" s="5"/>
    </row>
    <row r="11" spans="1:9" ht="14.45" x14ac:dyDescent="0.35">
      <c r="B11" s="9"/>
      <c r="C11" s="5"/>
      <c r="F11" s="8"/>
    </row>
    <row r="12" spans="1:9" ht="14.45" x14ac:dyDescent="0.35">
      <c r="B12" s="9"/>
      <c r="C12" s="5"/>
      <c r="F12" s="8"/>
    </row>
    <row r="13" spans="1:9" ht="14.45" x14ac:dyDescent="0.35">
      <c r="B13" s="9"/>
      <c r="C13" s="5"/>
      <c r="F13" s="8"/>
    </row>
    <row r="14" spans="1:9" ht="14.45" x14ac:dyDescent="0.35">
      <c r="B14" s="9"/>
      <c r="C14" s="5"/>
      <c r="F14" s="8"/>
    </row>
    <row r="15" spans="1:9" ht="14.45" x14ac:dyDescent="0.35">
      <c r="B15" s="9"/>
      <c r="C15" s="5"/>
      <c r="F15" s="8"/>
    </row>
    <row r="16" spans="1:9" ht="14.45" x14ac:dyDescent="0.35">
      <c r="B16" s="9"/>
      <c r="C16" s="5"/>
      <c r="F16" s="8"/>
    </row>
    <row r="17" spans="2:6" ht="14.45" x14ac:dyDescent="0.35">
      <c r="B17" s="9"/>
      <c r="C17" s="5"/>
    </row>
    <row r="18" spans="2:6" ht="14.45" x14ac:dyDescent="0.35">
      <c r="B18" s="9"/>
      <c r="C18" s="5"/>
      <c r="F18"/>
    </row>
    <row r="19" spans="2:6" ht="14.45" x14ac:dyDescent="0.35">
      <c r="B19" s="9"/>
      <c r="C19" s="5"/>
      <c r="F19" s="8"/>
    </row>
    <row r="20" spans="2:6" ht="14.45" x14ac:dyDescent="0.35">
      <c r="B20" s="9"/>
      <c r="C20" s="5"/>
      <c r="F20" s="8"/>
    </row>
    <row r="21" spans="2:6" ht="14.45" x14ac:dyDescent="0.35">
      <c r="B21" s="9"/>
      <c r="C21" s="5"/>
      <c r="F21" s="8"/>
    </row>
    <row r="22" spans="2:6" ht="14.45" x14ac:dyDescent="0.35">
      <c r="B22" s="9"/>
      <c r="C22" s="5"/>
      <c r="F22" s="8"/>
    </row>
    <row r="23" spans="2:6" ht="14.45" x14ac:dyDescent="0.35">
      <c r="B23" s="9"/>
      <c r="C23" s="5"/>
      <c r="F23" s="8"/>
    </row>
    <row r="24" spans="2:6" ht="14.45" x14ac:dyDescent="0.35">
      <c r="B24" s="9"/>
      <c r="C24" s="5"/>
      <c r="F24" s="8"/>
    </row>
    <row r="25" spans="2:6" ht="14.45" x14ac:dyDescent="0.35">
      <c r="B25" s="9"/>
      <c r="C25" s="5"/>
      <c r="F25" s="8"/>
    </row>
    <row r="26" spans="2:6" ht="14.45" x14ac:dyDescent="0.35">
      <c r="B26" s="9"/>
      <c r="C26" s="5"/>
      <c r="F26" s="8"/>
    </row>
    <row r="27" spans="2:6" ht="14.45" x14ac:dyDescent="0.35">
      <c r="B27" s="9"/>
      <c r="C27" s="5"/>
      <c r="F27" s="8"/>
    </row>
    <row r="28" spans="2:6" ht="14.45" x14ac:dyDescent="0.35">
      <c r="B28" s="9"/>
      <c r="C28" s="5"/>
      <c r="F28" s="8"/>
    </row>
    <row r="29" spans="2:6" x14ac:dyDescent="0.25">
      <c r="B29" s="9"/>
      <c r="C29" s="5"/>
      <c r="F29" s="8"/>
    </row>
    <row r="30" spans="2:6" x14ac:dyDescent="0.25">
      <c r="B30" s="9"/>
      <c r="C30" s="5"/>
      <c r="F30" s="8"/>
    </row>
    <row r="31" spans="2:6" x14ac:dyDescent="0.25">
      <c r="B31" s="9"/>
      <c r="C31" s="5"/>
      <c r="F31" s="8"/>
    </row>
    <row r="32" spans="2:6" x14ac:dyDescent="0.25">
      <c r="B32" s="9"/>
      <c r="C32" s="5"/>
      <c r="F32" s="8"/>
    </row>
    <row r="33" spans="1:6" x14ac:dyDescent="0.25">
      <c r="B33" s="9"/>
      <c r="C33" s="5"/>
      <c r="F33" s="8"/>
    </row>
    <row r="34" spans="1:6" x14ac:dyDescent="0.25">
      <c r="B34" s="9"/>
      <c r="C34" s="5"/>
      <c r="F34" s="8"/>
    </row>
    <row r="35" spans="1:6" x14ac:dyDescent="0.25">
      <c r="B35" s="9"/>
      <c r="C35" s="5"/>
      <c r="F35" s="8"/>
    </row>
    <row r="36" spans="1:6" x14ac:dyDescent="0.25">
      <c r="B36" s="9"/>
      <c r="C36" s="11"/>
    </row>
    <row r="37" spans="1:6" x14ac:dyDescent="0.25">
      <c r="B37" s="9"/>
      <c r="C37" s="5"/>
    </row>
    <row r="38" spans="1:6" x14ac:dyDescent="0.25">
      <c r="A38" s="2"/>
      <c r="B38" s="5"/>
      <c r="D38" s="8"/>
      <c r="E38" s="5"/>
      <c r="F38" s="1"/>
    </row>
    <row r="39" spans="1:6" x14ac:dyDescent="0.25">
      <c r="A39" s="2"/>
      <c r="B39" s="5"/>
      <c r="D39" s="8"/>
      <c r="E39" s="5"/>
      <c r="F39" s="1"/>
    </row>
    <row r="40" spans="1:6" x14ac:dyDescent="0.25">
      <c r="A40" s="2"/>
      <c r="B40" s="5"/>
      <c r="D40" s="8"/>
      <c r="E40" s="5"/>
      <c r="F40" s="1"/>
    </row>
    <row r="41" spans="1:6" x14ac:dyDescent="0.25">
      <c r="A41" s="2"/>
      <c r="B41" s="5"/>
      <c r="D41" s="8"/>
      <c r="E41" s="5"/>
      <c r="F41" s="1"/>
    </row>
    <row r="42" spans="1:6" x14ac:dyDescent="0.25">
      <c r="A42" s="2"/>
      <c r="B42" s="5"/>
      <c r="D42" s="8"/>
      <c r="E42" s="5"/>
      <c r="F42" s="1"/>
    </row>
    <row r="43" spans="1:6" x14ac:dyDescent="0.25">
      <c r="A43" s="2"/>
      <c r="B43" s="5"/>
      <c r="D43" s="8"/>
      <c r="E43" s="5"/>
      <c r="F43" s="1"/>
    </row>
    <row r="44" spans="1:6" x14ac:dyDescent="0.25">
      <c r="A44" s="2"/>
      <c r="B44" s="5"/>
      <c r="D44" s="8"/>
      <c r="E44" s="5"/>
      <c r="F44" s="1"/>
    </row>
    <row r="45" spans="1:6" x14ac:dyDescent="0.25">
      <c r="A45" s="2"/>
      <c r="B45" s="5"/>
      <c r="D45" s="8"/>
      <c r="E45" s="5"/>
      <c r="F45" s="1"/>
    </row>
    <row r="46" spans="1:6" x14ac:dyDescent="0.25">
      <c r="A46" s="2"/>
      <c r="B46" s="5"/>
      <c r="D46" s="8"/>
      <c r="E46" s="5"/>
      <c r="F46" s="1"/>
    </row>
    <row r="47" spans="1:6" x14ac:dyDescent="0.25">
      <c r="A47" s="2"/>
      <c r="B47" s="5"/>
      <c r="D47" s="8"/>
      <c r="E47" s="5"/>
      <c r="F47" s="1"/>
    </row>
    <row r="48" spans="1:6" x14ac:dyDescent="0.25">
      <c r="A48" s="2"/>
      <c r="B48" s="5"/>
      <c r="D48" s="8"/>
      <c r="E48" s="5"/>
      <c r="F48" s="1"/>
    </row>
    <row r="49" spans="1:6" x14ac:dyDescent="0.25">
      <c r="A49" s="2"/>
      <c r="B49" s="5"/>
      <c r="D49" s="8"/>
      <c r="E49" s="5"/>
      <c r="F49" s="1"/>
    </row>
    <row r="50" spans="1:6" x14ac:dyDescent="0.25">
      <c r="A50" s="2"/>
      <c r="B50" s="5"/>
      <c r="D50" s="8"/>
      <c r="E50" s="5"/>
      <c r="F50" s="1"/>
    </row>
    <row r="51" spans="1:6" x14ac:dyDescent="0.25">
      <c r="A51" s="2"/>
      <c r="B51" s="5"/>
      <c r="D51" s="8"/>
      <c r="E51" s="5"/>
      <c r="F51" s="1"/>
    </row>
    <row r="52" spans="1:6" x14ac:dyDescent="0.25">
      <c r="A52" s="2"/>
      <c r="B52" s="5"/>
      <c r="D52" s="8"/>
      <c r="E52" s="5"/>
      <c r="F52" s="1"/>
    </row>
    <row r="53" spans="1:6" x14ac:dyDescent="0.25">
      <c r="A53" s="2"/>
      <c r="B53" s="5"/>
      <c r="D53" s="8"/>
      <c r="E53" s="5"/>
      <c r="F53" s="1"/>
    </row>
    <row r="54" spans="1:6" x14ac:dyDescent="0.25">
      <c r="A54" s="2"/>
      <c r="B54" s="5"/>
      <c r="D54" s="8"/>
      <c r="E54" s="5"/>
      <c r="F54" s="1"/>
    </row>
    <row r="55" spans="1:6" x14ac:dyDescent="0.25">
      <c r="A55" s="2"/>
      <c r="B55" s="5"/>
      <c r="D55" s="8"/>
      <c r="E55" s="5"/>
      <c r="F55" s="1"/>
    </row>
    <row r="56" spans="1:6" x14ac:dyDescent="0.25">
      <c r="A56" s="2"/>
      <c r="B56" s="5"/>
      <c r="D56" s="8"/>
      <c r="E56" s="5"/>
      <c r="F56" s="1"/>
    </row>
    <row r="57" spans="1:6" x14ac:dyDescent="0.25">
      <c r="A57" s="2"/>
      <c r="B57" s="5"/>
      <c r="D57" s="8"/>
      <c r="E57" s="5"/>
      <c r="F57" s="1"/>
    </row>
    <row r="58" spans="1:6" x14ac:dyDescent="0.25">
      <c r="A58" s="2"/>
      <c r="B58" s="5"/>
      <c r="D58" s="8"/>
      <c r="E58" s="5"/>
      <c r="F58" s="1"/>
    </row>
    <row r="59" spans="1:6" x14ac:dyDescent="0.25">
      <c r="A59" s="2"/>
      <c r="B59" s="5"/>
      <c r="D59" s="8"/>
      <c r="E59" s="5"/>
      <c r="F59" s="1"/>
    </row>
    <row r="60" spans="1:6" ht="13.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Stats!$A$2:$A$10</xm:f>
          </x14:formula1>
          <xm:sqref>C38:C59 D2:D37</xm:sqref>
        </x14:dataValidation>
        <x14:dataValidation type="list" allowBlank="1" showInputMessage="1" showErrorMessage="1">
          <x14:formula1>
            <xm:f>Stats!$I$2:$I$6</xm:f>
          </x14:formula1>
          <xm:sqref>F2:F10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1" sqref="A11:XFD11"/>
    </sheetView>
  </sheetViews>
  <sheetFormatPr defaultRowHeight="15" x14ac:dyDescent="0.25"/>
  <cols>
    <col min="1" max="1" width="29.7109375" bestFit="1" customWidth="1"/>
    <col min="2" max="2" width="83.85546875" style="8" bestFit="1" customWidth="1"/>
  </cols>
  <sheetData>
    <row r="1" spans="1:2" s="8" customFormat="1" x14ac:dyDescent="0.35">
      <c r="A1" s="8" t="s">
        <v>22</v>
      </c>
      <c r="B1" s="8" t="s">
        <v>0</v>
      </c>
    </row>
    <row r="2" spans="1:2" s="8" customFormat="1" x14ac:dyDescent="0.35">
      <c r="A2" s="8" t="s">
        <v>169</v>
      </c>
      <c r="B2" s="8" t="s">
        <v>180</v>
      </c>
    </row>
    <row r="3" spans="1:2" s="8" customFormat="1" x14ac:dyDescent="0.35">
      <c r="A3" s="8" t="s">
        <v>170</v>
      </c>
      <c r="B3" s="8" t="s">
        <v>179</v>
      </c>
    </row>
    <row r="4" spans="1:2" s="8" customFormat="1" x14ac:dyDescent="0.35">
      <c r="A4" s="8" t="s">
        <v>171</v>
      </c>
      <c r="B4" s="8" t="s">
        <v>178</v>
      </c>
    </row>
    <row r="5" spans="1:2" x14ac:dyDescent="0.35">
      <c r="A5" s="8" t="s">
        <v>172</v>
      </c>
      <c r="B5" s="8" t="s">
        <v>193</v>
      </c>
    </row>
    <row r="6" spans="1:2" s="8" customFormat="1" x14ac:dyDescent="0.35">
      <c r="A6" s="8" t="s">
        <v>173</v>
      </c>
      <c r="B6" s="8" t="s">
        <v>194</v>
      </c>
    </row>
    <row r="7" spans="1:2" s="8" customFormat="1" x14ac:dyDescent="0.35">
      <c r="A7" s="8" t="s">
        <v>177</v>
      </c>
      <c r="B7" s="8" t="s">
        <v>195</v>
      </c>
    </row>
    <row r="8" spans="1:2" s="8" customFormat="1" x14ac:dyDescent="0.35">
      <c r="A8" s="8" t="s">
        <v>176</v>
      </c>
      <c r="B8" s="8" t="s">
        <v>196</v>
      </c>
    </row>
    <row r="9" spans="1:2" s="8" customFormat="1" x14ac:dyDescent="0.35">
      <c r="A9" s="8" t="s">
        <v>175</v>
      </c>
      <c r="B9" s="8" t="s">
        <v>197</v>
      </c>
    </row>
    <row r="10" spans="1:2" x14ac:dyDescent="0.35">
      <c r="A10" s="8" t="s">
        <v>174</v>
      </c>
      <c r="B10" s="8" t="s">
        <v>192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="70" zoomScaleNormal="70" workbookViewId="0">
      <pane ySplit="1" topLeftCell="A11" activePane="bottomLeft" state="frozen"/>
      <selection pane="bottomLeft" activeCell="C57" sqref="C57"/>
    </sheetView>
  </sheetViews>
  <sheetFormatPr defaultRowHeight="15" x14ac:dyDescent="0.25"/>
  <cols>
    <col min="1" max="1" width="3.85546875" style="8" bestFit="1" customWidth="1"/>
    <col min="2" max="2" width="36.7109375" bestFit="1" customWidth="1"/>
    <col min="3" max="3" width="75.85546875" bestFit="1" customWidth="1"/>
    <col min="4" max="4" width="11.7109375" style="8" customWidth="1"/>
    <col min="5" max="9" width="11.7109375" customWidth="1"/>
  </cols>
  <sheetData>
    <row r="1" spans="1:9" x14ac:dyDescent="0.35">
      <c r="A1" s="8" t="s">
        <v>31</v>
      </c>
      <c r="B1" t="s">
        <v>1</v>
      </c>
      <c r="C1" t="s">
        <v>2</v>
      </c>
      <c r="D1" s="8" t="s">
        <v>26</v>
      </c>
      <c r="E1" t="s">
        <v>19</v>
      </c>
      <c r="F1" t="s">
        <v>25</v>
      </c>
      <c r="G1" t="s">
        <v>23</v>
      </c>
      <c r="H1" t="s">
        <v>24</v>
      </c>
      <c r="I1" t="s">
        <v>27</v>
      </c>
    </row>
    <row r="2" spans="1:9" s="8" customFormat="1" x14ac:dyDescent="0.35">
      <c r="A2" s="8">
        <f>Achievements!A2</f>
        <v>1</v>
      </c>
      <c r="B2" s="8" t="str">
        <f>Achievements!C2</f>
        <v>Docking Bay</v>
      </c>
      <c r="C2" s="8" t="str">
        <f>Achievements!I2</f>
        <v>Complete stage 1 (on easy+ difficulty)</v>
      </c>
      <c r="D2" s="8" t="s">
        <v>20</v>
      </c>
      <c r="E2" s="8" t="s">
        <v>20</v>
      </c>
      <c r="F2" s="8" t="s">
        <v>20</v>
      </c>
      <c r="G2" s="8" t="s">
        <v>20</v>
      </c>
      <c r="H2" s="8" t="s">
        <v>20</v>
      </c>
      <c r="I2" s="8" t="str">
        <f t="shared" ref="I2" si="0">IF(COUNTIF(D2:H2,"X")=5,"YES","NO")</f>
        <v>YES</v>
      </c>
    </row>
    <row r="3" spans="1:9" s="8" customFormat="1" x14ac:dyDescent="0.35">
      <c r="A3" s="8">
        <f>Achievements!A3</f>
        <v>2</v>
      </c>
      <c r="B3" s="8" t="str">
        <f>Achievements!C3</f>
        <v>Underground Cave</v>
      </c>
      <c r="C3" s="8" t="str">
        <f>Achievements!I3</f>
        <v>Complete stage 2 (on easy+ difficulty)</v>
      </c>
      <c r="D3" s="8" t="s">
        <v>20</v>
      </c>
      <c r="E3" s="8" t="s">
        <v>20</v>
      </c>
      <c r="F3" s="8" t="s">
        <v>20</v>
      </c>
      <c r="G3" s="8" t="s">
        <v>20</v>
      </c>
      <c r="H3" s="8" t="s">
        <v>20</v>
      </c>
      <c r="I3" s="8" t="str">
        <f t="shared" ref="I3:I48" si="1">IF(COUNTIF(D3:H3,"X")=5,"YES","NO")</f>
        <v>YES</v>
      </c>
    </row>
    <row r="4" spans="1:9" s="8" customFormat="1" x14ac:dyDescent="0.35">
      <c r="A4" s="8">
        <f>Achievements!A4</f>
        <v>3</v>
      </c>
      <c r="B4" s="8" t="str">
        <f>Achievements!C4</f>
        <v>Underwater Passage</v>
      </c>
      <c r="C4" s="8" t="str">
        <f>Achievements!I4</f>
        <v>Complete stage 3 (on easy+ difficulty)</v>
      </c>
      <c r="D4" s="8" t="s">
        <v>20</v>
      </c>
      <c r="E4" s="8" t="s">
        <v>20</v>
      </c>
      <c r="F4" s="8" t="s">
        <v>20</v>
      </c>
      <c r="G4" s="8" t="s">
        <v>20</v>
      </c>
      <c r="H4" s="8" t="s">
        <v>20</v>
      </c>
      <c r="I4" s="8" t="str">
        <f t="shared" si="1"/>
        <v>YES</v>
      </c>
    </row>
    <row r="5" spans="1:9" s="8" customFormat="1" x14ac:dyDescent="0.35">
      <c r="A5" s="8">
        <f>Achievements!A5</f>
        <v>4</v>
      </c>
      <c r="B5" s="8" t="str">
        <f>Achievements!C5</f>
        <v>Ancient Temple</v>
      </c>
      <c r="C5" s="8" t="str">
        <f>Achievements!I5</f>
        <v>Complete stage 4 (on easy+ difficulty)</v>
      </c>
      <c r="D5" s="8" t="s">
        <v>20</v>
      </c>
      <c r="E5" s="8" t="s">
        <v>20</v>
      </c>
      <c r="F5" s="8" t="s">
        <v>20</v>
      </c>
      <c r="G5" s="8" t="s">
        <v>20</v>
      </c>
      <c r="H5" s="8" t="s">
        <v>20</v>
      </c>
      <c r="I5" s="8" t="str">
        <f t="shared" si="1"/>
        <v>YES</v>
      </c>
    </row>
    <row r="6" spans="1:9" s="8" customFormat="1" x14ac:dyDescent="0.35">
      <c r="A6" s="8">
        <f>Achievements!A6</f>
        <v>5</v>
      </c>
      <c r="B6" s="8" t="str">
        <f>Achievements!C6</f>
        <v>Fortress Defenses</v>
      </c>
      <c r="C6" s="8" t="str">
        <f>Achievements!I6</f>
        <v>Complete stage 5 (on easy+ difficulty)</v>
      </c>
      <c r="D6" s="8" t="s">
        <v>20</v>
      </c>
      <c r="E6" s="8" t="s">
        <v>20</v>
      </c>
      <c r="F6" s="8" t="s">
        <v>20</v>
      </c>
      <c r="G6" s="8" t="s">
        <v>20</v>
      </c>
      <c r="H6" s="8" t="s">
        <v>20</v>
      </c>
      <c r="I6" s="8" t="str">
        <f t="shared" si="1"/>
        <v>YES</v>
      </c>
    </row>
    <row r="7" spans="1:9" s="8" customFormat="1" x14ac:dyDescent="0.35">
      <c r="A7" s="8">
        <f>Achievements!A7</f>
        <v>6</v>
      </c>
      <c r="B7" s="8" t="str">
        <f>Achievements!C7</f>
        <v>Mainframe</v>
      </c>
      <c r="C7" s="8" t="str">
        <f>Achievements!I7</f>
        <v>Complete stage 6 (on easy+ difficulty)</v>
      </c>
      <c r="D7" s="8" t="s">
        <v>20</v>
      </c>
      <c r="E7" s="8" t="s">
        <v>20</v>
      </c>
      <c r="F7" s="8" t="s">
        <v>20</v>
      </c>
      <c r="G7" s="8" t="s">
        <v>20</v>
      </c>
      <c r="H7" s="8" t="s">
        <v>20</v>
      </c>
      <c r="I7" s="8" t="str">
        <f t="shared" si="1"/>
        <v>YES</v>
      </c>
    </row>
    <row r="8" spans="1:9" x14ac:dyDescent="0.35">
      <c r="A8" s="8">
        <f>Achievements!A8</f>
        <v>7</v>
      </c>
      <c r="B8" s="8" t="str">
        <f>Achievements!C8</f>
        <v>Docking Bay Ace</v>
      </c>
      <c r="C8" s="8" t="str">
        <f>Achievements!I8</f>
        <v>Complete stage 1 without dying (on hard difficulty)</v>
      </c>
      <c r="D8" s="8" t="s">
        <v>20</v>
      </c>
      <c r="E8" s="8" t="s">
        <v>20</v>
      </c>
      <c r="F8" s="8" t="s">
        <v>20</v>
      </c>
      <c r="G8" s="8" t="s">
        <v>20</v>
      </c>
      <c r="H8" s="8" t="s">
        <v>20</v>
      </c>
      <c r="I8" s="8" t="str">
        <f t="shared" si="1"/>
        <v>YES</v>
      </c>
    </row>
    <row r="9" spans="1:9" x14ac:dyDescent="0.35">
      <c r="A9" s="8">
        <f>Achievements!A9</f>
        <v>8</v>
      </c>
      <c r="B9" s="8" t="str">
        <f>Achievements!C9</f>
        <v>Underground Cave Ace</v>
      </c>
      <c r="C9" s="8" t="str">
        <f>Achievements!I9</f>
        <v>Complete stage 2 without dying (on hard difficulty)</v>
      </c>
      <c r="D9" s="8" t="s">
        <v>20</v>
      </c>
      <c r="E9" s="8" t="s">
        <v>20</v>
      </c>
      <c r="F9" s="8" t="s">
        <v>20</v>
      </c>
      <c r="G9" s="8" t="s">
        <v>20</v>
      </c>
      <c r="H9" s="8" t="s">
        <v>20</v>
      </c>
      <c r="I9" s="8" t="str">
        <f t="shared" si="1"/>
        <v>YES</v>
      </c>
    </row>
    <row r="10" spans="1:9" x14ac:dyDescent="0.35">
      <c r="A10" s="8">
        <f>Achievements!A10</f>
        <v>9</v>
      </c>
      <c r="B10" s="8" t="str">
        <f>Achievements!C10</f>
        <v>Underwater Passage Ace</v>
      </c>
      <c r="C10" s="8" t="str">
        <f>Achievements!I10</f>
        <v>Complete stage 3 without dying (on hard difficulty)</v>
      </c>
      <c r="D10" s="8" t="s">
        <v>20</v>
      </c>
      <c r="E10" s="8" t="s">
        <v>20</v>
      </c>
      <c r="F10" s="8" t="s">
        <v>20</v>
      </c>
      <c r="G10" s="8" t="s">
        <v>20</v>
      </c>
      <c r="H10" s="8" t="s">
        <v>20</v>
      </c>
      <c r="I10" s="8" t="str">
        <f t="shared" si="1"/>
        <v>YES</v>
      </c>
    </row>
    <row r="11" spans="1:9" x14ac:dyDescent="0.35">
      <c r="A11" s="8">
        <f>Achievements!A11</f>
        <v>10</v>
      </c>
      <c r="B11" s="8" t="str">
        <f>Achievements!C11</f>
        <v>Ancient Temple Ace</v>
      </c>
      <c r="C11" s="8" t="str">
        <f>Achievements!I11</f>
        <v>Complete stage 4 without dying (on hard difficulty)</v>
      </c>
      <c r="D11" s="8" t="s">
        <v>20</v>
      </c>
      <c r="E11" s="8" t="s">
        <v>20</v>
      </c>
      <c r="F11" s="8" t="s">
        <v>20</v>
      </c>
      <c r="G11" s="8" t="s">
        <v>20</v>
      </c>
      <c r="H11" s="8" t="s">
        <v>20</v>
      </c>
      <c r="I11" s="8" t="str">
        <f t="shared" si="1"/>
        <v>YES</v>
      </c>
    </row>
    <row r="12" spans="1:9" x14ac:dyDescent="0.35">
      <c r="A12" s="8">
        <f>Achievements!A12</f>
        <v>11</v>
      </c>
      <c r="B12" s="8" t="str">
        <f>Achievements!C12</f>
        <v>Fortress Defenses Ace</v>
      </c>
      <c r="C12" s="8" t="str">
        <f>Achievements!I12</f>
        <v>Complete stage 5 without dying (on hard difficulty)</v>
      </c>
      <c r="D12" s="8" t="s">
        <v>20</v>
      </c>
      <c r="E12" s="8" t="s">
        <v>20</v>
      </c>
      <c r="F12" s="8" t="s">
        <v>20</v>
      </c>
      <c r="G12" s="8" t="s">
        <v>20</v>
      </c>
      <c r="H12" s="8" t="s">
        <v>20</v>
      </c>
      <c r="I12" s="8" t="str">
        <f t="shared" si="1"/>
        <v>YES</v>
      </c>
    </row>
    <row r="13" spans="1:9" x14ac:dyDescent="0.35">
      <c r="A13" s="8">
        <f>Achievements!A13</f>
        <v>12</v>
      </c>
      <c r="B13" s="8" t="str">
        <f>Achievements!C13</f>
        <v>Mainframe Ace</v>
      </c>
      <c r="C13" s="8" t="str">
        <f>Achievements!I13</f>
        <v>Complete stage 6 without dying (on hard difficulty)</v>
      </c>
      <c r="D13" s="8" t="s">
        <v>20</v>
      </c>
      <c r="E13" s="8" t="s">
        <v>20</v>
      </c>
      <c r="F13" s="8" t="s">
        <v>20</v>
      </c>
      <c r="G13" s="8" t="s">
        <v>20</v>
      </c>
      <c r="H13" s="8" t="s">
        <v>20</v>
      </c>
      <c r="I13" s="8" t="str">
        <f t="shared" si="1"/>
        <v>YES</v>
      </c>
    </row>
    <row r="14" spans="1:9" x14ac:dyDescent="0.35">
      <c r="A14" s="8">
        <f>Achievements!A14</f>
        <v>13</v>
      </c>
      <c r="B14" s="8" t="str">
        <f>Achievements!C14</f>
        <v>Easy Game Ace</v>
      </c>
      <c r="C14" s="8" t="str">
        <f>Achievements!I14</f>
        <v>Complete the game without dying (on easy+ difficulty)</v>
      </c>
      <c r="D14" s="8" t="s">
        <v>20</v>
      </c>
      <c r="E14" s="8" t="s">
        <v>20</v>
      </c>
      <c r="F14" s="8" t="s">
        <v>20</v>
      </c>
      <c r="G14" s="8" t="s">
        <v>20</v>
      </c>
      <c r="H14" s="8" t="s">
        <v>20</v>
      </c>
      <c r="I14" s="8" t="str">
        <f t="shared" si="1"/>
        <v>YES</v>
      </c>
    </row>
    <row r="15" spans="1:9" x14ac:dyDescent="0.35">
      <c r="A15" s="8">
        <f>Achievements!A15</f>
        <v>14</v>
      </c>
      <c r="B15" s="8" t="str">
        <f>Achievements!C15</f>
        <v>Normal Game Ace</v>
      </c>
      <c r="C15" s="8" t="str">
        <f>Achievements!I15</f>
        <v>Complete the game without dying (on normal+ difficulty)</v>
      </c>
      <c r="D15" s="8" t="s">
        <v>20</v>
      </c>
      <c r="E15" s="8" t="s">
        <v>20</v>
      </c>
      <c r="F15" s="8" t="s">
        <v>20</v>
      </c>
      <c r="G15" s="8" t="s">
        <v>20</v>
      </c>
      <c r="H15" s="8" t="s">
        <v>20</v>
      </c>
      <c r="I15" s="8" t="str">
        <f t="shared" si="1"/>
        <v>YES</v>
      </c>
    </row>
    <row r="16" spans="1:9" x14ac:dyDescent="0.35">
      <c r="A16" s="8">
        <f>Achievements!A16</f>
        <v>15</v>
      </c>
      <c r="B16" s="8" t="str">
        <f>Achievements!C16</f>
        <v>Hard Game Ace</v>
      </c>
      <c r="C16" s="8" t="str">
        <f>Achievements!I16</f>
        <v>Complete the game without dying (on hard difficulty)</v>
      </c>
      <c r="D16" s="8" t="s">
        <v>20</v>
      </c>
      <c r="E16" s="8" t="s">
        <v>20</v>
      </c>
      <c r="F16" s="8" t="s">
        <v>20</v>
      </c>
      <c r="G16" s="8" t="s">
        <v>20</v>
      </c>
      <c r="H16" s="8" t="s">
        <v>20</v>
      </c>
      <c r="I16" s="8" t="str">
        <f t="shared" si="1"/>
        <v>YES</v>
      </c>
    </row>
    <row r="17" spans="1:9" x14ac:dyDescent="0.35">
      <c r="A17" s="8">
        <f>Achievements!A17</f>
        <v>16</v>
      </c>
      <c r="B17" s="8" t="str">
        <f>Achievements!C17</f>
        <v>Bronze Star Medal</v>
      </c>
      <c r="C17" s="8" t="str">
        <f>Achievements!I17</f>
        <v>Destroy 100 Enemies (on normal+ difficulty, resets on new session)</v>
      </c>
      <c r="D17" s="8" t="s">
        <v>20</v>
      </c>
      <c r="E17" s="8" t="s">
        <v>20</v>
      </c>
      <c r="F17" s="8" t="s">
        <v>20</v>
      </c>
      <c r="G17" s="8" t="s">
        <v>20</v>
      </c>
      <c r="H17" s="8" t="s">
        <v>20</v>
      </c>
      <c r="I17" s="8" t="str">
        <f t="shared" si="1"/>
        <v>YES</v>
      </c>
    </row>
    <row r="18" spans="1:9" x14ac:dyDescent="0.35">
      <c r="A18" s="8">
        <f>Achievements!A18</f>
        <v>17</v>
      </c>
      <c r="B18" s="8" t="str">
        <f>Achievements!C18</f>
        <v>Silver Star Medal</v>
      </c>
      <c r="C18" s="8" t="str">
        <f>Achievements!I18</f>
        <v>Destroy 250 Enemies (on normal+ difficulty, resets on new session)</v>
      </c>
      <c r="D18" s="8" t="s">
        <v>20</v>
      </c>
      <c r="E18" s="8" t="s">
        <v>20</v>
      </c>
      <c r="F18" s="8" t="s">
        <v>20</v>
      </c>
      <c r="G18" s="8" t="s">
        <v>20</v>
      </c>
      <c r="H18" s="8" t="s">
        <v>20</v>
      </c>
      <c r="I18" s="8" t="str">
        <f t="shared" si="1"/>
        <v>YES</v>
      </c>
    </row>
    <row r="19" spans="1:9" x14ac:dyDescent="0.35">
      <c r="A19" s="8">
        <f>Achievements!A19</f>
        <v>18</v>
      </c>
      <c r="B19" s="8" t="str">
        <f>Achievements!C19</f>
        <v>Distinguished Flying Cross</v>
      </c>
      <c r="C19" s="8" t="str">
        <f>Achievements!I19</f>
        <v>Destroy 500 Enemies (on normal+ difficulty, resets on new session)</v>
      </c>
      <c r="D19" s="8" t="s">
        <v>20</v>
      </c>
      <c r="E19" s="8" t="s">
        <v>20</v>
      </c>
      <c r="F19" s="8" t="s">
        <v>20</v>
      </c>
      <c r="G19" s="8" t="s">
        <v>20</v>
      </c>
      <c r="H19" s="8" t="s">
        <v>20</v>
      </c>
      <c r="I19" s="8" t="str">
        <f t="shared" si="1"/>
        <v>YES</v>
      </c>
    </row>
    <row r="20" spans="1:9" x14ac:dyDescent="0.35">
      <c r="A20" s="8">
        <f>Achievements!A20</f>
        <v>19</v>
      </c>
      <c r="B20" s="8" t="str">
        <f>Achievements!C20</f>
        <v>Medal of Honor</v>
      </c>
      <c r="C20" s="8" t="str">
        <f>Achievements!I20</f>
        <v>Destroy 1000 Enemies (on normal+ difficulty, resets on new session)</v>
      </c>
      <c r="D20" s="8" t="s">
        <v>20</v>
      </c>
      <c r="E20" s="8" t="s">
        <v>20</v>
      </c>
      <c r="F20" s="8" t="s">
        <v>20</v>
      </c>
      <c r="G20" s="8" t="s">
        <v>20</v>
      </c>
      <c r="H20" s="8" t="s">
        <v>20</v>
      </c>
      <c r="I20" s="8" t="str">
        <f t="shared" si="1"/>
        <v>YES</v>
      </c>
    </row>
    <row r="21" spans="1:9" x14ac:dyDescent="0.35">
      <c r="A21" s="8">
        <f>Achievements!A21</f>
        <v>20</v>
      </c>
      <c r="B21" s="8" t="str">
        <f>Achievements!C21</f>
        <v>Man-E-Faces </v>
      </c>
      <c r="C21" s="8" t="str">
        <f>Achievements!I21</f>
        <v>Beat the multi-faced mini boss in stage 1 (on normal+ difficulty)</v>
      </c>
      <c r="D21" s="8" t="s">
        <v>20</v>
      </c>
      <c r="E21" s="8" t="s">
        <v>20</v>
      </c>
      <c r="F21" s="8" t="s">
        <v>20</v>
      </c>
      <c r="G21" s="8" t="s">
        <v>20</v>
      </c>
      <c r="H21" s="8" t="s">
        <v>20</v>
      </c>
      <c r="I21" s="8" t="str">
        <f t="shared" si="1"/>
        <v>YES</v>
      </c>
    </row>
    <row r="22" spans="1:9" x14ac:dyDescent="0.35">
      <c r="A22" s="8">
        <f>Achievements!A22</f>
        <v>21</v>
      </c>
      <c r="B22" s="8" t="str">
        <f>Achievements!C22</f>
        <v>Heilong </v>
      </c>
      <c r="C22" s="8" t="str">
        <f>Achievements!I22</f>
        <v>Beat the dragon mini boss in stage 2 (on normal+ difficulty)</v>
      </c>
      <c r="D22" s="8" t="s">
        <v>20</v>
      </c>
      <c r="E22" s="8" t="s">
        <v>20</v>
      </c>
      <c r="F22" s="8" t="s">
        <v>20</v>
      </c>
      <c r="G22" s="8" t="s">
        <v>20</v>
      </c>
      <c r="H22" s="8" t="s">
        <v>20</v>
      </c>
      <c r="I22" s="8" t="str">
        <f t="shared" si="1"/>
        <v>YES</v>
      </c>
    </row>
    <row r="23" spans="1:9" x14ac:dyDescent="0.35">
      <c r="A23" s="8">
        <f>Achievements!A23</f>
        <v>22</v>
      </c>
      <c r="B23" s="8" t="str">
        <f>Achievements!C23</f>
        <v>Temple Guardian</v>
      </c>
      <c r="C23" s="8" t="str">
        <f>Achievements!I23</f>
        <v>Beat the guardian mini boss in stage 4 (on normal+ difficulty)</v>
      </c>
      <c r="D23" s="8" t="s">
        <v>20</v>
      </c>
      <c r="E23" s="8" t="s">
        <v>20</v>
      </c>
      <c r="F23" s="8" t="s">
        <v>20</v>
      </c>
      <c r="G23" s="8" t="s">
        <v>20</v>
      </c>
      <c r="H23" s="8" t="s">
        <v>20</v>
      </c>
      <c r="I23" s="8" t="str">
        <f t="shared" si="1"/>
        <v>YES</v>
      </c>
    </row>
    <row r="24" spans="1:9" x14ac:dyDescent="0.35">
      <c r="A24" s="8">
        <f>Achievements!A24</f>
        <v>23</v>
      </c>
      <c r="B24" s="8" t="str">
        <f>Achievements!C24</f>
        <v>Hork Lander</v>
      </c>
      <c r="C24" s="8" t="str">
        <f>Achievements!I24</f>
        <v>Beat stage 1 boss (on normal+ difficulty)</v>
      </c>
      <c r="D24" s="8" t="s">
        <v>20</v>
      </c>
      <c r="E24" s="8" t="s">
        <v>20</v>
      </c>
      <c r="F24" s="8" t="s">
        <v>20</v>
      </c>
      <c r="G24" s="8" t="s">
        <v>20</v>
      </c>
      <c r="H24" s="8" t="s">
        <v>20</v>
      </c>
      <c r="I24" s="8" t="str">
        <f t="shared" si="1"/>
        <v>YES</v>
      </c>
    </row>
    <row r="25" spans="1:9" x14ac:dyDescent="0.35">
      <c r="A25" s="8">
        <f>Achievements!A25</f>
        <v>24</v>
      </c>
      <c r="B25" s="8" t="str">
        <f>Achievements!C25</f>
        <v>Barabary</v>
      </c>
      <c r="C25" s="8" t="str">
        <f>Achievements!I25</f>
        <v>Beat stage 2 boss (on normal+ difficulty)</v>
      </c>
      <c r="D25" s="8" t="s">
        <v>20</v>
      </c>
      <c r="E25" s="8" t="s">
        <v>20</v>
      </c>
      <c r="F25" s="8" t="s">
        <v>20</v>
      </c>
      <c r="G25" s="8" t="s">
        <v>20</v>
      </c>
      <c r="H25" s="8" t="s">
        <v>20</v>
      </c>
      <c r="I25" s="8" t="str">
        <f t="shared" si="1"/>
        <v>YES</v>
      </c>
    </row>
    <row r="26" spans="1:9" x14ac:dyDescent="0.35">
      <c r="A26" s="8">
        <f>Achievements!A26</f>
        <v>25</v>
      </c>
      <c r="B26" s="8" t="str">
        <f>Achievements!C26</f>
        <v>Karkinos</v>
      </c>
      <c r="C26" s="8" t="str">
        <f>Achievements!I26</f>
        <v>Beat stage 3 boss (on normal+ difficulty)</v>
      </c>
      <c r="D26" s="8" t="s">
        <v>20</v>
      </c>
      <c r="E26" s="8" t="s">
        <v>20</v>
      </c>
      <c r="F26" s="8" t="s">
        <v>20</v>
      </c>
      <c r="G26" s="8" t="s">
        <v>20</v>
      </c>
      <c r="H26" s="8" t="s">
        <v>20</v>
      </c>
      <c r="I26" s="8" t="str">
        <f t="shared" si="1"/>
        <v>YES</v>
      </c>
    </row>
    <row r="27" spans="1:9" x14ac:dyDescent="0.35">
      <c r="A27" s="8">
        <f>Achievements!A27</f>
        <v>26</v>
      </c>
      <c r="B27" s="8" t="str">
        <f>Achievements!C27</f>
        <v>Mechatotem</v>
      </c>
      <c r="C27" s="8" t="str">
        <f>Achievements!I27</f>
        <v>Beat stage 4 boss (on normal+ difficulty)</v>
      </c>
      <c r="D27" s="8" t="s">
        <v>20</v>
      </c>
      <c r="E27" s="8" t="s">
        <v>20</v>
      </c>
      <c r="F27" s="8" t="s">
        <v>20</v>
      </c>
      <c r="G27" s="8" t="s">
        <v>20</v>
      </c>
      <c r="H27" s="8" t="s">
        <v>20</v>
      </c>
      <c r="I27" s="8" t="str">
        <f t="shared" si="1"/>
        <v>YES</v>
      </c>
    </row>
    <row r="28" spans="1:9" x14ac:dyDescent="0.35">
      <c r="A28" s="8">
        <f>Achievements!A28</f>
        <v>27</v>
      </c>
      <c r="B28" s="8" t="str">
        <f>Achievements!C28</f>
        <v>Battle Angel Mech</v>
      </c>
      <c r="C28" s="8" t="str">
        <f>Achievements!I28</f>
        <v>Beat stage 5 boss (on normal+ difficulty)</v>
      </c>
      <c r="D28" s="8" t="s">
        <v>20</v>
      </c>
      <c r="E28" s="8" t="s">
        <v>20</v>
      </c>
      <c r="F28" s="8" t="s">
        <v>20</v>
      </c>
      <c r="G28" s="8" t="s">
        <v>20</v>
      </c>
      <c r="H28" s="8" t="s">
        <v>20</v>
      </c>
      <c r="I28" s="8" t="str">
        <f t="shared" si="1"/>
        <v>YES</v>
      </c>
    </row>
    <row r="29" spans="1:9" x14ac:dyDescent="0.35">
      <c r="A29" s="8">
        <f>Achievements!A29</f>
        <v>28</v>
      </c>
      <c r="B29" s="8" t="str">
        <f>Achievements!C29</f>
        <v>KAOS</v>
      </c>
      <c r="C29" s="8" t="str">
        <f>Achievements!I29</f>
        <v>Beat stage 6 boss (on normal+ difficulty)</v>
      </c>
      <c r="D29" s="8" t="s">
        <v>20</v>
      </c>
      <c r="E29" s="8" t="s">
        <v>20</v>
      </c>
      <c r="F29" s="8" t="s">
        <v>20</v>
      </c>
      <c r="G29" s="8" t="s">
        <v>20</v>
      </c>
      <c r="H29" s="8" t="s">
        <v>20</v>
      </c>
      <c r="I29" s="8" t="str">
        <f t="shared" si="1"/>
        <v>YES</v>
      </c>
    </row>
    <row r="30" spans="1:9" x14ac:dyDescent="0.35">
      <c r="A30" s="8">
        <f>Achievements!A30</f>
        <v>29</v>
      </c>
      <c r="B30" s="8" t="str">
        <f>Achievements!C30</f>
        <v>Space Cadet</v>
      </c>
      <c r="C30" s="8" t="str">
        <f>Achievements!I30</f>
        <v>Score 100k or higher (on normal+ difficulty, resets on new game)</v>
      </c>
      <c r="D30" s="8" t="s">
        <v>20</v>
      </c>
      <c r="E30" s="8" t="s">
        <v>20</v>
      </c>
      <c r="F30" s="8" t="s">
        <v>20</v>
      </c>
      <c r="G30" s="8" t="s">
        <v>20</v>
      </c>
      <c r="H30" s="8" t="s">
        <v>20</v>
      </c>
      <c r="I30" s="8" t="str">
        <f t="shared" si="1"/>
        <v>YES</v>
      </c>
    </row>
    <row r="31" spans="1:9" x14ac:dyDescent="0.35">
      <c r="A31" s="8">
        <f>Achievements!A31</f>
        <v>30</v>
      </c>
      <c r="B31" s="8" t="str">
        <f>Achievements!C31</f>
        <v>Warrant Officer</v>
      </c>
      <c r="C31" s="8" t="str">
        <f>Achievements!I31</f>
        <v>Score 200k or higher (on normal+ difficulty, resets on new game)</v>
      </c>
      <c r="D31" s="8" t="s">
        <v>20</v>
      </c>
      <c r="E31" s="8" t="s">
        <v>20</v>
      </c>
      <c r="F31" s="8" t="s">
        <v>20</v>
      </c>
      <c r="G31" s="8" t="s">
        <v>20</v>
      </c>
      <c r="H31" s="8" t="s">
        <v>20</v>
      </c>
      <c r="I31" s="8" t="str">
        <f t="shared" si="1"/>
        <v>YES</v>
      </c>
    </row>
    <row r="32" spans="1:9" x14ac:dyDescent="0.35">
      <c r="A32" s="8">
        <f>Achievements!A32</f>
        <v>31</v>
      </c>
      <c r="B32" s="8" t="str">
        <f>Achievements!C32</f>
        <v>Lieutenant</v>
      </c>
      <c r="C32" s="8" t="str">
        <f>Achievements!I32</f>
        <v>Score 300k or higher (on normal+ difficulty, resets on new game)</v>
      </c>
      <c r="D32" s="8" t="s">
        <v>20</v>
      </c>
      <c r="E32" s="8" t="s">
        <v>20</v>
      </c>
      <c r="F32" s="8" t="s">
        <v>20</v>
      </c>
      <c r="G32" s="8" t="s">
        <v>20</v>
      </c>
      <c r="H32" s="8" t="s">
        <v>20</v>
      </c>
      <c r="I32" s="8" t="str">
        <f t="shared" si="1"/>
        <v>YES</v>
      </c>
    </row>
    <row r="33" spans="1:9" x14ac:dyDescent="0.35">
      <c r="A33" s="8">
        <f>Achievements!A33</f>
        <v>32</v>
      </c>
      <c r="B33" s="8" t="str">
        <f>Achievements!C33</f>
        <v>Squadron Leader</v>
      </c>
      <c r="C33" s="8" t="str">
        <f>Achievements!I33</f>
        <v>Score 400k or higher (on normal+ difficulty, resets on new game)</v>
      </c>
      <c r="D33" s="8" t="s">
        <v>20</v>
      </c>
      <c r="E33" s="8" t="s">
        <v>20</v>
      </c>
      <c r="F33" s="8" t="s">
        <v>20</v>
      </c>
      <c r="G33" s="8" t="s">
        <v>20</v>
      </c>
      <c r="H33" s="8" t="s">
        <v>20</v>
      </c>
      <c r="I33" s="8" t="str">
        <f t="shared" si="1"/>
        <v>YES</v>
      </c>
    </row>
    <row r="34" spans="1:9" x14ac:dyDescent="0.35">
      <c r="A34" s="8">
        <f>Achievements!A34</f>
        <v>33</v>
      </c>
      <c r="B34" s="8" t="str">
        <f>Achievements!C34</f>
        <v>Wing Commander</v>
      </c>
      <c r="C34" s="8" t="str">
        <f>Achievements!I34</f>
        <v>Score 500k or higher (on normal+ difficulty, resets on new game)</v>
      </c>
      <c r="D34" s="8" t="s">
        <v>20</v>
      </c>
      <c r="E34" s="8" t="s">
        <v>20</v>
      </c>
      <c r="F34" s="8" t="s">
        <v>20</v>
      </c>
      <c r="G34" s="8" t="s">
        <v>20</v>
      </c>
      <c r="H34" s="8" t="s">
        <v>20</v>
      </c>
      <c r="I34" s="8" t="str">
        <f t="shared" si="1"/>
        <v>YES</v>
      </c>
    </row>
    <row r="35" spans="1:9" x14ac:dyDescent="0.35">
      <c r="A35" s="8">
        <f>Achievements!A35</f>
        <v>34</v>
      </c>
      <c r="B35" s="8" t="str">
        <f>Achievements!C35</f>
        <v>Puppy Bonus</v>
      </c>
      <c r="C35" s="8" t="str">
        <f>Achievements!I35</f>
        <v>Find a Bowwow in stage 1 (on normal+ difficulty, resets on new game)</v>
      </c>
      <c r="D35" s="8" t="s">
        <v>20</v>
      </c>
      <c r="E35" s="8" t="s">
        <v>20</v>
      </c>
      <c r="F35" s="8" t="s">
        <v>20</v>
      </c>
      <c r="G35" s="8" t="s">
        <v>20</v>
      </c>
      <c r="H35" s="8" t="s">
        <v>20</v>
      </c>
      <c r="I35" s="8" t="str">
        <f t="shared" si="1"/>
        <v>YES</v>
      </c>
    </row>
    <row r="36" spans="1:9" x14ac:dyDescent="0.35">
      <c r="A36" s="8">
        <f>Achievements!A36</f>
        <v>35</v>
      </c>
      <c r="B36" s="8" t="str">
        <f>Achievements!C36</f>
        <v>Kitty Bonus</v>
      </c>
      <c r="C36" s="8" t="str">
        <f>Achievements!I36</f>
        <v>Find a Bowwow and a Mirow in stage 2 (on normal+ difficulty, resets on new game)</v>
      </c>
      <c r="D36" s="8" t="s">
        <v>20</v>
      </c>
      <c r="E36" s="8" t="s">
        <v>20</v>
      </c>
      <c r="F36" s="8" t="s">
        <v>20</v>
      </c>
      <c r="G36" s="8" t="s">
        <v>20</v>
      </c>
      <c r="H36" s="8" t="s">
        <v>20</v>
      </c>
      <c r="I36" s="8" t="str">
        <f t="shared" si="1"/>
        <v>YES</v>
      </c>
    </row>
    <row r="37" spans="1:9" x14ac:dyDescent="0.35">
      <c r="A37" s="8">
        <f>Achievements!A37</f>
        <v>36</v>
      </c>
      <c r="B37" s="8" t="str">
        <f>Achievements!C37</f>
        <v>Seapuppies Bonus</v>
      </c>
      <c r="C37" s="8" t="str">
        <f>Achievements!I37</f>
        <v>Find two Bowwows and a Mirow in stage 3 (on normal+ difficulty, resets on new game)</v>
      </c>
      <c r="D37" s="8" t="s">
        <v>20</v>
      </c>
      <c r="E37" s="8" t="s">
        <v>20</v>
      </c>
      <c r="F37" s="8" t="s">
        <v>20</v>
      </c>
      <c r="G37" s="8" t="s">
        <v>20</v>
      </c>
      <c r="H37" s="8" t="s">
        <v>20</v>
      </c>
      <c r="I37" s="8" t="str">
        <f t="shared" si="1"/>
        <v>YES</v>
      </c>
    </row>
    <row r="38" spans="1:9" x14ac:dyDescent="0.35">
      <c r="A38" s="8">
        <f>Achievements!A38</f>
        <v>37</v>
      </c>
      <c r="B38" s="8" t="str">
        <f>Achievements!C38</f>
        <v>Cat's Eye Bonus</v>
      </c>
      <c r="C38" s="8" t="str">
        <f>Achievements!I38</f>
        <v>Find a Bowwow and two Mirows in stage 4 (on normal+ difficulty, resets on new game)</v>
      </c>
      <c r="D38" s="8" t="s">
        <v>20</v>
      </c>
      <c r="E38" s="8" t="s">
        <v>20</v>
      </c>
      <c r="F38" s="8" t="s">
        <v>20</v>
      </c>
      <c r="G38" s="8" t="s">
        <v>20</v>
      </c>
      <c r="H38" s="8" t="s">
        <v>20</v>
      </c>
      <c r="I38" s="8" t="str">
        <f t="shared" si="1"/>
        <v>YES</v>
      </c>
    </row>
    <row r="39" spans="1:9" x14ac:dyDescent="0.35">
      <c r="A39" s="8">
        <f>Achievements!A39</f>
        <v>38</v>
      </c>
      <c r="B39" s="8" t="str">
        <f>Achievements!C39</f>
        <v>Guard Dog Bonus</v>
      </c>
      <c r="C39" s="8" t="str">
        <f>Achievements!I39</f>
        <v>Find three Bowwows and two Mirows in stage 5 (on normal+ difficulty, resets on new game)</v>
      </c>
      <c r="D39" s="8" t="s">
        <v>20</v>
      </c>
      <c r="E39" s="8" t="s">
        <v>20</v>
      </c>
      <c r="F39" s="8" t="s">
        <v>20</v>
      </c>
      <c r="G39" s="8" t="s">
        <v>20</v>
      </c>
      <c r="H39" s="8" t="s">
        <v>20</v>
      </c>
      <c r="I39" s="8" t="str">
        <f t="shared" si="1"/>
        <v>YES</v>
      </c>
    </row>
    <row r="40" spans="1:9" x14ac:dyDescent="0.35">
      <c r="A40" s="8">
        <f>Achievements!A40</f>
        <v>39</v>
      </c>
      <c r="B40" s="8" t="str">
        <f>Achievements!C40</f>
        <v>Final Bonus</v>
      </c>
      <c r="C40" s="8" t="str">
        <f>Achievements!I40</f>
        <v>Find three Bowwows and three Mirows in stage 6 (on normal+ difficulty, resets on new game)</v>
      </c>
      <c r="D40" s="8" t="s">
        <v>20</v>
      </c>
      <c r="E40" s="8" t="s">
        <v>20</v>
      </c>
      <c r="F40" s="8" t="s">
        <v>20</v>
      </c>
      <c r="G40" s="8" t="s">
        <v>20</v>
      </c>
      <c r="H40" s="8" t="s">
        <v>20</v>
      </c>
      <c r="I40" s="8" t="str">
        <f t="shared" si="1"/>
        <v>YES</v>
      </c>
    </row>
    <row r="41" spans="1:9" x14ac:dyDescent="0.25">
      <c r="A41" s="8">
        <f>Achievements!A41</f>
        <v>40</v>
      </c>
      <c r="B41" s="8" t="str">
        <f>Achievements!C41</f>
        <v>Little House on the Docking Bay</v>
      </c>
      <c r="C41" s="8" t="str">
        <f>Achievements!I41</f>
        <v>Find a hidden miniature house, grabber, Game Boy, Virtual Boy, and VB controller in stage 1 (on normal+ difficulty, resets on new game)</v>
      </c>
      <c r="D41" s="8" t="s">
        <v>20</v>
      </c>
      <c r="E41" s="8" t="s">
        <v>20</v>
      </c>
      <c r="F41" s="8" t="s">
        <v>20</v>
      </c>
      <c r="G41" s="8" t="s">
        <v>20</v>
      </c>
      <c r="H41" s="8" t="s">
        <v>20</v>
      </c>
      <c r="I41" s="8" t="str">
        <f t="shared" si="1"/>
        <v>YES</v>
      </c>
    </row>
    <row r="42" spans="1:9" x14ac:dyDescent="0.25">
      <c r="A42" s="8">
        <f>Achievements!A42</f>
        <v>41</v>
      </c>
      <c r="B42" s="8" t="str">
        <f>Achievements!C42</f>
        <v>Upstream Battle</v>
      </c>
      <c r="C42" s="8" t="str">
        <f>Achievements!I42</f>
        <v>Find a hidden fish and bikini woman in stage 2 (on normal+ difficulty, resets on new game)</v>
      </c>
      <c r="D42" s="8" t="s">
        <v>20</v>
      </c>
      <c r="E42" s="8" t="s">
        <v>20</v>
      </c>
      <c r="F42" s="8" t="s">
        <v>20</v>
      </c>
      <c r="G42" s="8" t="s">
        <v>20</v>
      </c>
      <c r="H42" s="8" t="s">
        <v>20</v>
      </c>
      <c r="I42" s="8" t="str">
        <f t="shared" si="1"/>
        <v>YES</v>
      </c>
    </row>
    <row r="43" spans="1:9" x14ac:dyDescent="0.25">
      <c r="A43" s="8">
        <f>Achievements!A43</f>
        <v>42</v>
      </c>
      <c r="B43" s="8" t="str">
        <f>Achievements!C43</f>
        <v>Under da Sea</v>
      </c>
      <c r="C43" s="8" t="str">
        <f>Achievements!I43</f>
        <v>Find a hidden hermit crab in stage 3 (on normal+ difficulty, resets on new game)</v>
      </c>
      <c r="D43" s="8" t="s">
        <v>20</v>
      </c>
      <c r="E43" s="8" t="s">
        <v>20</v>
      </c>
      <c r="F43" s="8" t="s">
        <v>20</v>
      </c>
      <c r="G43" s="8" t="s">
        <v>20</v>
      </c>
      <c r="H43" s="8" t="s">
        <v>20</v>
      </c>
      <c r="I43" s="8" t="str">
        <f t="shared" si="1"/>
        <v>YES</v>
      </c>
    </row>
    <row r="44" spans="1:9" x14ac:dyDescent="0.25">
      <c r="A44" s="8">
        <f>Achievements!A44</f>
        <v>43</v>
      </c>
      <c r="B44" s="8" t="str">
        <f>Achievements!C44</f>
        <v>Clan McCloud</v>
      </c>
      <c r="C44" s="8" t="str">
        <f>Achievements!I44</f>
        <v>Find four fox busts, two flowers, and two fox statues in stage 4 (on normal+ difficulty, resets on new game)</v>
      </c>
      <c r="D44" s="8" t="s">
        <v>20</v>
      </c>
      <c r="E44" s="8" t="s">
        <v>20</v>
      </c>
      <c r="F44" s="8" t="s">
        <v>20</v>
      </c>
      <c r="G44" s="8" t="s">
        <v>20</v>
      </c>
      <c r="H44" s="8" t="s">
        <v>20</v>
      </c>
      <c r="I44" s="8" t="str">
        <f t="shared" si="1"/>
        <v>YES</v>
      </c>
    </row>
    <row r="45" spans="1:9" x14ac:dyDescent="0.25">
      <c r="A45" s="8">
        <f>Achievements!A45</f>
        <v>44</v>
      </c>
      <c r="B45" s="8" t="str">
        <f>Achievements!C45</f>
        <v>Down the Homestretch</v>
      </c>
      <c r="C45" s="8" t="str">
        <f>Achievements!I45</f>
        <v>Find the hidden man with a flag in stage 5 (on normal+ difficulty, resets on new game)</v>
      </c>
      <c r="D45" s="8" t="s">
        <v>20</v>
      </c>
      <c r="E45" s="8" t="s">
        <v>20</v>
      </c>
      <c r="F45" s="8" t="s">
        <v>20</v>
      </c>
      <c r="G45" s="8" t="s">
        <v>20</v>
      </c>
      <c r="H45" s="8" t="s">
        <v>20</v>
      </c>
      <c r="I45" s="8" t="str">
        <f t="shared" si="1"/>
        <v>YES</v>
      </c>
    </row>
    <row r="46" spans="1:9" x14ac:dyDescent="0.25">
      <c r="A46" s="8">
        <f>Achievements!A46</f>
        <v>45</v>
      </c>
      <c r="B46" s="8" t="str">
        <f>Achievements!C46</f>
        <v>Extra Terrestrial</v>
      </c>
      <c r="C46" s="8" t="str">
        <f>Achievements!I46</f>
        <v>Find the bikini woman and free the alien in stage 6 (on normal+ difficulty, resets on new game)</v>
      </c>
      <c r="D46" s="8" t="s">
        <v>20</v>
      </c>
      <c r="E46" s="8" t="s">
        <v>20</v>
      </c>
      <c r="F46" s="8" t="s">
        <v>20</v>
      </c>
      <c r="G46" s="8" t="s">
        <v>20</v>
      </c>
      <c r="H46" s="8" t="s">
        <v>20</v>
      </c>
      <c r="I46" s="8" t="str">
        <f t="shared" si="1"/>
        <v>YES</v>
      </c>
    </row>
    <row r="47" spans="1:9" x14ac:dyDescent="0.25">
      <c r="A47" s="8">
        <f>Achievements!A47</f>
        <v>46</v>
      </c>
      <c r="B47" s="8" t="str">
        <f>Achievements!C47</f>
        <v>Booster Upgrade</v>
      </c>
      <c r="C47" s="8" t="str">
        <f>Achievements!I47</f>
        <v>Get a booster upgrade (on easy+ difficulty)</v>
      </c>
      <c r="D47" s="8" t="s">
        <v>20</v>
      </c>
      <c r="E47" s="8" t="s">
        <v>20</v>
      </c>
      <c r="F47" s="8" t="s">
        <v>20</v>
      </c>
      <c r="G47" s="8" t="s">
        <v>20</v>
      </c>
      <c r="H47" s="8" t="s">
        <v>20</v>
      </c>
      <c r="I47" s="8" t="str">
        <f t="shared" si="1"/>
        <v>YES</v>
      </c>
    </row>
    <row r="48" spans="1:9" x14ac:dyDescent="0.25">
      <c r="A48" s="8">
        <f>Achievements!A48</f>
        <v>47</v>
      </c>
      <c r="B48" s="8" t="str">
        <f>Achievements!C48</f>
        <v>Super Booster Upgrade</v>
      </c>
      <c r="C48" s="8" t="str">
        <f>Achievements!I48</f>
        <v>Have four booster upgrades at once (on easy+ difficulty)</v>
      </c>
      <c r="D48" s="8" t="s">
        <v>20</v>
      </c>
      <c r="E48" s="8" t="s">
        <v>20</v>
      </c>
      <c r="F48" s="8" t="s">
        <v>20</v>
      </c>
      <c r="G48" s="8" t="s">
        <v>20</v>
      </c>
      <c r="H48" s="8" t="s">
        <v>20</v>
      </c>
      <c r="I48" s="8" t="str">
        <f t="shared" si="1"/>
        <v>YES</v>
      </c>
    </row>
    <row r="49" spans="1:9" x14ac:dyDescent="0.25">
      <c r="A49" s="8">
        <f>Achievements!A49</f>
        <v>48</v>
      </c>
      <c r="B49" s="8" t="str">
        <f>Achievements!C49</f>
        <v>Need for Speed</v>
      </c>
      <c r="C49" s="8" t="str">
        <f>Achievements!I49</f>
        <v>Go turbo speed (on easy+ difficulty)</v>
      </c>
      <c r="D49" s="8" t="s">
        <v>20</v>
      </c>
      <c r="E49" s="8" t="s">
        <v>20</v>
      </c>
      <c r="F49" s="8" t="s">
        <v>20</v>
      </c>
      <c r="G49" s="8" t="s">
        <v>20</v>
      </c>
      <c r="H49" s="8" t="s">
        <v>20</v>
      </c>
      <c r="I49" s="8" t="str">
        <f t="shared" ref="I49" si="2">IF(COUNTIF(D49:H49,"X")=5,"YES","NO")</f>
        <v>YES</v>
      </c>
    </row>
    <row r="50" spans="1:9" x14ac:dyDescent="0.25">
      <c r="A50" s="8">
        <f>Achievements!A50</f>
        <v>49</v>
      </c>
      <c r="B50" s="8" t="str">
        <f>Achievements!C50</f>
        <v>Missile Upgrade</v>
      </c>
      <c r="C50" s="8" t="str">
        <f>Achievements!I50</f>
        <v>Get a missile upgrade (on easy+ difficulty)</v>
      </c>
      <c r="D50" s="8" t="s">
        <v>20</v>
      </c>
      <c r="E50" s="8" t="s">
        <v>20</v>
      </c>
      <c r="F50" s="8" t="s">
        <v>20</v>
      </c>
      <c r="G50" s="8" t="s">
        <v>20</v>
      </c>
      <c r="H50" s="8" t="s">
        <v>20</v>
      </c>
      <c r="I50" s="8" t="str">
        <f t="shared" ref="I50:I61" si="3">IF(COUNTIF(D50:H50,"X")=5,"YES","NO")</f>
        <v>YES</v>
      </c>
    </row>
    <row r="51" spans="1:9" x14ac:dyDescent="0.25">
      <c r="A51" s="8">
        <f>Achievements!A51</f>
        <v>50</v>
      </c>
      <c r="B51" s="8" t="str">
        <f>Achievements!C51</f>
        <v>Full Missile Upgrade</v>
      </c>
      <c r="C51" s="8" t="str">
        <f>Achievements!I51</f>
        <v>Have four missile upgrades at once (on easy+ difficulty)</v>
      </c>
      <c r="D51" s="8" t="s">
        <v>20</v>
      </c>
      <c r="E51" s="8" t="s">
        <v>20</v>
      </c>
      <c r="F51" s="8" t="s">
        <v>20</v>
      </c>
      <c r="G51" s="8" t="s">
        <v>20</v>
      </c>
      <c r="H51" s="8" t="s">
        <v>20</v>
      </c>
      <c r="I51" s="8" t="str">
        <f t="shared" si="3"/>
        <v>YES</v>
      </c>
    </row>
    <row r="52" spans="1:9" x14ac:dyDescent="0.25">
      <c r="A52" s="8">
        <f>Achievements!A52</f>
        <v>51</v>
      </c>
      <c r="B52" s="8" t="str">
        <f>Achievements!C52</f>
        <v>Power Restored!</v>
      </c>
      <c r="C52" s="8" t="str">
        <f>Achievements!I52</f>
        <v>Restore your sheilds (on easy+ difficulty)</v>
      </c>
      <c r="D52" s="8" t="s">
        <v>20</v>
      </c>
      <c r="E52" s="8" t="s">
        <v>20</v>
      </c>
      <c r="F52" s="8" t="s">
        <v>20</v>
      </c>
      <c r="G52" s="8" t="s">
        <v>20</v>
      </c>
      <c r="H52" s="8" t="s">
        <v>20</v>
      </c>
      <c r="I52" s="8" t="str">
        <f t="shared" si="3"/>
        <v>YES</v>
      </c>
    </row>
    <row r="53" spans="1:9" x14ac:dyDescent="0.25">
      <c r="A53" s="8">
        <f>Achievements!A53</f>
        <v>52</v>
      </c>
      <c r="B53" s="8" t="str">
        <f>Achievements!C53</f>
        <v>Skin of your teeth!</v>
      </c>
      <c r="C53" s="8" t="str">
        <f>Achievements!I53</f>
        <v>Beat a boss with no sheilds remaining (on easy+ difficulty)</v>
      </c>
      <c r="D53" s="8" t="s">
        <v>20</v>
      </c>
      <c r="E53" s="8" t="s">
        <v>20</v>
      </c>
      <c r="F53" s="8" t="s">
        <v>20</v>
      </c>
      <c r="G53" s="8" t="s">
        <v>20</v>
      </c>
      <c r="H53" s="8" t="s">
        <v>20</v>
      </c>
      <c r="I53" s="8" t="str">
        <f t="shared" si="3"/>
        <v>YES</v>
      </c>
    </row>
    <row r="54" spans="1:9" x14ac:dyDescent="0.25">
      <c r="A54" s="8">
        <f>Achievements!A54</f>
        <v>53</v>
      </c>
      <c r="B54" s="8" t="str">
        <f>Achievements!C54</f>
        <v>Untouchable!</v>
      </c>
      <c r="C54" s="8" t="str">
        <f>Achievements!I54</f>
        <v>Beat a boss with 10 sheilds remaining (on easy+ difficulty)</v>
      </c>
      <c r="D54" s="8" t="s">
        <v>20</v>
      </c>
      <c r="E54" s="8" t="s">
        <v>20</v>
      </c>
      <c r="F54" s="8" t="s">
        <v>20</v>
      </c>
      <c r="G54" s="8" t="s">
        <v>20</v>
      </c>
      <c r="H54" s="8" t="s">
        <v>20</v>
      </c>
      <c r="I54" s="8" t="str">
        <f t="shared" si="3"/>
        <v>YES</v>
      </c>
    </row>
    <row r="55" spans="1:9" x14ac:dyDescent="0.25">
      <c r="A55" s="8">
        <f>Achievements!A55</f>
        <v>54</v>
      </c>
      <c r="B55" s="8" t="str">
        <f>Achievements!C55</f>
        <v>Stage 1 Speed Run</v>
      </c>
      <c r="C55" s="8" t="str">
        <f>Achievements!I55</f>
        <v>Beat stage 1 with 500,000 or more fuel remainging (on easy+ difficulty)</v>
      </c>
      <c r="D55" s="8" t="s">
        <v>20</v>
      </c>
      <c r="E55" s="8" t="s">
        <v>20</v>
      </c>
      <c r="F55" s="8" t="s">
        <v>20</v>
      </c>
      <c r="G55" s="8" t="s">
        <v>20</v>
      </c>
      <c r="H55" s="8" t="s">
        <v>20</v>
      </c>
      <c r="I55" s="8" t="str">
        <f t="shared" si="3"/>
        <v>YES</v>
      </c>
    </row>
    <row r="56" spans="1:9" x14ac:dyDescent="0.25">
      <c r="A56" s="8">
        <f>Achievements!A56</f>
        <v>55</v>
      </c>
      <c r="B56" s="8" t="str">
        <f>Achievements!C56</f>
        <v>Running on Fumes</v>
      </c>
      <c r="C56" s="8" t="str">
        <f>Achievements!I56</f>
        <v>Beat any stage with 100,000 or less fuel remainging (on easy+ difficulty)</v>
      </c>
      <c r="D56" s="8" t="s">
        <v>20</v>
      </c>
      <c r="E56" s="8" t="s">
        <v>20</v>
      </c>
      <c r="F56" s="8" t="s">
        <v>20</v>
      </c>
      <c r="G56" s="8" t="s">
        <v>20</v>
      </c>
      <c r="H56" s="8" t="s">
        <v>20</v>
      </c>
      <c r="I56" s="8" t="str">
        <f t="shared" si="3"/>
        <v>YES</v>
      </c>
    </row>
    <row r="57" spans="1:9" x14ac:dyDescent="0.25">
      <c r="A57" s="8">
        <f>Achievements!A57</f>
        <v>56</v>
      </c>
      <c r="B57" s="8" t="str">
        <f>Achievements!C57</f>
        <v>Fuel Conservationist</v>
      </c>
      <c r="C57" s="8" t="str">
        <f>Achievements!I57</f>
        <v>Consume less than 4,000,000 fuel in a game (on easy+ difficulty, resets on new game)</v>
      </c>
      <c r="D57" s="8" t="s">
        <v>20</v>
      </c>
      <c r="E57" s="8" t="s">
        <v>20</v>
      </c>
      <c r="F57" s="8" t="s">
        <v>20</v>
      </c>
      <c r="G57" s="8" t="s">
        <v>20</v>
      </c>
      <c r="H57" s="8" t="s">
        <v>20</v>
      </c>
      <c r="I57" s="8" t="str">
        <f t="shared" si="3"/>
        <v>YES</v>
      </c>
    </row>
    <row r="58" spans="1:9" x14ac:dyDescent="0.25">
      <c r="A58" s="8">
        <f>Achievements!A58</f>
        <v>57</v>
      </c>
      <c r="B58" s="8" t="str">
        <f>Achievements!C58</f>
        <v>Bullet Time</v>
      </c>
      <c r="C58" s="8" t="str">
        <f>Achievements!I58</f>
        <v>Dodge 50 Projectiles (on easy+ difficulty, resets on new session)</v>
      </c>
      <c r="D58" s="8" t="s">
        <v>20</v>
      </c>
      <c r="E58" s="8" t="s">
        <v>20</v>
      </c>
      <c r="F58" s="8" t="s">
        <v>20</v>
      </c>
      <c r="G58" s="8" t="s">
        <v>20</v>
      </c>
      <c r="H58" s="8" t="s">
        <v>20</v>
      </c>
      <c r="I58" s="8" t="str">
        <f t="shared" si="3"/>
        <v>YES</v>
      </c>
    </row>
    <row r="59" spans="1:9" x14ac:dyDescent="0.25">
      <c r="A59" s="8">
        <f>Achievements!A59</f>
        <v>58</v>
      </c>
      <c r="B59" s="8" t="str">
        <f>Achievements!C59</f>
        <v>Slippery Tactics</v>
      </c>
      <c r="C59" s="8" t="str">
        <f>Achievements!I59</f>
        <v>Dodge 100 Projectiles (on easy+ difficulty, resets on new session)</v>
      </c>
      <c r="D59" s="8" t="s">
        <v>20</v>
      </c>
      <c r="E59" s="8" t="s">
        <v>20</v>
      </c>
      <c r="F59" s="8" t="s">
        <v>20</v>
      </c>
      <c r="G59" s="8" t="s">
        <v>20</v>
      </c>
      <c r="H59" s="8" t="s">
        <v>20</v>
      </c>
      <c r="I59" s="8" t="str">
        <f t="shared" si="3"/>
        <v>YES</v>
      </c>
    </row>
    <row r="60" spans="1:9" x14ac:dyDescent="0.25">
      <c r="A60" s="8">
        <f>Achievements!A60</f>
        <v>59</v>
      </c>
      <c r="B60" s="8" t="str">
        <f>Achievements!C60</f>
        <v>Evasive Maneuvers</v>
      </c>
      <c r="C60" s="8" t="str">
        <f>Achievements!I60</f>
        <v>Dodge 250 Projectiles (on easy+ difficulty, resets on new session)</v>
      </c>
      <c r="D60" s="8" t="s">
        <v>20</v>
      </c>
      <c r="E60" s="8" t="s">
        <v>20</v>
      </c>
      <c r="F60" s="8" t="s">
        <v>20</v>
      </c>
      <c r="G60" s="8" t="s">
        <v>20</v>
      </c>
      <c r="H60" s="8" t="s">
        <v>20</v>
      </c>
      <c r="I60" s="8" t="str">
        <f t="shared" si="3"/>
        <v>YES</v>
      </c>
    </row>
    <row r="61" spans="1:9" x14ac:dyDescent="0.25">
      <c r="A61" s="8">
        <f>Achievements!A61</f>
        <v>60</v>
      </c>
      <c r="B61" s="8" t="str">
        <f>Achievements!C61</f>
        <v>Impossible to Pin Down</v>
      </c>
      <c r="C61" s="8" t="str">
        <f>Achievements!I61</f>
        <v>Dodge 500 Projectiles (on easy+ difficulty, resets on new session)</v>
      </c>
      <c r="D61" s="8" t="s">
        <v>20</v>
      </c>
      <c r="E61" s="8" t="s">
        <v>20</v>
      </c>
      <c r="F61" s="8" t="s">
        <v>20</v>
      </c>
      <c r="G61" s="8" t="s">
        <v>20</v>
      </c>
      <c r="H61" s="8" t="s">
        <v>20</v>
      </c>
      <c r="I61" s="8" t="str">
        <f t="shared" si="3"/>
        <v>YES</v>
      </c>
    </row>
    <row r="62" spans="1:9" x14ac:dyDescent="0.25">
      <c r="B62" s="8"/>
      <c r="C62" s="8"/>
      <c r="D62" s="8" t="str">
        <f>COUNTIF(D2:D61,"X")&amp;" /60"</f>
        <v>60 /60</v>
      </c>
      <c r="E62" s="8" t="str">
        <f t="shared" ref="E62:I62" si="4">COUNTIF(E2:E61,"X")&amp;" /60"</f>
        <v>60 /60</v>
      </c>
      <c r="F62" s="8" t="str">
        <f t="shared" si="4"/>
        <v>60 /60</v>
      </c>
      <c r="G62" s="8" t="str">
        <f t="shared" si="4"/>
        <v>60 /60</v>
      </c>
      <c r="H62" s="8" t="str">
        <f t="shared" si="4"/>
        <v>60 /60</v>
      </c>
      <c r="I62" s="8" t="str">
        <f>COUNTIF(I2:I61,"YES")&amp;" /60"</f>
        <v>60 /60</v>
      </c>
    </row>
    <row r="63" spans="1:9" x14ac:dyDescent="0.25">
      <c r="B63" s="8"/>
    </row>
    <row r="64" spans="1:9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topLeftCell="A31" workbookViewId="0">
      <selection activeCell="A59" sqref="A59:A62"/>
    </sheetView>
  </sheetViews>
  <sheetFormatPr defaultRowHeight="15" x14ac:dyDescent="0.25"/>
  <cols>
    <col min="1" max="1" width="129.42578125" customWidth="1"/>
  </cols>
  <sheetData>
    <row r="1" spans="1:1" ht="14.45" x14ac:dyDescent="0.35">
      <c r="A1" t="s">
        <v>21</v>
      </c>
    </row>
    <row r="2" spans="1:1" ht="14.45" x14ac:dyDescent="0.35">
      <c r="A2" t="s">
        <v>18</v>
      </c>
    </row>
    <row r="3" spans="1:1" s="8" customFormat="1" ht="14.45" x14ac:dyDescent="0.35">
      <c r="A3" s="8" t="str">
        <f ca="1">"achievement("&amp;CHAR(34)&amp;INDIRECT("Achievements!C"&amp;(ROW()-1))&amp;CHAR(34)&amp;","&amp;CHAR(34)&amp;INDIRECT("Achievements!I"&amp;(ROW()-1))&amp;CHAR(34)&amp;", "&amp;INDIRECT("Achievements!E"&amp;(ROW()-1))&amp;", trigger)"</f>
        <v>achievement("Docking Bay","Complete stage 1 (on easy+ difficulty)", 2, trigger)</v>
      </c>
    </row>
    <row r="4" spans="1:1" s="8" customFormat="1" ht="14.45" x14ac:dyDescent="0.35">
      <c r="A4" s="8" t="str">
        <f t="shared" ref="A4:A67" ca="1" si="0">"achievement("&amp;CHAR(34)&amp;INDIRECT("Achievements!C"&amp;(ROW()-1))&amp;CHAR(34)&amp;","&amp;CHAR(34)&amp;INDIRECT("Achievements!I"&amp;(ROW()-1))&amp;CHAR(34)&amp;", "&amp;INDIRECT("Achievements!E"&amp;(ROW()-1))&amp;", trigger)"</f>
        <v>achievement("Underground Cave","Complete stage 2 (on easy+ difficulty)", 2, trigger)</v>
      </c>
    </row>
    <row r="5" spans="1:1" s="8" customFormat="1" ht="14.45" x14ac:dyDescent="0.35">
      <c r="A5" s="8" t="str">
        <f t="shared" ca="1" si="0"/>
        <v>achievement("Underwater Passage","Complete stage 3 (on easy+ difficulty)", 3, trigger)</v>
      </c>
    </row>
    <row r="6" spans="1:1" s="8" customFormat="1" ht="14.45" x14ac:dyDescent="0.35">
      <c r="A6" s="8" t="str">
        <f t="shared" ca="1" si="0"/>
        <v>achievement("Ancient Temple","Complete stage 4 (on easy+ difficulty)", 3, trigger)</v>
      </c>
    </row>
    <row r="7" spans="1:1" s="8" customFormat="1" ht="14.45" x14ac:dyDescent="0.35">
      <c r="A7" s="8" t="str">
        <f t="shared" ca="1" si="0"/>
        <v>achievement("Fortress Defenses","Complete stage 5 (on easy+ difficulty)", 5, trigger)</v>
      </c>
    </row>
    <row r="8" spans="1:1" s="8" customFormat="1" ht="14.45" x14ac:dyDescent="0.35">
      <c r="A8" s="8" t="str">
        <f t="shared" ca="1" si="0"/>
        <v>achievement("Mainframe","Complete stage 6 (on easy+ difficulty)", 10, trigger)</v>
      </c>
    </row>
    <row r="9" spans="1:1" s="8" customFormat="1" ht="14.45" x14ac:dyDescent="0.35">
      <c r="A9" s="8" t="str">
        <f t="shared" ca="1" si="0"/>
        <v>achievement("Docking Bay Ace","Complete stage 1 without dying (on hard difficulty)", 10, trigger)</v>
      </c>
    </row>
    <row r="10" spans="1:1" s="8" customFormat="1" ht="14.45" x14ac:dyDescent="0.35">
      <c r="A10" s="8" t="str">
        <f t="shared" ca="1" si="0"/>
        <v>achievement("Underground Cave Ace","Complete stage 2 without dying (on hard difficulty)", 10, trigger)</v>
      </c>
    </row>
    <row r="11" spans="1:1" s="8" customFormat="1" ht="14.45" x14ac:dyDescent="0.35">
      <c r="A11" s="8" t="str">
        <f t="shared" ca="1" si="0"/>
        <v>achievement("Underwater Passage Ace","Complete stage 3 without dying (on hard difficulty)", 10, trigger)</v>
      </c>
    </row>
    <row r="12" spans="1:1" s="8" customFormat="1" ht="14.45" x14ac:dyDescent="0.35">
      <c r="A12" s="8" t="str">
        <f t="shared" ca="1" si="0"/>
        <v>achievement("Ancient Temple Ace","Complete stage 4 without dying (on hard difficulty)", 10, trigger)</v>
      </c>
    </row>
    <row r="13" spans="1:1" s="8" customFormat="1" ht="14.45" x14ac:dyDescent="0.35">
      <c r="A13" s="8" t="str">
        <f t="shared" ca="1" si="0"/>
        <v>achievement("Fortress Defenses Ace","Complete stage 5 without dying (on hard difficulty)", 10, trigger)</v>
      </c>
    </row>
    <row r="14" spans="1:1" s="8" customFormat="1" ht="14.45" x14ac:dyDescent="0.35">
      <c r="A14" s="8" t="str">
        <f t="shared" ca="1" si="0"/>
        <v>achievement("Mainframe Ace","Complete stage 6 without dying (on hard difficulty)", 25, trigger)</v>
      </c>
    </row>
    <row r="15" spans="1:1" s="8" customFormat="1" ht="14.45" x14ac:dyDescent="0.35">
      <c r="A15" s="8" t="str">
        <f t="shared" ca="1" si="0"/>
        <v>achievement("Easy Game Ace","Complete the game without dying (on easy+ difficulty)", 10, trigger)</v>
      </c>
    </row>
    <row r="16" spans="1:1" s="8" customFormat="1" ht="14.45" x14ac:dyDescent="0.35">
      <c r="A16" s="8" t="str">
        <f t="shared" ca="1" si="0"/>
        <v>achievement("Normal Game Ace","Complete the game without dying (on normal+ difficulty)", 25, trigger)</v>
      </c>
    </row>
    <row r="17" spans="1:1" s="8" customFormat="1" ht="14.45" x14ac:dyDescent="0.35">
      <c r="A17" s="8" t="str">
        <f t="shared" ca="1" si="0"/>
        <v>achievement("Hard Game Ace","Complete the game without dying (on hard difficulty)", 50, trigger)</v>
      </c>
    </row>
    <row r="18" spans="1:1" s="8" customFormat="1" ht="14.45" x14ac:dyDescent="0.35">
      <c r="A18" s="8" t="str">
        <f t="shared" ca="1" si="0"/>
        <v>achievement("Bronze Star Medal","Destroy 100 Enemies (on normal+ difficulty, resets on new session)", 2, trigger)</v>
      </c>
    </row>
    <row r="19" spans="1:1" s="8" customFormat="1" ht="14.45" x14ac:dyDescent="0.35">
      <c r="A19" s="8" t="str">
        <f t="shared" ca="1" si="0"/>
        <v>achievement("Silver Star Medal","Destroy 250 Enemies (on normal+ difficulty, resets on new session)", 3, trigger)</v>
      </c>
    </row>
    <row r="20" spans="1:1" s="8" customFormat="1" ht="14.45" x14ac:dyDescent="0.35">
      <c r="A20" s="8" t="str">
        <f t="shared" ca="1" si="0"/>
        <v>achievement("Distinguished Flying Cross","Destroy 500 Enemies (on normal+ difficulty, resets on new session)", 5, trigger)</v>
      </c>
    </row>
    <row r="21" spans="1:1" s="8" customFormat="1" ht="14.45" x14ac:dyDescent="0.35">
      <c r="A21" s="8" t="str">
        <f t="shared" ca="1" si="0"/>
        <v>achievement("Medal of Honor","Destroy 1000 Enemies (on normal+ difficulty, resets on new session)", 10, trigger)</v>
      </c>
    </row>
    <row r="22" spans="1:1" s="8" customFormat="1" ht="14.45" x14ac:dyDescent="0.35">
      <c r="A22" s="8" t="str">
        <f t="shared" ca="1" si="0"/>
        <v>achievement("Man-E-Faces ","Beat the multi-faced mini boss in stage 1 (on normal+ difficulty)", 5, trigger)</v>
      </c>
    </row>
    <row r="23" spans="1:1" s="8" customFormat="1" ht="14.45" x14ac:dyDescent="0.35">
      <c r="A23" s="8" t="str">
        <f t="shared" ca="1" si="0"/>
        <v>achievement("Heilong ","Beat the dragon mini boss in stage 2 (on normal+ difficulty)", 5, trigger)</v>
      </c>
    </row>
    <row r="24" spans="1:1" s="8" customFormat="1" ht="14.45" x14ac:dyDescent="0.35">
      <c r="A24" s="8" t="str">
        <f t="shared" ca="1" si="0"/>
        <v>achievement("Temple Guardian","Beat the guardian mini boss in stage 4 (on normal+ difficulty)", 5, trigger)</v>
      </c>
    </row>
    <row r="25" spans="1:1" s="8" customFormat="1" ht="14.45" x14ac:dyDescent="0.35">
      <c r="A25" s="8" t="str">
        <f t="shared" ca="1" si="0"/>
        <v>achievement("Hork Lander","Beat stage 1 boss (on normal+ difficulty)", 10, trigger)</v>
      </c>
    </row>
    <row r="26" spans="1:1" s="8" customFormat="1" ht="14.45" x14ac:dyDescent="0.35">
      <c r="A26" s="8" t="str">
        <f t="shared" ca="1" si="0"/>
        <v>achievement("Barabary","Beat stage 2 boss (on normal+ difficulty)", 10, trigger)</v>
      </c>
    </row>
    <row r="27" spans="1:1" s="8" customFormat="1" ht="14.45" x14ac:dyDescent="0.35">
      <c r="A27" s="8" t="str">
        <f t="shared" ca="1" si="0"/>
        <v>achievement("Karkinos","Beat stage 3 boss (on normal+ difficulty)", 10, trigger)</v>
      </c>
    </row>
    <row r="28" spans="1:1" s="8" customFormat="1" ht="14.45" x14ac:dyDescent="0.35">
      <c r="A28" s="8" t="str">
        <f t="shared" ca="1" si="0"/>
        <v>achievement("Mechatotem","Beat stage 4 boss (on normal+ difficulty)", 10, trigger)</v>
      </c>
    </row>
    <row r="29" spans="1:1" s="8" customFormat="1" ht="14.45" x14ac:dyDescent="0.35">
      <c r="A29" s="8" t="str">
        <f t="shared" ca="1" si="0"/>
        <v>achievement("Battle Angel Mech","Beat stage 5 boss (on normal+ difficulty)", 10, trigger)</v>
      </c>
    </row>
    <row r="30" spans="1:1" s="8" customFormat="1" ht="14.45" x14ac:dyDescent="0.35">
      <c r="A30" s="8" t="str">
        <f t="shared" ca="1" si="0"/>
        <v>achievement("KAOS","Beat stage 6 boss (on normal+ difficulty)", 10, trigger)</v>
      </c>
    </row>
    <row r="31" spans="1:1" s="8" customFormat="1" ht="14.45" x14ac:dyDescent="0.35">
      <c r="A31" s="8" t="str">
        <f t="shared" ca="1" si="0"/>
        <v>achievement("Space Cadet","Score 100k or higher (on normal+ difficulty, resets on new game)", 5, trigger)</v>
      </c>
    </row>
    <row r="32" spans="1:1" s="8" customFormat="1" ht="14.45" x14ac:dyDescent="0.35">
      <c r="A32" s="8" t="str">
        <f t="shared" ca="1" si="0"/>
        <v>achievement("Warrant Officer","Score 200k or higher (on normal+ difficulty, resets on new game)", 5, trigger)</v>
      </c>
    </row>
    <row r="33" spans="1:1" s="8" customFormat="1" ht="14.45" x14ac:dyDescent="0.35">
      <c r="A33" s="8" t="str">
        <f t="shared" ca="1" si="0"/>
        <v>achievement("Lieutenant","Score 300k or higher (on normal+ difficulty, resets on new game)", 10, trigger)</v>
      </c>
    </row>
    <row r="34" spans="1:1" s="8" customFormat="1" ht="14.45" x14ac:dyDescent="0.35">
      <c r="A34" s="8" t="str">
        <f t="shared" ca="1" si="0"/>
        <v>achievement("Squadron Leader","Score 400k or higher (on normal+ difficulty, resets on new game)", 10, trigger)</v>
      </c>
    </row>
    <row r="35" spans="1:1" s="8" customFormat="1" ht="14.45" x14ac:dyDescent="0.35">
      <c r="A35" s="8" t="str">
        <f t="shared" ca="1" si="0"/>
        <v>achievement("Wing Commander","Score 500k or higher (on normal+ difficulty, resets on new game)", 25, trigger)</v>
      </c>
    </row>
    <row r="36" spans="1:1" s="8" customFormat="1" x14ac:dyDescent="0.25">
      <c r="A36" s="8" t="str">
        <f t="shared" ca="1" si="0"/>
        <v>achievement("Puppy Bonus","Find a Bowwow in stage 1 (on normal+ difficulty, resets on new game)", 5, trigger)</v>
      </c>
    </row>
    <row r="37" spans="1:1" s="8" customFormat="1" x14ac:dyDescent="0.25">
      <c r="A37" s="8" t="str">
        <f t="shared" ca="1" si="0"/>
        <v>achievement("Kitty Bonus","Find a Bowwow and a Mirow in stage 2 (on normal+ difficulty, resets on new game)", 5, trigger)</v>
      </c>
    </row>
    <row r="38" spans="1:1" s="8" customFormat="1" x14ac:dyDescent="0.25">
      <c r="A38" s="8" t="str">
        <f t="shared" ca="1" si="0"/>
        <v>achievement("Seapuppies Bonus","Find two Bowwows and a Mirow in stage 3 (on normal+ difficulty, resets on new game)", 10, trigger)</v>
      </c>
    </row>
    <row r="39" spans="1:1" s="8" customFormat="1" x14ac:dyDescent="0.25">
      <c r="A39" s="8" t="str">
        <f t="shared" ca="1" si="0"/>
        <v>achievement("Cat's Eye Bonus","Find a Bowwow and two Mirows in stage 4 (on normal+ difficulty, resets on new game)", 10, trigger)</v>
      </c>
    </row>
    <row r="40" spans="1:1" x14ac:dyDescent="0.25">
      <c r="A40" s="8" t="str">
        <f t="shared" ca="1" si="0"/>
        <v>achievement("Guard Dog Bonus","Find three Bowwows and two Mirows in stage 5 (on normal+ difficulty, resets on new game)", 10, trigger)</v>
      </c>
    </row>
    <row r="41" spans="1:1" x14ac:dyDescent="0.25">
      <c r="A41" s="8" t="str">
        <f t="shared" ca="1" si="0"/>
        <v>achievement("Final Bonus","Find three Bowwows and three Mirows in stage 6 (on normal+ difficulty, resets on new game)", 10, trigger)</v>
      </c>
    </row>
    <row r="42" spans="1:1" x14ac:dyDescent="0.25">
      <c r="A42" s="8" t="str">
        <f t="shared" ca="1" si="0"/>
        <v>achievement("Little House on the Docking Bay","Find a hidden miniature house, grabber, Game Boy, Virtual Boy, and VB controller in stage 1 (on normal+ difficulty, resets on new game)", 5, trigger)</v>
      </c>
    </row>
    <row r="43" spans="1:1" x14ac:dyDescent="0.25">
      <c r="A43" s="8" t="str">
        <f t="shared" ca="1" si="0"/>
        <v>achievement("Upstream Battle","Find a hidden fish and bikini woman in stage 2 (on normal+ difficulty, resets on new game)", 5, trigger)</v>
      </c>
    </row>
    <row r="44" spans="1:1" x14ac:dyDescent="0.25">
      <c r="A44" s="8" t="str">
        <f t="shared" ca="1" si="0"/>
        <v>achievement("Under da Sea","Find a hidden hermit crab in stage 3 (on normal+ difficulty, resets on new game)", 5, trigger)</v>
      </c>
    </row>
    <row r="45" spans="1:1" x14ac:dyDescent="0.25">
      <c r="A45" s="8" t="str">
        <f t="shared" ca="1" si="0"/>
        <v>achievement("Clan McCloud","Find four fox busts, two flowers, and two fox statues in stage 4 (on normal+ difficulty, resets on new game)", 10, trigger)</v>
      </c>
    </row>
    <row r="46" spans="1:1" x14ac:dyDescent="0.25">
      <c r="A46" s="8" t="str">
        <f t="shared" ca="1" si="0"/>
        <v>achievement("Down the Homestretch","Find the hidden man with a flag in stage 5 (on normal+ difficulty, resets on new game)", 5, trigger)</v>
      </c>
    </row>
    <row r="47" spans="1:1" x14ac:dyDescent="0.25">
      <c r="A47" s="8" t="str">
        <f t="shared" ca="1" si="0"/>
        <v>achievement("Extra Terrestrial","Find the bikini woman and free the alien in stage 6 (on normal+ difficulty, resets on new game)", 10, trigger)</v>
      </c>
    </row>
    <row r="48" spans="1:1" x14ac:dyDescent="0.25">
      <c r="A48" s="8" t="str">
        <f t="shared" ca="1" si="0"/>
        <v>achievement("Booster Upgrade","Get a booster upgrade (on easy+ difficulty)", 1, trigger)</v>
      </c>
    </row>
    <row r="49" spans="1:1" x14ac:dyDescent="0.25">
      <c r="A49" s="8" t="str">
        <f t="shared" ca="1" si="0"/>
        <v>achievement("Super Booster Upgrade","Have four booster upgrades at once (on easy+ difficulty)", 10, trigger)</v>
      </c>
    </row>
    <row r="50" spans="1:1" x14ac:dyDescent="0.25">
      <c r="A50" s="8" t="str">
        <f t="shared" ca="1" si="0"/>
        <v>achievement("Need for Speed","Go turbo speed (on easy+ difficulty)", 2, trigger)</v>
      </c>
    </row>
    <row r="51" spans="1:1" x14ac:dyDescent="0.25">
      <c r="A51" s="8" t="str">
        <f t="shared" ca="1" si="0"/>
        <v>achievement("Missile Upgrade","Get a missile upgrade (on easy+ difficulty)", 5, trigger)</v>
      </c>
    </row>
    <row r="52" spans="1:1" x14ac:dyDescent="0.25">
      <c r="A52" s="8" t="str">
        <f t="shared" ca="1" si="0"/>
        <v>achievement("Full Missile Upgrade","Have four missile upgrades at once (on easy+ difficulty)", 10, trigger)</v>
      </c>
    </row>
    <row r="53" spans="1:1" x14ac:dyDescent="0.25">
      <c r="A53" s="8" t="str">
        <f t="shared" ca="1" si="0"/>
        <v>achievement("Power Restored!","Restore your sheilds (on easy+ difficulty)", 2, trigger)</v>
      </c>
    </row>
    <row r="54" spans="1:1" x14ac:dyDescent="0.25">
      <c r="A54" s="8" t="str">
        <f t="shared" ca="1" si="0"/>
        <v>achievement("Skin of your teeth!","Beat a boss with no sheilds remaining (on easy+ difficulty)", 5, trigger)</v>
      </c>
    </row>
    <row r="55" spans="1:1" x14ac:dyDescent="0.25">
      <c r="A55" s="8" t="str">
        <f t="shared" ca="1" si="0"/>
        <v>achievement("Untouchable!","Beat a boss with 10 sheilds remaining (on easy+ difficulty)", 10, trigger)</v>
      </c>
    </row>
    <row r="56" spans="1:1" x14ac:dyDescent="0.25">
      <c r="A56" s="8" t="str">
        <f t="shared" ca="1" si="0"/>
        <v>achievement("Stage 1 Speed Run","Beat stage 1 with 500,000 or more fuel remainging (on easy+ difficulty)", 5, trigger)</v>
      </c>
    </row>
    <row r="57" spans="1:1" s="8" customFormat="1" x14ac:dyDescent="0.25">
      <c r="A57" s="8" t="str">
        <f t="shared" ca="1" si="0"/>
        <v>achievement("Running on Fumes","Beat any stage with 100,000 or less fuel remainging (on easy+ difficulty)", 5, trigger)</v>
      </c>
    </row>
    <row r="58" spans="1:1" ht="14.25" customHeight="1" x14ac:dyDescent="0.25">
      <c r="A58" s="8" t="str">
        <f t="shared" ca="1" si="0"/>
        <v>achievement("Fuel Conservationist","Consume less than 4,000,000 fuel in a game (on easy+ difficulty, resets on new game)", 25, trigger)</v>
      </c>
    </row>
    <row r="59" spans="1:1" x14ac:dyDescent="0.25">
      <c r="A59" s="8" t="str">
        <f t="shared" ca="1" si="0"/>
        <v>achievement("Bullet Time","Dodge 50 Projectiles (on easy+ difficulty, resets on new session)", 2, trigger)</v>
      </c>
    </row>
    <row r="60" spans="1:1" x14ac:dyDescent="0.25">
      <c r="A60" s="8" t="str">
        <f t="shared" ca="1" si="0"/>
        <v>achievement("Slippery Tactics","Dodge 100 Projectiles (on easy+ difficulty, resets on new session)", 3, trigger)</v>
      </c>
    </row>
    <row r="61" spans="1:1" x14ac:dyDescent="0.25">
      <c r="A61" s="8" t="str">
        <f t="shared" ca="1" si="0"/>
        <v>achievement("Evasive Maneuvers","Dodge 250 Projectiles (on easy+ difficulty, resets on new session)", 5, trigger)</v>
      </c>
    </row>
    <row r="62" spans="1:1" x14ac:dyDescent="0.25">
      <c r="A62" s="8" t="str">
        <f t="shared" ca="1" si="0"/>
        <v>achievement("Impossible to Pin Down","Dodge 500 Projectiles (on easy+ difficulty, resets on new session)", 10, trigger)</v>
      </c>
    </row>
    <row r="63" spans="1:1" x14ac:dyDescent="0.25">
      <c r="A63" s="8" t="str">
        <f t="shared" ca="1" si="0"/>
        <v>achievement("","", 525, trigger)</v>
      </c>
    </row>
    <row r="64" spans="1:1" x14ac:dyDescent="0.25">
      <c r="A64" s="8" t="str">
        <f t="shared" ca="1" si="0"/>
        <v>achievement("","", , trigger)</v>
      </c>
    </row>
    <row r="65" spans="1:1" x14ac:dyDescent="0.25">
      <c r="A65" s="8" t="str">
        <f t="shared" ca="1" si="0"/>
        <v>achievement("","", , trigger)</v>
      </c>
    </row>
    <row r="66" spans="1:1" x14ac:dyDescent="0.25">
      <c r="A66" s="8" t="str">
        <f t="shared" ca="1" si="0"/>
        <v>achievement("","", , trigger)</v>
      </c>
    </row>
    <row r="67" spans="1:1" x14ac:dyDescent="0.25">
      <c r="A67" s="8" t="str">
        <f t="shared" ca="1" si="0"/>
        <v>achievement("","", , trigger)</v>
      </c>
    </row>
    <row r="68" spans="1:1" x14ac:dyDescent="0.25">
      <c r="A68" s="8" t="str">
        <f t="shared" ref="A68:A75" ca="1" si="1">"achievement("&amp;CHAR(34)&amp;INDIRECT("Achievements!C"&amp;(ROW()-1))&amp;CHAR(34)&amp;","&amp;CHAR(34)&amp;INDIRECT("Achievements!I"&amp;(ROW()-1))&amp;CHAR(34)&amp;", "&amp;INDIRECT("Achievements!E"&amp;(ROW()-1))&amp;", trigger)"</f>
        <v>achievement("","", , trigger)</v>
      </c>
    </row>
    <row r="69" spans="1:1" x14ac:dyDescent="0.25">
      <c r="A69" s="8" t="str">
        <f t="shared" ca="1" si="1"/>
        <v>achievement("","", , trigger)</v>
      </c>
    </row>
    <row r="70" spans="1:1" x14ac:dyDescent="0.25">
      <c r="A70" s="8" t="str">
        <f t="shared" ca="1" si="1"/>
        <v>achievement("","", , trigger)</v>
      </c>
    </row>
    <row r="71" spans="1:1" x14ac:dyDescent="0.25">
      <c r="A71" s="8" t="str">
        <f t="shared" ca="1" si="1"/>
        <v>achievement("","", , trigger)</v>
      </c>
    </row>
    <row r="72" spans="1:1" x14ac:dyDescent="0.25">
      <c r="A72" s="8" t="str">
        <f t="shared" ca="1" si="1"/>
        <v>achievement("","", , trigger)</v>
      </c>
    </row>
    <row r="73" spans="1:1" x14ac:dyDescent="0.25">
      <c r="A73" s="8" t="str">
        <f t="shared" ca="1" si="1"/>
        <v>achievement("","", , trigger)</v>
      </c>
    </row>
    <row r="74" spans="1:1" x14ac:dyDescent="0.25">
      <c r="A74" s="8" t="str">
        <f t="shared" ca="1" si="1"/>
        <v>achievement("","", , trigger)</v>
      </c>
    </row>
    <row r="75" spans="1:1" x14ac:dyDescent="0.25">
      <c r="A75" s="8" t="str">
        <f t="shared" ca="1" si="1"/>
        <v>achievement("","", , trigger)</v>
      </c>
    </row>
    <row r="76" spans="1:1" x14ac:dyDescent="0.25">
      <c r="A76" s="8" t="str">
        <f t="shared" ref="A76" ca="1" si="2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1"/>
  <sheetViews>
    <sheetView topLeftCell="B1" workbookViewId="0">
      <selection activeCell="H14" sqref="H14"/>
    </sheetView>
  </sheetViews>
  <sheetFormatPr defaultRowHeight="15" x14ac:dyDescent="0.25"/>
  <cols>
    <col min="1" max="1" width="11" bestFit="1" customWidth="1"/>
    <col min="5" max="5" width="10.42578125" bestFit="1" customWidth="1"/>
    <col min="9" max="9" width="9.85546875" bestFit="1" customWidth="1"/>
    <col min="10" max="10" width="37.140625" bestFit="1" customWidth="1"/>
  </cols>
  <sheetData>
    <row r="1" spans="1:13" ht="14.45" x14ac:dyDescent="0.35">
      <c r="A1" s="9" t="s">
        <v>30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I1" s="1" t="s">
        <v>8</v>
      </c>
      <c r="J1" s="1" t="s">
        <v>0</v>
      </c>
      <c r="K1" s="1" t="s">
        <v>6</v>
      </c>
      <c r="M1" s="1" t="s">
        <v>182</v>
      </c>
    </row>
    <row r="2" spans="1:13" ht="14.45" x14ac:dyDescent="0.35">
      <c r="A2" s="1" t="s">
        <v>15</v>
      </c>
      <c r="B2" s="1">
        <v>0</v>
      </c>
      <c r="C2">
        <f>COUNTIF(Achievements!D:D,A2)</f>
        <v>0</v>
      </c>
      <c r="E2" s="9" t="s">
        <v>28</v>
      </c>
      <c r="F2" s="4">
        <f>COUNTIF(Achievements!B:B,E2)</f>
        <v>6</v>
      </c>
      <c r="G2" s="8">
        <f>SUMIF(Achievements!B:B,E2,Achievements!E:E)</f>
        <v>25</v>
      </c>
      <c r="I2" s="13" t="s">
        <v>15</v>
      </c>
      <c r="J2" s="13"/>
      <c r="K2" s="8">
        <f>COUNTIF(Achievements!F:F,I2)</f>
        <v>0</v>
      </c>
      <c r="M2" s="1" t="s">
        <v>15</v>
      </c>
    </row>
    <row r="3" spans="1:13" ht="14.45" x14ac:dyDescent="0.35">
      <c r="A3" t="s">
        <v>9</v>
      </c>
      <c r="B3">
        <v>1</v>
      </c>
      <c r="C3">
        <f>COUNTIF(Achievements!D:D,A3)</f>
        <v>1</v>
      </c>
      <c r="E3" s="9" t="s">
        <v>60</v>
      </c>
      <c r="F3" s="4">
        <f>COUNTIF(Achievements!B:B,E3)</f>
        <v>12</v>
      </c>
      <c r="G3" s="8">
        <f>SUMIF(Achievements!B:B,E3,Achievements!E:E)</f>
        <v>90</v>
      </c>
      <c r="I3" s="8" t="s">
        <v>10</v>
      </c>
      <c r="J3" s="8" t="s">
        <v>186</v>
      </c>
      <c r="K3" s="8">
        <f>COUNTIF(Achievements!F:F,I3)</f>
        <v>22</v>
      </c>
      <c r="M3" s="1" t="s">
        <v>187</v>
      </c>
    </row>
    <row r="4" spans="1:13" x14ac:dyDescent="0.25">
      <c r="A4" t="s">
        <v>17</v>
      </c>
      <c r="B4">
        <v>2</v>
      </c>
      <c r="C4">
        <f>COUNTIF(Achievements!D:D,A4)</f>
        <v>6</v>
      </c>
      <c r="E4" s="9" t="s">
        <v>33</v>
      </c>
      <c r="F4" s="4">
        <f>COUNTIF(Achievements!B:B,E4)</f>
        <v>8</v>
      </c>
      <c r="G4" s="8">
        <f>SUMIF(Achievements!B:B,E4,Achievements!E:E)</f>
        <v>45</v>
      </c>
      <c r="I4" s="8" t="s">
        <v>35</v>
      </c>
      <c r="J4" s="8" t="s">
        <v>185</v>
      </c>
      <c r="K4" s="8">
        <f>COUNTIF(Achievements!F:F,I4)</f>
        <v>31</v>
      </c>
      <c r="M4" s="1" t="s">
        <v>188</v>
      </c>
    </row>
    <row r="5" spans="1:13" ht="14.45" x14ac:dyDescent="0.35">
      <c r="A5" t="s">
        <v>10</v>
      </c>
      <c r="B5">
        <v>3</v>
      </c>
      <c r="C5">
        <f>COUNTIF(Achievements!D:D,A5)</f>
        <v>4</v>
      </c>
      <c r="E5" s="9" t="s">
        <v>30</v>
      </c>
      <c r="F5" s="4">
        <f>COUNTIF(Achievements!B:B,E5)</f>
        <v>9</v>
      </c>
      <c r="G5" s="8">
        <f>SUMIF(Achievements!B:B,E5,Achievements!E:E)</f>
        <v>160</v>
      </c>
      <c r="I5" s="8" t="s">
        <v>12</v>
      </c>
      <c r="J5" s="8" t="s">
        <v>183</v>
      </c>
      <c r="K5" s="8">
        <f>COUNTIF(Achievements!F:F,I5)</f>
        <v>7</v>
      </c>
    </row>
    <row r="6" spans="1:13" ht="14.45" x14ac:dyDescent="0.35">
      <c r="A6" t="s">
        <v>11</v>
      </c>
      <c r="B6">
        <v>4</v>
      </c>
      <c r="C6">
        <f>COUNTIF(Achievements!D:D,A6)</f>
        <v>0</v>
      </c>
      <c r="E6" s="9" t="s">
        <v>75</v>
      </c>
      <c r="F6" s="4">
        <f>COUNTIF(Achievements!B:B,E6)</f>
        <v>5</v>
      </c>
      <c r="G6" s="8">
        <f>SUMIF(Achievements!B:B,E6,Achievements!E:E)</f>
        <v>55</v>
      </c>
      <c r="I6" s="12" t="s">
        <v>30</v>
      </c>
      <c r="J6" s="8" t="s">
        <v>184</v>
      </c>
      <c r="K6" s="8">
        <f>COUNTIF(Achievements!F:F,I6)</f>
        <v>0</v>
      </c>
    </row>
    <row r="7" spans="1:13" ht="14.45" x14ac:dyDescent="0.35">
      <c r="A7" t="s">
        <v>12</v>
      </c>
      <c r="B7">
        <v>5</v>
      </c>
      <c r="C7">
        <f>COUNTIF(Achievements!D:D,A7)</f>
        <v>18</v>
      </c>
      <c r="E7" s="9" t="s">
        <v>74</v>
      </c>
      <c r="F7" s="4">
        <f>COUNTIF(Achievements!B:B,E7)</f>
        <v>13</v>
      </c>
      <c r="G7" s="8">
        <f>SUMIF(Achievements!B:B,E7,Achievements!E:E)</f>
        <v>95</v>
      </c>
      <c r="I7" s="2" t="s">
        <v>5</v>
      </c>
      <c r="J7" s="8"/>
      <c r="K7" s="3">
        <f>SUM(K3:K6)</f>
        <v>60</v>
      </c>
    </row>
    <row r="8" spans="1:13" ht="14.45" x14ac:dyDescent="0.35">
      <c r="A8" t="s">
        <v>13</v>
      </c>
      <c r="B8">
        <v>10</v>
      </c>
      <c r="C8">
        <f>COUNTIF(Achievements!D:D,A8)</f>
        <v>26</v>
      </c>
      <c r="E8" s="9" t="s">
        <v>32</v>
      </c>
      <c r="F8" s="4">
        <f>COUNTIF(Achievements!B:B,E8)</f>
        <v>4</v>
      </c>
      <c r="G8" s="8">
        <f>SUMIF(Achievements!B:B,E8,Achievements!E:E)</f>
        <v>20</v>
      </c>
      <c r="I8" s="8"/>
      <c r="J8" s="8"/>
    </row>
    <row r="9" spans="1:13" x14ac:dyDescent="0.25">
      <c r="A9" s="8" t="s">
        <v>14</v>
      </c>
      <c r="B9" s="8">
        <v>25</v>
      </c>
      <c r="C9" s="8">
        <f>COUNTIF(Achievements!D:D,A9)</f>
        <v>4</v>
      </c>
      <c r="E9" s="9" t="s">
        <v>165</v>
      </c>
      <c r="F9" s="4">
        <f>COUNTIF(Achievements!B:B,E9)</f>
        <v>3</v>
      </c>
      <c r="G9" s="8">
        <f>SUMIF(Achievements!B:B,E9,Achievements!E:E)</f>
        <v>35</v>
      </c>
      <c r="I9" s="8"/>
      <c r="J9" s="8"/>
    </row>
    <row r="10" spans="1:13" x14ac:dyDescent="0.25">
      <c r="A10" t="s">
        <v>29</v>
      </c>
      <c r="B10">
        <v>50</v>
      </c>
      <c r="C10">
        <f>COUNTIF(Achievements!D:D,A10)</f>
        <v>1</v>
      </c>
      <c r="E10" s="2" t="s">
        <v>5</v>
      </c>
      <c r="F10" s="3">
        <f>SUM(F2:F9)</f>
        <v>60</v>
      </c>
      <c r="G10" s="3">
        <f>SUM(G2:G9)</f>
        <v>525</v>
      </c>
      <c r="I10" s="8"/>
      <c r="J10" s="8"/>
    </row>
    <row r="11" spans="1:13" ht="14.45" x14ac:dyDescent="0.35">
      <c r="A11" s="2" t="s">
        <v>5</v>
      </c>
      <c r="B11" s="3"/>
      <c r="C11" s="3">
        <f>SUM(C2:C10)</f>
        <v>60</v>
      </c>
      <c r="I11" s="2"/>
      <c r="J11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35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8">
        <v>9</v>
      </c>
      <c r="L1" s="8">
        <v>10</v>
      </c>
      <c r="M1" s="8">
        <v>11</v>
      </c>
      <c r="N1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/>
    </row>
    <row r="2" spans="1:22" x14ac:dyDescent="0.35">
      <c r="A2">
        <v>0</v>
      </c>
      <c r="B2">
        <v>38912</v>
      </c>
      <c r="C2" s="8">
        <f>B2+1</f>
        <v>38913</v>
      </c>
      <c r="D2" s="8">
        <f t="shared" ref="D2:U5" si="0">C2+1</f>
        <v>38914</v>
      </c>
      <c r="E2" s="8">
        <f t="shared" si="0"/>
        <v>38915</v>
      </c>
      <c r="F2" s="8">
        <f t="shared" si="0"/>
        <v>38916</v>
      </c>
      <c r="G2" s="8">
        <f t="shared" si="0"/>
        <v>38917</v>
      </c>
      <c r="H2" s="8">
        <f t="shared" si="0"/>
        <v>38918</v>
      </c>
      <c r="I2" s="8">
        <f t="shared" si="0"/>
        <v>38919</v>
      </c>
      <c r="J2" s="8">
        <f t="shared" si="0"/>
        <v>38920</v>
      </c>
      <c r="K2" s="8">
        <f t="shared" si="0"/>
        <v>38921</v>
      </c>
      <c r="L2" s="8">
        <f t="shared" si="0"/>
        <v>38922</v>
      </c>
      <c r="M2" s="8">
        <f t="shared" si="0"/>
        <v>38923</v>
      </c>
      <c r="N2" s="8">
        <f t="shared" si="0"/>
        <v>38924</v>
      </c>
      <c r="O2" s="8">
        <f t="shared" si="0"/>
        <v>38925</v>
      </c>
      <c r="P2" s="8">
        <f t="shared" si="0"/>
        <v>38926</v>
      </c>
      <c r="Q2" s="8">
        <f t="shared" si="0"/>
        <v>38927</v>
      </c>
      <c r="R2" s="8">
        <f t="shared" si="0"/>
        <v>38928</v>
      </c>
      <c r="S2" s="8">
        <f t="shared" si="0"/>
        <v>38929</v>
      </c>
      <c r="T2" s="8">
        <f t="shared" si="0"/>
        <v>38930</v>
      </c>
      <c r="U2" s="8">
        <f t="shared" si="0"/>
        <v>38931</v>
      </c>
      <c r="V2" s="8"/>
    </row>
    <row r="3" spans="1:22" x14ac:dyDescent="0.35">
      <c r="A3">
        <v>1</v>
      </c>
      <c r="B3" s="8">
        <f>B2+32</f>
        <v>38944</v>
      </c>
      <c r="C3" s="8">
        <f t="shared" ref="C3:R5" si="1">B3+1</f>
        <v>38945</v>
      </c>
      <c r="D3" s="8">
        <f t="shared" si="1"/>
        <v>38946</v>
      </c>
      <c r="E3" s="8">
        <f t="shared" si="1"/>
        <v>38947</v>
      </c>
      <c r="F3" s="8">
        <f t="shared" si="1"/>
        <v>38948</v>
      </c>
      <c r="G3" s="8">
        <f t="shared" si="1"/>
        <v>38949</v>
      </c>
      <c r="H3" s="8">
        <f t="shared" si="1"/>
        <v>38950</v>
      </c>
      <c r="I3" s="8">
        <f t="shared" si="1"/>
        <v>38951</v>
      </c>
      <c r="J3" s="8">
        <f t="shared" si="1"/>
        <v>38952</v>
      </c>
      <c r="K3" s="8">
        <f t="shared" si="1"/>
        <v>38953</v>
      </c>
      <c r="L3" s="8">
        <f t="shared" si="1"/>
        <v>38954</v>
      </c>
      <c r="M3" s="8">
        <f t="shared" si="1"/>
        <v>38955</v>
      </c>
      <c r="N3" s="8">
        <f t="shared" si="1"/>
        <v>38956</v>
      </c>
      <c r="O3" s="8">
        <f t="shared" si="1"/>
        <v>38957</v>
      </c>
      <c r="P3" s="8">
        <f t="shared" si="1"/>
        <v>38958</v>
      </c>
      <c r="Q3" s="8">
        <f t="shared" si="1"/>
        <v>38959</v>
      </c>
      <c r="R3" s="8">
        <f t="shared" si="1"/>
        <v>38960</v>
      </c>
      <c r="S3" s="8">
        <f t="shared" si="0"/>
        <v>38961</v>
      </c>
      <c r="T3" s="8">
        <f t="shared" si="0"/>
        <v>38962</v>
      </c>
      <c r="U3" s="8">
        <f t="shared" si="0"/>
        <v>38963</v>
      </c>
    </row>
    <row r="4" spans="1:22" x14ac:dyDescent="0.35">
      <c r="A4">
        <v>2</v>
      </c>
      <c r="B4" s="8">
        <f>B3+32</f>
        <v>38976</v>
      </c>
      <c r="C4" s="8">
        <f t="shared" si="1"/>
        <v>38977</v>
      </c>
      <c r="D4" s="8">
        <f t="shared" si="0"/>
        <v>38978</v>
      </c>
      <c r="E4" s="8">
        <f t="shared" si="0"/>
        <v>38979</v>
      </c>
      <c r="F4" s="8">
        <f t="shared" si="0"/>
        <v>38980</v>
      </c>
      <c r="G4" s="8">
        <f t="shared" si="0"/>
        <v>38981</v>
      </c>
      <c r="H4" s="8">
        <f t="shared" si="0"/>
        <v>38982</v>
      </c>
      <c r="I4" s="8">
        <f t="shared" si="0"/>
        <v>38983</v>
      </c>
      <c r="J4" s="8">
        <f t="shared" si="0"/>
        <v>38984</v>
      </c>
      <c r="K4" s="8">
        <f t="shared" si="0"/>
        <v>38985</v>
      </c>
      <c r="L4" s="8">
        <f t="shared" si="0"/>
        <v>38986</v>
      </c>
      <c r="M4" s="8">
        <f t="shared" si="0"/>
        <v>38987</v>
      </c>
      <c r="N4" s="8">
        <f t="shared" si="0"/>
        <v>38988</v>
      </c>
      <c r="O4" s="8">
        <f t="shared" si="0"/>
        <v>38989</v>
      </c>
      <c r="P4" s="8">
        <f t="shared" si="0"/>
        <v>38990</v>
      </c>
      <c r="Q4" s="8">
        <f t="shared" si="0"/>
        <v>38991</v>
      </c>
      <c r="R4" s="8">
        <f t="shared" si="0"/>
        <v>38992</v>
      </c>
      <c r="S4" s="8">
        <f t="shared" si="0"/>
        <v>38993</v>
      </c>
      <c r="T4" s="8">
        <f t="shared" si="0"/>
        <v>38994</v>
      </c>
      <c r="U4" s="8">
        <f t="shared" si="0"/>
        <v>38995</v>
      </c>
    </row>
    <row r="5" spans="1:22" x14ac:dyDescent="0.35">
      <c r="A5">
        <v>3</v>
      </c>
      <c r="B5" s="8">
        <f t="shared" ref="B5:B21" si="2">B4+32</f>
        <v>39008</v>
      </c>
      <c r="C5" s="8">
        <f t="shared" si="1"/>
        <v>39009</v>
      </c>
      <c r="D5" s="8">
        <f t="shared" si="0"/>
        <v>39010</v>
      </c>
      <c r="E5" s="8">
        <f t="shared" si="0"/>
        <v>39011</v>
      </c>
      <c r="F5" s="8">
        <f t="shared" si="0"/>
        <v>39012</v>
      </c>
      <c r="G5" s="8">
        <f t="shared" si="0"/>
        <v>39013</v>
      </c>
      <c r="H5" s="8">
        <f t="shared" si="0"/>
        <v>39014</v>
      </c>
      <c r="I5" s="8">
        <f t="shared" si="0"/>
        <v>39015</v>
      </c>
      <c r="J5" s="8">
        <f t="shared" si="0"/>
        <v>39016</v>
      </c>
      <c r="K5" s="8">
        <f t="shared" si="0"/>
        <v>39017</v>
      </c>
      <c r="L5" s="8">
        <f t="shared" si="0"/>
        <v>39018</v>
      </c>
      <c r="M5" s="8">
        <f t="shared" si="0"/>
        <v>39019</v>
      </c>
      <c r="N5" s="8">
        <f t="shared" si="0"/>
        <v>39020</v>
      </c>
      <c r="O5" s="8">
        <f t="shared" si="0"/>
        <v>39021</v>
      </c>
      <c r="P5" s="8">
        <f t="shared" si="0"/>
        <v>39022</v>
      </c>
      <c r="Q5" s="8">
        <f t="shared" si="0"/>
        <v>39023</v>
      </c>
      <c r="R5" s="8">
        <f t="shared" si="0"/>
        <v>39024</v>
      </c>
      <c r="S5" s="8">
        <f t="shared" si="0"/>
        <v>39025</v>
      </c>
      <c r="T5" s="8">
        <f t="shared" si="0"/>
        <v>39026</v>
      </c>
      <c r="U5" s="8">
        <f t="shared" si="0"/>
        <v>39027</v>
      </c>
    </row>
    <row r="6" spans="1:22" x14ac:dyDescent="0.35">
      <c r="A6">
        <v>4</v>
      </c>
      <c r="B6" s="8">
        <f t="shared" si="2"/>
        <v>39040</v>
      </c>
      <c r="C6" s="8">
        <f t="shared" ref="C6:U6" si="3">B6+1</f>
        <v>39041</v>
      </c>
      <c r="D6" s="8">
        <f t="shared" si="3"/>
        <v>39042</v>
      </c>
      <c r="E6" s="8">
        <f t="shared" si="3"/>
        <v>39043</v>
      </c>
      <c r="F6" s="8">
        <f t="shared" si="3"/>
        <v>39044</v>
      </c>
      <c r="G6" s="8">
        <f t="shared" si="3"/>
        <v>39045</v>
      </c>
      <c r="H6" s="8">
        <f t="shared" si="3"/>
        <v>39046</v>
      </c>
      <c r="I6" s="8">
        <f t="shared" si="3"/>
        <v>39047</v>
      </c>
      <c r="J6" s="8">
        <f t="shared" si="3"/>
        <v>39048</v>
      </c>
      <c r="K6" s="8">
        <f t="shared" si="3"/>
        <v>39049</v>
      </c>
      <c r="L6" s="8">
        <f t="shared" si="3"/>
        <v>39050</v>
      </c>
      <c r="M6" s="8">
        <f t="shared" si="3"/>
        <v>39051</v>
      </c>
      <c r="N6" s="8">
        <f t="shared" si="3"/>
        <v>39052</v>
      </c>
      <c r="O6" s="8">
        <f t="shared" si="3"/>
        <v>39053</v>
      </c>
      <c r="P6" s="8">
        <f t="shared" si="3"/>
        <v>39054</v>
      </c>
      <c r="Q6" s="8">
        <f t="shared" si="3"/>
        <v>39055</v>
      </c>
      <c r="R6" s="8">
        <f t="shared" si="3"/>
        <v>39056</v>
      </c>
      <c r="S6" s="8">
        <f t="shared" si="3"/>
        <v>39057</v>
      </c>
      <c r="T6" s="8">
        <f t="shared" si="3"/>
        <v>39058</v>
      </c>
      <c r="U6" s="8">
        <f t="shared" si="3"/>
        <v>39059</v>
      </c>
    </row>
    <row r="7" spans="1:22" x14ac:dyDescent="0.35">
      <c r="A7">
        <v>5</v>
      </c>
      <c r="B7" s="8">
        <f t="shared" si="2"/>
        <v>39072</v>
      </c>
      <c r="C7" s="8">
        <f t="shared" ref="C7:U7" si="4">B7+1</f>
        <v>39073</v>
      </c>
      <c r="D7" s="8">
        <f t="shared" si="4"/>
        <v>39074</v>
      </c>
      <c r="E7" s="8">
        <f t="shared" si="4"/>
        <v>39075</v>
      </c>
      <c r="F7" s="8">
        <f t="shared" si="4"/>
        <v>39076</v>
      </c>
      <c r="G7" s="8">
        <f t="shared" si="4"/>
        <v>39077</v>
      </c>
      <c r="H7" s="8">
        <f t="shared" si="4"/>
        <v>39078</v>
      </c>
      <c r="I7" s="8">
        <f t="shared" si="4"/>
        <v>39079</v>
      </c>
      <c r="J7" s="8">
        <f t="shared" si="4"/>
        <v>39080</v>
      </c>
      <c r="K7" s="8">
        <f t="shared" si="4"/>
        <v>39081</v>
      </c>
      <c r="L7" s="8">
        <f t="shared" si="4"/>
        <v>39082</v>
      </c>
      <c r="M7" s="8">
        <f t="shared" si="4"/>
        <v>39083</v>
      </c>
      <c r="N7" s="8">
        <f t="shared" si="4"/>
        <v>39084</v>
      </c>
      <c r="O7" s="8">
        <f t="shared" si="4"/>
        <v>39085</v>
      </c>
      <c r="P7" s="8">
        <f t="shared" si="4"/>
        <v>39086</v>
      </c>
      <c r="Q7" s="8">
        <f t="shared" si="4"/>
        <v>39087</v>
      </c>
      <c r="R7" s="8">
        <f t="shared" si="4"/>
        <v>39088</v>
      </c>
      <c r="S7" s="8">
        <f t="shared" si="4"/>
        <v>39089</v>
      </c>
      <c r="T7" s="8">
        <f t="shared" si="4"/>
        <v>39090</v>
      </c>
      <c r="U7" s="8">
        <f t="shared" si="4"/>
        <v>39091</v>
      </c>
    </row>
    <row r="8" spans="1:22" x14ac:dyDescent="0.35">
      <c r="A8" s="8">
        <v>6</v>
      </c>
      <c r="B8" s="8">
        <f t="shared" si="2"/>
        <v>39104</v>
      </c>
      <c r="C8" s="8">
        <f t="shared" ref="C8:U8" si="5">B8+1</f>
        <v>39105</v>
      </c>
      <c r="D8" s="8">
        <f t="shared" si="5"/>
        <v>39106</v>
      </c>
      <c r="E8" s="8">
        <f t="shared" si="5"/>
        <v>39107</v>
      </c>
      <c r="F8" s="8">
        <f t="shared" si="5"/>
        <v>39108</v>
      </c>
      <c r="G8" s="8">
        <f t="shared" si="5"/>
        <v>39109</v>
      </c>
      <c r="H8" s="8">
        <f t="shared" si="5"/>
        <v>39110</v>
      </c>
      <c r="I8" s="8">
        <f t="shared" si="5"/>
        <v>39111</v>
      </c>
      <c r="J8" s="8">
        <f t="shared" si="5"/>
        <v>39112</v>
      </c>
      <c r="K8" s="8">
        <f t="shared" si="5"/>
        <v>39113</v>
      </c>
      <c r="L8" s="8">
        <f t="shared" si="5"/>
        <v>39114</v>
      </c>
      <c r="M8" s="8">
        <f t="shared" si="5"/>
        <v>39115</v>
      </c>
      <c r="N8" s="8">
        <f t="shared" si="5"/>
        <v>39116</v>
      </c>
      <c r="O8" s="8">
        <f t="shared" si="5"/>
        <v>39117</v>
      </c>
      <c r="P8" s="8">
        <f t="shared" si="5"/>
        <v>39118</v>
      </c>
      <c r="Q8" s="8">
        <f t="shared" si="5"/>
        <v>39119</v>
      </c>
      <c r="R8" s="8">
        <f t="shared" si="5"/>
        <v>39120</v>
      </c>
      <c r="S8" s="8">
        <f t="shared" si="5"/>
        <v>39121</v>
      </c>
      <c r="T8" s="8">
        <f t="shared" si="5"/>
        <v>39122</v>
      </c>
      <c r="U8" s="8">
        <f t="shared" si="5"/>
        <v>39123</v>
      </c>
    </row>
    <row r="9" spans="1:22" x14ac:dyDescent="0.35">
      <c r="A9" s="8">
        <v>7</v>
      </c>
      <c r="B9" s="8">
        <f t="shared" si="2"/>
        <v>39136</v>
      </c>
      <c r="C9" s="8">
        <f t="shared" ref="C9:U9" si="6">B9+1</f>
        <v>39137</v>
      </c>
      <c r="D9" s="8">
        <f t="shared" si="6"/>
        <v>39138</v>
      </c>
      <c r="E9" s="8">
        <f t="shared" si="6"/>
        <v>39139</v>
      </c>
      <c r="F9" s="8">
        <f t="shared" si="6"/>
        <v>39140</v>
      </c>
      <c r="G9" s="8">
        <f t="shared" si="6"/>
        <v>39141</v>
      </c>
      <c r="H9" s="8">
        <f t="shared" si="6"/>
        <v>39142</v>
      </c>
      <c r="I9" s="8">
        <f t="shared" si="6"/>
        <v>39143</v>
      </c>
      <c r="J9" s="8">
        <f t="shared" si="6"/>
        <v>39144</v>
      </c>
      <c r="K9" s="8">
        <f t="shared" si="6"/>
        <v>39145</v>
      </c>
      <c r="L9" s="8">
        <f t="shared" si="6"/>
        <v>39146</v>
      </c>
      <c r="M9" s="8">
        <f t="shared" si="6"/>
        <v>39147</v>
      </c>
      <c r="N9" s="8">
        <f t="shared" si="6"/>
        <v>39148</v>
      </c>
      <c r="O9" s="8">
        <f t="shared" si="6"/>
        <v>39149</v>
      </c>
      <c r="P9" s="8">
        <f t="shared" si="6"/>
        <v>39150</v>
      </c>
      <c r="Q9" s="8">
        <f t="shared" si="6"/>
        <v>39151</v>
      </c>
      <c r="R9" s="8">
        <f t="shared" si="6"/>
        <v>39152</v>
      </c>
      <c r="S9" s="8">
        <f t="shared" si="6"/>
        <v>39153</v>
      </c>
      <c r="T9" s="8">
        <f t="shared" si="6"/>
        <v>39154</v>
      </c>
      <c r="U9" s="8">
        <f t="shared" si="6"/>
        <v>39155</v>
      </c>
    </row>
    <row r="10" spans="1:22" x14ac:dyDescent="0.35">
      <c r="A10" s="8">
        <v>8</v>
      </c>
      <c r="B10" s="8">
        <f t="shared" si="2"/>
        <v>39168</v>
      </c>
      <c r="C10" s="8">
        <f t="shared" ref="C10:U10" si="7">B10+1</f>
        <v>39169</v>
      </c>
      <c r="D10" s="8">
        <f t="shared" si="7"/>
        <v>39170</v>
      </c>
      <c r="E10" s="8">
        <f t="shared" si="7"/>
        <v>39171</v>
      </c>
      <c r="F10" s="8">
        <f t="shared" si="7"/>
        <v>39172</v>
      </c>
      <c r="G10" s="8">
        <f t="shared" si="7"/>
        <v>39173</v>
      </c>
      <c r="H10" s="8">
        <f t="shared" si="7"/>
        <v>39174</v>
      </c>
      <c r="I10" s="8">
        <f t="shared" si="7"/>
        <v>39175</v>
      </c>
      <c r="J10" s="8">
        <f t="shared" si="7"/>
        <v>39176</v>
      </c>
      <c r="K10" s="8">
        <f t="shared" si="7"/>
        <v>39177</v>
      </c>
      <c r="L10" s="8">
        <f t="shared" si="7"/>
        <v>39178</v>
      </c>
      <c r="M10" s="8">
        <f t="shared" si="7"/>
        <v>39179</v>
      </c>
      <c r="N10" s="8">
        <f t="shared" si="7"/>
        <v>39180</v>
      </c>
      <c r="O10" s="8">
        <f t="shared" si="7"/>
        <v>39181</v>
      </c>
      <c r="P10" s="8">
        <f t="shared" si="7"/>
        <v>39182</v>
      </c>
      <c r="Q10" s="8">
        <f t="shared" si="7"/>
        <v>39183</v>
      </c>
      <c r="R10" s="8">
        <f t="shared" si="7"/>
        <v>39184</v>
      </c>
      <c r="S10" s="8">
        <f t="shared" si="7"/>
        <v>39185</v>
      </c>
      <c r="T10" s="8">
        <f t="shared" si="7"/>
        <v>39186</v>
      </c>
      <c r="U10" s="8">
        <f t="shared" si="7"/>
        <v>39187</v>
      </c>
    </row>
    <row r="11" spans="1:22" x14ac:dyDescent="0.35">
      <c r="A11" s="8">
        <v>9</v>
      </c>
      <c r="B11" s="8">
        <f t="shared" si="2"/>
        <v>39200</v>
      </c>
      <c r="C11" s="8">
        <f t="shared" ref="C11:U11" si="8">B11+1</f>
        <v>39201</v>
      </c>
      <c r="D11" s="8">
        <f t="shared" si="8"/>
        <v>39202</v>
      </c>
      <c r="E11" s="8">
        <f t="shared" si="8"/>
        <v>39203</v>
      </c>
      <c r="F11" s="8">
        <f t="shared" si="8"/>
        <v>39204</v>
      </c>
      <c r="G11" s="8">
        <f t="shared" si="8"/>
        <v>39205</v>
      </c>
      <c r="H11" s="8">
        <f t="shared" si="8"/>
        <v>39206</v>
      </c>
      <c r="I11" s="8">
        <f t="shared" si="8"/>
        <v>39207</v>
      </c>
      <c r="J11" s="8">
        <f t="shared" si="8"/>
        <v>39208</v>
      </c>
      <c r="K11" s="8">
        <f t="shared" si="8"/>
        <v>39209</v>
      </c>
      <c r="L11" s="8">
        <f t="shared" si="8"/>
        <v>39210</v>
      </c>
      <c r="M11" s="8">
        <f t="shared" si="8"/>
        <v>39211</v>
      </c>
      <c r="N11" s="8">
        <f t="shared" si="8"/>
        <v>39212</v>
      </c>
      <c r="O11" s="8">
        <f t="shared" si="8"/>
        <v>39213</v>
      </c>
      <c r="P11" s="8">
        <f t="shared" si="8"/>
        <v>39214</v>
      </c>
      <c r="Q11" s="8">
        <f t="shared" si="8"/>
        <v>39215</v>
      </c>
      <c r="R11" s="8">
        <f t="shared" si="8"/>
        <v>39216</v>
      </c>
      <c r="S11" s="8">
        <f t="shared" si="8"/>
        <v>39217</v>
      </c>
      <c r="T11" s="8">
        <f t="shared" si="8"/>
        <v>39218</v>
      </c>
      <c r="U11" s="8">
        <f t="shared" si="8"/>
        <v>39219</v>
      </c>
    </row>
    <row r="12" spans="1:22" x14ac:dyDescent="0.35">
      <c r="A12" s="8">
        <v>10</v>
      </c>
      <c r="B12" s="8">
        <f t="shared" si="2"/>
        <v>39232</v>
      </c>
      <c r="C12" s="8">
        <f t="shared" ref="C12:U12" si="9">B12+1</f>
        <v>39233</v>
      </c>
      <c r="D12" s="8">
        <f t="shared" si="9"/>
        <v>39234</v>
      </c>
      <c r="E12" s="8">
        <f t="shared" si="9"/>
        <v>39235</v>
      </c>
      <c r="F12" s="8">
        <f t="shared" si="9"/>
        <v>39236</v>
      </c>
      <c r="G12" s="8">
        <f t="shared" si="9"/>
        <v>39237</v>
      </c>
      <c r="H12" s="8">
        <f t="shared" si="9"/>
        <v>39238</v>
      </c>
      <c r="I12" s="8">
        <f t="shared" si="9"/>
        <v>39239</v>
      </c>
      <c r="J12" s="8">
        <f t="shared" si="9"/>
        <v>39240</v>
      </c>
      <c r="K12" s="8">
        <f t="shared" si="9"/>
        <v>39241</v>
      </c>
      <c r="L12" s="8">
        <f t="shared" si="9"/>
        <v>39242</v>
      </c>
      <c r="M12" s="8">
        <f t="shared" si="9"/>
        <v>39243</v>
      </c>
      <c r="N12" s="8">
        <f t="shared" si="9"/>
        <v>39244</v>
      </c>
      <c r="O12" s="8">
        <f t="shared" si="9"/>
        <v>39245</v>
      </c>
      <c r="P12" s="8">
        <f t="shared" si="9"/>
        <v>39246</v>
      </c>
      <c r="Q12" s="8">
        <f t="shared" si="9"/>
        <v>39247</v>
      </c>
      <c r="R12" s="8">
        <f t="shared" si="9"/>
        <v>39248</v>
      </c>
      <c r="S12" s="8">
        <f t="shared" si="9"/>
        <v>39249</v>
      </c>
      <c r="T12" s="8">
        <f t="shared" si="9"/>
        <v>39250</v>
      </c>
      <c r="U12" s="8">
        <f t="shared" si="9"/>
        <v>39251</v>
      </c>
    </row>
    <row r="13" spans="1:22" x14ac:dyDescent="0.35">
      <c r="A13" s="8">
        <v>11</v>
      </c>
      <c r="B13" s="8">
        <f t="shared" si="2"/>
        <v>39264</v>
      </c>
      <c r="C13" s="8">
        <f t="shared" ref="C13:U13" si="10">B13+1</f>
        <v>39265</v>
      </c>
      <c r="D13" s="8">
        <f t="shared" si="10"/>
        <v>39266</v>
      </c>
      <c r="E13" s="8">
        <f t="shared" si="10"/>
        <v>39267</v>
      </c>
      <c r="F13" s="8">
        <f t="shared" si="10"/>
        <v>39268</v>
      </c>
      <c r="G13" s="8">
        <f t="shared" si="10"/>
        <v>39269</v>
      </c>
      <c r="H13" s="8">
        <f t="shared" si="10"/>
        <v>39270</v>
      </c>
      <c r="I13" s="8">
        <f t="shared" si="10"/>
        <v>39271</v>
      </c>
      <c r="J13" s="8">
        <f t="shared" si="10"/>
        <v>39272</v>
      </c>
      <c r="K13" s="8">
        <f t="shared" si="10"/>
        <v>39273</v>
      </c>
      <c r="L13" s="8">
        <f t="shared" si="10"/>
        <v>39274</v>
      </c>
      <c r="M13" s="8">
        <f t="shared" si="10"/>
        <v>39275</v>
      </c>
      <c r="N13" s="8">
        <f t="shared" si="10"/>
        <v>39276</v>
      </c>
      <c r="O13" s="8">
        <f t="shared" si="10"/>
        <v>39277</v>
      </c>
      <c r="P13" s="8">
        <f t="shared" si="10"/>
        <v>39278</v>
      </c>
      <c r="Q13" s="8">
        <f t="shared" si="10"/>
        <v>39279</v>
      </c>
      <c r="R13" s="8">
        <f t="shared" si="10"/>
        <v>39280</v>
      </c>
      <c r="S13" s="8">
        <f t="shared" si="10"/>
        <v>39281</v>
      </c>
      <c r="T13" s="8">
        <f t="shared" si="10"/>
        <v>39282</v>
      </c>
      <c r="U13" s="8">
        <f t="shared" si="10"/>
        <v>39283</v>
      </c>
    </row>
    <row r="14" spans="1:22" x14ac:dyDescent="0.35">
      <c r="A14" s="8">
        <v>12</v>
      </c>
      <c r="B14" s="8">
        <f t="shared" si="2"/>
        <v>39296</v>
      </c>
      <c r="C14" s="8">
        <f t="shared" ref="C14:U14" si="11">B14+1</f>
        <v>39297</v>
      </c>
      <c r="D14" s="8">
        <f t="shared" si="11"/>
        <v>39298</v>
      </c>
      <c r="E14" s="8">
        <f t="shared" si="11"/>
        <v>39299</v>
      </c>
      <c r="F14" s="8">
        <f t="shared" si="11"/>
        <v>39300</v>
      </c>
      <c r="G14" s="8">
        <f t="shared" si="11"/>
        <v>39301</v>
      </c>
      <c r="H14" s="8">
        <f t="shared" si="11"/>
        <v>39302</v>
      </c>
      <c r="I14" s="8">
        <f t="shared" si="11"/>
        <v>39303</v>
      </c>
      <c r="J14" s="8">
        <f t="shared" si="11"/>
        <v>39304</v>
      </c>
      <c r="K14" s="8">
        <f t="shared" si="11"/>
        <v>39305</v>
      </c>
      <c r="L14" s="8">
        <f t="shared" si="11"/>
        <v>39306</v>
      </c>
      <c r="M14" s="8">
        <f t="shared" si="11"/>
        <v>39307</v>
      </c>
      <c r="N14" s="8">
        <f t="shared" si="11"/>
        <v>39308</v>
      </c>
      <c r="O14" s="8">
        <f t="shared" si="11"/>
        <v>39309</v>
      </c>
      <c r="P14" s="8">
        <f t="shared" si="11"/>
        <v>39310</v>
      </c>
      <c r="Q14" s="8">
        <f t="shared" si="11"/>
        <v>39311</v>
      </c>
      <c r="R14" s="8">
        <f t="shared" si="11"/>
        <v>39312</v>
      </c>
      <c r="S14" s="8">
        <f t="shared" si="11"/>
        <v>39313</v>
      </c>
      <c r="T14" s="8">
        <f t="shared" si="11"/>
        <v>39314</v>
      </c>
      <c r="U14" s="8">
        <f t="shared" si="11"/>
        <v>39315</v>
      </c>
    </row>
    <row r="15" spans="1:22" x14ac:dyDescent="0.35">
      <c r="A15" s="8">
        <v>13</v>
      </c>
      <c r="B15" s="8">
        <f t="shared" si="2"/>
        <v>39328</v>
      </c>
      <c r="C15" s="8">
        <f t="shared" ref="C15:U15" si="12">B15+1</f>
        <v>39329</v>
      </c>
      <c r="D15" s="8">
        <f t="shared" si="12"/>
        <v>39330</v>
      </c>
      <c r="E15" s="8">
        <f t="shared" si="12"/>
        <v>39331</v>
      </c>
      <c r="F15" s="8">
        <f t="shared" si="12"/>
        <v>39332</v>
      </c>
      <c r="G15" s="8">
        <f t="shared" si="12"/>
        <v>39333</v>
      </c>
      <c r="H15" s="8">
        <f t="shared" si="12"/>
        <v>39334</v>
      </c>
      <c r="I15" s="8">
        <f t="shared" si="12"/>
        <v>39335</v>
      </c>
      <c r="J15" s="8">
        <f t="shared" si="12"/>
        <v>39336</v>
      </c>
      <c r="K15" s="8">
        <f t="shared" si="12"/>
        <v>39337</v>
      </c>
      <c r="L15" s="8">
        <f t="shared" si="12"/>
        <v>39338</v>
      </c>
      <c r="M15" s="8">
        <f t="shared" si="12"/>
        <v>39339</v>
      </c>
      <c r="N15" s="8">
        <f t="shared" si="12"/>
        <v>39340</v>
      </c>
      <c r="O15" s="8">
        <f t="shared" si="12"/>
        <v>39341</v>
      </c>
      <c r="P15" s="8">
        <f t="shared" si="12"/>
        <v>39342</v>
      </c>
      <c r="Q15" s="8">
        <f t="shared" si="12"/>
        <v>39343</v>
      </c>
      <c r="R15" s="8">
        <f t="shared" si="12"/>
        <v>39344</v>
      </c>
      <c r="S15" s="8">
        <f t="shared" si="12"/>
        <v>39345</v>
      </c>
      <c r="T15" s="8">
        <f t="shared" si="12"/>
        <v>39346</v>
      </c>
      <c r="U15" s="8">
        <f t="shared" si="12"/>
        <v>39347</v>
      </c>
    </row>
    <row r="16" spans="1:22" x14ac:dyDescent="0.35">
      <c r="A16" s="8">
        <v>14</v>
      </c>
      <c r="B16" s="8">
        <f t="shared" si="2"/>
        <v>39360</v>
      </c>
      <c r="C16" s="8">
        <f t="shared" ref="C16:U16" si="13">B16+1</f>
        <v>39361</v>
      </c>
      <c r="D16" s="8">
        <f t="shared" si="13"/>
        <v>39362</v>
      </c>
      <c r="E16" s="8">
        <f t="shared" si="13"/>
        <v>39363</v>
      </c>
      <c r="F16" s="8">
        <f t="shared" si="13"/>
        <v>39364</v>
      </c>
      <c r="G16" s="8">
        <f t="shared" si="13"/>
        <v>39365</v>
      </c>
      <c r="H16" s="8">
        <f t="shared" si="13"/>
        <v>39366</v>
      </c>
      <c r="I16" s="8">
        <f t="shared" si="13"/>
        <v>39367</v>
      </c>
      <c r="J16" s="8">
        <f t="shared" si="13"/>
        <v>39368</v>
      </c>
      <c r="K16" s="8">
        <f t="shared" si="13"/>
        <v>39369</v>
      </c>
      <c r="L16" s="8">
        <f t="shared" si="13"/>
        <v>39370</v>
      </c>
      <c r="M16" s="8">
        <f t="shared" si="13"/>
        <v>39371</v>
      </c>
      <c r="N16" s="8">
        <f t="shared" si="13"/>
        <v>39372</v>
      </c>
      <c r="O16" s="8">
        <f t="shared" si="13"/>
        <v>39373</v>
      </c>
      <c r="P16" s="8">
        <f t="shared" si="13"/>
        <v>39374</v>
      </c>
      <c r="Q16" s="8">
        <f t="shared" si="13"/>
        <v>39375</v>
      </c>
      <c r="R16" s="8">
        <f t="shared" si="13"/>
        <v>39376</v>
      </c>
      <c r="S16" s="8">
        <f t="shared" si="13"/>
        <v>39377</v>
      </c>
      <c r="T16" s="8">
        <f t="shared" si="13"/>
        <v>39378</v>
      </c>
      <c r="U16" s="8">
        <f t="shared" si="13"/>
        <v>39379</v>
      </c>
    </row>
    <row r="17" spans="1:21" x14ac:dyDescent="0.35">
      <c r="A17" s="8">
        <v>15</v>
      </c>
      <c r="B17" s="8">
        <f t="shared" si="2"/>
        <v>39392</v>
      </c>
      <c r="C17" s="8">
        <f t="shared" ref="C17:U17" si="14">B17+1</f>
        <v>39393</v>
      </c>
      <c r="D17" s="8">
        <f t="shared" si="14"/>
        <v>39394</v>
      </c>
      <c r="E17" s="8">
        <f t="shared" si="14"/>
        <v>39395</v>
      </c>
      <c r="F17" s="8">
        <f t="shared" si="14"/>
        <v>39396</v>
      </c>
      <c r="G17" s="8">
        <f t="shared" si="14"/>
        <v>39397</v>
      </c>
      <c r="H17" s="8">
        <f t="shared" si="14"/>
        <v>39398</v>
      </c>
      <c r="I17" s="8">
        <f t="shared" si="14"/>
        <v>39399</v>
      </c>
      <c r="J17" s="8">
        <f t="shared" si="14"/>
        <v>39400</v>
      </c>
      <c r="K17" s="8">
        <f t="shared" si="14"/>
        <v>39401</v>
      </c>
      <c r="L17" s="8">
        <f t="shared" si="14"/>
        <v>39402</v>
      </c>
      <c r="M17" s="8">
        <f t="shared" si="14"/>
        <v>39403</v>
      </c>
      <c r="N17" s="8">
        <f t="shared" si="14"/>
        <v>39404</v>
      </c>
      <c r="O17" s="8">
        <f t="shared" si="14"/>
        <v>39405</v>
      </c>
      <c r="P17" s="8">
        <f t="shared" si="14"/>
        <v>39406</v>
      </c>
      <c r="Q17" s="8">
        <f t="shared" si="14"/>
        <v>39407</v>
      </c>
      <c r="R17" s="8">
        <f t="shared" si="14"/>
        <v>39408</v>
      </c>
      <c r="S17" s="8">
        <f t="shared" si="14"/>
        <v>39409</v>
      </c>
      <c r="T17" s="8">
        <f t="shared" si="14"/>
        <v>39410</v>
      </c>
      <c r="U17" s="8">
        <f t="shared" si="14"/>
        <v>39411</v>
      </c>
    </row>
    <row r="18" spans="1:21" x14ac:dyDescent="0.35">
      <c r="A18" s="8">
        <v>16</v>
      </c>
      <c r="B18" s="8">
        <f t="shared" si="2"/>
        <v>39424</v>
      </c>
      <c r="C18" s="8">
        <f t="shared" ref="C18:U18" si="15">B18+1</f>
        <v>39425</v>
      </c>
      <c r="D18" s="8">
        <f t="shared" si="15"/>
        <v>39426</v>
      </c>
      <c r="E18" s="8">
        <f t="shared" si="15"/>
        <v>39427</v>
      </c>
      <c r="F18" s="8">
        <f t="shared" si="15"/>
        <v>39428</v>
      </c>
      <c r="G18" s="8">
        <f t="shared" si="15"/>
        <v>39429</v>
      </c>
      <c r="H18" s="8">
        <f t="shared" si="15"/>
        <v>39430</v>
      </c>
      <c r="I18" s="8">
        <f t="shared" si="15"/>
        <v>39431</v>
      </c>
      <c r="J18" s="8">
        <f t="shared" si="15"/>
        <v>39432</v>
      </c>
      <c r="K18" s="8">
        <f t="shared" si="15"/>
        <v>39433</v>
      </c>
      <c r="L18" s="8">
        <f t="shared" si="15"/>
        <v>39434</v>
      </c>
      <c r="M18" s="8">
        <f t="shared" si="15"/>
        <v>39435</v>
      </c>
      <c r="N18" s="8">
        <f t="shared" si="15"/>
        <v>39436</v>
      </c>
      <c r="O18" s="8">
        <f t="shared" si="15"/>
        <v>39437</v>
      </c>
      <c r="P18" s="8">
        <f t="shared" si="15"/>
        <v>39438</v>
      </c>
      <c r="Q18" s="8">
        <f t="shared" si="15"/>
        <v>39439</v>
      </c>
      <c r="R18" s="8">
        <f t="shared" si="15"/>
        <v>39440</v>
      </c>
      <c r="S18" s="8">
        <f t="shared" si="15"/>
        <v>39441</v>
      </c>
      <c r="T18" s="8">
        <f t="shared" si="15"/>
        <v>39442</v>
      </c>
      <c r="U18" s="8">
        <f t="shared" si="15"/>
        <v>39443</v>
      </c>
    </row>
    <row r="19" spans="1:21" x14ac:dyDescent="0.35">
      <c r="A19" s="8">
        <v>17</v>
      </c>
      <c r="B19" s="8">
        <f t="shared" si="2"/>
        <v>39456</v>
      </c>
      <c r="C19" s="8">
        <f t="shared" ref="C19:U19" si="16">B19+1</f>
        <v>39457</v>
      </c>
      <c r="D19" s="8">
        <f t="shared" si="16"/>
        <v>39458</v>
      </c>
      <c r="E19" s="8">
        <f t="shared" si="16"/>
        <v>39459</v>
      </c>
      <c r="F19" s="8">
        <f t="shared" si="16"/>
        <v>39460</v>
      </c>
      <c r="G19" s="8">
        <f t="shared" si="16"/>
        <v>39461</v>
      </c>
      <c r="H19" s="8">
        <f t="shared" si="16"/>
        <v>39462</v>
      </c>
      <c r="I19" s="8">
        <f t="shared" si="16"/>
        <v>39463</v>
      </c>
      <c r="J19" s="8">
        <f t="shared" si="16"/>
        <v>39464</v>
      </c>
      <c r="K19" s="8">
        <f t="shared" si="16"/>
        <v>39465</v>
      </c>
      <c r="L19" s="8">
        <f t="shared" si="16"/>
        <v>39466</v>
      </c>
      <c r="M19" s="8">
        <f t="shared" si="16"/>
        <v>39467</v>
      </c>
      <c r="N19" s="8">
        <f t="shared" si="16"/>
        <v>39468</v>
      </c>
      <c r="O19" s="8">
        <f t="shared" si="16"/>
        <v>39469</v>
      </c>
      <c r="P19" s="8">
        <f t="shared" si="16"/>
        <v>39470</v>
      </c>
      <c r="Q19" s="8">
        <f t="shared" si="16"/>
        <v>39471</v>
      </c>
      <c r="R19" s="8">
        <f t="shared" si="16"/>
        <v>39472</v>
      </c>
      <c r="S19" s="8">
        <f t="shared" si="16"/>
        <v>39473</v>
      </c>
      <c r="T19" s="8">
        <f t="shared" si="16"/>
        <v>39474</v>
      </c>
      <c r="U19" s="8">
        <f t="shared" si="16"/>
        <v>39475</v>
      </c>
    </row>
    <row r="20" spans="1:21" x14ac:dyDescent="0.35">
      <c r="A20" s="8">
        <v>18</v>
      </c>
      <c r="B20" s="8">
        <f t="shared" si="2"/>
        <v>39488</v>
      </c>
      <c r="C20" s="8">
        <f t="shared" ref="C20:U20" si="17">B20+1</f>
        <v>39489</v>
      </c>
      <c r="D20" s="8">
        <f t="shared" si="17"/>
        <v>39490</v>
      </c>
      <c r="E20" s="8">
        <f t="shared" si="17"/>
        <v>39491</v>
      </c>
      <c r="F20" s="8">
        <f t="shared" si="17"/>
        <v>39492</v>
      </c>
      <c r="G20" s="8">
        <f t="shared" si="17"/>
        <v>39493</v>
      </c>
      <c r="H20" s="8">
        <f t="shared" si="17"/>
        <v>39494</v>
      </c>
      <c r="I20" s="8">
        <f t="shared" si="17"/>
        <v>39495</v>
      </c>
      <c r="J20" s="8">
        <f t="shared" si="17"/>
        <v>39496</v>
      </c>
      <c r="K20" s="8">
        <f t="shared" si="17"/>
        <v>39497</v>
      </c>
      <c r="L20" s="8">
        <f t="shared" si="17"/>
        <v>39498</v>
      </c>
      <c r="M20" s="8">
        <f t="shared" si="17"/>
        <v>39499</v>
      </c>
      <c r="N20" s="8">
        <f t="shared" si="17"/>
        <v>39500</v>
      </c>
      <c r="O20" s="8">
        <f t="shared" si="17"/>
        <v>39501</v>
      </c>
      <c r="P20" s="8">
        <f t="shared" si="17"/>
        <v>39502</v>
      </c>
      <c r="Q20" s="8">
        <f t="shared" si="17"/>
        <v>39503</v>
      </c>
      <c r="R20" s="8">
        <f t="shared" si="17"/>
        <v>39504</v>
      </c>
      <c r="S20" s="8">
        <f t="shared" si="17"/>
        <v>39505</v>
      </c>
      <c r="T20" s="8">
        <f t="shared" si="17"/>
        <v>39506</v>
      </c>
      <c r="U20" s="8">
        <f t="shared" si="17"/>
        <v>39507</v>
      </c>
    </row>
    <row r="21" spans="1:21" x14ac:dyDescent="0.35">
      <c r="A21" s="8">
        <v>19</v>
      </c>
      <c r="B21" s="8">
        <f t="shared" si="2"/>
        <v>39520</v>
      </c>
      <c r="C21" s="8">
        <f t="shared" ref="C21:U21" si="18">B21+1</f>
        <v>39521</v>
      </c>
      <c r="D21" s="8">
        <f t="shared" si="18"/>
        <v>39522</v>
      </c>
      <c r="E21" s="8">
        <f t="shared" si="18"/>
        <v>39523</v>
      </c>
      <c r="F21" s="8">
        <f t="shared" si="18"/>
        <v>39524</v>
      </c>
      <c r="G21" s="8">
        <f t="shared" si="18"/>
        <v>39525</v>
      </c>
      <c r="H21" s="8">
        <f t="shared" si="18"/>
        <v>39526</v>
      </c>
      <c r="I21" s="8">
        <f t="shared" si="18"/>
        <v>39527</v>
      </c>
      <c r="J21" s="8">
        <f t="shared" si="18"/>
        <v>39528</v>
      </c>
      <c r="K21" s="8">
        <f t="shared" si="18"/>
        <v>39529</v>
      </c>
      <c r="L21" s="8">
        <f t="shared" si="18"/>
        <v>39530</v>
      </c>
      <c r="M21" s="8">
        <f t="shared" si="18"/>
        <v>39531</v>
      </c>
      <c r="N21" s="8">
        <f t="shared" si="18"/>
        <v>39532</v>
      </c>
      <c r="O21" s="8">
        <f t="shared" si="18"/>
        <v>39533</v>
      </c>
      <c r="P21" s="8">
        <f t="shared" si="18"/>
        <v>39534</v>
      </c>
      <c r="Q21" s="8">
        <f t="shared" si="18"/>
        <v>39535</v>
      </c>
      <c r="R21" s="8">
        <f t="shared" si="18"/>
        <v>39536</v>
      </c>
      <c r="S21" s="8">
        <f t="shared" si="18"/>
        <v>39537</v>
      </c>
      <c r="T21" s="8">
        <f t="shared" si="18"/>
        <v>39538</v>
      </c>
      <c r="U21" s="8">
        <f t="shared" si="18"/>
        <v>39539</v>
      </c>
    </row>
    <row r="22" spans="1:21" x14ac:dyDescent="0.35">
      <c r="A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Achievements</vt:lpstr>
      <vt:lpstr>Extras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egreavette@hotmail.com</cp:lastModifiedBy>
  <dcterms:created xsi:type="dcterms:W3CDTF">2021-05-03T04:03:16Z</dcterms:created>
  <dcterms:modified xsi:type="dcterms:W3CDTF">2021-12-20T08:30:05Z</dcterms:modified>
</cp:coreProperties>
</file>