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Gargoyles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Achievements!$B$1:$I$211</definedName>
    <definedName name="_xlnm._FilterDatabase" localSheetId="3" hidden="1">Checklist!$A$1:$I$1</definedName>
    <definedName name="_xlnm._FilterDatabase" localSheetId="1" hidden="1">Extras!$A$1:$F$53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49" l="1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5" i="11"/>
  <c r="A54" i="11"/>
  <c r="A47" i="11"/>
  <c r="A53" i="11"/>
  <c r="A50" i="11"/>
  <c r="A52" i="11"/>
  <c r="A56" i="11"/>
  <c r="A51" i="11"/>
  <c r="A46" i="11"/>
  <c r="A55" i="11"/>
  <c r="A49" i="11"/>
  <c r="A48" i="11"/>
  <c r="A6" i="49" l="1"/>
  <c r="B6" i="49"/>
  <c r="I6" i="49"/>
  <c r="A7" i="49"/>
  <c r="B7" i="49"/>
  <c r="I7" i="49"/>
  <c r="A8" i="49"/>
  <c r="B8" i="49"/>
  <c r="I8" i="49"/>
  <c r="A9" i="49"/>
  <c r="B9" i="49"/>
  <c r="I9" i="49"/>
  <c r="B10" i="49"/>
  <c r="I10" i="49"/>
  <c r="B11" i="49"/>
  <c r="I11" i="49"/>
  <c r="B12" i="49"/>
  <c r="I12" i="49"/>
  <c r="B13" i="49"/>
  <c r="I13" i="49"/>
  <c r="B14" i="49"/>
  <c r="I14" i="49"/>
  <c r="B15" i="49"/>
  <c r="I15" i="49"/>
  <c r="B16" i="49"/>
  <c r="I16" i="49"/>
  <c r="B17" i="49"/>
  <c r="I17" i="49"/>
  <c r="B18" i="49"/>
  <c r="I18" i="49"/>
  <c r="B19" i="49"/>
  <c r="I19" i="49"/>
  <c r="B20" i="49"/>
  <c r="I20" i="49"/>
  <c r="B21" i="49"/>
  <c r="I21" i="49"/>
  <c r="B23" i="49"/>
  <c r="I23" i="49"/>
  <c r="B24" i="49"/>
  <c r="I24" i="49"/>
  <c r="B25" i="49"/>
  <c r="I25" i="49"/>
  <c r="B26" i="49"/>
  <c r="I26" i="49"/>
  <c r="B27" i="49"/>
  <c r="I27" i="49"/>
  <c r="B28" i="49"/>
  <c r="I28" i="49"/>
  <c r="B29" i="49"/>
  <c r="I29" i="49"/>
  <c r="B30" i="49"/>
  <c r="I30" i="49"/>
  <c r="B31" i="49"/>
  <c r="I31" i="49"/>
  <c r="B32" i="49"/>
  <c r="I32" i="49"/>
  <c r="B33" i="49"/>
  <c r="I33" i="49"/>
  <c r="B34" i="49"/>
  <c r="I34" i="49"/>
  <c r="B35" i="49"/>
  <c r="I35" i="49"/>
  <c r="B22" i="49"/>
  <c r="I22" i="49"/>
  <c r="B36" i="49"/>
  <c r="I36" i="49"/>
  <c r="B37" i="49"/>
  <c r="I37" i="49"/>
  <c r="B38" i="49"/>
  <c r="I38" i="49"/>
  <c r="I39" i="49"/>
  <c r="B40" i="49"/>
  <c r="I40" i="49"/>
  <c r="B41" i="49"/>
  <c r="I41" i="49"/>
  <c r="B42" i="49"/>
  <c r="I42" i="49"/>
  <c r="B43" i="49"/>
  <c r="I43" i="49"/>
  <c r="E44" i="49"/>
  <c r="F44" i="49"/>
  <c r="G44" i="49"/>
  <c r="H44" i="49"/>
  <c r="D44" i="49"/>
  <c r="H42" i="2"/>
  <c r="E42" i="2"/>
  <c r="H38" i="2"/>
  <c r="C38" i="49" s="1"/>
  <c r="E38" i="2"/>
  <c r="H15" i="2"/>
  <c r="C15" i="49" s="1"/>
  <c r="H16" i="2"/>
  <c r="C16" i="49" s="1"/>
  <c r="A39" i="11"/>
  <c r="A43" i="11"/>
  <c r="C42" i="49" l="1"/>
  <c r="H17" i="2"/>
  <c r="C17" i="49" s="1"/>
  <c r="H18" i="2"/>
  <c r="H19" i="2"/>
  <c r="H20" i="2"/>
  <c r="H21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2" i="2"/>
  <c r="H36" i="2"/>
  <c r="H37" i="2"/>
  <c r="H39" i="2"/>
  <c r="H40" i="2"/>
  <c r="H41" i="2"/>
  <c r="H43" i="2"/>
  <c r="H2" i="2"/>
  <c r="H3" i="2"/>
  <c r="C3" i="49" s="1"/>
  <c r="H4" i="2"/>
  <c r="C4" i="49" s="1"/>
  <c r="H5" i="2"/>
  <c r="C5" i="49" s="1"/>
  <c r="H6" i="2"/>
  <c r="C6" i="49" s="1"/>
  <c r="H7" i="2"/>
  <c r="C7" i="49" s="1"/>
  <c r="H8" i="2"/>
  <c r="C8" i="49" s="1"/>
  <c r="H9" i="2"/>
  <c r="C9" i="49" s="1"/>
  <c r="H10" i="2"/>
  <c r="C10" i="49" s="1"/>
  <c r="H11" i="2"/>
  <c r="C11" i="49" s="1"/>
  <c r="H12" i="2"/>
  <c r="C12" i="49" s="1"/>
  <c r="H13" i="2"/>
  <c r="C13" i="49" s="1"/>
  <c r="H14" i="2"/>
  <c r="C14" i="49" s="1"/>
  <c r="A3" i="49"/>
  <c r="B3" i="49"/>
  <c r="I3" i="49"/>
  <c r="A4" i="49"/>
  <c r="B4" i="49"/>
  <c r="I4" i="49"/>
  <c r="A5" i="49"/>
  <c r="B5" i="49"/>
  <c r="I5" i="49"/>
  <c r="C43" i="49" l="1"/>
  <c r="C40" i="49"/>
  <c r="C37" i="49"/>
  <c r="C22" i="49"/>
  <c r="C34" i="49"/>
  <c r="C32" i="49"/>
  <c r="C30" i="49"/>
  <c r="C28" i="49"/>
  <c r="C26" i="49"/>
  <c r="C24" i="49"/>
  <c r="C21" i="49"/>
  <c r="C19" i="49"/>
  <c r="C41" i="49"/>
  <c r="C39" i="49"/>
  <c r="C36" i="49"/>
  <c r="C35" i="49"/>
  <c r="C33" i="49"/>
  <c r="C31" i="49"/>
  <c r="C29" i="49"/>
  <c r="C27" i="49"/>
  <c r="C25" i="49"/>
  <c r="C23" i="49"/>
  <c r="C20" i="49"/>
  <c r="C18" i="49"/>
  <c r="E19" i="2"/>
  <c r="E18" i="2"/>
  <c r="E17" i="2"/>
  <c r="E16" i="2"/>
  <c r="E15" i="2"/>
  <c r="E40" i="2"/>
  <c r="E41" i="2"/>
  <c r="E37" i="2"/>
  <c r="E36" i="2"/>
  <c r="A38" i="11"/>
  <c r="A41" i="11"/>
  <c r="A37" i="11"/>
  <c r="A19" i="11"/>
  <c r="A20" i="11"/>
  <c r="A42" i="11"/>
  <c r="A1" i="2" l="1"/>
  <c r="E22" i="2" l="1"/>
  <c r="E31" i="2"/>
  <c r="E32" i="2"/>
  <c r="E27" i="2"/>
  <c r="A23" i="11"/>
  <c r="A33" i="11"/>
  <c r="A28" i="11"/>
  <c r="A32" i="11"/>
  <c r="E20" i="2" l="1"/>
  <c r="E21" i="2"/>
  <c r="E43" i="2"/>
  <c r="E39" i="2"/>
  <c r="E35" i="2"/>
  <c r="E34" i="2"/>
  <c r="E33" i="2"/>
  <c r="E26" i="2"/>
  <c r="E28" i="2"/>
  <c r="E29" i="2"/>
  <c r="E30" i="2"/>
  <c r="E23" i="2"/>
  <c r="A21" i="11"/>
  <c r="A29" i="11"/>
  <c r="A35" i="11"/>
  <c r="A44" i="11"/>
  <c r="A22" i="11"/>
  <c r="A36" i="11"/>
  <c r="A30" i="11"/>
  <c r="A34" i="11"/>
  <c r="A40" i="11"/>
  <c r="A31" i="11"/>
  <c r="A27" i="11"/>
  <c r="A24" i="11"/>
  <c r="E25" i="2" l="1"/>
  <c r="E24" i="2"/>
  <c r="A26" i="11"/>
  <c r="A25" i="11"/>
  <c r="E14" i="2" l="1"/>
  <c r="E13" i="2"/>
  <c r="E12" i="2"/>
  <c r="E7" i="2"/>
  <c r="E8" i="2"/>
  <c r="E9" i="2"/>
  <c r="E10" i="2"/>
  <c r="E11" i="2"/>
  <c r="B2" i="49" l="1"/>
  <c r="A2" i="49"/>
  <c r="A75" i="11"/>
  <c r="A67" i="11"/>
  <c r="A74" i="11"/>
  <c r="A76" i="11"/>
  <c r="F5" i="7" l="1"/>
  <c r="A61" i="11"/>
  <c r="A18" i="11"/>
  <c r="E6" i="2" l="1"/>
  <c r="E5" i="2"/>
  <c r="E4" i="2"/>
  <c r="E3" i="2"/>
  <c r="C2" i="49"/>
  <c r="E2" i="2"/>
  <c r="K3" i="7"/>
  <c r="K4" i="7"/>
  <c r="K5" i="7"/>
  <c r="K6" i="7"/>
  <c r="K2" i="7"/>
  <c r="A9" i="11"/>
  <c r="A16" i="11"/>
  <c r="A15" i="11"/>
  <c r="A60" i="11"/>
  <c r="A3" i="11"/>
  <c r="A57" i="11"/>
  <c r="A12" i="11"/>
  <c r="A8" i="11"/>
  <c r="A14" i="11"/>
  <c r="A59" i="11"/>
  <c r="A7" i="11"/>
  <c r="A13" i="11"/>
  <c r="A4" i="11"/>
  <c r="A10" i="11"/>
  <c r="A6" i="11"/>
  <c r="A58" i="11"/>
  <c r="A11" i="11"/>
  <c r="A5" i="11"/>
  <c r="A17" i="11"/>
  <c r="K7" i="7" l="1"/>
  <c r="I2" i="49" l="1"/>
  <c r="I44" i="49" s="1"/>
  <c r="G5" i="7" l="1"/>
  <c r="E78" i="2"/>
  <c r="A64" i="11"/>
  <c r="A66" i="11"/>
  <c r="A70" i="11"/>
  <c r="A72" i="11"/>
  <c r="A71" i="11"/>
  <c r="A63" i="11"/>
  <c r="A62" i="11"/>
  <c r="A73" i="11"/>
  <c r="A68" i="11"/>
  <c r="A65" i="11"/>
  <c r="A69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<sst xmlns="http://schemas.openxmlformats.org/spreadsheetml/2006/main" count="571" uniqueCount="173">
  <si>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</si>
  <si>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</si>
  <si>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</si>
  <si>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</si>
  <si>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</si>
  <si>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</si>
  <si>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</si>
  <si>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</si>
  <si>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</si>
  <si>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</si>
  <si>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</si>
  <si>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</si>
  <si>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</si>
  <si>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</si>
  <si>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</si>
  <si>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</si>
  <si>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</si>
  <si>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</si>
  <si>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</si>
  <si>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</si>
  <si>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</si>
  <si>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</si>
  <si>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</si>
  <si>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</si>
  <si>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</si>
  <si>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</si>
  <si>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</si>
  <si>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</si>
  <si>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</si>
  <si>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</si>
  <si>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</si>
  <si>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</si>
  <si>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</si>
  <si>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</si>
  <si>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</si>
  <si>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</si>
  <si>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</si>
  <si>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Normal</t>
  </si>
  <si>
    <t>(on any difficulty)</t>
  </si>
  <si>
    <t>(none)</t>
  </si>
  <si>
    <t>(on normal difficulty or higher)</t>
  </si>
  <si>
    <t>(on hard difficulty)</t>
  </si>
  <si>
    <t>Final Description</t>
  </si>
  <si>
    <t>Enemies</t>
  </si>
  <si>
    <t>Evil Awakens</t>
  </si>
  <si>
    <t>Siege of the Rookery</t>
  </si>
  <si>
    <t>Stone and Steel</t>
  </si>
  <si>
    <t>Subterranean Terror</t>
  </si>
  <si>
    <t>The Forge</t>
  </si>
  <si>
    <t>Complete level 1</t>
  </si>
  <si>
    <t>Complete level 2</t>
  </si>
  <si>
    <t>Complete level 3</t>
  </si>
  <si>
    <t>Complete level 4</t>
  </si>
  <si>
    <t>Complete level 5</t>
  </si>
  <si>
    <t>Free Fall</t>
  </si>
  <si>
    <t>The Sorcerer Strikes</t>
  </si>
  <si>
    <t>Without Trust, There Can Be No Clan</t>
  </si>
  <si>
    <t>Angel of the Night</t>
  </si>
  <si>
    <t>Items</t>
  </si>
  <si>
    <t>Collect the extra life in level 1-1</t>
  </si>
  <si>
    <t>Collect the extra life in level 1-3</t>
  </si>
  <si>
    <t>Collect the extra life in level 2-3</t>
  </si>
  <si>
    <t>Collect the extra life in level 5-2</t>
  </si>
  <si>
    <t>Collect the extra life in level 5-3</t>
  </si>
  <si>
    <t>Knock out 50 Vikings in a single session</t>
  </si>
  <si>
    <t>Knock out 50 Robots in a single session</t>
  </si>
  <si>
    <t>Stone by Day, Warrior by Night</t>
  </si>
  <si>
    <t>Collect a shield for temporary invulnerability</t>
  </si>
  <si>
    <t>Collect a hammer for temporary one-hit kills</t>
  </si>
  <si>
    <t>Start of Level 1-1</t>
  </si>
  <si>
    <t>Game Over</t>
  </si>
  <si>
    <t>Frames</t>
  </si>
  <si>
    <t>Start of Level 2-1</t>
  </si>
  <si>
    <t>Start of Level 3-1</t>
  </si>
  <si>
    <t>Start of Level 4-1</t>
  </si>
  <si>
    <t>Start of Level 5-1</t>
  </si>
  <si>
    <t>Fastest time to beat level 1 on normal+</t>
  </si>
  <si>
    <t>Fastest time to beat level 2 on normal+</t>
  </si>
  <si>
    <t>Fastest time to beat level 3 on normal+</t>
  </si>
  <si>
    <t>Fastest time to beat level 4 on normal+</t>
  </si>
  <si>
    <t>Fastest time to beat level 5 on normal+</t>
  </si>
  <si>
    <t>Fastest time to beat the game on normal+</t>
  </si>
  <si>
    <t>End of Last Boss Fight</t>
  </si>
  <si>
    <t>End of Level 1 Boss Fight</t>
  </si>
  <si>
    <t>End of Level 2 Boss Fight</t>
  </si>
  <si>
    <t>End of Level 3 Boss Fight</t>
  </si>
  <si>
    <t>End of Level 4 Boss Fight</t>
  </si>
  <si>
    <t>End of Level 5 Boss Fight</t>
  </si>
  <si>
    <t>Collect the first extra life in level 2-2</t>
  </si>
  <si>
    <t>Collect the second extra life in level 2-2</t>
  </si>
  <si>
    <t xml:space="preserve">Collect the extra continue in level 2-1 </t>
  </si>
  <si>
    <t>Collect the extra continue in level 1-1</t>
  </si>
  <si>
    <t>Collect the first extra life in level 4-1</t>
  </si>
  <si>
    <t>Collect the second extra life in level 4-1</t>
  </si>
  <si>
    <t>Evil Awakens Secret I</t>
  </si>
  <si>
    <t>Evil Awakens Secret II</t>
  </si>
  <si>
    <t>Evil Awakens Secret III</t>
  </si>
  <si>
    <t>Siege of the Rookery Secret I</t>
  </si>
  <si>
    <t>Siege of the Rookery Secret II</t>
  </si>
  <si>
    <t>Siege of the Rookery Secret III</t>
  </si>
  <si>
    <t>Siege of the Rookery Secret IV</t>
  </si>
  <si>
    <t>Stone and Steel Secret I</t>
  </si>
  <si>
    <t>Subterranean Terror Secret I</t>
  </si>
  <si>
    <t>Subterranean Terror Secret II</t>
  </si>
  <si>
    <t>Subterranean Terror Secret III</t>
  </si>
  <si>
    <t>The Forge Secret I</t>
  </si>
  <si>
    <t>The Forge Secret II</t>
  </si>
  <si>
    <t>They’re Steel Instead of Stone?</t>
  </si>
  <si>
    <t>Protect the Castle!</t>
  </si>
  <si>
    <t>Hammer of Justice!</t>
  </si>
  <si>
    <t>Have 10 ten lives at once</t>
  </si>
  <si>
    <t>Stone Skin</t>
  </si>
  <si>
    <t>Odin’s Wrath</t>
  </si>
  <si>
    <t>Track Down the Vikings Before They Attack Again!</t>
  </si>
  <si>
    <t>No, Machine, You’ll Not Get Rid of Me That Easily!</t>
  </si>
  <si>
    <t>Collect the extra continue in level 3-1</t>
  </si>
  <si>
    <t>Beat the level 1 boss</t>
  </si>
  <si>
    <t>Beat the level 2 boss</t>
  </si>
  <si>
    <t>Beat the level 3 boss</t>
  </si>
  <si>
    <t>Beat the level 4 boss</t>
  </si>
  <si>
    <t>Beat the level 5 boss</t>
  </si>
  <si>
    <t>Knock out 25 Vikings in a single session</t>
  </si>
  <si>
    <t>Knock out 100 Vikings in a single session</t>
  </si>
  <si>
    <t>Betrayal of Castle Wyvern!</t>
  </si>
  <si>
    <t>Knock out 25 Robots in a single session</t>
  </si>
  <si>
    <t>Knock out 100 Robots in a single session</t>
  </si>
  <si>
    <t>Ballista Blitz</t>
  </si>
  <si>
    <t>Express Train</t>
  </si>
  <si>
    <t>Lavafall</t>
  </si>
  <si>
    <t>Rookery Rush</t>
  </si>
  <si>
    <t>Debugger!</t>
  </si>
  <si>
    <t>Steel Clan</t>
  </si>
  <si>
    <t>A Gargoyle Doesn't Whine. He Roars!</t>
  </si>
  <si>
    <t>Doesn't always work</t>
  </si>
  <si>
    <t>My time 25.6 seconds</t>
  </si>
  <si>
    <t>My time 50.8 seconds</t>
  </si>
  <si>
    <t>My time 14.31 second</t>
  </si>
  <si>
    <t>My time 21.2 seconds</t>
  </si>
  <si>
    <t>My time 30.9 seconds</t>
  </si>
  <si>
    <t>Climb the ballista gauntlet on level 1-3 in under 30 seconds</t>
  </si>
  <si>
    <t>Climb from the bottom of the Broadway Theater Group building to the top of the apartment building on level 3-2 in under 40 seconds</t>
  </si>
  <si>
    <t>Run from the back of the train to the front on level 4-1 in under 60 seconds</t>
  </si>
  <si>
    <t>Climb the lavafall on 5-4 in under 20 seconds</t>
  </si>
  <si>
    <t>Knock out 10 Valkyries in a single session</t>
  </si>
  <si>
    <t>Knock out 10 Thor 3000s in a single session</t>
  </si>
  <si>
    <t>System Purge!</t>
  </si>
  <si>
    <t>Rising Star on Broadway</t>
  </si>
  <si>
    <t>Climb the rookery gauntlet to the vent switch on level 2-1 in under 25 seconds</t>
  </si>
  <si>
    <t xml:space="preserve">Collect the extra continue in level 4-1 </t>
  </si>
  <si>
    <t>Ragnarök!</t>
  </si>
  <si>
    <t>Valhalla, I'm Coming!</t>
  </si>
  <si>
    <t>Complete the game without skipping levels</t>
  </si>
  <si>
    <t>Any % Speedrun</t>
  </si>
  <si>
    <t>Evil Awakens Speedrun</t>
  </si>
  <si>
    <t>Siege of the Rookery Speedrun</t>
  </si>
  <si>
    <t>Stone and Steel Speedrun</t>
  </si>
  <si>
    <t>Subterranean Terror Speedrun</t>
  </si>
  <si>
    <t>The Forge Speedrun</t>
  </si>
  <si>
    <t>Fastest time to climb the lavafall on 5-4</t>
  </si>
  <si>
    <t>Fastest time to run from the back of the train to the front on level 4-1</t>
  </si>
  <si>
    <t>Fastest time to climb the ballista gauntlet on level 1-3</t>
  </si>
  <si>
    <t>Fastest time to climb the rookery gauntlet to the vent switch on level 2-1</t>
  </si>
  <si>
    <t>Fastest time to climb from the bottom of the Broadway Theater Group building to the top of the apartment building on level 3-2</t>
  </si>
  <si>
    <t>Start in 1-3</t>
  </si>
  <si>
    <t>Start in 2-1</t>
  </si>
  <si>
    <t>Start in 3-2</t>
  </si>
  <si>
    <t>Start in 4-1</t>
  </si>
  <si>
    <t>Start in 5-4</t>
  </si>
  <si>
    <t>Goal in 1-3</t>
  </si>
  <si>
    <t>Goal in 2-1</t>
  </si>
  <si>
    <t>Goal in 3-2</t>
  </si>
  <si>
    <t>Goal in 4-1</t>
  </si>
  <si>
    <t>Goal in 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</si>
</sst>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0" fillId="0" borderId="0" xfId="0" applyFont="1" applyFill="1" applyAlignment="1">
      <alignment horizontal="left" vertic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1"/>
  <sheetViews>
    <sheetView zoomScale="85" zoomScaleNormal="85" workbookViewId="0">
      <selection activeCell="G15" sqref="G15:G19"/>
    </sheetView>
  </sheetViews>
  <sheetFormatPr defaultRowHeight="15" x14ac:dyDescent="0.25"/>
  <cols>
    <col min="1" max="1" width="3" style="8" bestFit="1" customWidth="1"/>
    <col min="2" max="2" width="10.85546875" style="8" bestFit="1" customWidth="1"/>
    <col min="3" max="3" width="69.28515625" style="5" bestFit="1" customWidth="1"/>
    <col min="4" max="4" width="11.42578125" customWidth="1"/>
    <col min="5" max="5" width="8.42578125" customWidth="1"/>
    <col min="6" max="6" width="11" style="8" customWidth="1"/>
    <col min="7" max="7" width="84.140625" style="5" bestFit="1" customWidth="1"/>
    <col min="8" max="8" width="84.140625" style="5" customWidth="1"/>
    <col min="9" max="9" width="8.5703125" bestFit="1" customWidth="1"/>
    <col min="10" max="10" width="9.85546875" customWidth="1"/>
  </cols>
  <sheetData>
    <row r="1" spans="1:9" x14ac:dyDescent="0.25">
      <c r="A1" s="8" t="e">
        <f>CHAR(34)+Achievements!C23+CHAR(34)+","+CHAR(34)</f>
        <v>#VALUE!</v>
      </c>
      <c r="B1" s="2" t="s">
        <v>16</v>
      </c>
      <c r="C1" s="7" t="s">
        <v>1</v>
      </c>
      <c r="D1" s="1" t="s">
        <v>35</v>
      </c>
      <c r="E1" s="1" t="s">
        <v>3</v>
      </c>
      <c r="F1" s="1" t="s">
        <v>8</v>
      </c>
      <c r="G1" s="7" t="s">
        <v>2</v>
      </c>
      <c r="H1" s="7" t="s">
        <v>42</v>
      </c>
      <c r="I1" s="1" t="s">
        <v>7</v>
      </c>
    </row>
    <row r="2" spans="1:9" s="8" customFormat="1" x14ac:dyDescent="0.25">
      <c r="A2" s="8">
        <v>1</v>
      </c>
      <c r="B2" s="9" t="s">
        <v>33</v>
      </c>
      <c r="C2" s="5" t="s">
        <v>44</v>
      </c>
      <c r="D2" s="5" t="s">
        <v>12</v>
      </c>
      <c r="E2" s="8">
        <f>VLOOKUP(D2,Stats!$A$1:$B$10,2,FALSE)</f>
        <v>5</v>
      </c>
      <c r="F2" s="8" t="s">
        <v>10</v>
      </c>
      <c r="G2" s="8" t="s">
        <v>49</v>
      </c>
      <c r="H2" s="8" t="str">
        <f t="shared" ref="H2:H43" si="0">IF(F2="Challenge",G2&amp;" on normal+ (see comments for map)",IF(F2="Easy",G2&amp;" on easy+",IF(F2="Normal",G2&amp;" on normal+",IF(F2="Hard",G2&amp;" on hard",""))))</f>
        <v>Complete level 1 on easy+</v>
      </c>
      <c r="I2" s="5"/>
    </row>
    <row r="3" spans="1:9" s="8" customFormat="1" x14ac:dyDescent="0.25">
      <c r="A3" s="8">
        <v>2</v>
      </c>
      <c r="B3" s="9" t="s">
        <v>33</v>
      </c>
      <c r="C3" s="5" t="s">
        <v>45</v>
      </c>
      <c r="D3" s="5" t="s">
        <v>12</v>
      </c>
      <c r="E3" s="8">
        <f>VLOOKUP(D3,Stats!$A$1:$B$10,2,FALSE)</f>
        <v>5</v>
      </c>
      <c r="F3" s="8" t="s">
        <v>10</v>
      </c>
      <c r="G3" s="8" t="s">
        <v>50</v>
      </c>
      <c r="H3" s="8" t="str">
        <f t="shared" si="0"/>
        <v>Complete level 2 on easy+</v>
      </c>
      <c r="I3" s="5"/>
    </row>
    <row r="4" spans="1:9" s="8" customFormat="1" x14ac:dyDescent="0.25">
      <c r="A4" s="8">
        <v>3</v>
      </c>
      <c r="B4" s="9" t="s">
        <v>33</v>
      </c>
      <c r="C4" s="5" t="s">
        <v>46</v>
      </c>
      <c r="D4" s="5" t="s">
        <v>12</v>
      </c>
      <c r="E4" s="8">
        <f>VLOOKUP(D4,Stats!$A$1:$B$10,2,FALSE)</f>
        <v>5</v>
      </c>
      <c r="F4" s="8" t="s">
        <v>10</v>
      </c>
      <c r="G4" s="8" t="s">
        <v>51</v>
      </c>
      <c r="H4" s="8" t="str">
        <f t="shared" si="0"/>
        <v>Complete level 3 on easy+</v>
      </c>
      <c r="I4" s="5"/>
    </row>
    <row r="5" spans="1:9" s="8" customFormat="1" x14ac:dyDescent="0.25">
      <c r="A5" s="8">
        <v>4</v>
      </c>
      <c r="B5" s="9" t="s">
        <v>33</v>
      </c>
      <c r="C5" s="5" t="s">
        <v>47</v>
      </c>
      <c r="D5" s="5" t="s">
        <v>12</v>
      </c>
      <c r="E5" s="8">
        <f>VLOOKUP(D5,Stats!$A$1:$B$10,2,FALSE)</f>
        <v>5</v>
      </c>
      <c r="F5" s="8" t="s">
        <v>10</v>
      </c>
      <c r="G5" s="8" t="s">
        <v>52</v>
      </c>
      <c r="H5" s="8" t="str">
        <f t="shared" si="0"/>
        <v>Complete level 4 on easy+</v>
      </c>
      <c r="I5" s="5"/>
    </row>
    <row r="6" spans="1:9" s="8" customFormat="1" x14ac:dyDescent="0.25">
      <c r="A6" s="8">
        <v>5</v>
      </c>
      <c r="B6" s="9" t="s">
        <v>33</v>
      </c>
      <c r="C6" s="5" t="s">
        <v>48</v>
      </c>
      <c r="D6" s="5" t="s">
        <v>12</v>
      </c>
      <c r="E6" s="8">
        <f>VLOOKUP(D6,Stats!$A$1:$B$10,2,FALSE)</f>
        <v>5</v>
      </c>
      <c r="F6" s="8" t="s">
        <v>10</v>
      </c>
      <c r="G6" s="8" t="s">
        <v>53</v>
      </c>
      <c r="H6" s="8" t="str">
        <f t="shared" si="0"/>
        <v>Complete level 5 on easy+</v>
      </c>
      <c r="I6" s="5"/>
    </row>
    <row r="7" spans="1:9" s="8" customFormat="1" x14ac:dyDescent="0.25">
      <c r="A7" s="8">
        <v>6</v>
      </c>
      <c r="B7" s="9" t="s">
        <v>35</v>
      </c>
      <c r="C7" s="5" t="s">
        <v>55</v>
      </c>
      <c r="D7" s="5" t="s">
        <v>13</v>
      </c>
      <c r="E7" s="8">
        <f>VLOOKUP(D7,Stats!$A$1:$B$10,2,FALSE)</f>
        <v>10</v>
      </c>
      <c r="F7" s="8" t="s">
        <v>12</v>
      </c>
      <c r="G7" s="8" t="s">
        <v>116</v>
      </c>
      <c r="H7" s="8" t="str">
        <f t="shared" si="0"/>
        <v>Beat the level 1 boss on hard</v>
      </c>
      <c r="I7" s="5"/>
    </row>
    <row r="8" spans="1:9" s="8" customFormat="1" x14ac:dyDescent="0.25">
      <c r="A8" s="8">
        <v>7</v>
      </c>
      <c r="B8" s="9" t="s">
        <v>35</v>
      </c>
      <c r="C8" s="5" t="s">
        <v>112</v>
      </c>
      <c r="D8" s="5" t="s">
        <v>13</v>
      </c>
      <c r="E8" s="8">
        <f>VLOOKUP(D8,Stats!$A$1:$B$10,2,FALSE)</f>
        <v>10</v>
      </c>
      <c r="F8" s="8" t="s">
        <v>12</v>
      </c>
      <c r="G8" s="8" t="s">
        <v>117</v>
      </c>
      <c r="H8" s="8" t="str">
        <f t="shared" si="0"/>
        <v>Beat the level 2 boss on hard</v>
      </c>
      <c r="I8" s="5"/>
    </row>
    <row r="9" spans="1:9" s="8" customFormat="1" x14ac:dyDescent="0.25">
      <c r="A9" s="8">
        <v>8</v>
      </c>
      <c r="B9" s="9" t="s">
        <v>35</v>
      </c>
      <c r="C9" s="5" t="s">
        <v>54</v>
      </c>
      <c r="D9" s="5" t="s">
        <v>13</v>
      </c>
      <c r="E9" s="8">
        <f>VLOOKUP(D9,Stats!$A$1:$B$10,2,FALSE)</f>
        <v>10</v>
      </c>
      <c r="F9" s="8" t="s">
        <v>12</v>
      </c>
      <c r="G9" s="8" t="s">
        <v>118</v>
      </c>
      <c r="H9" s="8" t="str">
        <f t="shared" si="0"/>
        <v>Beat the level 3 boss on hard</v>
      </c>
      <c r="I9" s="5"/>
    </row>
    <row r="10" spans="1:9" s="8" customFormat="1" x14ac:dyDescent="0.25">
      <c r="A10" s="8">
        <v>9</v>
      </c>
      <c r="B10" s="9" t="s">
        <v>35</v>
      </c>
      <c r="C10" s="5" t="s">
        <v>131</v>
      </c>
      <c r="D10" s="5" t="s">
        <v>13</v>
      </c>
      <c r="E10" s="8">
        <f>VLOOKUP(D10,Stats!$A$1:$B$10,2,FALSE)</f>
        <v>10</v>
      </c>
      <c r="F10" s="8" t="s">
        <v>12</v>
      </c>
      <c r="G10" s="8" t="s">
        <v>119</v>
      </c>
      <c r="H10" s="8" t="str">
        <f t="shared" si="0"/>
        <v>Beat the level 4 boss on hard</v>
      </c>
      <c r="I10" s="5"/>
    </row>
    <row r="11" spans="1:9" s="8" customFormat="1" x14ac:dyDescent="0.25">
      <c r="A11" s="8">
        <v>10</v>
      </c>
      <c r="B11" s="9" t="s">
        <v>35</v>
      </c>
      <c r="C11" s="5" t="s">
        <v>57</v>
      </c>
      <c r="D11" s="5" t="s">
        <v>14</v>
      </c>
      <c r="E11" s="8">
        <f>VLOOKUP(D11,Stats!$A$1:$B$10,2,FALSE)</f>
        <v>25</v>
      </c>
      <c r="F11" s="8" t="s">
        <v>12</v>
      </c>
      <c r="G11" s="8" t="s">
        <v>120</v>
      </c>
      <c r="H11" s="8" t="str">
        <f t="shared" si="0"/>
        <v>Beat the level 5 boss on hard</v>
      </c>
      <c r="I11" s="5"/>
    </row>
    <row r="12" spans="1:9" s="8" customFormat="1" x14ac:dyDescent="0.25">
      <c r="A12" s="8">
        <v>11</v>
      </c>
      <c r="B12" s="9" t="s">
        <v>35</v>
      </c>
      <c r="C12" s="5" t="s">
        <v>56</v>
      </c>
      <c r="D12" s="5" t="s">
        <v>13</v>
      </c>
      <c r="E12" s="8">
        <f>VLOOKUP(D12,Stats!$A$1:$B$10,2,FALSE)</f>
        <v>10</v>
      </c>
      <c r="F12" s="8" t="s">
        <v>10</v>
      </c>
      <c r="G12" s="8" t="s">
        <v>151</v>
      </c>
      <c r="H12" s="8" t="str">
        <f t="shared" si="0"/>
        <v>Complete the game without skipping levels on easy+</v>
      </c>
      <c r="I12" s="5"/>
    </row>
    <row r="13" spans="1:9" s="8" customFormat="1" x14ac:dyDescent="0.25">
      <c r="A13" s="8">
        <v>12</v>
      </c>
      <c r="B13" s="9" t="s">
        <v>35</v>
      </c>
      <c r="C13" s="5" t="s">
        <v>66</v>
      </c>
      <c r="D13" s="5" t="s">
        <v>14</v>
      </c>
      <c r="E13" s="8">
        <f>VLOOKUP(D13,Stats!$A$1:$B$10,2,FALSE)</f>
        <v>25</v>
      </c>
      <c r="F13" s="8" t="s">
        <v>37</v>
      </c>
      <c r="G13" s="8" t="s">
        <v>151</v>
      </c>
      <c r="H13" s="8" t="str">
        <f t="shared" si="0"/>
        <v>Complete the game without skipping levels on normal+</v>
      </c>
      <c r="I13" s="5"/>
    </row>
    <row r="14" spans="1:9" s="8" customFormat="1" x14ac:dyDescent="0.25">
      <c r="A14" s="8">
        <v>13</v>
      </c>
      <c r="B14" s="9" t="s">
        <v>35</v>
      </c>
      <c r="C14" s="5" t="s">
        <v>132</v>
      </c>
      <c r="D14" s="5" t="s">
        <v>34</v>
      </c>
      <c r="E14" s="8">
        <f>VLOOKUP(D14,Stats!$A$1:$B$10,2,FALSE)</f>
        <v>50</v>
      </c>
      <c r="F14" s="8" t="s">
        <v>12</v>
      </c>
      <c r="G14" s="8" t="s">
        <v>151</v>
      </c>
      <c r="H14" s="8" t="str">
        <f t="shared" si="0"/>
        <v>Complete the game without skipping levels on hard</v>
      </c>
      <c r="I14" s="5"/>
    </row>
    <row r="15" spans="1:9" s="8" customFormat="1" x14ac:dyDescent="0.25">
      <c r="A15" s="8">
        <v>14</v>
      </c>
      <c r="B15" s="9" t="s">
        <v>35</v>
      </c>
      <c r="C15" s="5" t="s">
        <v>126</v>
      </c>
      <c r="D15" s="5" t="s">
        <v>12</v>
      </c>
      <c r="E15" s="8">
        <f>VLOOKUP(D15,Stats!$A$1:$B$10,2,FALSE)</f>
        <v>5</v>
      </c>
      <c r="F15" s="8" t="s">
        <v>35</v>
      </c>
      <c r="G15" s="8" t="s">
        <v>139</v>
      </c>
      <c r="H15" s="8" t="str">
        <f>IF(F15="Challenge",G15&amp;" on normal+ (see comments for map)",IF(F15="Easy",G15&amp;" on easy+",IF(F15="Normal",G15&amp;" on normal+",IF(F15="Hard",G15&amp;" on hard",""))))</f>
        <v>Climb the ballista gauntlet on level 1-3 in under 30 seconds on normal+ (see comments for map)</v>
      </c>
      <c r="I15" s="5" t="s">
        <v>134</v>
      </c>
    </row>
    <row r="16" spans="1:9" s="8" customFormat="1" x14ac:dyDescent="0.25">
      <c r="A16" s="8">
        <v>15</v>
      </c>
      <c r="B16" s="9" t="s">
        <v>35</v>
      </c>
      <c r="C16" s="5" t="s">
        <v>129</v>
      </c>
      <c r="D16" s="5" t="s">
        <v>12</v>
      </c>
      <c r="E16" s="8">
        <f>VLOOKUP(D16,Stats!$A$1:$B$10,2,FALSE)</f>
        <v>5</v>
      </c>
      <c r="F16" s="8" t="s">
        <v>35</v>
      </c>
      <c r="G16" s="8" t="s">
        <v>147</v>
      </c>
      <c r="H16" s="8" t="str">
        <f>IF(F16="Challenge",G16&amp;" on normal+ (see comments for map)",IF(F16="Easy",G16&amp;" on easy+",IF(F16="Normal",G16&amp;" on normal+",IF(F16="Hard",G16&amp;" on hard",""))))</f>
        <v>Climb the rookery gauntlet to the vent switch on level 2-1 in under 25 seconds on normal+ (see comments for map)</v>
      </c>
      <c r="I16" s="5" t="s">
        <v>137</v>
      </c>
    </row>
    <row r="17" spans="1:9" s="8" customFormat="1" x14ac:dyDescent="0.25">
      <c r="A17" s="8">
        <v>16</v>
      </c>
      <c r="B17" s="9" t="s">
        <v>35</v>
      </c>
      <c r="C17" s="14" t="s">
        <v>146</v>
      </c>
      <c r="D17" s="5" t="s">
        <v>12</v>
      </c>
      <c r="E17" s="8">
        <f>VLOOKUP(D17,Stats!$A$1:$B$10,2,FALSE)</f>
        <v>5</v>
      </c>
      <c r="F17" s="8" t="s">
        <v>35</v>
      </c>
      <c r="G17" s="8" t="s">
        <v>140</v>
      </c>
      <c r="H17" s="8" t="str">
        <f t="shared" si="0"/>
        <v>Climb from the bottom of the Broadway Theater Group building to the top of the apartment building on level 3-2 in under 40 seconds on normal+ (see comments for map)</v>
      </c>
      <c r="I17" s="5" t="s">
        <v>138</v>
      </c>
    </row>
    <row r="18" spans="1:9" s="8" customFormat="1" x14ac:dyDescent="0.25">
      <c r="A18" s="8">
        <v>17</v>
      </c>
      <c r="B18" s="9" t="s">
        <v>35</v>
      </c>
      <c r="C18" s="5" t="s">
        <v>127</v>
      </c>
      <c r="D18" s="5" t="s">
        <v>12</v>
      </c>
      <c r="E18" s="8">
        <f>VLOOKUP(D18,Stats!$A$1:$B$10,2,FALSE)</f>
        <v>5</v>
      </c>
      <c r="F18" s="8" t="s">
        <v>35</v>
      </c>
      <c r="G18" s="8" t="s">
        <v>141</v>
      </c>
      <c r="H18" s="8" t="str">
        <f t="shared" si="0"/>
        <v>Run from the back of the train to the front on level 4-1 in under 60 seconds on normal+ (see comments for map)</v>
      </c>
      <c r="I18" s="5" t="s">
        <v>135</v>
      </c>
    </row>
    <row r="19" spans="1:9" s="8" customFormat="1" x14ac:dyDescent="0.25">
      <c r="A19" s="8">
        <v>18</v>
      </c>
      <c r="B19" s="9" t="s">
        <v>35</v>
      </c>
      <c r="C19" s="5" t="s">
        <v>128</v>
      </c>
      <c r="D19" s="5" t="s">
        <v>12</v>
      </c>
      <c r="E19" s="8">
        <f>VLOOKUP(D19,Stats!$A$1:$B$10,2,FALSE)</f>
        <v>5</v>
      </c>
      <c r="F19" s="8" t="s">
        <v>35</v>
      </c>
      <c r="G19" s="8" t="s">
        <v>142</v>
      </c>
      <c r="H19" s="8" t="str">
        <f t="shared" si="0"/>
        <v>Climb the lavafall on 5-4 in under 20 seconds on normal+ (see comments for map)</v>
      </c>
      <c r="I19" s="5" t="s">
        <v>136</v>
      </c>
    </row>
    <row r="20" spans="1:9" s="8" customFormat="1" x14ac:dyDescent="0.25">
      <c r="A20" s="8">
        <v>19</v>
      </c>
      <c r="B20" s="9" t="s">
        <v>58</v>
      </c>
      <c r="C20" s="5" t="s">
        <v>108</v>
      </c>
      <c r="D20" s="5" t="s">
        <v>9</v>
      </c>
      <c r="E20" s="8">
        <f>VLOOKUP(D20,Stats!$A$1:$B$10,2,FALSE)</f>
        <v>1</v>
      </c>
      <c r="F20" s="8" t="s">
        <v>10</v>
      </c>
      <c r="G20" s="8" t="s">
        <v>67</v>
      </c>
      <c r="H20" s="8" t="str">
        <f t="shared" si="0"/>
        <v>Collect a shield for temporary invulnerability on easy+</v>
      </c>
      <c r="I20" s="5"/>
    </row>
    <row r="21" spans="1:9" s="8" customFormat="1" x14ac:dyDescent="0.25">
      <c r="A21" s="8">
        <v>20</v>
      </c>
      <c r="B21" s="9" t="s">
        <v>58</v>
      </c>
      <c r="C21" s="5" t="s">
        <v>109</v>
      </c>
      <c r="D21" s="5" t="s">
        <v>17</v>
      </c>
      <c r="E21" s="8">
        <f>VLOOKUP(D21,Stats!$A$1:$B$10,2,FALSE)</f>
        <v>2</v>
      </c>
      <c r="F21" s="8" t="s">
        <v>10</v>
      </c>
      <c r="G21" s="8" t="s">
        <v>68</v>
      </c>
      <c r="H21" s="8" t="str">
        <f t="shared" si="0"/>
        <v>Collect a hammer for temporary one-hit kills on easy+</v>
      </c>
      <c r="I21" s="5"/>
    </row>
    <row r="22" spans="1:9" s="8" customFormat="1" x14ac:dyDescent="0.25">
      <c r="A22" s="8">
        <v>21</v>
      </c>
      <c r="B22" s="9" t="s">
        <v>58</v>
      </c>
      <c r="C22" s="5" t="s">
        <v>111</v>
      </c>
      <c r="D22" s="5" t="s">
        <v>13</v>
      </c>
      <c r="E22" s="8">
        <f>VLOOKUP(D22,Stats!$A$1:$B$10,2,FALSE)</f>
        <v>10</v>
      </c>
      <c r="F22" s="8" t="s">
        <v>10</v>
      </c>
      <c r="G22" s="8" t="s">
        <v>110</v>
      </c>
      <c r="H22" s="8" t="str">
        <f>IF(F22="Challenge",G22&amp;" on normal+ (see comments for map)",IF(F22="Easy",G22&amp;" on easy+",IF(F22="Normal",G22&amp;" on normal+",IF(F22="Hard",G22&amp;" on hard",""))))</f>
        <v>Have 10 ten lives at once on easy+</v>
      </c>
      <c r="I22" s="5"/>
    </row>
    <row r="23" spans="1:9" s="8" customFormat="1" x14ac:dyDescent="0.25">
      <c r="A23" s="8">
        <v>22</v>
      </c>
      <c r="B23" s="9" t="s">
        <v>58</v>
      </c>
      <c r="C23" s="5" t="s">
        <v>94</v>
      </c>
      <c r="D23" s="5" t="s">
        <v>17</v>
      </c>
      <c r="E23" s="8">
        <f>VLOOKUP(D23,Stats!$A$1:$B$10,2,FALSE)</f>
        <v>2</v>
      </c>
      <c r="F23" s="8" t="s">
        <v>10</v>
      </c>
      <c r="G23" s="8" t="s">
        <v>59</v>
      </c>
      <c r="H23" s="8" t="str">
        <f t="shared" si="0"/>
        <v>Collect the extra life in level 1-1 on easy+</v>
      </c>
      <c r="I23" s="5"/>
    </row>
    <row r="24" spans="1:9" s="8" customFormat="1" x14ac:dyDescent="0.25">
      <c r="A24" s="8">
        <v>23</v>
      </c>
      <c r="B24" s="9" t="s">
        <v>58</v>
      </c>
      <c r="C24" s="5" t="s">
        <v>95</v>
      </c>
      <c r="D24" s="5" t="s">
        <v>10</v>
      </c>
      <c r="E24" s="8">
        <f>VLOOKUP(D24,Stats!$A$1:$B$10,2,FALSE)</f>
        <v>3</v>
      </c>
      <c r="F24" s="8" t="s">
        <v>10</v>
      </c>
      <c r="G24" s="8" t="s">
        <v>91</v>
      </c>
      <c r="H24" s="8" t="str">
        <f t="shared" si="0"/>
        <v>Collect the extra continue in level 1-1 on easy+</v>
      </c>
      <c r="I24" s="5"/>
    </row>
    <row r="25" spans="1:9" s="8" customFormat="1" x14ac:dyDescent="0.25">
      <c r="A25" s="8">
        <v>24</v>
      </c>
      <c r="B25" s="9" t="s">
        <v>58</v>
      </c>
      <c r="C25" s="5" t="s">
        <v>96</v>
      </c>
      <c r="D25" s="5" t="s">
        <v>17</v>
      </c>
      <c r="E25" s="8">
        <f>VLOOKUP(D25,Stats!$A$1:$B$10,2,FALSE)</f>
        <v>2</v>
      </c>
      <c r="F25" s="8" t="s">
        <v>10</v>
      </c>
      <c r="G25" s="8" t="s">
        <v>60</v>
      </c>
      <c r="H25" s="8" t="str">
        <f t="shared" si="0"/>
        <v>Collect the extra life in level 1-3 on easy+</v>
      </c>
      <c r="I25" s="5"/>
    </row>
    <row r="26" spans="1:9" s="8" customFormat="1" x14ac:dyDescent="0.25">
      <c r="A26" s="8">
        <v>25</v>
      </c>
      <c r="B26" s="9" t="s">
        <v>58</v>
      </c>
      <c r="C26" s="5" t="s">
        <v>97</v>
      </c>
      <c r="D26" s="5" t="s">
        <v>10</v>
      </c>
      <c r="E26" s="8">
        <f>VLOOKUP(D26,Stats!$A$1:$B$10,2,FALSE)</f>
        <v>3</v>
      </c>
      <c r="F26" s="8" t="s">
        <v>10</v>
      </c>
      <c r="G26" s="8" t="s">
        <v>90</v>
      </c>
      <c r="H26" s="8" t="str">
        <f t="shared" si="0"/>
        <v>Collect the extra continue in level 2-1  on easy+</v>
      </c>
      <c r="I26" s="5"/>
    </row>
    <row r="27" spans="1:9" s="8" customFormat="1" x14ac:dyDescent="0.25">
      <c r="A27" s="8">
        <v>26</v>
      </c>
      <c r="B27" s="9" t="s">
        <v>58</v>
      </c>
      <c r="C27" s="5" t="s">
        <v>98</v>
      </c>
      <c r="D27" s="5" t="s">
        <v>10</v>
      </c>
      <c r="E27" s="8">
        <f>VLOOKUP(D27,Stats!$A$1:$B$10,2,FALSE)</f>
        <v>3</v>
      </c>
      <c r="F27" s="8" t="s">
        <v>10</v>
      </c>
      <c r="G27" s="8" t="s">
        <v>88</v>
      </c>
      <c r="H27" s="8" t="str">
        <f t="shared" si="0"/>
        <v>Collect the first extra life in level 2-2 on easy+</v>
      </c>
      <c r="I27" s="5"/>
    </row>
    <row r="28" spans="1:9" s="8" customFormat="1" x14ac:dyDescent="0.25">
      <c r="A28" s="8">
        <v>27</v>
      </c>
      <c r="B28" s="9" t="s">
        <v>58</v>
      </c>
      <c r="C28" s="5" t="s">
        <v>99</v>
      </c>
      <c r="D28" s="5" t="s">
        <v>10</v>
      </c>
      <c r="E28" s="8">
        <f>VLOOKUP(D28,Stats!$A$1:$B$10,2,FALSE)</f>
        <v>3</v>
      </c>
      <c r="F28" s="8" t="s">
        <v>10</v>
      </c>
      <c r="G28" s="8" t="s">
        <v>89</v>
      </c>
      <c r="H28" s="8" t="str">
        <f t="shared" si="0"/>
        <v>Collect the second extra life in level 2-2 on easy+</v>
      </c>
      <c r="I28" s="5"/>
    </row>
    <row r="29" spans="1:9" s="8" customFormat="1" x14ac:dyDescent="0.25">
      <c r="A29" s="8">
        <v>28</v>
      </c>
      <c r="B29" s="9" t="s">
        <v>58</v>
      </c>
      <c r="C29" s="5" t="s">
        <v>100</v>
      </c>
      <c r="D29" s="5" t="s">
        <v>17</v>
      </c>
      <c r="E29" s="8">
        <f>VLOOKUP(D29,Stats!$A$1:$B$10,2,FALSE)</f>
        <v>2</v>
      </c>
      <c r="F29" s="8" t="s">
        <v>10</v>
      </c>
      <c r="G29" s="8" t="s">
        <v>61</v>
      </c>
      <c r="H29" s="8" t="str">
        <f t="shared" si="0"/>
        <v>Collect the extra life in level 2-3 on easy+</v>
      </c>
      <c r="I29" s="5"/>
    </row>
    <row r="30" spans="1:9" s="8" customFormat="1" x14ac:dyDescent="0.25">
      <c r="A30" s="8">
        <v>29</v>
      </c>
      <c r="B30" s="9" t="s">
        <v>58</v>
      </c>
      <c r="C30" s="5" t="s">
        <v>101</v>
      </c>
      <c r="D30" s="5" t="s">
        <v>10</v>
      </c>
      <c r="E30" s="8">
        <f>VLOOKUP(D30,Stats!$A$1:$B$10,2,FALSE)</f>
        <v>3</v>
      </c>
      <c r="F30" s="8" t="s">
        <v>10</v>
      </c>
      <c r="G30" s="8" t="s">
        <v>115</v>
      </c>
      <c r="H30" s="8" t="str">
        <f t="shared" si="0"/>
        <v>Collect the extra continue in level 3-1 on easy+</v>
      </c>
      <c r="I30" s="5"/>
    </row>
    <row r="31" spans="1:9" s="8" customFormat="1" x14ac:dyDescent="0.25">
      <c r="A31" s="8">
        <v>30</v>
      </c>
      <c r="B31" s="9" t="s">
        <v>58</v>
      </c>
      <c r="C31" s="5" t="s">
        <v>102</v>
      </c>
      <c r="D31" s="5" t="s">
        <v>17</v>
      </c>
      <c r="E31" s="8">
        <f>VLOOKUP(D31,Stats!$A$1:$B$10,2,FALSE)</f>
        <v>2</v>
      </c>
      <c r="F31" s="8" t="s">
        <v>10</v>
      </c>
      <c r="G31" s="8" t="s">
        <v>92</v>
      </c>
      <c r="H31" s="8" t="str">
        <f t="shared" si="0"/>
        <v>Collect the first extra life in level 4-1 on easy+</v>
      </c>
      <c r="I31" s="5"/>
    </row>
    <row r="32" spans="1:9" s="8" customFormat="1" x14ac:dyDescent="0.25">
      <c r="A32" s="8">
        <v>31</v>
      </c>
      <c r="B32" s="9" t="s">
        <v>58</v>
      </c>
      <c r="C32" s="5" t="s">
        <v>103</v>
      </c>
      <c r="D32" s="5" t="s">
        <v>17</v>
      </c>
      <c r="E32" s="8">
        <f>VLOOKUP(D32,Stats!$A$1:$B$10,2,FALSE)</f>
        <v>2</v>
      </c>
      <c r="F32" s="8" t="s">
        <v>10</v>
      </c>
      <c r="G32" s="8" t="s">
        <v>93</v>
      </c>
      <c r="H32" s="8" t="str">
        <f t="shared" si="0"/>
        <v>Collect the second extra life in level 4-1 on easy+</v>
      </c>
      <c r="I32" s="5"/>
    </row>
    <row r="33" spans="1:9" s="8" customFormat="1" x14ac:dyDescent="0.25">
      <c r="A33" s="8">
        <v>32</v>
      </c>
      <c r="B33" s="9" t="s">
        <v>58</v>
      </c>
      <c r="C33" s="5" t="s">
        <v>104</v>
      </c>
      <c r="D33" s="5" t="s">
        <v>10</v>
      </c>
      <c r="E33" s="8">
        <f>VLOOKUP(D33,Stats!$A$1:$B$10,2,FALSE)</f>
        <v>3</v>
      </c>
      <c r="F33" s="8" t="s">
        <v>10</v>
      </c>
      <c r="G33" s="8" t="s">
        <v>148</v>
      </c>
      <c r="H33" s="8" t="str">
        <f t="shared" si="0"/>
        <v>Collect the extra continue in level 4-1  on easy+</v>
      </c>
      <c r="I33" s="5"/>
    </row>
    <row r="34" spans="1:9" s="8" customFormat="1" x14ac:dyDescent="0.25">
      <c r="A34" s="8">
        <v>33</v>
      </c>
      <c r="B34" s="9" t="s">
        <v>58</v>
      </c>
      <c r="C34" s="5" t="s">
        <v>105</v>
      </c>
      <c r="D34" s="5" t="s">
        <v>17</v>
      </c>
      <c r="E34" s="8">
        <f>VLOOKUP(D34,Stats!$A$1:$B$10,2,FALSE)</f>
        <v>2</v>
      </c>
      <c r="F34" s="8" t="s">
        <v>10</v>
      </c>
      <c r="G34" s="8" t="s">
        <v>62</v>
      </c>
      <c r="H34" s="8" t="str">
        <f t="shared" si="0"/>
        <v>Collect the extra life in level 5-2 on easy+</v>
      </c>
      <c r="I34" s="5"/>
    </row>
    <row r="35" spans="1:9" s="8" customFormat="1" x14ac:dyDescent="0.25">
      <c r="A35" s="8">
        <v>34</v>
      </c>
      <c r="B35" s="9" t="s">
        <v>58</v>
      </c>
      <c r="C35" s="5" t="s">
        <v>106</v>
      </c>
      <c r="D35" s="5" t="s">
        <v>17</v>
      </c>
      <c r="E35" s="8">
        <f>VLOOKUP(D35,Stats!$A$1:$B$10,2,FALSE)</f>
        <v>2</v>
      </c>
      <c r="F35" s="8" t="s">
        <v>10</v>
      </c>
      <c r="G35" s="8" t="s">
        <v>63</v>
      </c>
      <c r="H35" s="8" t="str">
        <f t="shared" si="0"/>
        <v>Collect the extra life in level 5-3 on easy+</v>
      </c>
      <c r="I35" s="5"/>
    </row>
    <row r="36" spans="1:9" s="8" customFormat="1" x14ac:dyDescent="0.25">
      <c r="A36" s="8">
        <v>35</v>
      </c>
      <c r="B36" s="9" t="s">
        <v>43</v>
      </c>
      <c r="C36" s="5" t="s">
        <v>123</v>
      </c>
      <c r="D36" s="5" t="s">
        <v>17</v>
      </c>
      <c r="E36" s="8">
        <f>VLOOKUP(D36,Stats!$A$1:$B$10,2,FALSE)</f>
        <v>2</v>
      </c>
      <c r="F36" s="8" t="s">
        <v>37</v>
      </c>
      <c r="G36" s="8" t="s">
        <v>121</v>
      </c>
      <c r="H36" s="8" t="str">
        <f t="shared" si="0"/>
        <v>Knock out 25 Vikings in a single session on normal+</v>
      </c>
      <c r="I36" s="5" t="s">
        <v>133</v>
      </c>
    </row>
    <row r="37" spans="1:9" s="8" customFormat="1" x14ac:dyDescent="0.25">
      <c r="A37" s="8">
        <v>36</v>
      </c>
      <c r="B37" s="9" t="s">
        <v>43</v>
      </c>
      <c r="C37" s="5" t="s">
        <v>113</v>
      </c>
      <c r="D37" s="5" t="s">
        <v>12</v>
      </c>
      <c r="E37" s="8">
        <f>VLOOKUP(D37,Stats!$A$1:$B$10,2,FALSE)</f>
        <v>5</v>
      </c>
      <c r="F37" s="8" t="s">
        <v>37</v>
      </c>
      <c r="G37" s="8" t="s">
        <v>64</v>
      </c>
      <c r="H37" s="8" t="str">
        <f t="shared" si="0"/>
        <v>Knock out 50 Vikings in a single session on normal+</v>
      </c>
      <c r="I37" s="5" t="s">
        <v>133</v>
      </c>
    </row>
    <row r="38" spans="1:9" s="8" customFormat="1" x14ac:dyDescent="0.25">
      <c r="A38" s="8">
        <v>37</v>
      </c>
      <c r="B38" s="9" t="s">
        <v>43</v>
      </c>
      <c r="C38" s="5" t="s">
        <v>149</v>
      </c>
      <c r="D38" s="5" t="s">
        <v>13</v>
      </c>
      <c r="E38" s="8">
        <f>VLOOKUP(D38,Stats!$A$1:$B$10,2,FALSE)</f>
        <v>10</v>
      </c>
      <c r="F38" s="8" t="s">
        <v>37</v>
      </c>
      <c r="G38" s="8" t="s">
        <v>122</v>
      </c>
      <c r="H38" s="8" t="str">
        <f t="shared" ref="H38" si="1">IF(F38="Challenge",G38&amp;" on normal+ (see comments for map)",IF(F38="Easy",G38&amp;" on easy+",IF(F38="Normal",G38&amp;" on normal+",IF(F38="Hard",G38&amp;" on hard",""))))</f>
        <v>Knock out 100 Vikings in a single session on normal+</v>
      </c>
      <c r="I38" s="5" t="s">
        <v>133</v>
      </c>
    </row>
    <row r="39" spans="1:9" s="8" customFormat="1" x14ac:dyDescent="0.25">
      <c r="A39" s="8">
        <v>38</v>
      </c>
      <c r="B39" s="9" t="s">
        <v>43</v>
      </c>
      <c r="C39" s="5" t="s">
        <v>150</v>
      </c>
      <c r="D39" s="5" t="s">
        <v>13</v>
      </c>
      <c r="E39" s="8">
        <f>VLOOKUP(D39,Stats!$A$1:$B$10,2,FALSE)</f>
        <v>10</v>
      </c>
      <c r="F39" s="8" t="s">
        <v>37</v>
      </c>
      <c r="G39" s="8" t="s">
        <v>143</v>
      </c>
      <c r="H39" s="8" t="str">
        <f t="shared" si="0"/>
        <v>Knock out 10 Valkyries in a single session on normal+</v>
      </c>
      <c r="I39" s="5" t="s">
        <v>133</v>
      </c>
    </row>
    <row r="40" spans="1:9" s="8" customFormat="1" x14ac:dyDescent="0.25">
      <c r="A40" s="8">
        <v>39</v>
      </c>
      <c r="B40" s="9" t="s">
        <v>43</v>
      </c>
      <c r="C40" s="5" t="s">
        <v>107</v>
      </c>
      <c r="D40" s="5" t="s">
        <v>10</v>
      </c>
      <c r="E40" s="8">
        <f>VLOOKUP(D40,Stats!$A$1:$B$10,2,FALSE)</f>
        <v>3</v>
      </c>
      <c r="F40" s="8" t="s">
        <v>37</v>
      </c>
      <c r="G40" s="8" t="s">
        <v>124</v>
      </c>
      <c r="H40" s="8" t="str">
        <f t="shared" si="0"/>
        <v>Knock out 25 Robots in a single session on normal+</v>
      </c>
      <c r="I40" s="5" t="s">
        <v>133</v>
      </c>
    </row>
    <row r="41" spans="1:9" s="8" customFormat="1" x14ac:dyDescent="0.25">
      <c r="A41" s="8">
        <v>40</v>
      </c>
      <c r="B41" s="9" t="s">
        <v>43</v>
      </c>
      <c r="C41" s="5" t="s">
        <v>130</v>
      </c>
      <c r="D41" s="5" t="s">
        <v>12</v>
      </c>
      <c r="E41" s="8">
        <f>VLOOKUP(D41,Stats!$A$1:$B$10,2,FALSE)</f>
        <v>5</v>
      </c>
      <c r="F41" s="8" t="s">
        <v>37</v>
      </c>
      <c r="G41" s="8" t="s">
        <v>65</v>
      </c>
      <c r="H41" s="8" t="str">
        <f t="shared" si="0"/>
        <v>Knock out 50 Robots in a single session on normal+</v>
      </c>
      <c r="I41" s="5" t="s">
        <v>133</v>
      </c>
    </row>
    <row r="42" spans="1:9" s="8" customFormat="1" x14ac:dyDescent="0.25">
      <c r="A42" s="8">
        <v>41</v>
      </c>
      <c r="B42" s="9" t="s">
        <v>43</v>
      </c>
      <c r="C42" s="5" t="s">
        <v>145</v>
      </c>
      <c r="D42" s="5" t="s">
        <v>13</v>
      </c>
      <c r="E42" s="8">
        <f>VLOOKUP(D42,Stats!$A$1:$B$10,2,FALSE)</f>
        <v>10</v>
      </c>
      <c r="F42" s="8" t="s">
        <v>37</v>
      </c>
      <c r="G42" s="8" t="s">
        <v>125</v>
      </c>
      <c r="H42" s="8" t="str">
        <f t="shared" ref="H42" si="2">IF(F42="Challenge",G42&amp;" on normal+ (see comments for map)",IF(F42="Easy",G42&amp;" on easy+",IF(F42="Normal",G42&amp;" on normal+",IF(F42="Hard",G42&amp;" on hard",""))))</f>
        <v>Knock out 100 Robots in a single session on normal+</v>
      </c>
      <c r="I42" s="5" t="s">
        <v>133</v>
      </c>
    </row>
    <row r="43" spans="1:9" s="8" customFormat="1" x14ac:dyDescent="0.25">
      <c r="A43" s="8">
        <v>42</v>
      </c>
      <c r="B43" s="9" t="s">
        <v>43</v>
      </c>
      <c r="C43" s="5" t="s">
        <v>114</v>
      </c>
      <c r="D43" s="5" t="s">
        <v>13</v>
      </c>
      <c r="E43" s="8">
        <f>VLOOKUP(D43,Stats!$A$1:$B$10,2,FALSE)</f>
        <v>10</v>
      </c>
      <c r="F43" s="8" t="s">
        <v>37</v>
      </c>
      <c r="G43" s="8" t="s">
        <v>144</v>
      </c>
      <c r="H43" s="8" t="str">
        <f t="shared" si="0"/>
        <v>Knock out 10 Thor 3000s in a single session on normal+</v>
      </c>
      <c r="I43" s="5" t="s">
        <v>133</v>
      </c>
    </row>
    <row r="44" spans="1:9" s="8" customFormat="1" x14ac:dyDescent="0.25">
      <c r="B44" s="9"/>
      <c r="C44" s="5"/>
      <c r="D44" s="5"/>
      <c r="I44" s="5"/>
    </row>
    <row r="45" spans="1:9" s="8" customFormat="1" x14ac:dyDescent="0.25">
      <c r="B45" s="9"/>
      <c r="C45" s="5"/>
      <c r="D45" s="5"/>
      <c r="I45" s="5"/>
    </row>
    <row r="46" spans="1:9" s="8" customFormat="1" x14ac:dyDescent="0.25">
      <c r="B46" s="9"/>
      <c r="C46" s="5"/>
      <c r="D46" s="5"/>
      <c r="I46" s="5"/>
    </row>
    <row r="47" spans="1:9" s="8" customFormat="1" x14ac:dyDescent="0.25">
      <c r="B47" s="9"/>
      <c r="C47" s="5"/>
      <c r="D47" s="5"/>
      <c r="I47" s="5"/>
    </row>
    <row r="48" spans="1:9" s="8" customFormat="1" x14ac:dyDescent="0.25">
      <c r="B48" s="9"/>
      <c r="C48" s="5"/>
      <c r="D48" s="5"/>
      <c r="I48" s="5"/>
    </row>
    <row r="49" spans="2:9" s="8" customFormat="1" x14ac:dyDescent="0.25">
      <c r="B49" s="9"/>
      <c r="C49" s="5"/>
      <c r="D49" s="5"/>
      <c r="I49" s="5"/>
    </row>
    <row r="50" spans="2:9" s="8" customFormat="1" x14ac:dyDescent="0.25">
      <c r="B50" s="9"/>
      <c r="C50" s="5"/>
      <c r="D50" s="5"/>
      <c r="I50" s="5"/>
    </row>
    <row r="51" spans="2:9" s="8" customFormat="1" x14ac:dyDescent="0.25">
      <c r="B51" s="9"/>
      <c r="C51" s="5"/>
      <c r="D51" s="5"/>
      <c r="I51" s="5"/>
    </row>
    <row r="52" spans="2:9" s="8" customFormat="1" x14ac:dyDescent="0.25">
      <c r="B52" s="9"/>
      <c r="C52" s="5"/>
      <c r="D52" s="5"/>
      <c r="I52" s="5"/>
    </row>
    <row r="53" spans="2:9" s="8" customFormat="1" x14ac:dyDescent="0.25">
      <c r="B53" s="9"/>
      <c r="C53" s="5"/>
      <c r="D53" s="5"/>
      <c r="I53" s="5"/>
    </row>
    <row r="54" spans="2:9" s="8" customFormat="1" x14ac:dyDescent="0.25">
      <c r="B54" s="9"/>
      <c r="C54" s="5"/>
      <c r="D54" s="5"/>
      <c r="I54" s="5"/>
    </row>
    <row r="55" spans="2:9" s="8" customFormat="1" x14ac:dyDescent="0.25">
      <c r="B55" s="9"/>
      <c r="C55" s="5"/>
      <c r="D55" s="5"/>
      <c r="I55" s="5"/>
    </row>
    <row r="56" spans="2:9" s="8" customFormat="1" x14ac:dyDescent="0.25">
      <c r="B56" s="9"/>
      <c r="C56" s="5"/>
      <c r="D56" s="5"/>
      <c r="I56" s="5"/>
    </row>
    <row r="57" spans="2:9" s="8" customFormat="1" x14ac:dyDescent="0.25">
      <c r="B57" s="9"/>
      <c r="C57" s="5"/>
      <c r="D57" s="5"/>
      <c r="I57" s="5"/>
    </row>
    <row r="58" spans="2:9" s="8" customFormat="1" x14ac:dyDescent="0.25">
      <c r="B58" s="9"/>
      <c r="C58" s="5"/>
      <c r="D58" s="5"/>
      <c r="I58" s="5"/>
    </row>
    <row r="59" spans="2:9" s="8" customFormat="1" x14ac:dyDescent="0.25">
      <c r="B59" s="9"/>
      <c r="C59" s="5"/>
      <c r="D59" s="5"/>
      <c r="I59" s="5"/>
    </row>
    <row r="60" spans="2:9" s="8" customFormat="1" x14ac:dyDescent="0.25">
      <c r="B60" s="9"/>
      <c r="C60" s="5"/>
      <c r="D60" s="5"/>
      <c r="I60" s="5"/>
    </row>
    <row r="61" spans="2:9" s="8" customFormat="1" x14ac:dyDescent="0.25">
      <c r="B61" s="9"/>
      <c r="C61" s="5"/>
      <c r="D61" s="5"/>
      <c r="I61" s="5"/>
    </row>
    <row r="62" spans="2:9" s="8" customFormat="1" x14ac:dyDescent="0.25">
      <c r="B62" s="9"/>
      <c r="C62" s="5"/>
      <c r="D62" s="5"/>
      <c r="I62" s="5"/>
    </row>
    <row r="63" spans="2:9" s="8" customFormat="1" x14ac:dyDescent="0.25">
      <c r="B63" s="9"/>
      <c r="C63" s="5"/>
      <c r="D63" s="5"/>
      <c r="G63" s="5"/>
      <c r="I63" s="5"/>
    </row>
    <row r="64" spans="2:9" s="8" customFormat="1" x14ac:dyDescent="0.25">
      <c r="B64" s="9"/>
      <c r="C64" s="5"/>
      <c r="D64" s="5"/>
      <c r="G64" s="5"/>
      <c r="I64" s="5"/>
    </row>
    <row r="65" spans="2:9" s="8" customFormat="1" x14ac:dyDescent="0.25">
      <c r="B65" s="9"/>
      <c r="C65" s="5"/>
      <c r="D65" s="5"/>
      <c r="G65" s="5"/>
      <c r="I65" s="5"/>
    </row>
    <row r="66" spans="2:9" s="8" customFormat="1" x14ac:dyDescent="0.25">
      <c r="B66" s="9"/>
      <c r="C66" s="5"/>
      <c r="D66" s="5"/>
      <c r="G66" s="5"/>
      <c r="I66" s="5"/>
    </row>
    <row r="67" spans="2:9" s="8" customFormat="1" x14ac:dyDescent="0.25">
      <c r="B67" s="9"/>
      <c r="C67" s="5"/>
      <c r="D67" s="5"/>
      <c r="G67" s="5"/>
      <c r="I67" s="5"/>
    </row>
    <row r="68" spans="2:9" s="8" customFormat="1" x14ac:dyDescent="0.25">
      <c r="B68" s="9"/>
      <c r="C68" s="5"/>
      <c r="D68" s="5"/>
      <c r="G68" s="5"/>
      <c r="I68" s="5"/>
    </row>
    <row r="69" spans="2:9" s="8" customFormat="1" x14ac:dyDescent="0.25">
      <c r="B69" s="9"/>
      <c r="C69" s="5"/>
      <c r="D69" s="5"/>
      <c r="G69" s="5"/>
      <c r="I69" s="5"/>
    </row>
    <row r="70" spans="2:9" s="8" customFormat="1" x14ac:dyDescent="0.25">
      <c r="B70" s="9"/>
      <c r="C70" s="5"/>
      <c r="D70" s="5"/>
      <c r="G70" s="5"/>
      <c r="I70" s="5"/>
    </row>
    <row r="71" spans="2:9" s="8" customFormat="1" x14ac:dyDescent="0.25">
      <c r="B71" s="9"/>
      <c r="C71" s="5"/>
      <c r="D71" s="5"/>
      <c r="G71" s="5"/>
      <c r="I71" s="5"/>
    </row>
    <row r="72" spans="2:9" s="8" customFormat="1" x14ac:dyDescent="0.25">
      <c r="B72" s="9"/>
      <c r="C72" s="5"/>
      <c r="D72" s="5"/>
      <c r="G72" s="5"/>
      <c r="I72" s="5"/>
    </row>
    <row r="73" spans="2:9" s="8" customFormat="1" x14ac:dyDescent="0.25">
      <c r="B73" s="9"/>
      <c r="C73" s="5"/>
      <c r="D73" s="5"/>
      <c r="G73" s="5"/>
      <c r="I73" s="5"/>
    </row>
    <row r="74" spans="2:9" s="8" customFormat="1" x14ac:dyDescent="0.25">
      <c r="B74" s="9"/>
      <c r="C74" s="5"/>
      <c r="D74" s="5"/>
      <c r="G74" s="5"/>
      <c r="I74" s="5"/>
    </row>
    <row r="75" spans="2:9" s="8" customFormat="1" x14ac:dyDescent="0.25">
      <c r="B75" s="9"/>
      <c r="C75" s="5"/>
      <c r="D75" s="5"/>
      <c r="G75" s="5"/>
      <c r="I75" s="5"/>
    </row>
    <row r="76" spans="2:9" s="8" customFormat="1" x14ac:dyDescent="0.25">
      <c r="B76" s="9"/>
      <c r="C76" s="5"/>
      <c r="D76" s="5"/>
      <c r="G76" s="5"/>
      <c r="I76" s="5"/>
    </row>
    <row r="77" spans="2:9" s="8" customFormat="1" x14ac:dyDescent="0.25">
      <c r="B77" s="9"/>
      <c r="C77" s="5"/>
      <c r="D77" s="5"/>
      <c r="G77" s="5"/>
      <c r="I77" s="5"/>
    </row>
    <row r="78" spans="2:9" s="8" customFormat="1" x14ac:dyDescent="0.25">
      <c r="B78" s="9"/>
      <c r="C78" s="5"/>
      <c r="D78" s="5"/>
      <c r="E78" s="8">
        <f>SUM(E2:E77)</f>
        <v>300</v>
      </c>
      <c r="I78" s="5"/>
    </row>
    <row r="79" spans="2:9" s="8" customFormat="1" x14ac:dyDescent="0.25">
      <c r="B79" s="9"/>
      <c r="C79" s="5"/>
      <c r="D79" s="5"/>
      <c r="I79" s="5"/>
    </row>
    <row r="80" spans="2:9" s="8" customFormat="1" x14ac:dyDescent="0.25">
      <c r="B80" s="9"/>
      <c r="C80" s="5"/>
      <c r="D80" s="5"/>
      <c r="I80" s="5"/>
    </row>
    <row r="81" spans="2:9" s="8" customFormat="1" x14ac:dyDescent="0.25">
      <c r="B81" s="9"/>
      <c r="C81" s="5"/>
      <c r="D81" s="5"/>
      <c r="I81" s="5"/>
    </row>
    <row r="82" spans="2:9" s="8" customFormat="1" x14ac:dyDescent="0.25">
      <c r="B82" s="9"/>
      <c r="C82" s="5"/>
      <c r="D82" s="5"/>
      <c r="I82" s="5"/>
    </row>
    <row r="83" spans="2:9" s="8" customFormat="1" x14ac:dyDescent="0.25">
      <c r="B83" s="9"/>
      <c r="C83" s="5"/>
      <c r="D83" s="5"/>
      <c r="I83" s="5"/>
    </row>
    <row r="84" spans="2:9" s="8" customFormat="1" x14ac:dyDescent="0.25">
      <c r="B84" s="9"/>
      <c r="C84" s="5"/>
      <c r="D84" s="5"/>
      <c r="I84" s="5"/>
    </row>
    <row r="85" spans="2:9" s="8" customFormat="1" x14ac:dyDescent="0.25">
      <c r="B85" s="9"/>
      <c r="C85" s="5"/>
      <c r="D85" s="5"/>
      <c r="I85" s="5"/>
    </row>
    <row r="86" spans="2:9" s="8" customFormat="1" x14ac:dyDescent="0.25">
      <c r="B86" s="9"/>
      <c r="C86" s="5"/>
      <c r="D86" s="5"/>
      <c r="I86" s="5"/>
    </row>
    <row r="87" spans="2:9" s="8" customFormat="1" x14ac:dyDescent="0.25">
      <c r="B87" s="9"/>
      <c r="C87" s="5"/>
      <c r="D87" s="5"/>
      <c r="I87" s="5"/>
    </row>
    <row r="88" spans="2:9" s="8" customFormat="1" x14ac:dyDescent="0.25">
      <c r="B88" s="9"/>
      <c r="C88" s="5"/>
      <c r="D88" s="5"/>
      <c r="I88" s="5"/>
    </row>
    <row r="89" spans="2:9" s="8" customFormat="1" x14ac:dyDescent="0.25">
      <c r="B89" s="9"/>
      <c r="C89" s="5"/>
      <c r="D89" s="5"/>
      <c r="I89" s="5"/>
    </row>
    <row r="90" spans="2:9" s="8" customFormat="1" x14ac:dyDescent="0.25">
      <c r="B90" s="9"/>
      <c r="C90" s="11"/>
      <c r="D90" s="5"/>
      <c r="I90" s="5"/>
    </row>
    <row r="91" spans="2:9" s="8" customFormat="1" x14ac:dyDescent="0.25">
      <c r="B91" s="9"/>
      <c r="C91" s="11"/>
      <c r="D91" s="5"/>
      <c r="I91" s="5"/>
    </row>
    <row r="92" spans="2:9" s="8" customFormat="1" x14ac:dyDescent="0.25">
      <c r="B92" s="9"/>
      <c r="C92" s="11"/>
      <c r="D92" s="5"/>
      <c r="I92" s="5"/>
    </row>
    <row r="93" spans="2:9" s="8" customFormat="1" x14ac:dyDescent="0.25">
      <c r="B93" s="9"/>
      <c r="C93" s="11"/>
      <c r="D93" s="5"/>
      <c r="I93" s="5"/>
    </row>
    <row r="94" spans="2:9" s="8" customFormat="1" x14ac:dyDescent="0.25">
      <c r="B94" s="9"/>
      <c r="C94" s="11"/>
      <c r="D94" s="5"/>
      <c r="I94" s="5"/>
    </row>
    <row r="95" spans="2:9" s="8" customFormat="1" x14ac:dyDescent="0.25">
      <c r="B95" s="9"/>
      <c r="C95" s="11"/>
      <c r="D95" s="5"/>
      <c r="I95" s="5"/>
    </row>
    <row r="96" spans="2:9" s="8" customFormat="1" x14ac:dyDescent="0.25">
      <c r="B96" s="9"/>
      <c r="C96" s="5"/>
      <c r="D96" s="5"/>
      <c r="G96"/>
      <c r="I96" s="5"/>
    </row>
    <row r="97" spans="2:9" s="8" customFormat="1" x14ac:dyDescent="0.25">
      <c r="B97" s="9"/>
      <c r="C97" s="5"/>
      <c r="D97" s="5"/>
      <c r="I97" s="5"/>
    </row>
    <row r="98" spans="2:9" s="8" customFormat="1" x14ac:dyDescent="0.25">
      <c r="B98" s="9"/>
      <c r="C98" s="5"/>
      <c r="D98" s="5"/>
      <c r="I98" s="5"/>
    </row>
    <row r="99" spans="2:9" s="8" customFormat="1" x14ac:dyDescent="0.25">
      <c r="B99" s="9"/>
      <c r="C99" s="5"/>
      <c r="D99" s="5"/>
      <c r="I99" s="5"/>
    </row>
    <row r="100" spans="2:9" s="8" customFormat="1" x14ac:dyDescent="0.25">
      <c r="B100" s="9"/>
      <c r="C100" s="5"/>
      <c r="D100" s="5"/>
      <c r="I100" s="5"/>
    </row>
    <row r="101" spans="2:9" s="8" customFormat="1" x14ac:dyDescent="0.25">
      <c r="B101" s="9"/>
      <c r="C101" s="5"/>
      <c r="D101" s="5"/>
      <c r="I101" s="5"/>
    </row>
    <row r="102" spans="2:9" s="8" customFormat="1" x14ac:dyDescent="0.25">
      <c r="B102" s="9"/>
      <c r="C102" s="5"/>
      <c r="D102" s="5"/>
      <c r="I102" s="5"/>
    </row>
    <row r="103" spans="2:9" s="8" customFormat="1" x14ac:dyDescent="0.25">
      <c r="B103" s="9"/>
      <c r="C103" s="5"/>
      <c r="D103" s="5"/>
      <c r="I103" s="5"/>
    </row>
    <row r="104" spans="2:9" s="8" customFormat="1" x14ac:dyDescent="0.25">
      <c r="B104" s="9"/>
      <c r="C104" s="5"/>
      <c r="D104" s="5"/>
      <c r="I104" s="5"/>
    </row>
    <row r="105" spans="2:9" s="8" customFormat="1" x14ac:dyDescent="0.25">
      <c r="B105" s="9"/>
      <c r="C105" s="5"/>
      <c r="D105" s="5"/>
      <c r="G105"/>
      <c r="I105" s="5"/>
    </row>
    <row r="106" spans="2:9" s="8" customFormat="1" x14ac:dyDescent="0.25">
      <c r="B106" s="9"/>
      <c r="C106" s="5"/>
      <c r="D106" s="5"/>
      <c r="I106" s="5"/>
    </row>
    <row r="107" spans="2:9" s="8" customFormat="1" x14ac:dyDescent="0.25">
      <c r="B107" s="9"/>
      <c r="C107" s="5"/>
      <c r="D107" s="5"/>
      <c r="I107" s="5"/>
    </row>
    <row r="108" spans="2:9" s="8" customFormat="1" x14ac:dyDescent="0.25">
      <c r="B108" s="9"/>
      <c r="C108" s="5"/>
      <c r="D108" s="5"/>
      <c r="I108" s="5"/>
    </row>
    <row r="109" spans="2:9" s="8" customFormat="1" x14ac:dyDescent="0.25">
      <c r="B109" s="9"/>
      <c r="C109" s="5"/>
      <c r="D109" s="5"/>
      <c r="I109" s="5"/>
    </row>
    <row r="110" spans="2:9" s="8" customFormat="1" x14ac:dyDescent="0.25">
      <c r="B110" s="9"/>
      <c r="C110" s="5"/>
      <c r="D110" s="5"/>
      <c r="I110" s="5"/>
    </row>
    <row r="111" spans="2:9" s="8" customFormat="1" x14ac:dyDescent="0.25">
      <c r="B111" s="9"/>
      <c r="C111" s="11"/>
      <c r="D111" s="5"/>
      <c r="G111" s="5"/>
      <c r="H111" s="5"/>
      <c r="I111" s="5"/>
    </row>
    <row r="112" spans="2:9" s="8" customFormat="1" x14ac:dyDescent="0.25">
      <c r="B112" s="9"/>
      <c r="C112" s="11"/>
      <c r="D112" s="5"/>
      <c r="G112" s="5"/>
      <c r="H112" s="5"/>
      <c r="I112" s="5"/>
    </row>
    <row r="113" spans="2:9" s="8" customFormat="1" x14ac:dyDescent="0.25">
      <c r="B113" s="9"/>
      <c r="C113" s="11"/>
      <c r="D113" s="5"/>
      <c r="G113" s="5"/>
      <c r="H113" s="5"/>
      <c r="I113" s="5"/>
    </row>
    <row r="114" spans="2:9" s="8" customFormat="1" x14ac:dyDescent="0.25">
      <c r="B114" s="9"/>
      <c r="C114" s="11"/>
      <c r="D114" s="5"/>
      <c r="G114" s="5"/>
      <c r="H114" s="5"/>
      <c r="I114" s="5"/>
    </row>
    <row r="115" spans="2:9" s="8" customFormat="1" x14ac:dyDescent="0.25">
      <c r="B115" s="9"/>
      <c r="C115" s="11"/>
      <c r="D115" s="5"/>
      <c r="G115" s="5"/>
      <c r="H115" s="5"/>
      <c r="I115" s="5"/>
    </row>
    <row r="116" spans="2:9" s="8" customFormat="1" x14ac:dyDescent="0.25">
      <c r="B116" s="9"/>
      <c r="C116" s="11"/>
      <c r="D116" s="5"/>
      <c r="G116" s="5"/>
      <c r="H116" s="5"/>
      <c r="I116" s="5"/>
    </row>
    <row r="117" spans="2:9" s="8" customFormat="1" x14ac:dyDescent="0.25">
      <c r="B117" s="9"/>
      <c r="C117" s="11"/>
      <c r="D117" s="5"/>
      <c r="G117"/>
      <c r="I117" s="5"/>
    </row>
    <row r="118" spans="2:9" s="8" customFormat="1" x14ac:dyDescent="0.25">
      <c r="B118" s="9"/>
      <c r="C118" s="11"/>
      <c r="D118" s="5"/>
      <c r="I118" s="5"/>
    </row>
    <row r="119" spans="2:9" s="8" customFormat="1" x14ac:dyDescent="0.25">
      <c r="B119" s="9"/>
      <c r="C119" s="11"/>
      <c r="D119" s="5"/>
      <c r="I119" s="5"/>
    </row>
    <row r="120" spans="2:9" s="8" customFormat="1" x14ac:dyDescent="0.25">
      <c r="B120" s="9"/>
      <c r="C120" s="11"/>
      <c r="D120" s="5"/>
      <c r="G120" s="5"/>
      <c r="H120" s="5"/>
      <c r="I120" s="5"/>
    </row>
    <row r="121" spans="2:9" s="8" customFormat="1" x14ac:dyDescent="0.25">
      <c r="B121" s="9"/>
      <c r="C121" s="11"/>
      <c r="D121" s="5"/>
      <c r="G121" s="5"/>
      <c r="H121" s="5"/>
      <c r="I121" s="5"/>
    </row>
    <row r="122" spans="2:9" x14ac:dyDescent="0.25">
      <c r="B122" s="9"/>
      <c r="C122" s="11"/>
      <c r="D122" s="5"/>
      <c r="E122" s="8"/>
    </row>
    <row r="123" spans="2:9" s="8" customFormat="1" x14ac:dyDescent="0.25">
      <c r="B123" s="9"/>
      <c r="C123" s="11"/>
      <c r="D123" s="5"/>
      <c r="G123" s="5"/>
      <c r="H123" s="5"/>
      <c r="I123" s="5"/>
    </row>
    <row r="124" spans="2:9" s="8" customFormat="1" x14ac:dyDescent="0.25">
      <c r="B124" s="9"/>
      <c r="C124" s="11"/>
      <c r="D124" s="5"/>
      <c r="G124" s="5"/>
      <c r="H124" s="5"/>
      <c r="I124" s="5"/>
    </row>
    <row r="125" spans="2:9" s="8" customFormat="1" x14ac:dyDescent="0.25">
      <c r="B125" s="9"/>
      <c r="C125" s="11"/>
      <c r="D125" s="5"/>
      <c r="G125" s="5"/>
      <c r="H125" s="5"/>
      <c r="I125" s="5"/>
    </row>
    <row r="126" spans="2:9" s="8" customFormat="1" x14ac:dyDescent="0.25">
      <c r="B126" s="9"/>
      <c r="C126" s="5"/>
      <c r="D126" s="5"/>
      <c r="G126" s="5"/>
      <c r="H126" s="5"/>
    </row>
    <row r="127" spans="2:9" x14ac:dyDescent="0.25">
      <c r="B127" s="9"/>
      <c r="C127" s="11"/>
      <c r="D127" s="5"/>
      <c r="E127" s="8"/>
    </row>
    <row r="136" spans="2:9" x14ac:dyDescent="0.25">
      <c r="B136" s="9"/>
      <c r="C136" s="11"/>
      <c r="D136" s="5"/>
      <c r="E136" s="8"/>
    </row>
    <row r="137" spans="2:9" x14ac:dyDescent="0.25">
      <c r="B137" s="9"/>
      <c r="C137" s="11"/>
      <c r="D137" s="5"/>
      <c r="E137" s="8"/>
    </row>
    <row r="138" spans="2:9" s="8" customFormat="1" x14ac:dyDescent="0.25">
      <c r="B138" s="9"/>
      <c r="C138" s="11"/>
      <c r="D138" s="5"/>
      <c r="G138" s="5"/>
      <c r="H138" s="5"/>
      <c r="I138" s="5"/>
    </row>
    <row r="139" spans="2:9" s="8" customFormat="1" x14ac:dyDescent="0.25">
      <c r="B139" s="9"/>
      <c r="C139" s="11"/>
      <c r="D139" s="5"/>
      <c r="G139" s="5"/>
      <c r="H139" s="5"/>
      <c r="I139" s="5"/>
    </row>
    <row r="140" spans="2:9" s="8" customFormat="1" x14ac:dyDescent="0.25">
      <c r="B140" s="9"/>
      <c r="C140" s="5"/>
      <c r="D140" s="5"/>
      <c r="G140" s="5"/>
      <c r="H140" s="5"/>
      <c r="I140" s="5"/>
    </row>
    <row r="141" spans="2:9" s="8" customFormat="1" x14ac:dyDescent="0.25">
      <c r="B141" s="9"/>
      <c r="C141" s="5"/>
      <c r="D141" s="5"/>
      <c r="G141" s="5"/>
      <c r="H141" s="5"/>
      <c r="I141" s="5"/>
    </row>
    <row r="142" spans="2:9" s="8" customFormat="1" x14ac:dyDescent="0.25">
      <c r="B142" s="9"/>
      <c r="C142" s="5"/>
      <c r="D142" s="5"/>
      <c r="G142" s="5"/>
      <c r="H142" s="5"/>
      <c r="I142" s="5"/>
    </row>
    <row r="143" spans="2:9" s="8" customFormat="1" x14ac:dyDescent="0.25">
      <c r="B143" s="9"/>
      <c r="C143" s="5"/>
      <c r="D143" s="5"/>
      <c r="E143" s="5"/>
      <c r="F143" s="5"/>
      <c r="G143" s="5"/>
      <c r="H143" s="5"/>
      <c r="I143" s="5"/>
    </row>
    <row r="144" spans="2:9" s="8" customFormat="1" x14ac:dyDescent="0.25">
      <c r="B144" s="9"/>
      <c r="C144" s="5"/>
      <c r="D144" s="5"/>
      <c r="E144" s="5"/>
      <c r="F144" s="5"/>
      <c r="G144" s="5"/>
      <c r="H144" s="5"/>
      <c r="I144" s="5"/>
    </row>
    <row r="145" spans="2:9" s="8" customFormat="1" x14ac:dyDescent="0.25">
      <c r="B145" s="9"/>
      <c r="C145" s="5"/>
      <c r="D145" s="5"/>
      <c r="E145" s="5"/>
      <c r="F145" s="5"/>
      <c r="G145" s="5"/>
      <c r="H145" s="5"/>
      <c r="I145" s="5"/>
    </row>
    <row r="146" spans="2:9" s="8" customFormat="1" x14ac:dyDescent="0.25">
      <c r="B146" s="9"/>
      <c r="C146" s="5"/>
      <c r="D146" s="5"/>
      <c r="E146" s="5"/>
      <c r="F146" s="5"/>
      <c r="G146" s="5"/>
      <c r="H146" s="5"/>
      <c r="I146" s="5"/>
    </row>
    <row r="147" spans="2:9" s="8" customFormat="1" x14ac:dyDescent="0.25">
      <c r="B147" s="9"/>
      <c r="C147" s="5"/>
      <c r="D147" s="5"/>
      <c r="E147" s="5"/>
      <c r="F147" s="5"/>
      <c r="G147" s="5"/>
      <c r="H147" s="5"/>
      <c r="I147" s="5"/>
    </row>
    <row r="148" spans="2:9" s="8" customFormat="1" x14ac:dyDescent="0.25">
      <c r="B148" s="9"/>
      <c r="C148" s="5"/>
      <c r="D148" s="5"/>
      <c r="E148" s="5"/>
      <c r="F148" s="5"/>
      <c r="G148" s="5"/>
      <c r="H148" s="5"/>
      <c r="I148" s="5"/>
    </row>
    <row r="149" spans="2:9" s="8" customFormat="1" x14ac:dyDescent="0.25">
      <c r="B149" s="9"/>
      <c r="C149" s="5"/>
      <c r="D149" s="5"/>
      <c r="E149" s="5"/>
      <c r="F149" s="5"/>
      <c r="G149" s="5"/>
      <c r="H149" s="5"/>
      <c r="I149" s="5"/>
    </row>
    <row r="150" spans="2:9" s="8" customFormat="1" x14ac:dyDescent="0.25">
      <c r="B150" s="9"/>
      <c r="C150" s="5"/>
      <c r="D150" s="5"/>
      <c r="E150" s="5"/>
      <c r="F150" s="5"/>
      <c r="G150" s="5"/>
      <c r="H150" s="5"/>
      <c r="I150" s="5"/>
    </row>
    <row r="151" spans="2:9" s="8" customFormat="1" x14ac:dyDescent="0.25">
      <c r="B151" s="9"/>
      <c r="C151" s="5"/>
      <c r="D151" s="5"/>
      <c r="E151" s="5"/>
      <c r="F151" s="5"/>
      <c r="G151" s="5"/>
      <c r="H151" s="5"/>
      <c r="I151" s="5"/>
    </row>
    <row r="152" spans="2:9" s="8" customFormat="1" x14ac:dyDescent="0.25">
      <c r="B152" s="9"/>
      <c r="C152" s="5"/>
      <c r="D152" s="5"/>
      <c r="E152" s="5"/>
      <c r="F152" s="5"/>
      <c r="G152" s="5"/>
      <c r="H152" s="5"/>
      <c r="I152" s="5"/>
    </row>
    <row r="153" spans="2:9" x14ac:dyDescent="0.25">
      <c r="B153" s="9"/>
      <c r="D153" s="5"/>
      <c r="E153" s="5"/>
      <c r="F153" s="5"/>
      <c r="I153" s="5"/>
    </row>
    <row r="154" spans="2:9" x14ac:dyDescent="0.25">
      <c r="B154" s="9"/>
      <c r="D154" s="5"/>
      <c r="E154" s="5"/>
      <c r="F154" s="5"/>
      <c r="I154" s="5"/>
    </row>
    <row r="155" spans="2:9" s="8" customFormat="1" x14ac:dyDescent="0.25">
      <c r="B155" s="9"/>
      <c r="C155" s="5"/>
      <c r="D155" s="5"/>
      <c r="E155" s="5"/>
      <c r="F155" s="5"/>
      <c r="G155" s="5"/>
      <c r="H155" s="5"/>
      <c r="I155" s="5"/>
    </row>
    <row r="156" spans="2:9" s="8" customFormat="1" x14ac:dyDescent="0.25">
      <c r="B156" s="9"/>
      <c r="C156" s="5"/>
      <c r="D156" s="5"/>
      <c r="E156" s="5"/>
      <c r="F156" s="5"/>
      <c r="G156" s="5"/>
      <c r="H156" s="5"/>
      <c r="I156" s="10"/>
    </row>
    <row r="157" spans="2:9" s="8" customFormat="1" x14ac:dyDescent="0.25">
      <c r="B157" s="9"/>
      <c r="C157" s="5"/>
      <c r="D157" s="5"/>
      <c r="E157" s="5"/>
      <c r="F157" s="5"/>
      <c r="G157" s="5"/>
      <c r="H157" s="5"/>
      <c r="I157" s="5"/>
    </row>
    <row r="158" spans="2:9" s="8" customFormat="1" x14ac:dyDescent="0.25">
      <c r="B158" s="9"/>
      <c r="C158" s="5"/>
      <c r="D158" s="5"/>
      <c r="E158" s="5"/>
      <c r="F158" s="5"/>
      <c r="G158" s="5"/>
      <c r="H158" s="5"/>
      <c r="I158" s="5"/>
    </row>
    <row r="159" spans="2:9" s="8" customFormat="1" x14ac:dyDescent="0.25">
      <c r="B159" s="9"/>
      <c r="C159" s="5"/>
      <c r="D159" s="5"/>
      <c r="E159" s="5"/>
      <c r="F159" s="5"/>
      <c r="G159" s="5"/>
      <c r="H159" s="5"/>
      <c r="I159" s="5"/>
    </row>
    <row r="160" spans="2:9" s="8" customFormat="1" x14ac:dyDescent="0.25">
      <c r="B160" s="9"/>
      <c r="C160" s="5"/>
      <c r="D160" s="5"/>
      <c r="E160" s="5"/>
      <c r="F160" s="5"/>
      <c r="G160" s="5"/>
      <c r="H160" s="5"/>
      <c r="I160" s="5"/>
    </row>
    <row r="161" spans="2:9" s="8" customFormat="1" x14ac:dyDescent="0.25">
      <c r="B161" s="9"/>
      <c r="C161" s="5"/>
      <c r="D161" s="5"/>
      <c r="E161" s="5"/>
      <c r="F161" s="5"/>
      <c r="G161" s="5"/>
      <c r="H161" s="5"/>
      <c r="I161" s="5"/>
    </row>
    <row r="162" spans="2:9" x14ac:dyDescent="0.25">
      <c r="B162" s="9"/>
      <c r="C162" s="11"/>
      <c r="D162" s="5"/>
      <c r="E162" s="5"/>
      <c r="F162" s="5"/>
      <c r="I162" s="5"/>
    </row>
    <row r="163" spans="2:9" s="8" customFormat="1" x14ac:dyDescent="0.25">
      <c r="B163" s="9"/>
      <c r="C163" s="11"/>
      <c r="D163" s="5"/>
      <c r="E163" s="5"/>
      <c r="F163" s="5"/>
      <c r="G163" s="5"/>
      <c r="H163" s="5"/>
      <c r="I163" s="5"/>
    </row>
    <row r="164" spans="2:9" s="8" customFormat="1" x14ac:dyDescent="0.25">
      <c r="B164" s="9"/>
      <c r="C164" s="11"/>
      <c r="D164" s="5"/>
      <c r="E164" s="5"/>
      <c r="F164" s="5"/>
      <c r="G164" s="5"/>
      <c r="H164" s="5"/>
      <c r="I164" s="5"/>
    </row>
    <row r="165" spans="2:9" x14ac:dyDescent="0.25">
      <c r="B165" s="9"/>
      <c r="D165" s="5"/>
      <c r="E165" s="5"/>
      <c r="F165" s="5"/>
      <c r="I165" s="5"/>
    </row>
    <row r="166" spans="2:9" s="8" customFormat="1" x14ac:dyDescent="0.25">
      <c r="B166" s="9"/>
      <c r="C166" s="5"/>
      <c r="D166" s="5"/>
      <c r="E166" s="5"/>
      <c r="F166" s="5"/>
      <c r="G166" s="5"/>
      <c r="H166" s="5"/>
      <c r="I166" s="5"/>
    </row>
    <row r="167" spans="2:9" x14ac:dyDescent="0.25">
      <c r="B167" s="9"/>
      <c r="D167" s="5"/>
      <c r="E167" s="5"/>
      <c r="F167" s="5"/>
      <c r="I167" s="5"/>
    </row>
    <row r="168" spans="2:9" x14ac:dyDescent="0.25">
      <c r="B168" s="9"/>
      <c r="D168" s="5"/>
      <c r="E168" s="5"/>
      <c r="F168" s="5"/>
      <c r="I168" s="5"/>
    </row>
    <row r="169" spans="2:9" x14ac:dyDescent="0.25">
      <c r="B169" s="9"/>
      <c r="D169" s="5"/>
      <c r="E169" s="5"/>
      <c r="F169" s="5"/>
      <c r="I169" s="5"/>
    </row>
    <row r="170" spans="2:9" s="8" customFormat="1" x14ac:dyDescent="0.25">
      <c r="B170" s="9"/>
      <c r="C170" s="5"/>
      <c r="D170" s="5"/>
      <c r="E170" s="5"/>
      <c r="F170" s="5"/>
      <c r="G170" s="5"/>
      <c r="H170" s="5"/>
      <c r="I170" s="5"/>
    </row>
    <row r="171" spans="2:9" s="8" customFormat="1" x14ac:dyDescent="0.25">
      <c r="B171" s="9"/>
      <c r="C171" s="5"/>
      <c r="D171" s="5"/>
      <c r="E171" s="5"/>
      <c r="F171" s="5"/>
      <c r="G171" s="5"/>
      <c r="H171" s="5"/>
      <c r="I171" s="5"/>
    </row>
    <row r="172" spans="2:9" x14ac:dyDescent="0.25">
      <c r="B172" s="9"/>
      <c r="D172" s="5"/>
      <c r="E172" s="5"/>
      <c r="F172" s="5"/>
      <c r="I172" s="5"/>
    </row>
    <row r="173" spans="2:9" x14ac:dyDescent="0.25">
      <c r="B173" s="9"/>
      <c r="D173" s="5"/>
      <c r="E173" s="5"/>
      <c r="F173" s="5"/>
      <c r="I173" s="5"/>
    </row>
    <row r="174" spans="2:9" s="8" customFormat="1" x14ac:dyDescent="0.25">
      <c r="B174" s="9"/>
      <c r="C174" s="5"/>
      <c r="D174" s="5"/>
      <c r="E174" s="5"/>
      <c r="F174" s="5"/>
      <c r="G174" s="5"/>
      <c r="H174" s="5"/>
      <c r="I174" s="5"/>
    </row>
    <row r="175" spans="2:9" s="8" customFormat="1" x14ac:dyDescent="0.25">
      <c r="B175" s="9"/>
      <c r="C175" s="5"/>
      <c r="D175" s="5"/>
      <c r="E175" s="5"/>
      <c r="F175" s="5"/>
      <c r="G175" s="5"/>
      <c r="H175" s="5"/>
      <c r="I175" s="5"/>
    </row>
    <row r="176" spans="2:9" s="8" customFormat="1" x14ac:dyDescent="0.25">
      <c r="B176" s="9"/>
      <c r="C176" s="5"/>
      <c r="D176" s="5"/>
      <c r="E176" s="5"/>
      <c r="F176" s="5"/>
      <c r="G176" s="5"/>
      <c r="H176" s="5"/>
      <c r="I176" s="5"/>
    </row>
    <row r="177" spans="2:9" s="8" customFormat="1" x14ac:dyDescent="0.25">
      <c r="B177" s="9"/>
      <c r="C177" s="5"/>
      <c r="D177" s="5"/>
      <c r="E177" s="5"/>
      <c r="F177" s="5"/>
      <c r="G177" s="5"/>
      <c r="H177" s="5"/>
      <c r="I177" s="5"/>
    </row>
    <row r="178" spans="2:9" s="8" customFormat="1" x14ac:dyDescent="0.25">
      <c r="B178" s="9"/>
      <c r="C178" s="5"/>
      <c r="D178" s="5"/>
      <c r="E178" s="5"/>
      <c r="F178" s="5"/>
      <c r="G178" s="5"/>
      <c r="H178" s="5"/>
      <c r="I178" s="5"/>
    </row>
    <row r="179" spans="2:9" x14ac:dyDescent="0.25">
      <c r="B179" s="2"/>
    </row>
    <row r="180" spans="2:9" x14ac:dyDescent="0.25">
      <c r="B180" s="2"/>
    </row>
    <row r="181" spans="2:9" x14ac:dyDescent="0.25">
      <c r="B181" s="2"/>
    </row>
    <row r="182" spans="2:9" x14ac:dyDescent="0.25">
      <c r="B182" s="2"/>
    </row>
    <row r="183" spans="2:9" x14ac:dyDescent="0.25">
      <c r="B183" s="2"/>
    </row>
    <row r="184" spans="2:9" x14ac:dyDescent="0.25">
      <c r="B184" s="2"/>
    </row>
    <row r="185" spans="2:9" x14ac:dyDescent="0.25">
      <c r="B185" s="2"/>
    </row>
    <row r="186" spans="2:9" x14ac:dyDescent="0.25">
      <c r="B186" s="2"/>
    </row>
    <row r="187" spans="2:9" x14ac:dyDescent="0.25">
      <c r="B187" s="2"/>
    </row>
    <row r="188" spans="2:9" x14ac:dyDescent="0.25">
      <c r="B188" s="2"/>
    </row>
    <row r="189" spans="2:9" x14ac:dyDescent="0.25">
      <c r="B189" s="2"/>
    </row>
    <row r="190" spans="2:9" x14ac:dyDescent="0.25">
      <c r="B190" s="2"/>
    </row>
    <row r="191" spans="2:9" x14ac:dyDescent="0.25">
      <c r="B191" s="2"/>
    </row>
    <row r="192" spans="2:9" x14ac:dyDescent="0.25">
      <c r="B192" s="2"/>
    </row>
    <row r="193" spans="2:8" x14ac:dyDescent="0.25">
      <c r="B193" s="2"/>
    </row>
    <row r="194" spans="2:8" s="8" customFormat="1" x14ac:dyDescent="0.25">
      <c r="B194" s="2"/>
      <c r="C194" s="5"/>
    </row>
    <row r="195" spans="2:8" x14ac:dyDescent="0.25">
      <c r="B195" s="2"/>
    </row>
    <row r="196" spans="2:8" x14ac:dyDescent="0.25">
      <c r="B196" s="2"/>
      <c r="G196" s="6"/>
      <c r="H196" s="6"/>
    </row>
    <row r="197" spans="2:8" s="8" customFormat="1" x14ac:dyDescent="0.25">
      <c r="B197" s="2"/>
      <c r="C197" s="5"/>
      <c r="G197" s="5"/>
      <c r="H197" s="5"/>
    </row>
    <row r="198" spans="2:8" s="8" customFormat="1" x14ac:dyDescent="0.25">
      <c r="B198" s="2"/>
      <c r="C198" s="5"/>
    </row>
    <row r="199" spans="2:8" x14ac:dyDescent="0.25">
      <c r="B199" s="2"/>
      <c r="D199" s="5"/>
      <c r="E199" s="5"/>
      <c r="F199" s="5"/>
    </row>
    <row r="200" spans="2:8" x14ac:dyDescent="0.25">
      <c r="B200" s="2"/>
    </row>
    <row r="201" spans="2:8" x14ac:dyDescent="0.25">
      <c r="B201" s="2"/>
    </row>
    <row r="202" spans="2:8" x14ac:dyDescent="0.25">
      <c r="B202" s="2"/>
    </row>
    <row r="203" spans="2:8" x14ac:dyDescent="0.25">
      <c r="B203" s="2"/>
    </row>
    <row r="204" spans="2:8" x14ac:dyDescent="0.25">
      <c r="B204" s="2"/>
    </row>
    <row r="205" spans="2:8" x14ac:dyDescent="0.25">
      <c r="B205" s="2"/>
    </row>
    <row r="206" spans="2:8" x14ac:dyDescent="0.25">
      <c r="B206" s="2"/>
    </row>
    <row r="207" spans="2:8" x14ac:dyDescent="0.25">
      <c r="B207" s="2"/>
    </row>
    <row r="208" spans="2:8" x14ac:dyDescent="0.25">
      <c r="B208" s="2"/>
    </row>
    <row r="209" spans="2:8" x14ac:dyDescent="0.25">
      <c r="B209" s="2"/>
    </row>
    <row r="210" spans="2:8" x14ac:dyDescent="0.25">
      <c r="B210" s="2"/>
    </row>
    <row r="211" spans="2:8" s="8" customFormat="1" x14ac:dyDescent="0.25">
      <c r="B211" s="2"/>
      <c r="C211" s="5"/>
      <c r="D211" s="5"/>
      <c r="E211" s="5"/>
      <c r="F211" s="5"/>
      <c r="G211" s="5"/>
      <c r="H211" s="5"/>
    </row>
  </sheetData>
  <autoFilter ref="B1:I211">
    <sortState ref="B2:L87">
      <sortCondition ref="E1:E87"/>
    </sortState>
  </autoFilter>
  <sortState ref="G25:G36">
    <sortCondition ref="G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D136:D211 D2:D127</xm:sqref>
        </x14:dataValidation>
        <x14:dataValidation type="list" allowBlank="1" showInputMessage="1" showErrorMessage="1">
          <x14:formula1>
            <xm:f>Stats!$I$2:$I$6</xm:f>
          </x14:formula1>
          <xm:sqref>F2:F77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5"/>
  <sheetViews>
    <sheetView workbookViewId="0">
      <selection activeCell="A2" sqref="A2:XFD4"/>
    </sheetView>
  </sheetViews>
  <sheetFormatPr defaultColWidth="9.140625" defaultRowHeight="15" x14ac:dyDescent="0.25"/>
  <cols>
    <col min="1" max="1" width="9" style="8" customWidth="1"/>
    <col min="2" max="2" width="8.5703125" style="8" bestFit="1" customWidth="1"/>
    <col min="3" max="3" width="11.5703125" style="8" bestFit="1" customWidth="1"/>
    <col min="4" max="4" width="10.7109375" style="5" bestFit="1" customWidth="1"/>
    <col min="5" max="5" width="6.5703125" style="8" bestFit="1" customWidth="1"/>
    <col min="6" max="6" width="25.28515625" style="5" customWidth="1"/>
    <col min="7" max="7" width="31.42578125" style="8" bestFit="1" customWidth="1"/>
    <col min="8" max="8" width="48.140625" style="8" bestFit="1" customWidth="1"/>
    <col min="9" max="16384" width="9.140625" style="8"/>
  </cols>
  <sheetData>
    <row r="1" spans="1:9" x14ac:dyDescent="0.25">
      <c r="A1" s="8" t="s">
        <v>36</v>
      </c>
      <c r="B1" s="2" t="s">
        <v>16</v>
      </c>
      <c r="C1" s="7" t="s">
        <v>1</v>
      </c>
      <c r="D1" s="1" t="s">
        <v>35</v>
      </c>
      <c r="E1" s="1" t="s">
        <v>3</v>
      </c>
      <c r="F1" s="1" t="s">
        <v>8</v>
      </c>
      <c r="G1" s="7" t="s">
        <v>2</v>
      </c>
      <c r="H1" s="7" t="s">
        <v>42</v>
      </c>
      <c r="I1" s="1" t="s">
        <v>7</v>
      </c>
    </row>
    <row r="2" spans="1:9" x14ac:dyDescent="0.25">
      <c r="B2" s="9"/>
      <c r="C2" s="5"/>
      <c r="F2" s="8"/>
      <c r="G2" s="5"/>
      <c r="I2" s="5"/>
    </row>
    <row r="3" spans="1:9" x14ac:dyDescent="0.25">
      <c r="B3" s="9"/>
      <c r="C3" s="5"/>
      <c r="F3" s="8"/>
      <c r="I3" s="5"/>
    </row>
    <row r="4" spans="1:9" x14ac:dyDescent="0.25">
      <c r="B4" s="9"/>
      <c r="C4" s="5"/>
      <c r="F4" s="8"/>
      <c r="G4" s="5"/>
      <c r="I4" s="5"/>
    </row>
    <row r="5" spans="1:9" x14ac:dyDescent="0.25">
      <c r="B5" s="9"/>
      <c r="C5" s="5"/>
    </row>
    <row r="6" spans="1:9" x14ac:dyDescent="0.25">
      <c r="B6" s="9"/>
      <c r="C6" s="5"/>
      <c r="F6" s="8"/>
    </row>
    <row r="7" spans="1:9" x14ac:dyDescent="0.25">
      <c r="B7" s="9"/>
      <c r="C7" s="5"/>
      <c r="F7" s="8"/>
    </row>
    <row r="8" spans="1:9" x14ac:dyDescent="0.25">
      <c r="B8" s="9"/>
      <c r="C8" s="5"/>
      <c r="F8" s="8"/>
    </row>
    <row r="9" spans="1:9" x14ac:dyDescent="0.25">
      <c r="B9" s="9"/>
      <c r="C9" s="5"/>
      <c r="F9" s="8"/>
    </row>
    <row r="10" spans="1:9" x14ac:dyDescent="0.25">
      <c r="B10" s="9"/>
      <c r="C10" s="5"/>
      <c r="F10" s="8"/>
    </row>
    <row r="11" spans="1:9" x14ac:dyDescent="0.25">
      <c r="B11" s="9"/>
      <c r="C11" s="5"/>
      <c r="F11" s="8"/>
    </row>
    <row r="12" spans="1:9" x14ac:dyDescent="0.25">
      <c r="B12" s="9"/>
      <c r="C12" s="5"/>
    </row>
    <row r="13" spans="1:9" x14ac:dyDescent="0.25">
      <c r="B13" s="9"/>
      <c r="C13" s="5"/>
      <c r="F13"/>
    </row>
    <row r="14" spans="1:9" x14ac:dyDescent="0.25">
      <c r="B14" s="9"/>
      <c r="C14" s="5"/>
      <c r="F14" s="8"/>
    </row>
    <row r="15" spans="1:9" x14ac:dyDescent="0.25">
      <c r="B15" s="9"/>
      <c r="C15" s="5"/>
      <c r="F15" s="8"/>
    </row>
    <row r="16" spans="1:9" x14ac:dyDescent="0.25">
      <c r="B16" s="9"/>
      <c r="C16" s="5"/>
      <c r="F16" s="8"/>
    </row>
    <row r="17" spans="2:6" x14ac:dyDescent="0.25">
      <c r="B17" s="9"/>
      <c r="C17" s="5"/>
      <c r="F17" s="8"/>
    </row>
    <row r="18" spans="2:6" x14ac:dyDescent="0.25">
      <c r="B18" s="9"/>
      <c r="C18" s="5"/>
      <c r="F18" s="8"/>
    </row>
    <row r="19" spans="2:6" x14ac:dyDescent="0.25">
      <c r="B19" s="9"/>
      <c r="C19" s="5"/>
      <c r="F19" s="8"/>
    </row>
    <row r="20" spans="2:6" x14ac:dyDescent="0.25">
      <c r="B20" s="9"/>
      <c r="C20" s="5"/>
      <c r="F20" s="8"/>
    </row>
    <row r="21" spans="2:6" x14ac:dyDescent="0.25">
      <c r="B21" s="9"/>
      <c r="C21" s="5"/>
      <c r="F21" s="8"/>
    </row>
    <row r="22" spans="2:6" x14ac:dyDescent="0.25">
      <c r="B22" s="9"/>
      <c r="C22" s="5"/>
      <c r="F22" s="8"/>
    </row>
    <row r="23" spans="2:6" x14ac:dyDescent="0.25">
      <c r="B23" s="9"/>
      <c r="C23" s="5"/>
      <c r="F23" s="8"/>
    </row>
    <row r="24" spans="2:6" x14ac:dyDescent="0.25">
      <c r="B24" s="9"/>
      <c r="C24" s="5"/>
      <c r="F24" s="8"/>
    </row>
    <row r="25" spans="2:6" x14ac:dyDescent="0.25">
      <c r="B25" s="9"/>
      <c r="C25" s="5"/>
      <c r="F25" s="8"/>
    </row>
    <row r="26" spans="2:6" x14ac:dyDescent="0.25">
      <c r="B26" s="9"/>
      <c r="C26" s="5"/>
      <c r="F26" s="8"/>
    </row>
    <row r="27" spans="2:6" x14ac:dyDescent="0.25">
      <c r="B27" s="9"/>
      <c r="C27" s="5"/>
      <c r="F27" s="8"/>
    </row>
    <row r="28" spans="2:6" x14ac:dyDescent="0.25">
      <c r="B28" s="9"/>
      <c r="C28" s="5"/>
      <c r="F28" s="8"/>
    </row>
    <row r="29" spans="2:6" x14ac:dyDescent="0.25">
      <c r="B29" s="9"/>
      <c r="C29" s="5"/>
      <c r="F29" s="8"/>
    </row>
    <row r="30" spans="2:6" x14ac:dyDescent="0.25">
      <c r="B30" s="9"/>
      <c r="C30" s="5"/>
      <c r="F30" s="8"/>
    </row>
    <row r="31" spans="2:6" x14ac:dyDescent="0.25">
      <c r="B31" s="9"/>
      <c r="C31" s="11"/>
    </row>
    <row r="32" spans="2:6" x14ac:dyDescent="0.25">
      <c r="B32" s="9"/>
      <c r="C32" s="5"/>
    </row>
    <row r="33" spans="1:6" x14ac:dyDescent="0.25">
      <c r="A33" s="2"/>
      <c r="B33" s="5"/>
      <c r="D33" s="8"/>
      <c r="E33" s="5"/>
      <c r="F33" s="1"/>
    </row>
    <row r="34" spans="1:6" x14ac:dyDescent="0.25">
      <c r="A34" s="2"/>
      <c r="B34" s="5"/>
      <c r="D34" s="8"/>
      <c r="E34" s="5"/>
      <c r="F34" s="1"/>
    </row>
    <row r="35" spans="1:6" x14ac:dyDescent="0.25">
      <c r="A35" s="2"/>
      <c r="B35" s="5"/>
      <c r="D35" s="8"/>
      <c r="E35" s="5"/>
      <c r="F35" s="1"/>
    </row>
    <row r="36" spans="1:6" x14ac:dyDescent="0.25">
      <c r="A36" s="2"/>
      <c r="B36" s="5"/>
      <c r="D36" s="8"/>
      <c r="E36" s="5"/>
      <c r="F36" s="1"/>
    </row>
    <row r="37" spans="1:6" x14ac:dyDescent="0.25">
      <c r="A37" s="2"/>
      <c r="B37" s="5"/>
      <c r="D37" s="8"/>
      <c r="E37" s="5"/>
      <c r="F37" s="1"/>
    </row>
    <row r="38" spans="1:6" x14ac:dyDescent="0.25">
      <c r="A38" s="2"/>
      <c r="B38" s="5"/>
      <c r="D38" s="8"/>
      <c r="E38" s="5"/>
      <c r="F38" s="1"/>
    </row>
    <row r="39" spans="1:6" x14ac:dyDescent="0.25">
      <c r="A39" s="2"/>
      <c r="B39" s="5"/>
      <c r="D39" s="8"/>
      <c r="E39" s="5"/>
      <c r="F39" s="1"/>
    </row>
    <row r="40" spans="1:6" x14ac:dyDescent="0.25">
      <c r="A40" s="2"/>
      <c r="B40" s="5"/>
      <c r="D40" s="8"/>
      <c r="E40" s="5"/>
      <c r="F40" s="1"/>
    </row>
    <row r="41" spans="1:6" x14ac:dyDescent="0.25">
      <c r="A41" s="2"/>
      <c r="B41" s="5"/>
      <c r="D41" s="8"/>
      <c r="E41" s="5"/>
      <c r="F41" s="1"/>
    </row>
    <row r="42" spans="1:6" x14ac:dyDescent="0.25">
      <c r="A42" s="2"/>
      <c r="B42" s="5"/>
      <c r="D42" s="8"/>
      <c r="E42" s="5"/>
      <c r="F42" s="1"/>
    </row>
    <row r="43" spans="1:6" x14ac:dyDescent="0.25">
      <c r="A43" s="2"/>
      <c r="B43" s="5"/>
      <c r="D43" s="8"/>
      <c r="E43" s="5"/>
      <c r="F43" s="1"/>
    </row>
    <row r="44" spans="1:6" x14ac:dyDescent="0.25">
      <c r="A44" s="2"/>
      <c r="B44" s="5"/>
      <c r="D44" s="8"/>
      <c r="E44" s="5"/>
      <c r="F44" s="1"/>
    </row>
    <row r="45" spans="1:6" x14ac:dyDescent="0.25">
      <c r="A45" s="2"/>
      <c r="B45" s="5"/>
      <c r="D45" s="8"/>
      <c r="E45" s="5"/>
      <c r="F45" s="1"/>
    </row>
    <row r="46" spans="1:6" x14ac:dyDescent="0.25">
      <c r="A46" s="2"/>
      <c r="B46" s="5"/>
      <c r="D46" s="8"/>
      <c r="E46" s="5"/>
      <c r="F46" s="1"/>
    </row>
    <row r="47" spans="1:6" x14ac:dyDescent="0.25">
      <c r="A47" s="2"/>
      <c r="B47" s="5"/>
      <c r="D47" s="8"/>
      <c r="E47" s="5"/>
      <c r="F47" s="1"/>
    </row>
    <row r="48" spans="1:6" x14ac:dyDescent="0.25">
      <c r="A48" s="2"/>
      <c r="B48" s="5"/>
      <c r="D48" s="8"/>
      <c r="E48" s="5"/>
      <c r="F48" s="1"/>
    </row>
    <row r="49" spans="1:6" x14ac:dyDescent="0.25">
      <c r="A49" s="2"/>
      <c r="B49" s="5"/>
      <c r="D49" s="8"/>
      <c r="E49" s="5"/>
      <c r="F49" s="1"/>
    </row>
    <row r="50" spans="1:6" x14ac:dyDescent="0.25">
      <c r="A50" s="2"/>
      <c r="B50" s="5"/>
      <c r="D50" s="8"/>
      <c r="E50" s="5"/>
      <c r="F50" s="1"/>
    </row>
    <row r="51" spans="1:6" x14ac:dyDescent="0.25">
      <c r="A51" s="2"/>
      <c r="B51" s="5"/>
      <c r="D51" s="8"/>
      <c r="E51" s="5"/>
      <c r="F51" s="1"/>
    </row>
    <row r="52" spans="1:6" x14ac:dyDescent="0.25">
      <c r="A52" s="2"/>
      <c r="B52" s="5"/>
      <c r="D52" s="8"/>
      <c r="E52" s="5"/>
      <c r="F52" s="1"/>
    </row>
    <row r="53" spans="1:6" x14ac:dyDescent="0.25">
      <c r="A53" s="2"/>
      <c r="B53" s="5"/>
      <c r="D53" s="8"/>
      <c r="E53" s="5"/>
      <c r="F53" s="1"/>
    </row>
    <row r="54" spans="1:6" x14ac:dyDescent="0.25">
      <c r="A54" s="2"/>
      <c r="B54" s="5"/>
      <c r="D54" s="8"/>
      <c r="E54" s="5"/>
      <c r="F54" s="1"/>
    </row>
    <row r="55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C33:C54 D2:D32</xm:sqref>
        </x14:dataValidation>
        <x14:dataValidation type="list" allowBlank="1" showInputMessage="1" showErrorMessage="1">
          <x14:formula1>
            <xm:f>Stats!$I$2:$I$6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6" sqref="E16"/>
    </sheetView>
  </sheetViews>
  <sheetFormatPr defaultRowHeight="15" x14ac:dyDescent="0.25"/>
  <cols>
    <col min="1" max="1" width="29.7109375" bestFit="1" customWidth="1"/>
    <col min="2" max="2" width="83.85546875" style="8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8" bestFit="1" customWidth="1"/>
    <col min="8" max="8" width="10.7109375" customWidth="1"/>
  </cols>
  <sheetData>
    <row r="1" spans="1:8" s="8" customFormat="1" x14ac:dyDescent="0.25">
      <c r="A1" s="8" t="s">
        <v>22</v>
      </c>
      <c r="B1" s="8" t="s">
        <v>0</v>
      </c>
      <c r="C1" s="8" t="s">
        <v>23</v>
      </c>
      <c r="D1" s="8" t="s">
        <v>24</v>
      </c>
      <c r="E1" s="8" t="s">
        <v>25</v>
      </c>
      <c r="F1" s="8" t="s">
        <v>16</v>
      </c>
      <c r="G1" s="8" t="s">
        <v>27</v>
      </c>
      <c r="H1" s="8" t="s">
        <v>26</v>
      </c>
    </row>
    <row r="2" spans="1:8" s="8" customFormat="1" x14ac:dyDescent="0.25">
      <c r="A2" s="8" t="s">
        <v>152</v>
      </c>
      <c r="B2" s="8" t="s">
        <v>81</v>
      </c>
      <c r="C2" s="8" t="s">
        <v>69</v>
      </c>
      <c r="D2" s="8" t="s">
        <v>70</v>
      </c>
      <c r="E2" s="8" t="s">
        <v>82</v>
      </c>
      <c r="F2" s="8" t="s">
        <v>71</v>
      </c>
      <c r="G2" s="8" t="b">
        <v>1</v>
      </c>
    </row>
    <row r="3" spans="1:8" s="8" customFormat="1" x14ac:dyDescent="0.25">
      <c r="A3" s="5" t="s">
        <v>153</v>
      </c>
      <c r="B3" s="8" t="s">
        <v>76</v>
      </c>
      <c r="C3" s="8" t="s">
        <v>69</v>
      </c>
      <c r="D3" s="8" t="s">
        <v>70</v>
      </c>
      <c r="E3" s="8" t="s">
        <v>83</v>
      </c>
      <c r="F3" s="8" t="s">
        <v>71</v>
      </c>
      <c r="G3" s="8" t="b">
        <v>1</v>
      </c>
    </row>
    <row r="4" spans="1:8" s="8" customFormat="1" x14ac:dyDescent="0.25">
      <c r="A4" s="5" t="s">
        <v>154</v>
      </c>
      <c r="B4" s="8" t="s">
        <v>77</v>
      </c>
      <c r="C4" s="8" t="s">
        <v>72</v>
      </c>
      <c r="D4" s="8" t="s">
        <v>70</v>
      </c>
      <c r="E4" s="8" t="s">
        <v>84</v>
      </c>
      <c r="F4" s="8" t="s">
        <v>71</v>
      </c>
      <c r="G4" s="8" t="b">
        <v>1</v>
      </c>
    </row>
    <row r="5" spans="1:8" s="8" customFormat="1" x14ac:dyDescent="0.25">
      <c r="A5" s="5" t="s">
        <v>155</v>
      </c>
      <c r="B5" s="8" t="s">
        <v>78</v>
      </c>
      <c r="C5" s="8" t="s">
        <v>73</v>
      </c>
      <c r="D5" s="8" t="s">
        <v>70</v>
      </c>
      <c r="E5" s="8" t="s">
        <v>85</v>
      </c>
      <c r="F5" s="8" t="s">
        <v>71</v>
      </c>
      <c r="G5" s="8" t="b">
        <v>1</v>
      </c>
    </row>
    <row r="6" spans="1:8" x14ac:dyDescent="0.25">
      <c r="A6" s="5" t="s">
        <v>156</v>
      </c>
      <c r="B6" s="8" t="s">
        <v>79</v>
      </c>
      <c r="C6" s="8" t="s">
        <v>74</v>
      </c>
      <c r="D6" s="8" t="s">
        <v>70</v>
      </c>
      <c r="E6" s="8" t="s">
        <v>86</v>
      </c>
      <c r="F6" s="8" t="s">
        <v>71</v>
      </c>
      <c r="G6" s="8" t="b">
        <v>1</v>
      </c>
      <c r="H6" s="8"/>
    </row>
    <row r="7" spans="1:8" s="8" customFormat="1" x14ac:dyDescent="0.25">
      <c r="A7" s="5" t="s">
        <v>157</v>
      </c>
      <c r="B7" s="8" t="s">
        <v>80</v>
      </c>
      <c r="C7" s="8" t="s">
        <v>75</v>
      </c>
      <c r="D7" s="8" t="s">
        <v>70</v>
      </c>
      <c r="E7" s="8" t="s">
        <v>87</v>
      </c>
      <c r="F7" s="8" t="s">
        <v>71</v>
      </c>
      <c r="G7" s="8" t="b">
        <v>1</v>
      </c>
    </row>
    <row r="8" spans="1:8" s="8" customFormat="1" x14ac:dyDescent="0.25">
      <c r="A8" s="5" t="s">
        <v>126</v>
      </c>
      <c r="B8" s="8" t="s">
        <v>160</v>
      </c>
      <c r="C8" s="8" t="s">
        <v>163</v>
      </c>
      <c r="D8" s="8" t="s">
        <v>70</v>
      </c>
      <c r="E8" s="8" t="s">
        <v>168</v>
      </c>
      <c r="F8" s="8" t="s">
        <v>71</v>
      </c>
      <c r="G8" s="8" t="b">
        <v>1</v>
      </c>
    </row>
    <row r="9" spans="1:8" s="8" customFormat="1" x14ac:dyDescent="0.25">
      <c r="A9" s="5" t="s">
        <v>129</v>
      </c>
      <c r="B9" s="8" t="s">
        <v>161</v>
      </c>
      <c r="C9" s="8" t="s">
        <v>164</v>
      </c>
      <c r="D9" s="8" t="s">
        <v>70</v>
      </c>
      <c r="E9" s="8" t="s">
        <v>169</v>
      </c>
      <c r="F9" s="8" t="s">
        <v>71</v>
      </c>
      <c r="G9" s="8" t="b">
        <v>1</v>
      </c>
    </row>
    <row r="10" spans="1:8" s="8" customFormat="1" x14ac:dyDescent="0.25">
      <c r="A10" s="14" t="s">
        <v>146</v>
      </c>
      <c r="B10" s="8" t="s">
        <v>162</v>
      </c>
      <c r="C10" s="8" t="s">
        <v>165</v>
      </c>
      <c r="D10" s="8" t="s">
        <v>70</v>
      </c>
      <c r="E10" s="8" t="s">
        <v>170</v>
      </c>
      <c r="F10" s="8" t="s">
        <v>71</v>
      </c>
      <c r="G10" s="8" t="b">
        <v>1</v>
      </c>
    </row>
    <row r="11" spans="1:8" x14ac:dyDescent="0.25">
      <c r="A11" s="5" t="s">
        <v>127</v>
      </c>
      <c r="B11" s="8" t="s">
        <v>159</v>
      </c>
      <c r="C11" s="8" t="s">
        <v>166</v>
      </c>
      <c r="D11" s="8" t="s">
        <v>70</v>
      </c>
      <c r="E11" s="8" t="s">
        <v>171</v>
      </c>
      <c r="F11" s="8" t="s">
        <v>71</v>
      </c>
      <c r="G11" s="8" t="b">
        <v>1</v>
      </c>
    </row>
    <row r="12" spans="1:8" x14ac:dyDescent="0.25">
      <c r="A12" s="5" t="s">
        <v>128</v>
      </c>
      <c r="B12" s="8" t="s">
        <v>158</v>
      </c>
      <c r="C12" s="8" t="s">
        <v>167</v>
      </c>
      <c r="D12" s="8" t="s">
        <v>70</v>
      </c>
      <c r="E12" s="8" t="s">
        <v>172</v>
      </c>
      <c r="F12" s="8" t="s">
        <v>71</v>
      </c>
      <c r="G12" s="8" t="b">
        <v>1</v>
      </c>
      <c r="H1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70" zoomScaleNormal="70" workbookViewId="0">
      <pane ySplit="1" topLeftCell="A2" activePane="bottomLeft" state="frozen"/>
      <selection pane="bottomLeft" activeCell="E2" sqref="E2:H43"/>
    </sheetView>
  </sheetViews>
  <sheetFormatPr defaultRowHeight="15" x14ac:dyDescent="0.25"/>
  <cols>
    <col min="1" max="1" width="3.85546875" style="8" bestFit="1" customWidth="1"/>
    <col min="2" max="2" width="36.7109375" bestFit="1" customWidth="1"/>
    <col min="3" max="3" width="92" bestFit="1" customWidth="1"/>
    <col min="4" max="4" width="11.7109375" style="8" customWidth="1"/>
    <col min="5" max="9" width="11.7109375" customWidth="1"/>
  </cols>
  <sheetData>
    <row r="1" spans="1:9" x14ac:dyDescent="0.25">
      <c r="A1" s="8" t="s">
        <v>36</v>
      </c>
      <c r="B1" t="s">
        <v>1</v>
      </c>
      <c r="C1" t="s">
        <v>2</v>
      </c>
      <c r="D1" s="8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8" customFormat="1" x14ac:dyDescent="0.25">
      <c r="A2" s="8">
        <f>Achievements!A2</f>
        <v>1</v>
      </c>
      <c r="B2" s="8" t="str">
        <f>Achievements!C2</f>
        <v>Evil Awakens</v>
      </c>
      <c r="C2" s="8" t="str">
        <f>Achievements!H2</f>
        <v>Complete level 1 on easy+</v>
      </c>
      <c r="D2" s="8" t="s">
        <v>20</v>
      </c>
      <c r="E2" s="8" t="s">
        <v>20</v>
      </c>
      <c r="F2" s="8" t="s">
        <v>20</v>
      </c>
      <c r="G2" s="8" t="s">
        <v>20</v>
      </c>
      <c r="H2" s="8" t="s">
        <v>20</v>
      </c>
      <c r="I2" s="8" t="str">
        <f t="shared" ref="I2" si="0">IF(COUNTIF(D2:H2,"X")=5,"YES","NO")</f>
        <v>YES</v>
      </c>
    </row>
    <row r="3" spans="1:9" s="8" customFormat="1" x14ac:dyDescent="0.25">
      <c r="A3" s="8">
        <f>Achievements!A3</f>
        <v>2</v>
      </c>
      <c r="B3" s="8" t="str">
        <f>Achievements!C3</f>
        <v>Siege of the Rookery</v>
      </c>
      <c r="C3" s="8" t="str">
        <f>Achievements!H3</f>
        <v>Complete level 2 on easy+</v>
      </c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tr">
        <f t="shared" ref="I3:I6" si="1">IF(COUNTIF(D3:H3,"X")=5,"YES","NO")</f>
        <v>YES</v>
      </c>
    </row>
    <row r="4" spans="1:9" s="8" customFormat="1" x14ac:dyDescent="0.25">
      <c r="A4" s="8">
        <f>Achievements!A4</f>
        <v>3</v>
      </c>
      <c r="B4" s="8" t="str">
        <f>Achievements!C4</f>
        <v>Stone and Steel</v>
      </c>
      <c r="C4" s="8" t="str">
        <f>Achievements!H4</f>
        <v>Complete level 3 on easy+</v>
      </c>
      <c r="D4" s="8" t="s">
        <v>20</v>
      </c>
      <c r="E4" s="8" t="s">
        <v>20</v>
      </c>
      <c r="F4" s="8" t="s">
        <v>20</v>
      </c>
      <c r="G4" s="8" t="s">
        <v>20</v>
      </c>
      <c r="H4" s="8" t="s">
        <v>20</v>
      </c>
      <c r="I4" s="8" t="str">
        <f t="shared" si="1"/>
        <v>YES</v>
      </c>
    </row>
    <row r="5" spans="1:9" s="8" customFormat="1" x14ac:dyDescent="0.25">
      <c r="A5" s="8">
        <f>Achievements!A5</f>
        <v>4</v>
      </c>
      <c r="B5" s="8" t="str">
        <f>Achievements!C5</f>
        <v>Subterranean Terror</v>
      </c>
      <c r="C5" s="8" t="str">
        <f>Achievements!H5</f>
        <v>Complete level 4 on easy+</v>
      </c>
      <c r="D5" s="8" t="s">
        <v>20</v>
      </c>
      <c r="E5" s="8" t="s">
        <v>20</v>
      </c>
      <c r="F5" s="8" t="s">
        <v>20</v>
      </c>
      <c r="G5" s="8" t="s">
        <v>20</v>
      </c>
      <c r="H5" s="8" t="s">
        <v>20</v>
      </c>
      <c r="I5" s="8" t="str">
        <f t="shared" si="1"/>
        <v>YES</v>
      </c>
    </row>
    <row r="6" spans="1:9" s="8" customFormat="1" x14ac:dyDescent="0.25">
      <c r="A6" s="8">
        <f>Achievements!A6</f>
        <v>5</v>
      </c>
      <c r="B6" s="8" t="str">
        <f>Achievements!C6</f>
        <v>The Forge</v>
      </c>
      <c r="C6" s="8" t="str">
        <f>Achievements!H6</f>
        <v>Complete level 5 on easy+</v>
      </c>
      <c r="D6" s="8" t="s">
        <v>20</v>
      </c>
      <c r="E6" s="8" t="s">
        <v>20</v>
      </c>
      <c r="F6" s="8" t="s">
        <v>20</v>
      </c>
      <c r="G6" s="8" t="s">
        <v>20</v>
      </c>
      <c r="H6" s="8" t="s">
        <v>20</v>
      </c>
      <c r="I6" s="8" t="str">
        <f t="shared" si="1"/>
        <v>YES</v>
      </c>
    </row>
    <row r="7" spans="1:9" s="8" customFormat="1" x14ac:dyDescent="0.25">
      <c r="A7" s="8">
        <f>Achievements!A7</f>
        <v>6</v>
      </c>
      <c r="B7" s="8" t="str">
        <f>Achievements!C7</f>
        <v>The Sorcerer Strikes</v>
      </c>
      <c r="C7" s="8" t="str">
        <f>Achievements!H7</f>
        <v>Beat the level 1 boss on hard</v>
      </c>
      <c r="D7" s="8" t="s">
        <v>20</v>
      </c>
      <c r="E7" s="8" t="s">
        <v>20</v>
      </c>
      <c r="F7" s="8" t="s">
        <v>20</v>
      </c>
      <c r="G7" s="8" t="s">
        <v>20</v>
      </c>
      <c r="H7" s="8" t="s">
        <v>20</v>
      </c>
      <c r="I7" s="8" t="str">
        <f t="shared" ref="I7:I43" si="2">IF(COUNTIF(D7:H7,"X")=5,"YES","NO")</f>
        <v>YES</v>
      </c>
    </row>
    <row r="8" spans="1:9" x14ac:dyDescent="0.25">
      <c r="A8" s="8">
        <f>Achievements!A8</f>
        <v>7</v>
      </c>
      <c r="B8" s="8" t="str">
        <f>Achievements!C8</f>
        <v>Odin’s Wrath</v>
      </c>
      <c r="C8" s="8" t="str">
        <f>Achievements!H8</f>
        <v>Beat the level 2 boss on hard</v>
      </c>
      <c r="D8" s="8" t="s">
        <v>20</v>
      </c>
      <c r="E8" s="8" t="s">
        <v>20</v>
      </c>
      <c r="F8" s="8" t="s">
        <v>20</v>
      </c>
      <c r="G8" s="8" t="s">
        <v>20</v>
      </c>
      <c r="H8" s="8" t="s">
        <v>20</v>
      </c>
      <c r="I8" s="8" t="str">
        <f t="shared" si="2"/>
        <v>YES</v>
      </c>
    </row>
    <row r="9" spans="1:9" x14ac:dyDescent="0.25">
      <c r="A9" s="8">
        <f>Achievements!A9</f>
        <v>8</v>
      </c>
      <c r="B9" s="8" t="str">
        <f>Achievements!C9</f>
        <v>Free Fall</v>
      </c>
      <c r="C9" s="8" t="str">
        <f>Achievements!H9</f>
        <v>Beat the level 3 boss on hard</v>
      </c>
      <c r="D9" s="8" t="s">
        <v>20</v>
      </c>
      <c r="E9" s="8" t="s">
        <v>20</v>
      </c>
      <c r="F9" s="8" t="s">
        <v>20</v>
      </c>
      <c r="G9" s="8" t="s">
        <v>20</v>
      </c>
      <c r="H9" s="8" t="s">
        <v>20</v>
      </c>
      <c r="I9" s="8" t="str">
        <f t="shared" si="2"/>
        <v>YES</v>
      </c>
    </row>
    <row r="10" spans="1:9" x14ac:dyDescent="0.25">
      <c r="A10" s="8">
        <f>Achievements!A10</f>
        <v>9</v>
      </c>
      <c r="B10" s="8" t="str">
        <f>Achievements!C10</f>
        <v>Steel Clan</v>
      </c>
      <c r="C10" s="8" t="str">
        <f>Achievements!H10</f>
        <v>Beat the level 4 boss on hard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tr">
        <f t="shared" si="2"/>
        <v>YES</v>
      </c>
    </row>
    <row r="11" spans="1:9" x14ac:dyDescent="0.25">
      <c r="A11" s="8">
        <f>Achievements!A11</f>
        <v>10</v>
      </c>
      <c r="B11" s="8" t="str">
        <f>Achievements!C11</f>
        <v>Angel of the Night</v>
      </c>
      <c r="C11" s="8" t="str">
        <f>Achievements!H11</f>
        <v>Beat the level 5 boss on hard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tr">
        <f t="shared" si="2"/>
        <v>YES</v>
      </c>
    </row>
    <row r="12" spans="1:9" x14ac:dyDescent="0.25">
      <c r="A12" s="8">
        <f>Achievements!A12</f>
        <v>11</v>
      </c>
      <c r="B12" s="8" t="str">
        <f>Achievements!C12</f>
        <v>Without Trust, There Can Be No Clan</v>
      </c>
      <c r="C12" s="8" t="str">
        <f>Achievements!H12</f>
        <v>Complete the game without skipping levels on easy+</v>
      </c>
      <c r="D12" s="8" t="s">
        <v>20</v>
      </c>
      <c r="E12" s="8" t="s">
        <v>20</v>
      </c>
      <c r="F12" s="8" t="s">
        <v>20</v>
      </c>
      <c r="G12" s="8" t="s">
        <v>20</v>
      </c>
      <c r="H12" s="8" t="s">
        <v>20</v>
      </c>
      <c r="I12" s="8" t="str">
        <f t="shared" si="2"/>
        <v>YES</v>
      </c>
    </row>
    <row r="13" spans="1:9" x14ac:dyDescent="0.25">
      <c r="A13" s="8">
        <f>Achievements!A13</f>
        <v>12</v>
      </c>
      <c r="B13" s="8" t="str">
        <f>Achievements!C13</f>
        <v>Stone by Day, Warrior by Night</v>
      </c>
      <c r="C13" s="8" t="str">
        <f>Achievements!H13</f>
        <v>Complete the game without skipping levels on normal+</v>
      </c>
      <c r="D13" s="8" t="s">
        <v>20</v>
      </c>
      <c r="E13" s="8" t="s">
        <v>20</v>
      </c>
      <c r="F13" s="8" t="s">
        <v>20</v>
      </c>
      <c r="G13" s="8" t="s">
        <v>20</v>
      </c>
      <c r="H13" s="8" t="s">
        <v>20</v>
      </c>
      <c r="I13" s="8" t="str">
        <f t="shared" si="2"/>
        <v>YES</v>
      </c>
    </row>
    <row r="14" spans="1:9" x14ac:dyDescent="0.25">
      <c r="A14" s="8">
        <f>Achievements!A14</f>
        <v>13</v>
      </c>
      <c r="B14" s="8" t="str">
        <f>Achievements!C14</f>
        <v>A Gargoyle Doesn't Whine. He Roars!</v>
      </c>
      <c r="C14" s="8" t="str">
        <f>Achievements!H14</f>
        <v>Complete the game without skipping levels on hard</v>
      </c>
      <c r="D14" s="8" t="s">
        <v>20</v>
      </c>
      <c r="E14" s="8" t="s">
        <v>20</v>
      </c>
      <c r="F14" s="8" t="s">
        <v>20</v>
      </c>
      <c r="G14" s="8" t="s">
        <v>20</v>
      </c>
      <c r="H14" s="8" t="s">
        <v>20</v>
      </c>
      <c r="I14" s="8" t="str">
        <f t="shared" si="2"/>
        <v>YES</v>
      </c>
    </row>
    <row r="15" spans="1:9" x14ac:dyDescent="0.25">
      <c r="A15" s="8">
        <f>Achievements!A15</f>
        <v>14</v>
      </c>
      <c r="B15" s="8" t="str">
        <f>Achievements!C15</f>
        <v>Ballista Blitz</v>
      </c>
      <c r="C15" s="8" t="str">
        <f>Achievements!H15</f>
        <v>Climb the ballista gauntlet on level 1-3 in under 30 seconds on normal+ (see comments for map)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8" t="str">
        <f t="shared" si="2"/>
        <v>YES</v>
      </c>
    </row>
    <row r="16" spans="1:9" x14ac:dyDescent="0.25">
      <c r="A16" s="8">
        <f>Achievements!A16</f>
        <v>15</v>
      </c>
      <c r="B16" s="8" t="str">
        <f>Achievements!C16</f>
        <v>Rookery Rush</v>
      </c>
      <c r="C16" s="8" t="str">
        <f>Achievements!H16</f>
        <v>Climb the rookery gauntlet to the vent switch on level 2-1 in under 25 seconds on normal+ (see comments for map)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tr">
        <f t="shared" si="2"/>
        <v>YES</v>
      </c>
    </row>
    <row r="17" spans="1:9" x14ac:dyDescent="0.25">
      <c r="A17" s="8">
        <f>Achievements!A17</f>
        <v>16</v>
      </c>
      <c r="B17" s="8" t="str">
        <f>Achievements!C17</f>
        <v>Rising Star on Broadway</v>
      </c>
      <c r="C17" s="8" t="str">
        <f>Achievements!H17</f>
        <v>Climb from the bottom of the Broadway Theater Group building to the top of the apartment building on level 3-2 in under 40 seconds on normal+ (see comments for map)</v>
      </c>
      <c r="D17" s="8" t="s">
        <v>20</v>
      </c>
      <c r="E17" s="8" t="s">
        <v>20</v>
      </c>
      <c r="F17" s="8" t="s">
        <v>20</v>
      </c>
      <c r="G17" s="8" t="s">
        <v>20</v>
      </c>
      <c r="H17" s="8" t="s">
        <v>20</v>
      </c>
      <c r="I17" s="8" t="str">
        <f t="shared" si="2"/>
        <v>YES</v>
      </c>
    </row>
    <row r="18" spans="1:9" x14ac:dyDescent="0.25">
      <c r="A18" s="8">
        <f>Achievements!A18</f>
        <v>17</v>
      </c>
      <c r="B18" s="8" t="str">
        <f>Achievements!C18</f>
        <v>Express Train</v>
      </c>
      <c r="C18" s="8" t="str">
        <f>Achievements!H18</f>
        <v>Run from the back of the train to the front on level 4-1 in under 60 seconds on normal+ (see comments for map)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  <c r="I18" s="8" t="str">
        <f t="shared" si="2"/>
        <v>YES</v>
      </c>
    </row>
    <row r="19" spans="1:9" x14ac:dyDescent="0.25">
      <c r="A19" s="8">
        <f>Achievements!A19</f>
        <v>18</v>
      </c>
      <c r="B19" s="8" t="str">
        <f>Achievements!C19</f>
        <v>Lavafall</v>
      </c>
      <c r="C19" s="8" t="str">
        <f>Achievements!H19</f>
        <v>Climb the lavafall on 5-4 in under 20 seconds on normal+ (see comments for map)</v>
      </c>
      <c r="D19" s="8" t="s">
        <v>20</v>
      </c>
      <c r="E19" s="8" t="s">
        <v>20</v>
      </c>
      <c r="F19" s="8" t="s">
        <v>20</v>
      </c>
      <c r="G19" s="8" t="s">
        <v>20</v>
      </c>
      <c r="H19" s="8" t="s">
        <v>20</v>
      </c>
      <c r="I19" s="8" t="str">
        <f t="shared" si="2"/>
        <v>YES</v>
      </c>
    </row>
    <row r="20" spans="1:9" x14ac:dyDescent="0.25">
      <c r="A20" s="8">
        <f>Achievements!A20</f>
        <v>19</v>
      </c>
      <c r="B20" s="8" t="str">
        <f>Achievements!C20</f>
        <v>Protect the Castle!</v>
      </c>
      <c r="C20" s="8" t="str">
        <f>Achievements!H20</f>
        <v>Collect a shield for temporary invulnerability on easy+</v>
      </c>
      <c r="D20" s="8" t="s">
        <v>20</v>
      </c>
      <c r="E20" s="8" t="s">
        <v>20</v>
      </c>
      <c r="F20" s="8" t="s">
        <v>20</v>
      </c>
      <c r="G20" s="8" t="s">
        <v>20</v>
      </c>
      <c r="H20" s="8" t="s">
        <v>20</v>
      </c>
      <c r="I20" s="8" t="str">
        <f t="shared" si="2"/>
        <v>YES</v>
      </c>
    </row>
    <row r="21" spans="1:9" x14ac:dyDescent="0.25">
      <c r="A21" s="8">
        <f>Achievements!A21</f>
        <v>20</v>
      </c>
      <c r="B21" s="8" t="str">
        <f>Achievements!C21</f>
        <v>Hammer of Justice!</v>
      </c>
      <c r="C21" s="8" t="str">
        <f>Achievements!H21</f>
        <v>Collect a hammer for temporary one-hit kills on easy+</v>
      </c>
      <c r="D21" s="8" t="s">
        <v>20</v>
      </c>
      <c r="E21" s="8" t="s">
        <v>20</v>
      </c>
      <c r="F21" s="8" t="s">
        <v>20</v>
      </c>
      <c r="G21" s="8" t="s">
        <v>20</v>
      </c>
      <c r="H21" s="8" t="s">
        <v>20</v>
      </c>
      <c r="I21" s="8" t="str">
        <f t="shared" si="2"/>
        <v>YES</v>
      </c>
    </row>
    <row r="22" spans="1:9" x14ac:dyDescent="0.25">
      <c r="A22" s="8">
        <f>Achievements!A23</f>
        <v>22</v>
      </c>
      <c r="B22" s="8" t="str">
        <f>Achievements!C22</f>
        <v>Stone Skin</v>
      </c>
      <c r="C22" s="8" t="str">
        <f>Achievements!H22</f>
        <v>Have 10 ten lives at once on easy+</v>
      </c>
      <c r="D22" s="8" t="s">
        <v>20</v>
      </c>
      <c r="E22" s="8" t="s">
        <v>20</v>
      </c>
      <c r="F22" s="8" t="s">
        <v>20</v>
      </c>
      <c r="G22" s="8" t="s">
        <v>20</v>
      </c>
      <c r="H22" s="8" t="s">
        <v>20</v>
      </c>
      <c r="I22" s="8" t="str">
        <f>IF(COUNTIF(D22:H22,"X")=5,"YES","NO")</f>
        <v>YES</v>
      </c>
    </row>
    <row r="23" spans="1:9" x14ac:dyDescent="0.25">
      <c r="A23" s="8">
        <f>Achievements!A24</f>
        <v>23</v>
      </c>
      <c r="B23" s="8" t="str">
        <f>Achievements!C23</f>
        <v>Evil Awakens Secret I</v>
      </c>
      <c r="C23" s="8" t="str">
        <f>Achievements!H23</f>
        <v>Collect the extra life in level 1-1 on easy+</v>
      </c>
      <c r="D23" s="8" t="s">
        <v>20</v>
      </c>
      <c r="E23" s="8" t="s">
        <v>20</v>
      </c>
      <c r="F23" s="8" t="s">
        <v>20</v>
      </c>
      <c r="G23" s="8" t="s">
        <v>20</v>
      </c>
      <c r="H23" s="8" t="s">
        <v>20</v>
      </c>
      <c r="I23" s="8" t="str">
        <f t="shared" si="2"/>
        <v>YES</v>
      </c>
    </row>
    <row r="24" spans="1:9" x14ac:dyDescent="0.25">
      <c r="A24" s="8">
        <f>Achievements!A25</f>
        <v>24</v>
      </c>
      <c r="B24" s="8" t="str">
        <f>Achievements!C24</f>
        <v>Evil Awakens Secret II</v>
      </c>
      <c r="C24" s="8" t="str">
        <f>Achievements!H24</f>
        <v>Collect the extra continue in level 1-1 on easy+</v>
      </c>
      <c r="D24" s="8" t="s">
        <v>20</v>
      </c>
      <c r="E24" s="8" t="s">
        <v>20</v>
      </c>
      <c r="F24" s="8" t="s">
        <v>20</v>
      </c>
      <c r="G24" s="8" t="s">
        <v>20</v>
      </c>
      <c r="H24" s="8" t="s">
        <v>20</v>
      </c>
      <c r="I24" s="8" t="str">
        <f t="shared" si="2"/>
        <v>YES</v>
      </c>
    </row>
    <row r="25" spans="1:9" x14ac:dyDescent="0.25">
      <c r="A25" s="8">
        <f>Achievements!A26</f>
        <v>25</v>
      </c>
      <c r="B25" s="8" t="str">
        <f>Achievements!C25</f>
        <v>Evil Awakens Secret III</v>
      </c>
      <c r="C25" s="8" t="str">
        <f>Achievements!H25</f>
        <v>Collect the extra life in level 1-3 on easy+</v>
      </c>
      <c r="D25" s="8" t="s">
        <v>20</v>
      </c>
      <c r="E25" s="8" t="s">
        <v>20</v>
      </c>
      <c r="F25" s="8" t="s">
        <v>20</v>
      </c>
      <c r="G25" s="8" t="s">
        <v>20</v>
      </c>
      <c r="H25" s="8" t="s">
        <v>20</v>
      </c>
      <c r="I25" s="8" t="str">
        <f t="shared" si="2"/>
        <v>YES</v>
      </c>
    </row>
    <row r="26" spans="1:9" x14ac:dyDescent="0.25">
      <c r="A26" s="8">
        <f>Achievements!A27</f>
        <v>26</v>
      </c>
      <c r="B26" s="8" t="str">
        <f>Achievements!C26</f>
        <v>Siege of the Rookery Secret I</v>
      </c>
      <c r="C26" s="8" t="str">
        <f>Achievements!H26</f>
        <v>Collect the extra continue in level 2-1  on easy+</v>
      </c>
      <c r="D26" s="8" t="s">
        <v>20</v>
      </c>
      <c r="E26" s="8" t="s">
        <v>20</v>
      </c>
      <c r="F26" s="8" t="s">
        <v>20</v>
      </c>
      <c r="G26" s="8" t="s">
        <v>20</v>
      </c>
      <c r="H26" s="8" t="s">
        <v>20</v>
      </c>
      <c r="I26" s="8" t="str">
        <f t="shared" si="2"/>
        <v>YES</v>
      </c>
    </row>
    <row r="27" spans="1:9" x14ac:dyDescent="0.25">
      <c r="A27" s="8">
        <f>Achievements!A28</f>
        <v>27</v>
      </c>
      <c r="B27" s="8" t="str">
        <f>Achievements!C27</f>
        <v>Siege of the Rookery Secret II</v>
      </c>
      <c r="C27" s="8" t="str">
        <f>Achievements!H27</f>
        <v>Collect the first extra life in level 2-2 on easy+</v>
      </c>
      <c r="D27" s="8" t="s">
        <v>20</v>
      </c>
      <c r="E27" s="8" t="s">
        <v>20</v>
      </c>
      <c r="F27" s="8" t="s">
        <v>20</v>
      </c>
      <c r="G27" s="8" t="s">
        <v>20</v>
      </c>
      <c r="H27" s="8" t="s">
        <v>20</v>
      </c>
      <c r="I27" s="8" t="str">
        <f t="shared" si="2"/>
        <v>YES</v>
      </c>
    </row>
    <row r="28" spans="1:9" x14ac:dyDescent="0.25">
      <c r="A28" s="8">
        <f>Achievements!A29</f>
        <v>28</v>
      </c>
      <c r="B28" s="8" t="str">
        <f>Achievements!C28</f>
        <v>Siege of the Rookery Secret III</v>
      </c>
      <c r="C28" s="8" t="str">
        <f>Achievements!H28</f>
        <v>Collect the second extra life in level 2-2 on easy+</v>
      </c>
      <c r="D28" s="8" t="s">
        <v>20</v>
      </c>
      <c r="E28" s="8" t="s">
        <v>20</v>
      </c>
      <c r="F28" s="8" t="s">
        <v>20</v>
      </c>
      <c r="G28" s="8" t="s">
        <v>20</v>
      </c>
      <c r="H28" s="8" t="s">
        <v>20</v>
      </c>
      <c r="I28" s="8" t="str">
        <f t="shared" si="2"/>
        <v>YES</v>
      </c>
    </row>
    <row r="29" spans="1:9" x14ac:dyDescent="0.25">
      <c r="A29" s="8">
        <f>Achievements!A30</f>
        <v>29</v>
      </c>
      <c r="B29" s="8" t="str">
        <f>Achievements!C29</f>
        <v>Siege of the Rookery Secret IV</v>
      </c>
      <c r="C29" s="8" t="str">
        <f>Achievements!H29</f>
        <v>Collect the extra life in level 2-3 on easy+</v>
      </c>
      <c r="D29" s="8" t="s">
        <v>20</v>
      </c>
      <c r="E29" s="8" t="s">
        <v>20</v>
      </c>
      <c r="F29" s="8" t="s">
        <v>20</v>
      </c>
      <c r="G29" s="8" t="s">
        <v>20</v>
      </c>
      <c r="H29" s="8" t="s">
        <v>20</v>
      </c>
      <c r="I29" s="8" t="str">
        <f t="shared" si="2"/>
        <v>YES</v>
      </c>
    </row>
    <row r="30" spans="1:9" x14ac:dyDescent="0.25">
      <c r="A30" s="8">
        <f>Achievements!A31</f>
        <v>30</v>
      </c>
      <c r="B30" s="8" t="str">
        <f>Achievements!C30</f>
        <v>Stone and Steel Secret I</v>
      </c>
      <c r="C30" s="8" t="str">
        <f>Achievements!H30</f>
        <v>Collect the extra continue in level 3-1 on easy+</v>
      </c>
      <c r="D30" s="8" t="s">
        <v>20</v>
      </c>
      <c r="E30" s="8" t="s">
        <v>20</v>
      </c>
      <c r="F30" s="8" t="s">
        <v>20</v>
      </c>
      <c r="G30" s="8" t="s">
        <v>20</v>
      </c>
      <c r="H30" s="8" t="s">
        <v>20</v>
      </c>
      <c r="I30" s="8" t="str">
        <f t="shared" si="2"/>
        <v>YES</v>
      </c>
    </row>
    <row r="31" spans="1:9" x14ac:dyDescent="0.25">
      <c r="A31" s="8">
        <f>Achievements!A32</f>
        <v>31</v>
      </c>
      <c r="B31" s="8" t="str">
        <f>Achievements!C31</f>
        <v>Subterranean Terror Secret I</v>
      </c>
      <c r="C31" s="8" t="str">
        <f>Achievements!H31</f>
        <v>Collect the first extra life in level 4-1 on easy+</v>
      </c>
      <c r="D31" s="8" t="s">
        <v>20</v>
      </c>
      <c r="E31" s="8" t="s">
        <v>20</v>
      </c>
      <c r="F31" s="8" t="s">
        <v>20</v>
      </c>
      <c r="G31" s="8" t="s">
        <v>20</v>
      </c>
      <c r="H31" s="8" t="s">
        <v>20</v>
      </c>
      <c r="I31" s="8" t="str">
        <f t="shared" si="2"/>
        <v>YES</v>
      </c>
    </row>
    <row r="32" spans="1:9" x14ac:dyDescent="0.25">
      <c r="A32" s="8">
        <f>Achievements!A33</f>
        <v>32</v>
      </c>
      <c r="B32" s="8" t="str">
        <f>Achievements!C32</f>
        <v>Subterranean Terror Secret II</v>
      </c>
      <c r="C32" s="8" t="str">
        <f>Achievements!H32</f>
        <v>Collect the second extra life in level 4-1 on easy+</v>
      </c>
      <c r="D32" s="8" t="s">
        <v>20</v>
      </c>
      <c r="E32" s="8" t="s">
        <v>20</v>
      </c>
      <c r="F32" s="8" t="s">
        <v>20</v>
      </c>
      <c r="G32" s="8" t="s">
        <v>20</v>
      </c>
      <c r="H32" s="8" t="s">
        <v>20</v>
      </c>
      <c r="I32" s="8" t="str">
        <f t="shared" si="2"/>
        <v>YES</v>
      </c>
    </row>
    <row r="33" spans="1:9" x14ac:dyDescent="0.25">
      <c r="A33" s="8">
        <f>Achievements!A34</f>
        <v>33</v>
      </c>
      <c r="B33" s="8" t="str">
        <f>Achievements!C33</f>
        <v>Subterranean Terror Secret III</v>
      </c>
      <c r="C33" s="8" t="str">
        <f>Achievements!H33</f>
        <v>Collect the extra continue in level 4-1  on easy+</v>
      </c>
      <c r="D33" s="8" t="s">
        <v>20</v>
      </c>
      <c r="E33" s="8" t="s">
        <v>20</v>
      </c>
      <c r="F33" s="8" t="s">
        <v>20</v>
      </c>
      <c r="G33" s="8" t="s">
        <v>20</v>
      </c>
      <c r="H33" s="8" t="s">
        <v>20</v>
      </c>
      <c r="I33" s="8" t="str">
        <f t="shared" si="2"/>
        <v>YES</v>
      </c>
    </row>
    <row r="34" spans="1:9" x14ac:dyDescent="0.25">
      <c r="A34" s="8">
        <f>Achievements!A35</f>
        <v>34</v>
      </c>
      <c r="B34" s="8" t="str">
        <f>Achievements!C34</f>
        <v>The Forge Secret I</v>
      </c>
      <c r="C34" s="8" t="str">
        <f>Achievements!H34</f>
        <v>Collect the extra life in level 5-2 on easy+</v>
      </c>
      <c r="D34" s="8" t="s">
        <v>20</v>
      </c>
      <c r="E34" s="8" t="s">
        <v>20</v>
      </c>
      <c r="F34" s="8" t="s">
        <v>20</v>
      </c>
      <c r="G34" s="8" t="s">
        <v>20</v>
      </c>
      <c r="H34" s="8" t="s">
        <v>20</v>
      </c>
      <c r="I34" s="8" t="str">
        <f t="shared" si="2"/>
        <v>YES</v>
      </c>
    </row>
    <row r="35" spans="1:9" x14ac:dyDescent="0.25">
      <c r="A35" s="8">
        <f>Achievements!A22</f>
        <v>21</v>
      </c>
      <c r="B35" s="8" t="str">
        <f>Achievements!C35</f>
        <v>The Forge Secret II</v>
      </c>
      <c r="C35" s="8" t="str">
        <f>Achievements!H35</f>
        <v>Collect the extra life in level 5-3 on easy+</v>
      </c>
      <c r="D35" s="8" t="s">
        <v>20</v>
      </c>
      <c r="E35" s="8" t="s">
        <v>20</v>
      </c>
      <c r="F35" s="8" t="s">
        <v>20</v>
      </c>
      <c r="G35" s="8" t="s">
        <v>20</v>
      </c>
      <c r="H35" s="8" t="s">
        <v>20</v>
      </c>
      <c r="I35" s="8" t="str">
        <f t="shared" si="2"/>
        <v>YES</v>
      </c>
    </row>
    <row r="36" spans="1:9" x14ac:dyDescent="0.25">
      <c r="A36" s="8">
        <f>Achievements!A36</f>
        <v>35</v>
      </c>
      <c r="B36" s="8" t="str">
        <f>Achievements!C36</f>
        <v>Betrayal of Castle Wyvern!</v>
      </c>
      <c r="C36" s="8" t="str">
        <f>Achievements!H36</f>
        <v>Knock out 25 Vikings in a single session on normal+</v>
      </c>
      <c r="D36" s="8" t="s">
        <v>20</v>
      </c>
      <c r="E36" s="8" t="s">
        <v>20</v>
      </c>
      <c r="F36" s="8" t="s">
        <v>20</v>
      </c>
      <c r="G36" s="8" t="s">
        <v>20</v>
      </c>
      <c r="H36" s="8" t="s">
        <v>20</v>
      </c>
      <c r="I36" s="8" t="str">
        <f t="shared" si="2"/>
        <v>YES</v>
      </c>
    </row>
    <row r="37" spans="1:9" x14ac:dyDescent="0.25">
      <c r="A37" s="8">
        <f>Achievements!A37</f>
        <v>36</v>
      </c>
      <c r="B37" s="8" t="str">
        <f>Achievements!C37</f>
        <v>Track Down the Vikings Before They Attack Again!</v>
      </c>
      <c r="C37" s="8" t="str">
        <f>Achievements!H37</f>
        <v>Knock out 50 Vikings in a single session on normal+</v>
      </c>
      <c r="D37" s="8" t="s">
        <v>20</v>
      </c>
      <c r="E37" s="8" t="s">
        <v>20</v>
      </c>
      <c r="F37" s="8" t="s">
        <v>20</v>
      </c>
      <c r="G37" s="8" t="s">
        <v>20</v>
      </c>
      <c r="H37" s="8" t="s">
        <v>20</v>
      </c>
      <c r="I37" s="8" t="str">
        <f t="shared" si="2"/>
        <v>YES</v>
      </c>
    </row>
    <row r="38" spans="1:9" x14ac:dyDescent="0.25">
      <c r="A38" s="8">
        <f>Achievements!A38</f>
        <v>37</v>
      </c>
      <c r="B38" s="8" t="str">
        <f>Achievements!C38</f>
        <v>Ragnarök!</v>
      </c>
      <c r="C38" s="8" t="str">
        <f>Achievements!H38</f>
        <v>Knock out 100 Vikings in a single session on normal+</v>
      </c>
      <c r="D38" s="8" t="s">
        <v>20</v>
      </c>
      <c r="E38" s="8" t="s">
        <v>20</v>
      </c>
      <c r="F38" s="8" t="s">
        <v>20</v>
      </c>
      <c r="G38" s="8" t="s">
        <v>20</v>
      </c>
      <c r="H38" s="8" t="s">
        <v>20</v>
      </c>
      <c r="I38" s="8" t="str">
        <f t="shared" si="2"/>
        <v>YES</v>
      </c>
    </row>
    <row r="39" spans="1:9" x14ac:dyDescent="0.25">
      <c r="A39" s="8">
        <f>Achievements!A39</f>
        <v>38</v>
      </c>
      <c r="B39" s="8" t="str">
        <f>Achievements!C39</f>
        <v>Valhalla, I'm Coming!</v>
      </c>
      <c r="C39" s="8" t="str">
        <f>Achievements!H39</f>
        <v>Knock out 10 Valkyries in a single session on normal+</v>
      </c>
      <c r="D39" s="8" t="s">
        <v>20</v>
      </c>
      <c r="E39" s="8" t="s">
        <v>20</v>
      </c>
      <c r="F39" s="8" t="s">
        <v>20</v>
      </c>
      <c r="G39" s="8" t="s">
        <v>20</v>
      </c>
      <c r="H39" s="8" t="s">
        <v>20</v>
      </c>
      <c r="I39" s="8" t="str">
        <f t="shared" si="2"/>
        <v>YES</v>
      </c>
    </row>
    <row r="40" spans="1:9" x14ac:dyDescent="0.25">
      <c r="A40" s="8">
        <f>Achievements!A40</f>
        <v>39</v>
      </c>
      <c r="B40" s="8" t="str">
        <f>Achievements!C40</f>
        <v>They’re Steel Instead of Stone?</v>
      </c>
      <c r="C40" s="8" t="str">
        <f>Achievements!H40</f>
        <v>Knock out 25 Robots in a single session on normal+</v>
      </c>
      <c r="D40" s="8" t="s">
        <v>20</v>
      </c>
      <c r="E40" s="8" t="s">
        <v>20</v>
      </c>
      <c r="F40" s="8" t="s">
        <v>20</v>
      </c>
      <c r="G40" s="8" t="s">
        <v>20</v>
      </c>
      <c r="H40" s="8" t="s">
        <v>20</v>
      </c>
      <c r="I40" s="8" t="str">
        <f t="shared" si="2"/>
        <v>YES</v>
      </c>
    </row>
    <row r="41" spans="1:9" x14ac:dyDescent="0.25">
      <c r="A41" s="8">
        <f>Achievements!A41</f>
        <v>40</v>
      </c>
      <c r="B41" s="8" t="str">
        <f>Achievements!C41</f>
        <v>Debugger!</v>
      </c>
      <c r="C41" s="8" t="str">
        <f>Achievements!H41</f>
        <v>Knock out 50 Robots in a single session on normal+</v>
      </c>
      <c r="D41" s="8" t="s">
        <v>20</v>
      </c>
      <c r="E41" s="8" t="s">
        <v>20</v>
      </c>
      <c r="F41" s="8" t="s">
        <v>20</v>
      </c>
      <c r="G41" s="8" t="s">
        <v>20</v>
      </c>
      <c r="H41" s="8" t="s">
        <v>20</v>
      </c>
      <c r="I41" s="8" t="str">
        <f t="shared" si="2"/>
        <v>YES</v>
      </c>
    </row>
    <row r="42" spans="1:9" s="8" customFormat="1" x14ac:dyDescent="0.25">
      <c r="A42" s="8">
        <f>Achievements!A42</f>
        <v>41</v>
      </c>
      <c r="B42" s="8" t="str">
        <f>Achievements!C42</f>
        <v>System Purge!</v>
      </c>
      <c r="C42" s="8" t="str">
        <f>Achievements!H42</f>
        <v>Knock out 100 Robots in a single session on normal+</v>
      </c>
      <c r="D42" s="8" t="s">
        <v>20</v>
      </c>
      <c r="E42" s="8" t="s">
        <v>20</v>
      </c>
      <c r="F42" s="8" t="s">
        <v>20</v>
      </c>
      <c r="G42" s="8" t="s">
        <v>20</v>
      </c>
      <c r="H42" s="8" t="s">
        <v>20</v>
      </c>
      <c r="I42" s="8" t="str">
        <f t="shared" si="2"/>
        <v>YES</v>
      </c>
    </row>
    <row r="43" spans="1:9" s="8" customFormat="1" x14ac:dyDescent="0.25">
      <c r="A43" s="8">
        <f>Achievements!A43</f>
        <v>42</v>
      </c>
      <c r="B43" s="8" t="str">
        <f>Achievements!C43</f>
        <v>No, Machine, You’ll Not Get Rid of Me That Easily!</v>
      </c>
      <c r="C43" s="8" t="str">
        <f>Achievements!H43</f>
        <v>Knock out 10 Thor 3000s in a single session on normal+</v>
      </c>
      <c r="D43" s="8" t="s">
        <v>20</v>
      </c>
      <c r="E43" s="8" t="s">
        <v>20</v>
      </c>
      <c r="F43" s="8" t="s">
        <v>20</v>
      </c>
      <c r="G43" s="8" t="s">
        <v>20</v>
      </c>
      <c r="H43" s="8" t="s">
        <v>20</v>
      </c>
      <c r="I43" s="8" t="str">
        <f t="shared" si="2"/>
        <v>YES</v>
      </c>
    </row>
    <row r="44" spans="1:9" x14ac:dyDescent="0.25">
      <c r="B44" s="8"/>
      <c r="C44" s="8"/>
      <c r="D44" s="8" t="str">
        <f>COUNTIF(D2:D43,"X")&amp;" /42"</f>
        <v>42 /42</v>
      </c>
      <c r="E44" s="8" t="str">
        <f t="shared" ref="E44:I44" si="3">COUNTIF(E2:E43,"X")&amp;" /42"</f>
        <v>42 /42</v>
      </c>
      <c r="F44" s="8" t="str">
        <f t="shared" si="3"/>
        <v>42 /42</v>
      </c>
      <c r="G44" s="8" t="str">
        <f t="shared" si="3"/>
        <v>42 /42</v>
      </c>
      <c r="H44" s="8" t="str">
        <f t="shared" si="3"/>
        <v>42 /42</v>
      </c>
      <c r="I44" s="8" t="str">
        <f t="shared" si="3"/>
        <v>0 /42</v>
      </c>
    </row>
    <row r="45" spans="1:9" x14ac:dyDescent="0.25">
      <c r="B45" s="8"/>
    </row>
    <row r="46" spans="1:9" x14ac:dyDescent="0.25">
      <c r="B46" s="8"/>
    </row>
    <row r="47" spans="1:9" x14ac:dyDescent="0.25">
      <c r="B47" s="8"/>
    </row>
    <row r="48" spans="1:9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topLeftCell="A16" workbookViewId="0">
      <selection activeCell="A21" sqref="A21:A23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8" customFormat="1" x14ac:dyDescent="0.25">
      <c r="A3" s="8" t="str">
        <f ca="1">"achievement("&amp;CHAR(34)&amp;INDIRECT("Achievements!C"&amp;(ROW()-1))&amp;CHAR(34)&amp;","&amp;CHAR(34)&amp;INDIRECT("Achievements!H"&amp;(ROW()-1))&amp;CHAR(34)&amp;", "&amp;INDIRECT("Achievements!E"&amp;(ROW()-1))&amp;", trigger)"</f>
        <v>achievement("Evil Awakens","Complete level 1 on easy+", 5, trigger)</v>
      </c>
    </row>
    <row r="4" spans="1:1" s="8" customFormat="1" x14ac:dyDescent="0.25">
      <c r="A4" s="8" t="str">
        <f t="shared" ref="A4:A67" ca="1" si="0">"achievement("&amp;CHAR(34)&amp;INDIRECT("Achievements!C"&amp;(ROW()-1))&amp;CHAR(34)&amp;","&amp;CHAR(34)&amp;INDIRECT("Achievements!H"&amp;(ROW()-1))&amp;CHAR(34)&amp;", "&amp;INDIRECT("Achievements!E"&amp;(ROW()-1))&amp;", trigger)"</f>
        <v>achievement("Siege of the Rookery","Complete level 2 on easy+", 5, trigger)</v>
      </c>
    </row>
    <row r="5" spans="1:1" s="8" customFormat="1" x14ac:dyDescent="0.25">
      <c r="A5" s="8" t="str">
        <f t="shared" ca="1" si="0"/>
        <v>achievement("Stone and Steel","Complete level 3 on easy+", 5, trigger)</v>
      </c>
    </row>
    <row r="6" spans="1:1" s="8" customFormat="1" x14ac:dyDescent="0.25">
      <c r="A6" s="8" t="str">
        <f t="shared" ca="1" si="0"/>
        <v>achievement("Subterranean Terror","Complete level 4 on easy+", 5, trigger)</v>
      </c>
    </row>
    <row r="7" spans="1:1" s="8" customFormat="1" x14ac:dyDescent="0.25">
      <c r="A7" s="8" t="str">
        <f t="shared" ca="1" si="0"/>
        <v>achievement("The Forge","Complete level 5 on easy+", 5, trigger)</v>
      </c>
    </row>
    <row r="8" spans="1:1" s="8" customFormat="1" x14ac:dyDescent="0.25">
      <c r="A8" s="8" t="str">
        <f t="shared" ca="1" si="0"/>
        <v>achievement("The Sorcerer Strikes","Beat the level 1 boss on hard", 10, trigger)</v>
      </c>
    </row>
    <row r="9" spans="1:1" s="8" customFormat="1" x14ac:dyDescent="0.25">
      <c r="A9" s="8" t="str">
        <f t="shared" ca="1" si="0"/>
        <v>achievement("Odin’s Wrath","Beat the level 2 boss on hard", 10, trigger)</v>
      </c>
    </row>
    <row r="10" spans="1:1" s="8" customFormat="1" x14ac:dyDescent="0.25">
      <c r="A10" s="8" t="str">
        <f t="shared" ca="1" si="0"/>
        <v>achievement("Free Fall","Beat the level 3 boss on hard", 10, trigger)</v>
      </c>
    </row>
    <row r="11" spans="1:1" s="8" customFormat="1" x14ac:dyDescent="0.25">
      <c r="A11" s="8" t="str">
        <f t="shared" ca="1" si="0"/>
        <v>achievement("Steel Clan","Beat the level 4 boss on hard", 10, trigger)</v>
      </c>
    </row>
    <row r="12" spans="1:1" s="8" customFormat="1" x14ac:dyDescent="0.25">
      <c r="A12" s="8" t="str">
        <f t="shared" ca="1" si="0"/>
        <v>achievement("Angel of the Night","Beat the level 5 boss on hard", 25, trigger)</v>
      </c>
    </row>
    <row r="13" spans="1:1" s="8" customFormat="1" x14ac:dyDescent="0.25">
      <c r="A13" s="8" t="str">
        <f t="shared" ca="1" si="0"/>
        <v>achievement("Without Trust, There Can Be No Clan","Complete the game without skipping levels on easy+", 10, trigger)</v>
      </c>
    </row>
    <row r="14" spans="1:1" s="8" customFormat="1" x14ac:dyDescent="0.25">
      <c r="A14" s="8" t="str">
        <f t="shared" ca="1" si="0"/>
        <v>achievement("Stone by Day, Warrior by Night","Complete the game without skipping levels on normal+", 25, trigger)</v>
      </c>
    </row>
    <row r="15" spans="1:1" s="8" customFormat="1" x14ac:dyDescent="0.25">
      <c r="A15" s="8" t="str">
        <f t="shared" ca="1" si="0"/>
        <v>achievement("A Gargoyle Doesn't Whine. He Roars!","Complete the game without skipping levels on hard", 50, trigger)</v>
      </c>
    </row>
    <row r="16" spans="1:1" s="8" customFormat="1" x14ac:dyDescent="0.25">
      <c r="A16" s="8" t="str">
        <f t="shared" ca="1" si="0"/>
        <v>achievement("Ballista Blitz","Climb the ballista gauntlet on level 1-3 in under 30 seconds on normal+ (see comments for map)", 5, trigger)</v>
      </c>
    </row>
    <row r="17" spans="1:1" s="8" customFormat="1" x14ac:dyDescent="0.25">
      <c r="A17" s="8" t="str">
        <f t="shared" ca="1" si="0"/>
        <v>achievement("Rookery Rush","Climb the rookery gauntlet to the vent switch on level 2-1 in under 25 seconds on normal+ (see comments for map)", 5, trigger)</v>
      </c>
    </row>
    <row r="18" spans="1:1" s="8" customFormat="1" x14ac:dyDescent="0.25">
      <c r="A18" s="8" t="str">
        <f t="shared" ca="1" si="0"/>
        <v>achievement("Rising Star on Broadway","Climb from the bottom of the Broadway Theater Group building to the top of the apartment building on level 3-2 in under 40 seconds on normal+ (see comments for map)", 5, trigger)</v>
      </c>
    </row>
    <row r="19" spans="1:1" s="8" customFormat="1" x14ac:dyDescent="0.25">
      <c r="A19" s="8" t="str">
        <f t="shared" ca="1" si="0"/>
        <v>achievement("Express Train","Run from the back of the train to the front on level 4-1 in under 60 seconds on normal+ (see comments for map)", 5, trigger)</v>
      </c>
    </row>
    <row r="20" spans="1:1" s="8" customFormat="1" x14ac:dyDescent="0.25">
      <c r="A20" s="8" t="str">
        <f t="shared" ca="1" si="0"/>
        <v>achievement("Lavafall","Climb the lavafall on 5-4 in under 20 seconds on normal+ (see comments for map)", 5, trigger)</v>
      </c>
    </row>
    <row r="21" spans="1:1" s="8" customFormat="1" x14ac:dyDescent="0.25">
      <c r="A21" s="8" t="str">
        <f t="shared" ca="1" si="0"/>
        <v>achievement("Protect the Castle!","Collect a shield for temporary invulnerability on easy+", 1, trigger)</v>
      </c>
    </row>
    <row r="22" spans="1:1" s="8" customFormat="1" x14ac:dyDescent="0.25">
      <c r="A22" s="8" t="str">
        <f t="shared" ca="1" si="0"/>
        <v>achievement("Hammer of Justice!","Collect a hammer for temporary one-hit kills on easy+", 2, trigger)</v>
      </c>
    </row>
    <row r="23" spans="1:1" s="8" customFormat="1" x14ac:dyDescent="0.25">
      <c r="A23" s="8" t="str">
        <f t="shared" ca="1" si="0"/>
        <v>achievement("Stone Skin","Have 10 ten lives at once on easy+", 10, trigger)</v>
      </c>
    </row>
    <row r="24" spans="1:1" s="8" customFormat="1" x14ac:dyDescent="0.25">
      <c r="A24" s="8" t="str">
        <f t="shared" ca="1" si="0"/>
        <v>achievement("Evil Awakens Secret I","Collect the extra life in level 1-1 on easy+", 2, trigger)</v>
      </c>
    </row>
    <row r="25" spans="1:1" s="8" customFormat="1" x14ac:dyDescent="0.25">
      <c r="A25" s="8" t="str">
        <f t="shared" ca="1" si="0"/>
        <v>achievement("Evil Awakens Secret II","Collect the extra continue in level 1-1 on easy+", 3, trigger)</v>
      </c>
    </row>
    <row r="26" spans="1:1" s="8" customFormat="1" x14ac:dyDescent="0.25">
      <c r="A26" s="8" t="str">
        <f t="shared" ca="1" si="0"/>
        <v>achievement("Evil Awakens Secret III","Collect the extra life in level 1-3 on easy+", 2, trigger)</v>
      </c>
    </row>
    <row r="27" spans="1:1" s="8" customFormat="1" x14ac:dyDescent="0.25">
      <c r="A27" s="8" t="str">
        <f t="shared" ca="1" si="0"/>
        <v>achievement("Siege of the Rookery Secret I","Collect the extra continue in level 2-1  on easy+", 3, trigger)</v>
      </c>
    </row>
    <row r="28" spans="1:1" s="8" customFormat="1" x14ac:dyDescent="0.25">
      <c r="A28" s="8" t="str">
        <f t="shared" ca="1" si="0"/>
        <v>achievement("Siege of the Rookery Secret II","Collect the first extra life in level 2-2 on easy+", 3, trigger)</v>
      </c>
    </row>
    <row r="29" spans="1:1" s="8" customFormat="1" x14ac:dyDescent="0.25">
      <c r="A29" s="8" t="str">
        <f t="shared" ca="1" si="0"/>
        <v>achievement("Siege of the Rookery Secret III","Collect the second extra life in level 2-2 on easy+", 3, trigger)</v>
      </c>
    </row>
    <row r="30" spans="1:1" s="8" customFormat="1" x14ac:dyDescent="0.25">
      <c r="A30" s="8" t="str">
        <f t="shared" ca="1" si="0"/>
        <v>achievement("Siege of the Rookery Secret IV","Collect the extra life in level 2-3 on easy+", 2, trigger)</v>
      </c>
    </row>
    <row r="31" spans="1:1" s="8" customFormat="1" x14ac:dyDescent="0.25">
      <c r="A31" s="8" t="str">
        <f t="shared" ca="1" si="0"/>
        <v>achievement("Stone and Steel Secret I","Collect the extra continue in level 3-1 on easy+", 3, trigger)</v>
      </c>
    </row>
    <row r="32" spans="1:1" s="8" customFormat="1" x14ac:dyDescent="0.25">
      <c r="A32" s="8" t="str">
        <f t="shared" ca="1" si="0"/>
        <v>achievement("Subterranean Terror Secret I","Collect the first extra life in level 4-1 on easy+", 2, trigger)</v>
      </c>
    </row>
    <row r="33" spans="1:1" s="8" customFormat="1" x14ac:dyDescent="0.25">
      <c r="A33" s="8" t="str">
        <f t="shared" ca="1" si="0"/>
        <v>achievement("Subterranean Terror Secret II","Collect the second extra life in level 4-1 on easy+", 2, trigger)</v>
      </c>
    </row>
    <row r="34" spans="1:1" s="8" customFormat="1" x14ac:dyDescent="0.25">
      <c r="A34" s="8" t="str">
        <f t="shared" ca="1" si="0"/>
        <v>achievement("Subterranean Terror Secret III","Collect the extra continue in level 4-1  on easy+", 3, trigger)</v>
      </c>
    </row>
    <row r="35" spans="1:1" s="8" customFormat="1" x14ac:dyDescent="0.25">
      <c r="A35" s="8" t="str">
        <f t="shared" ca="1" si="0"/>
        <v>achievement("The Forge Secret I","Collect the extra life in level 5-2 on easy+", 2, trigger)</v>
      </c>
    </row>
    <row r="36" spans="1:1" s="8" customFormat="1" x14ac:dyDescent="0.25">
      <c r="A36" s="8" t="str">
        <f t="shared" ca="1" si="0"/>
        <v>achievement("The Forge Secret II","Collect the extra life in level 5-3 on easy+", 2, trigger)</v>
      </c>
    </row>
    <row r="37" spans="1:1" s="8" customFormat="1" x14ac:dyDescent="0.25">
      <c r="A37" s="8" t="str">
        <f t="shared" ca="1" si="0"/>
        <v>achievement("Betrayal of Castle Wyvern!","Knock out 25 Vikings in a single session on normal+", 2, trigger)</v>
      </c>
    </row>
    <row r="38" spans="1:1" s="8" customFormat="1" x14ac:dyDescent="0.25">
      <c r="A38" s="8" t="str">
        <f t="shared" ca="1" si="0"/>
        <v>achievement("Track Down the Vikings Before They Attack Again!","Knock out 50 Vikings in a single session on normal+", 5, trigger)</v>
      </c>
    </row>
    <row r="39" spans="1:1" s="8" customFormat="1" x14ac:dyDescent="0.25">
      <c r="A39" s="8" t="str">
        <f t="shared" ca="1" si="0"/>
        <v>achievement("Ragnarök!","Knock out 100 Vikings in a single session on normal+", 10, trigger)</v>
      </c>
    </row>
    <row r="40" spans="1:1" x14ac:dyDescent="0.25">
      <c r="A40" s="8" t="str">
        <f t="shared" ca="1" si="0"/>
        <v>achievement("Valhalla, I'm Coming!","Knock out 10 Valkyries in a single session on normal+", 10, trigger)</v>
      </c>
    </row>
    <row r="41" spans="1:1" x14ac:dyDescent="0.25">
      <c r="A41" s="8" t="str">
        <f t="shared" ca="1" si="0"/>
        <v>achievement("They’re Steel Instead of Stone?","Knock out 25 Robots in a single session on normal+", 3, trigger)</v>
      </c>
    </row>
    <row r="42" spans="1:1" x14ac:dyDescent="0.25">
      <c r="A42" s="8" t="str">
        <f t="shared" ca="1" si="0"/>
        <v>achievement("Debugger!","Knock out 50 Robots in a single session on normal+", 5, trigger)</v>
      </c>
    </row>
    <row r="43" spans="1:1" x14ac:dyDescent="0.25">
      <c r="A43" s="8" t="str">
        <f t="shared" ca="1" si="0"/>
        <v>achievement("System Purge!","Knock out 100 Robots in a single session on normal+", 10, trigger)</v>
      </c>
    </row>
    <row r="44" spans="1:1" x14ac:dyDescent="0.25">
      <c r="A44" s="8" t="str">
        <f t="shared" ca="1" si="0"/>
        <v>achievement("No, Machine, You’ll Not Get Rid of Me That Easily!","Knock out 10 Thor 3000s in a single session on normal+", 10, trigger)</v>
      </c>
    </row>
    <row r="45" spans="1:1" x14ac:dyDescent="0.25">
      <c r="A45" s="8" t="str">
        <f t="shared" ca="1" si="0"/>
        <v>achievement("","", , trigger)</v>
      </c>
    </row>
    <row r="46" spans="1:1" x14ac:dyDescent="0.25">
      <c r="A46" s="8" t="str">
        <f t="shared" ca="1" si="0"/>
        <v>achievement("","", , trigger)</v>
      </c>
    </row>
    <row r="47" spans="1:1" x14ac:dyDescent="0.25">
      <c r="A47" s="8" t="str">
        <f t="shared" ca="1" si="0"/>
        <v>achievement("","", , trigger)</v>
      </c>
    </row>
    <row r="48" spans="1:1" x14ac:dyDescent="0.25">
      <c r="A48" s="8" t="str">
        <f t="shared" ca="1" si="0"/>
        <v>achievement("","", , trigger)</v>
      </c>
    </row>
    <row r="49" spans="1:1" x14ac:dyDescent="0.25">
      <c r="A49" s="8" t="str">
        <f t="shared" ca="1" si="0"/>
        <v>achievement("","", , trigger)</v>
      </c>
    </row>
    <row r="50" spans="1:1" x14ac:dyDescent="0.25">
      <c r="A50" s="8" t="str">
        <f t="shared" ca="1" si="0"/>
        <v>achievement("","", , trigger)</v>
      </c>
    </row>
    <row r="51" spans="1:1" x14ac:dyDescent="0.25">
      <c r="A51" s="8" t="str">
        <f t="shared" ca="1" si="0"/>
        <v>achievement("","", , trigger)</v>
      </c>
    </row>
    <row r="52" spans="1:1" x14ac:dyDescent="0.25">
      <c r="A52" s="8" t="str">
        <f t="shared" ca="1" si="0"/>
        <v>achievement("","", , trigger)</v>
      </c>
    </row>
    <row r="53" spans="1:1" x14ac:dyDescent="0.25">
      <c r="A53" s="8" t="str">
        <f t="shared" ca="1" si="0"/>
        <v>achievement("","", , trigger)</v>
      </c>
    </row>
    <row r="54" spans="1:1" x14ac:dyDescent="0.25">
      <c r="A54" s="8" t="str">
        <f t="shared" ca="1" si="0"/>
        <v>achievement("","", , trigger)</v>
      </c>
    </row>
    <row r="55" spans="1:1" x14ac:dyDescent="0.25">
      <c r="A55" s="8" t="str">
        <f t="shared" ca="1" si="0"/>
        <v>achievement("","", , trigger)</v>
      </c>
    </row>
    <row r="56" spans="1:1" x14ac:dyDescent="0.25">
      <c r="A56" s="8" t="str">
        <f t="shared" ca="1" si="0"/>
        <v>achievement("","", , trigger)</v>
      </c>
    </row>
    <row r="57" spans="1:1" s="8" customFormat="1" x14ac:dyDescent="0.25">
      <c r="A57" s="8" t="str">
        <f t="shared" ca="1" si="0"/>
        <v>achievement("","", , trigger)</v>
      </c>
    </row>
    <row r="58" spans="1:1" ht="14.25" customHeight="1" x14ac:dyDescent="0.25">
      <c r="A58" s="8" t="str">
        <f t="shared" ca="1" si="0"/>
        <v>achievement("","", , trigger)</v>
      </c>
    </row>
    <row r="59" spans="1:1" x14ac:dyDescent="0.25">
      <c r="A59" s="8" t="str">
        <f t="shared" ca="1" si="0"/>
        <v>achievement("","", , trigger)</v>
      </c>
    </row>
    <row r="60" spans="1:1" x14ac:dyDescent="0.25">
      <c r="A60" s="8" t="str">
        <f t="shared" ca="1" si="0"/>
        <v>achievement("","", , trigger)</v>
      </c>
    </row>
    <row r="61" spans="1:1" x14ac:dyDescent="0.25">
      <c r="A61" s="8" t="str">
        <f t="shared" ca="1" si="0"/>
        <v>achievement("","", , trigger)</v>
      </c>
    </row>
    <row r="62" spans="1:1" x14ac:dyDescent="0.25">
      <c r="A62" s="8" t="str">
        <f t="shared" ca="1" si="0"/>
        <v>achievement("","", , trigger)</v>
      </c>
    </row>
    <row r="63" spans="1:1" x14ac:dyDescent="0.25">
      <c r="A63" s="8" t="str">
        <f t="shared" ca="1" si="0"/>
        <v>achievement("","", , trigger)</v>
      </c>
    </row>
    <row r="64" spans="1:1" x14ac:dyDescent="0.25">
      <c r="A64" s="8" t="str">
        <f t="shared" ca="1" si="0"/>
        <v>achievement("","", , trigger)</v>
      </c>
    </row>
    <row r="65" spans="1:1" x14ac:dyDescent="0.25">
      <c r="A65" s="8" t="str">
        <f t="shared" ca="1" si="0"/>
        <v>achievement("","", , trigger)</v>
      </c>
    </row>
    <row r="66" spans="1:1" x14ac:dyDescent="0.25">
      <c r="A66" s="8" t="str">
        <f t="shared" ca="1" si="0"/>
        <v>achievement("","", , trigger)</v>
      </c>
    </row>
    <row r="67" spans="1:1" x14ac:dyDescent="0.25">
      <c r="A67" s="8" t="str">
        <f t="shared" ca="1" si="0"/>
        <v>achievement("","", , trigger)</v>
      </c>
    </row>
    <row r="68" spans="1:1" x14ac:dyDescent="0.25">
      <c r="A68" s="8" t="str">
        <f t="shared" ref="A68:A76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8" t="str">
        <f t="shared" ca="1" si="1"/>
        <v>achievement("","", , trigger)</v>
      </c>
    </row>
    <row r="70" spans="1:1" x14ac:dyDescent="0.25">
      <c r="A70" s="8" t="str">
        <f t="shared" ca="1" si="1"/>
        <v>achievement("","", , trigger)</v>
      </c>
    </row>
    <row r="71" spans="1:1" x14ac:dyDescent="0.25">
      <c r="A71" s="8" t="str">
        <f t="shared" ca="1" si="1"/>
        <v>achievement("","", , trigger)</v>
      </c>
    </row>
    <row r="72" spans="1:1" x14ac:dyDescent="0.25">
      <c r="A72" s="8" t="str">
        <f t="shared" ca="1" si="1"/>
        <v>achievement("","", , trigger)</v>
      </c>
    </row>
    <row r="73" spans="1:1" x14ac:dyDescent="0.25">
      <c r="A73" s="8" t="str">
        <f t="shared" ca="1" si="1"/>
        <v>achievement("","", , trigger)</v>
      </c>
    </row>
    <row r="74" spans="1:1" x14ac:dyDescent="0.25">
      <c r="A74" s="8" t="str">
        <f t="shared" ca="1" si="1"/>
        <v>achievement("","", , trigger)</v>
      </c>
    </row>
    <row r="75" spans="1:1" x14ac:dyDescent="0.25">
      <c r="A75" s="8" t="str">
        <f t="shared" ca="1" si="1"/>
        <v>achievement("","", , trigger)</v>
      </c>
    </row>
    <row r="76" spans="1:1" x14ac:dyDescent="0.25">
      <c r="A76" s="8" t="str">
        <f t="shared" ca="1" si="1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1"/>
  <sheetViews>
    <sheetView workbookViewId="0">
      <selection activeCell="G2" sqref="G2"/>
    </sheetView>
  </sheetViews>
  <sheetFormatPr defaultRowHeight="15" x14ac:dyDescent="0.25"/>
  <cols>
    <col min="1" max="1" width="11" bestFit="1" customWidth="1"/>
    <col min="5" max="5" width="10.42578125" bestFit="1" customWidth="1"/>
    <col min="9" max="9" width="9.85546875" bestFit="1" customWidth="1"/>
    <col min="10" max="10" width="37.140625" bestFit="1" customWidth="1"/>
  </cols>
  <sheetData>
    <row r="1" spans="1:13" x14ac:dyDescent="0.25">
      <c r="A1" s="9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8</v>
      </c>
      <c r="J1" s="1" t="s">
        <v>0</v>
      </c>
      <c r="K1" s="1" t="s">
        <v>6</v>
      </c>
      <c r="M1" s="1"/>
    </row>
    <row r="2" spans="1:13" x14ac:dyDescent="0.25">
      <c r="A2" s="1" t="s">
        <v>15</v>
      </c>
      <c r="B2" s="1">
        <v>0</v>
      </c>
      <c r="C2">
        <f>COUNTIF(Achievements!D:D,A2)</f>
        <v>0</v>
      </c>
      <c r="E2" s="9" t="s">
        <v>33</v>
      </c>
      <c r="F2" s="4">
        <f>COUNTIF(Achievements!B:B,E2)</f>
        <v>5</v>
      </c>
      <c r="G2" s="8">
        <f>SUMIF(Achievements!B:B,E2,Achievements!E:E)</f>
        <v>25</v>
      </c>
      <c r="I2" s="13" t="s">
        <v>15</v>
      </c>
      <c r="J2" s="13" t="s">
        <v>39</v>
      </c>
      <c r="K2" s="8">
        <f>COUNTIF(Achievements!F:F,I2)</f>
        <v>0</v>
      </c>
      <c r="M2" s="1"/>
    </row>
    <row r="3" spans="1:13" x14ac:dyDescent="0.25">
      <c r="A3" t="s">
        <v>9</v>
      </c>
      <c r="B3">
        <v>1</v>
      </c>
      <c r="C3">
        <f>COUNTIF(Achievements!D:D,A3)</f>
        <v>1</v>
      </c>
      <c r="E3" s="9" t="s">
        <v>58</v>
      </c>
      <c r="F3" s="4">
        <f>COUNTIF(Achievements!B:B,E3)</f>
        <v>16</v>
      </c>
      <c r="G3" s="8">
        <f>SUMIF(Achievements!B:B,E3,Achievements!E:E)</f>
        <v>45</v>
      </c>
      <c r="I3" s="8" t="s">
        <v>10</v>
      </c>
      <c r="J3" s="8" t="s">
        <v>38</v>
      </c>
      <c r="K3" s="8">
        <f>COUNTIF(Achievements!F:F,I3)</f>
        <v>22</v>
      </c>
      <c r="M3" s="1"/>
    </row>
    <row r="4" spans="1:13" x14ac:dyDescent="0.25">
      <c r="A4" t="s">
        <v>17</v>
      </c>
      <c r="B4">
        <v>2</v>
      </c>
      <c r="C4">
        <f>COUNTIF(Achievements!D:D,A4)</f>
        <v>9</v>
      </c>
      <c r="E4" s="9" t="s">
        <v>35</v>
      </c>
      <c r="F4" s="4">
        <f>COUNTIF(Achievements!B:B,E4)</f>
        <v>13</v>
      </c>
      <c r="G4" s="8">
        <f>SUMIF(Achievements!B:B,E4,Achievements!E:E)</f>
        <v>175</v>
      </c>
      <c r="I4" s="8" t="s">
        <v>37</v>
      </c>
      <c r="J4" s="8" t="s">
        <v>40</v>
      </c>
      <c r="K4" s="8">
        <f>COUNTIF(Achievements!F:F,I4)</f>
        <v>9</v>
      </c>
    </row>
    <row r="5" spans="1:13" x14ac:dyDescent="0.25">
      <c r="A5" t="s">
        <v>10</v>
      </c>
      <c r="B5">
        <v>3</v>
      </c>
      <c r="C5">
        <f>COUNTIF(Achievements!D:D,A5)</f>
        <v>7</v>
      </c>
      <c r="E5" s="9" t="s">
        <v>43</v>
      </c>
      <c r="F5" s="4">
        <f>COUNTIF(Achievements!B:B,E5)</f>
        <v>8</v>
      </c>
      <c r="G5" s="8">
        <f>SUMIF(Achievements!B:B,E5,Achievements!E:E)</f>
        <v>55</v>
      </c>
      <c r="I5" s="8" t="s">
        <v>12</v>
      </c>
      <c r="J5" s="8" t="s">
        <v>41</v>
      </c>
      <c r="K5" s="8">
        <f>COUNTIF(Achievements!F:F,I5)</f>
        <v>6</v>
      </c>
    </row>
    <row r="6" spans="1:13" x14ac:dyDescent="0.2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42</v>
      </c>
      <c r="G6" s="3">
        <f>SUM(G2:G5)</f>
        <v>300</v>
      </c>
      <c r="I6" s="12" t="s">
        <v>35</v>
      </c>
      <c r="J6" s="8" t="s">
        <v>40</v>
      </c>
      <c r="K6" s="8">
        <f>COUNTIF(Achievements!F:F,I6)</f>
        <v>5</v>
      </c>
    </row>
    <row r="7" spans="1:13" x14ac:dyDescent="0.25">
      <c r="A7" t="s">
        <v>12</v>
      </c>
      <c r="B7">
        <v>5</v>
      </c>
      <c r="C7">
        <f>COUNTIF(Achievements!D:D,A7)</f>
        <v>12</v>
      </c>
      <c r="I7" s="2" t="s">
        <v>5</v>
      </c>
      <c r="J7" s="8"/>
      <c r="K7" s="3">
        <f>SUM(K3:K6)</f>
        <v>42</v>
      </c>
    </row>
    <row r="8" spans="1:13" x14ac:dyDescent="0.25">
      <c r="A8" t="s">
        <v>13</v>
      </c>
      <c r="B8">
        <v>10</v>
      </c>
      <c r="C8">
        <f>COUNTIF(Achievements!D:D,A8)</f>
        <v>10</v>
      </c>
      <c r="I8" s="8"/>
      <c r="J8" s="8"/>
    </row>
    <row r="9" spans="1:13" x14ac:dyDescent="0.25">
      <c r="A9" s="8" t="s">
        <v>14</v>
      </c>
      <c r="B9" s="8">
        <v>25</v>
      </c>
      <c r="C9" s="8">
        <f>COUNTIF(Achievements!D:D,A9)</f>
        <v>2</v>
      </c>
      <c r="I9" s="8"/>
      <c r="J9" s="8"/>
    </row>
    <row r="10" spans="1:13" x14ac:dyDescent="0.25">
      <c r="A10" t="s">
        <v>34</v>
      </c>
      <c r="B10">
        <v>50</v>
      </c>
      <c r="C10">
        <f>COUNTIF(Achievements!D:D,A10)</f>
        <v>1</v>
      </c>
      <c r="I10" s="8"/>
      <c r="J10" s="8"/>
    </row>
    <row r="11" spans="1:13" x14ac:dyDescent="0.25">
      <c r="A11" s="2" t="s">
        <v>5</v>
      </c>
      <c r="B11" s="3"/>
      <c r="C11" s="3">
        <f>SUM(C2:C10)</f>
        <v>42</v>
      </c>
      <c r="I11" s="2"/>
      <c r="J11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8">
        <v>9</v>
      </c>
      <c r="L1" s="8">
        <v>10</v>
      </c>
      <c r="M1" s="8">
        <v>11</v>
      </c>
      <c r="N1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/>
    </row>
    <row r="2" spans="1:22" x14ac:dyDescent="0.25">
      <c r="A2">
        <v>0</v>
      </c>
      <c r="B2">
        <v>38912</v>
      </c>
      <c r="C2" s="8">
        <f>B2+1</f>
        <v>38913</v>
      </c>
      <c r="D2" s="8">
        <f t="shared" ref="D2:U5" si="0">C2+1</f>
        <v>38914</v>
      </c>
      <c r="E2" s="8">
        <f t="shared" si="0"/>
        <v>38915</v>
      </c>
      <c r="F2" s="8">
        <f t="shared" si="0"/>
        <v>38916</v>
      </c>
      <c r="G2" s="8">
        <f t="shared" si="0"/>
        <v>38917</v>
      </c>
      <c r="H2" s="8">
        <f t="shared" si="0"/>
        <v>38918</v>
      </c>
      <c r="I2" s="8">
        <f t="shared" si="0"/>
        <v>38919</v>
      </c>
      <c r="J2" s="8">
        <f t="shared" si="0"/>
        <v>38920</v>
      </c>
      <c r="K2" s="8">
        <f t="shared" si="0"/>
        <v>38921</v>
      </c>
      <c r="L2" s="8">
        <f t="shared" si="0"/>
        <v>38922</v>
      </c>
      <c r="M2" s="8">
        <f t="shared" si="0"/>
        <v>38923</v>
      </c>
      <c r="N2" s="8">
        <f t="shared" si="0"/>
        <v>38924</v>
      </c>
      <c r="O2" s="8">
        <f t="shared" si="0"/>
        <v>38925</v>
      </c>
      <c r="P2" s="8">
        <f t="shared" si="0"/>
        <v>38926</v>
      </c>
      <c r="Q2" s="8">
        <f t="shared" si="0"/>
        <v>38927</v>
      </c>
      <c r="R2" s="8">
        <f t="shared" si="0"/>
        <v>38928</v>
      </c>
      <c r="S2" s="8">
        <f t="shared" si="0"/>
        <v>38929</v>
      </c>
      <c r="T2" s="8">
        <f t="shared" si="0"/>
        <v>38930</v>
      </c>
      <c r="U2" s="8">
        <f t="shared" si="0"/>
        <v>38931</v>
      </c>
      <c r="V2" s="8"/>
    </row>
    <row r="3" spans="1:22" x14ac:dyDescent="0.25">
      <c r="A3">
        <v>1</v>
      </c>
      <c r="B3" s="8">
        <f>B2+32</f>
        <v>38944</v>
      </c>
      <c r="C3" s="8">
        <f t="shared" ref="C3:R5" si="1">B3+1</f>
        <v>38945</v>
      </c>
      <c r="D3" s="8">
        <f t="shared" si="1"/>
        <v>38946</v>
      </c>
      <c r="E3" s="8">
        <f t="shared" si="1"/>
        <v>38947</v>
      </c>
      <c r="F3" s="8">
        <f t="shared" si="1"/>
        <v>38948</v>
      </c>
      <c r="G3" s="8">
        <f t="shared" si="1"/>
        <v>38949</v>
      </c>
      <c r="H3" s="8">
        <f t="shared" si="1"/>
        <v>38950</v>
      </c>
      <c r="I3" s="8">
        <f t="shared" si="1"/>
        <v>38951</v>
      </c>
      <c r="J3" s="8">
        <f t="shared" si="1"/>
        <v>38952</v>
      </c>
      <c r="K3" s="8">
        <f t="shared" si="1"/>
        <v>38953</v>
      </c>
      <c r="L3" s="8">
        <f t="shared" si="1"/>
        <v>38954</v>
      </c>
      <c r="M3" s="8">
        <f t="shared" si="1"/>
        <v>38955</v>
      </c>
      <c r="N3" s="8">
        <f t="shared" si="1"/>
        <v>38956</v>
      </c>
      <c r="O3" s="8">
        <f t="shared" si="1"/>
        <v>38957</v>
      </c>
      <c r="P3" s="8">
        <f t="shared" si="1"/>
        <v>38958</v>
      </c>
      <c r="Q3" s="8">
        <f t="shared" si="1"/>
        <v>38959</v>
      </c>
      <c r="R3" s="8">
        <f t="shared" si="1"/>
        <v>38960</v>
      </c>
      <c r="S3" s="8">
        <f t="shared" si="0"/>
        <v>38961</v>
      </c>
      <c r="T3" s="8">
        <f t="shared" si="0"/>
        <v>38962</v>
      </c>
      <c r="U3" s="8">
        <f t="shared" si="0"/>
        <v>38963</v>
      </c>
    </row>
    <row r="4" spans="1:22" x14ac:dyDescent="0.25">
      <c r="A4">
        <v>2</v>
      </c>
      <c r="B4" s="8">
        <f>B3+32</f>
        <v>38976</v>
      </c>
      <c r="C4" s="8">
        <f t="shared" si="1"/>
        <v>38977</v>
      </c>
      <c r="D4" s="8">
        <f t="shared" si="0"/>
        <v>38978</v>
      </c>
      <c r="E4" s="8">
        <f t="shared" si="0"/>
        <v>38979</v>
      </c>
      <c r="F4" s="8">
        <f t="shared" si="0"/>
        <v>38980</v>
      </c>
      <c r="G4" s="8">
        <f t="shared" si="0"/>
        <v>38981</v>
      </c>
      <c r="H4" s="8">
        <f t="shared" si="0"/>
        <v>38982</v>
      </c>
      <c r="I4" s="8">
        <f t="shared" si="0"/>
        <v>38983</v>
      </c>
      <c r="J4" s="8">
        <f t="shared" si="0"/>
        <v>38984</v>
      </c>
      <c r="K4" s="8">
        <f t="shared" si="0"/>
        <v>38985</v>
      </c>
      <c r="L4" s="8">
        <f t="shared" si="0"/>
        <v>38986</v>
      </c>
      <c r="M4" s="8">
        <f t="shared" si="0"/>
        <v>38987</v>
      </c>
      <c r="N4" s="8">
        <f t="shared" si="0"/>
        <v>38988</v>
      </c>
      <c r="O4" s="8">
        <f t="shared" si="0"/>
        <v>38989</v>
      </c>
      <c r="P4" s="8">
        <f t="shared" si="0"/>
        <v>38990</v>
      </c>
      <c r="Q4" s="8">
        <f t="shared" si="0"/>
        <v>38991</v>
      </c>
      <c r="R4" s="8">
        <f t="shared" si="0"/>
        <v>38992</v>
      </c>
      <c r="S4" s="8">
        <f t="shared" si="0"/>
        <v>38993</v>
      </c>
      <c r="T4" s="8">
        <f t="shared" si="0"/>
        <v>38994</v>
      </c>
      <c r="U4" s="8">
        <f t="shared" si="0"/>
        <v>38995</v>
      </c>
    </row>
    <row r="5" spans="1:22" x14ac:dyDescent="0.25">
      <c r="A5">
        <v>3</v>
      </c>
      <c r="B5" s="8">
        <f t="shared" ref="B5:B21" si="2">B4+32</f>
        <v>39008</v>
      </c>
      <c r="C5" s="8">
        <f t="shared" si="1"/>
        <v>39009</v>
      </c>
      <c r="D5" s="8">
        <f t="shared" si="0"/>
        <v>39010</v>
      </c>
      <c r="E5" s="8">
        <f t="shared" si="0"/>
        <v>39011</v>
      </c>
      <c r="F5" s="8">
        <f t="shared" si="0"/>
        <v>39012</v>
      </c>
      <c r="G5" s="8">
        <f t="shared" si="0"/>
        <v>39013</v>
      </c>
      <c r="H5" s="8">
        <f t="shared" si="0"/>
        <v>39014</v>
      </c>
      <c r="I5" s="8">
        <f t="shared" si="0"/>
        <v>39015</v>
      </c>
      <c r="J5" s="8">
        <f t="shared" si="0"/>
        <v>39016</v>
      </c>
      <c r="K5" s="8">
        <f t="shared" si="0"/>
        <v>39017</v>
      </c>
      <c r="L5" s="8">
        <f t="shared" si="0"/>
        <v>39018</v>
      </c>
      <c r="M5" s="8">
        <f t="shared" si="0"/>
        <v>39019</v>
      </c>
      <c r="N5" s="8">
        <f t="shared" si="0"/>
        <v>39020</v>
      </c>
      <c r="O5" s="8">
        <f t="shared" si="0"/>
        <v>39021</v>
      </c>
      <c r="P5" s="8">
        <f t="shared" si="0"/>
        <v>39022</v>
      </c>
      <c r="Q5" s="8">
        <f t="shared" si="0"/>
        <v>39023</v>
      </c>
      <c r="R5" s="8">
        <f t="shared" si="0"/>
        <v>39024</v>
      </c>
      <c r="S5" s="8">
        <f t="shared" si="0"/>
        <v>39025</v>
      </c>
      <c r="T5" s="8">
        <f t="shared" si="0"/>
        <v>39026</v>
      </c>
      <c r="U5" s="8">
        <f t="shared" si="0"/>
        <v>39027</v>
      </c>
    </row>
    <row r="6" spans="1:22" x14ac:dyDescent="0.25">
      <c r="A6">
        <v>4</v>
      </c>
      <c r="B6" s="8">
        <f t="shared" si="2"/>
        <v>39040</v>
      </c>
      <c r="C6" s="8">
        <f t="shared" ref="C6:U6" si="3">B6+1</f>
        <v>39041</v>
      </c>
      <c r="D6" s="8">
        <f t="shared" si="3"/>
        <v>39042</v>
      </c>
      <c r="E6" s="8">
        <f t="shared" si="3"/>
        <v>39043</v>
      </c>
      <c r="F6" s="8">
        <f t="shared" si="3"/>
        <v>39044</v>
      </c>
      <c r="G6" s="8">
        <f t="shared" si="3"/>
        <v>39045</v>
      </c>
      <c r="H6" s="8">
        <f t="shared" si="3"/>
        <v>39046</v>
      </c>
      <c r="I6" s="8">
        <f t="shared" si="3"/>
        <v>39047</v>
      </c>
      <c r="J6" s="8">
        <f t="shared" si="3"/>
        <v>39048</v>
      </c>
      <c r="K6" s="8">
        <f t="shared" si="3"/>
        <v>39049</v>
      </c>
      <c r="L6" s="8">
        <f t="shared" si="3"/>
        <v>39050</v>
      </c>
      <c r="M6" s="8">
        <f t="shared" si="3"/>
        <v>39051</v>
      </c>
      <c r="N6" s="8">
        <f t="shared" si="3"/>
        <v>39052</v>
      </c>
      <c r="O6" s="8">
        <f t="shared" si="3"/>
        <v>39053</v>
      </c>
      <c r="P6" s="8">
        <f t="shared" si="3"/>
        <v>39054</v>
      </c>
      <c r="Q6" s="8">
        <f t="shared" si="3"/>
        <v>39055</v>
      </c>
      <c r="R6" s="8">
        <f t="shared" si="3"/>
        <v>39056</v>
      </c>
      <c r="S6" s="8">
        <f t="shared" si="3"/>
        <v>39057</v>
      </c>
      <c r="T6" s="8">
        <f t="shared" si="3"/>
        <v>39058</v>
      </c>
      <c r="U6" s="8">
        <f t="shared" si="3"/>
        <v>39059</v>
      </c>
    </row>
    <row r="7" spans="1:22" x14ac:dyDescent="0.25">
      <c r="A7">
        <v>5</v>
      </c>
      <c r="B7" s="8">
        <f t="shared" si="2"/>
        <v>39072</v>
      </c>
      <c r="C7" s="8">
        <f t="shared" ref="C7:U7" si="4">B7+1</f>
        <v>39073</v>
      </c>
      <c r="D7" s="8">
        <f t="shared" si="4"/>
        <v>39074</v>
      </c>
      <c r="E7" s="8">
        <f t="shared" si="4"/>
        <v>39075</v>
      </c>
      <c r="F7" s="8">
        <f t="shared" si="4"/>
        <v>39076</v>
      </c>
      <c r="G7" s="8">
        <f t="shared" si="4"/>
        <v>39077</v>
      </c>
      <c r="H7" s="8">
        <f t="shared" si="4"/>
        <v>39078</v>
      </c>
      <c r="I7" s="8">
        <f t="shared" si="4"/>
        <v>39079</v>
      </c>
      <c r="J7" s="8">
        <f t="shared" si="4"/>
        <v>39080</v>
      </c>
      <c r="K7" s="8">
        <f t="shared" si="4"/>
        <v>39081</v>
      </c>
      <c r="L7" s="8">
        <f t="shared" si="4"/>
        <v>39082</v>
      </c>
      <c r="M7" s="8">
        <f t="shared" si="4"/>
        <v>39083</v>
      </c>
      <c r="N7" s="8">
        <f t="shared" si="4"/>
        <v>39084</v>
      </c>
      <c r="O7" s="8">
        <f t="shared" si="4"/>
        <v>39085</v>
      </c>
      <c r="P7" s="8">
        <f t="shared" si="4"/>
        <v>39086</v>
      </c>
      <c r="Q7" s="8">
        <f t="shared" si="4"/>
        <v>39087</v>
      </c>
      <c r="R7" s="8">
        <f t="shared" si="4"/>
        <v>39088</v>
      </c>
      <c r="S7" s="8">
        <f t="shared" si="4"/>
        <v>39089</v>
      </c>
      <c r="T7" s="8">
        <f t="shared" si="4"/>
        <v>39090</v>
      </c>
      <c r="U7" s="8">
        <f t="shared" si="4"/>
        <v>39091</v>
      </c>
    </row>
    <row r="8" spans="1:22" x14ac:dyDescent="0.25">
      <c r="A8" s="8">
        <v>6</v>
      </c>
      <c r="B8" s="8">
        <f t="shared" si="2"/>
        <v>39104</v>
      </c>
      <c r="C8" s="8">
        <f t="shared" ref="C8:U8" si="5">B8+1</f>
        <v>39105</v>
      </c>
      <c r="D8" s="8">
        <f t="shared" si="5"/>
        <v>39106</v>
      </c>
      <c r="E8" s="8">
        <f t="shared" si="5"/>
        <v>39107</v>
      </c>
      <c r="F8" s="8">
        <f t="shared" si="5"/>
        <v>39108</v>
      </c>
      <c r="G8" s="8">
        <f t="shared" si="5"/>
        <v>39109</v>
      </c>
      <c r="H8" s="8">
        <f t="shared" si="5"/>
        <v>39110</v>
      </c>
      <c r="I8" s="8">
        <f t="shared" si="5"/>
        <v>39111</v>
      </c>
      <c r="J8" s="8">
        <f t="shared" si="5"/>
        <v>39112</v>
      </c>
      <c r="K8" s="8">
        <f t="shared" si="5"/>
        <v>39113</v>
      </c>
      <c r="L8" s="8">
        <f t="shared" si="5"/>
        <v>39114</v>
      </c>
      <c r="M8" s="8">
        <f t="shared" si="5"/>
        <v>39115</v>
      </c>
      <c r="N8" s="8">
        <f t="shared" si="5"/>
        <v>39116</v>
      </c>
      <c r="O8" s="8">
        <f t="shared" si="5"/>
        <v>39117</v>
      </c>
      <c r="P8" s="8">
        <f t="shared" si="5"/>
        <v>39118</v>
      </c>
      <c r="Q8" s="8">
        <f t="shared" si="5"/>
        <v>39119</v>
      </c>
      <c r="R8" s="8">
        <f t="shared" si="5"/>
        <v>39120</v>
      </c>
      <c r="S8" s="8">
        <f t="shared" si="5"/>
        <v>39121</v>
      </c>
      <c r="T8" s="8">
        <f t="shared" si="5"/>
        <v>39122</v>
      </c>
      <c r="U8" s="8">
        <f t="shared" si="5"/>
        <v>39123</v>
      </c>
    </row>
    <row r="9" spans="1:22" x14ac:dyDescent="0.25">
      <c r="A9" s="8">
        <v>7</v>
      </c>
      <c r="B9" s="8">
        <f t="shared" si="2"/>
        <v>39136</v>
      </c>
      <c r="C9" s="8">
        <f t="shared" ref="C9:U9" si="6">B9+1</f>
        <v>39137</v>
      </c>
      <c r="D9" s="8">
        <f t="shared" si="6"/>
        <v>39138</v>
      </c>
      <c r="E9" s="8">
        <f t="shared" si="6"/>
        <v>39139</v>
      </c>
      <c r="F9" s="8">
        <f t="shared" si="6"/>
        <v>39140</v>
      </c>
      <c r="G9" s="8">
        <f t="shared" si="6"/>
        <v>39141</v>
      </c>
      <c r="H9" s="8">
        <f t="shared" si="6"/>
        <v>39142</v>
      </c>
      <c r="I9" s="8">
        <f t="shared" si="6"/>
        <v>39143</v>
      </c>
      <c r="J9" s="8">
        <f t="shared" si="6"/>
        <v>39144</v>
      </c>
      <c r="K9" s="8">
        <f t="shared" si="6"/>
        <v>39145</v>
      </c>
      <c r="L9" s="8">
        <f t="shared" si="6"/>
        <v>39146</v>
      </c>
      <c r="M9" s="8">
        <f t="shared" si="6"/>
        <v>39147</v>
      </c>
      <c r="N9" s="8">
        <f t="shared" si="6"/>
        <v>39148</v>
      </c>
      <c r="O9" s="8">
        <f t="shared" si="6"/>
        <v>39149</v>
      </c>
      <c r="P9" s="8">
        <f t="shared" si="6"/>
        <v>39150</v>
      </c>
      <c r="Q9" s="8">
        <f t="shared" si="6"/>
        <v>39151</v>
      </c>
      <c r="R9" s="8">
        <f t="shared" si="6"/>
        <v>39152</v>
      </c>
      <c r="S9" s="8">
        <f t="shared" si="6"/>
        <v>39153</v>
      </c>
      <c r="T9" s="8">
        <f t="shared" si="6"/>
        <v>39154</v>
      </c>
      <c r="U9" s="8">
        <f t="shared" si="6"/>
        <v>39155</v>
      </c>
    </row>
    <row r="10" spans="1:22" x14ac:dyDescent="0.25">
      <c r="A10" s="8">
        <v>8</v>
      </c>
      <c r="B10" s="8">
        <f t="shared" si="2"/>
        <v>39168</v>
      </c>
      <c r="C10" s="8">
        <f t="shared" ref="C10:U10" si="7">B10+1</f>
        <v>39169</v>
      </c>
      <c r="D10" s="8">
        <f t="shared" si="7"/>
        <v>39170</v>
      </c>
      <c r="E10" s="8">
        <f t="shared" si="7"/>
        <v>39171</v>
      </c>
      <c r="F10" s="8">
        <f t="shared" si="7"/>
        <v>39172</v>
      </c>
      <c r="G10" s="8">
        <f t="shared" si="7"/>
        <v>39173</v>
      </c>
      <c r="H10" s="8">
        <f t="shared" si="7"/>
        <v>39174</v>
      </c>
      <c r="I10" s="8">
        <f t="shared" si="7"/>
        <v>39175</v>
      </c>
      <c r="J10" s="8">
        <f t="shared" si="7"/>
        <v>39176</v>
      </c>
      <c r="K10" s="8">
        <f t="shared" si="7"/>
        <v>39177</v>
      </c>
      <c r="L10" s="8">
        <f t="shared" si="7"/>
        <v>39178</v>
      </c>
      <c r="M10" s="8">
        <f t="shared" si="7"/>
        <v>39179</v>
      </c>
      <c r="N10" s="8">
        <f t="shared" si="7"/>
        <v>39180</v>
      </c>
      <c r="O10" s="8">
        <f t="shared" si="7"/>
        <v>39181</v>
      </c>
      <c r="P10" s="8">
        <f t="shared" si="7"/>
        <v>39182</v>
      </c>
      <c r="Q10" s="8">
        <f t="shared" si="7"/>
        <v>39183</v>
      </c>
      <c r="R10" s="8">
        <f t="shared" si="7"/>
        <v>39184</v>
      </c>
      <c r="S10" s="8">
        <f t="shared" si="7"/>
        <v>39185</v>
      </c>
      <c r="T10" s="8">
        <f t="shared" si="7"/>
        <v>39186</v>
      </c>
      <c r="U10" s="8">
        <f t="shared" si="7"/>
        <v>39187</v>
      </c>
    </row>
    <row r="11" spans="1:22" x14ac:dyDescent="0.25">
      <c r="A11" s="8">
        <v>9</v>
      </c>
      <c r="B11" s="8">
        <f t="shared" si="2"/>
        <v>39200</v>
      </c>
      <c r="C11" s="8">
        <f t="shared" ref="C11:U11" si="8">B11+1</f>
        <v>39201</v>
      </c>
      <c r="D11" s="8">
        <f t="shared" si="8"/>
        <v>39202</v>
      </c>
      <c r="E11" s="8">
        <f t="shared" si="8"/>
        <v>39203</v>
      </c>
      <c r="F11" s="8">
        <f t="shared" si="8"/>
        <v>39204</v>
      </c>
      <c r="G11" s="8">
        <f t="shared" si="8"/>
        <v>39205</v>
      </c>
      <c r="H11" s="8">
        <f t="shared" si="8"/>
        <v>39206</v>
      </c>
      <c r="I11" s="8">
        <f t="shared" si="8"/>
        <v>39207</v>
      </c>
      <c r="J11" s="8">
        <f t="shared" si="8"/>
        <v>39208</v>
      </c>
      <c r="K11" s="8">
        <f t="shared" si="8"/>
        <v>39209</v>
      </c>
      <c r="L11" s="8">
        <f t="shared" si="8"/>
        <v>39210</v>
      </c>
      <c r="M11" s="8">
        <f t="shared" si="8"/>
        <v>39211</v>
      </c>
      <c r="N11" s="8">
        <f t="shared" si="8"/>
        <v>39212</v>
      </c>
      <c r="O11" s="8">
        <f t="shared" si="8"/>
        <v>39213</v>
      </c>
      <c r="P11" s="8">
        <f t="shared" si="8"/>
        <v>39214</v>
      </c>
      <c r="Q11" s="8">
        <f t="shared" si="8"/>
        <v>39215</v>
      </c>
      <c r="R11" s="8">
        <f t="shared" si="8"/>
        <v>39216</v>
      </c>
      <c r="S11" s="8">
        <f t="shared" si="8"/>
        <v>39217</v>
      </c>
      <c r="T11" s="8">
        <f t="shared" si="8"/>
        <v>39218</v>
      </c>
      <c r="U11" s="8">
        <f t="shared" si="8"/>
        <v>39219</v>
      </c>
    </row>
    <row r="12" spans="1:22" x14ac:dyDescent="0.25">
      <c r="A12" s="8">
        <v>10</v>
      </c>
      <c r="B12" s="8">
        <f t="shared" si="2"/>
        <v>39232</v>
      </c>
      <c r="C12" s="8">
        <f t="shared" ref="C12:U12" si="9">B12+1</f>
        <v>39233</v>
      </c>
      <c r="D12" s="8">
        <f t="shared" si="9"/>
        <v>39234</v>
      </c>
      <c r="E12" s="8">
        <f t="shared" si="9"/>
        <v>39235</v>
      </c>
      <c r="F12" s="8">
        <f t="shared" si="9"/>
        <v>39236</v>
      </c>
      <c r="G12" s="8">
        <f t="shared" si="9"/>
        <v>39237</v>
      </c>
      <c r="H12" s="8">
        <f t="shared" si="9"/>
        <v>39238</v>
      </c>
      <c r="I12" s="8">
        <f t="shared" si="9"/>
        <v>39239</v>
      </c>
      <c r="J12" s="8">
        <f t="shared" si="9"/>
        <v>39240</v>
      </c>
      <c r="K12" s="8">
        <f t="shared" si="9"/>
        <v>39241</v>
      </c>
      <c r="L12" s="8">
        <f t="shared" si="9"/>
        <v>39242</v>
      </c>
      <c r="M12" s="8">
        <f t="shared" si="9"/>
        <v>39243</v>
      </c>
      <c r="N12" s="8">
        <f t="shared" si="9"/>
        <v>39244</v>
      </c>
      <c r="O12" s="8">
        <f t="shared" si="9"/>
        <v>39245</v>
      </c>
      <c r="P12" s="8">
        <f t="shared" si="9"/>
        <v>39246</v>
      </c>
      <c r="Q12" s="8">
        <f t="shared" si="9"/>
        <v>39247</v>
      </c>
      <c r="R12" s="8">
        <f t="shared" si="9"/>
        <v>39248</v>
      </c>
      <c r="S12" s="8">
        <f t="shared" si="9"/>
        <v>39249</v>
      </c>
      <c r="T12" s="8">
        <f t="shared" si="9"/>
        <v>39250</v>
      </c>
      <c r="U12" s="8">
        <f t="shared" si="9"/>
        <v>39251</v>
      </c>
    </row>
    <row r="13" spans="1:22" x14ac:dyDescent="0.25">
      <c r="A13" s="8">
        <v>11</v>
      </c>
      <c r="B13" s="8">
        <f t="shared" si="2"/>
        <v>39264</v>
      </c>
      <c r="C13" s="8">
        <f t="shared" ref="C13:U13" si="10">B13+1</f>
        <v>39265</v>
      </c>
      <c r="D13" s="8">
        <f t="shared" si="10"/>
        <v>39266</v>
      </c>
      <c r="E13" s="8">
        <f t="shared" si="10"/>
        <v>39267</v>
      </c>
      <c r="F13" s="8">
        <f t="shared" si="10"/>
        <v>39268</v>
      </c>
      <c r="G13" s="8">
        <f t="shared" si="10"/>
        <v>39269</v>
      </c>
      <c r="H13" s="8">
        <f t="shared" si="10"/>
        <v>39270</v>
      </c>
      <c r="I13" s="8">
        <f t="shared" si="10"/>
        <v>39271</v>
      </c>
      <c r="J13" s="8">
        <f t="shared" si="10"/>
        <v>39272</v>
      </c>
      <c r="K13" s="8">
        <f t="shared" si="10"/>
        <v>39273</v>
      </c>
      <c r="L13" s="8">
        <f t="shared" si="10"/>
        <v>39274</v>
      </c>
      <c r="M13" s="8">
        <f t="shared" si="10"/>
        <v>39275</v>
      </c>
      <c r="N13" s="8">
        <f t="shared" si="10"/>
        <v>39276</v>
      </c>
      <c r="O13" s="8">
        <f t="shared" si="10"/>
        <v>39277</v>
      </c>
      <c r="P13" s="8">
        <f t="shared" si="10"/>
        <v>39278</v>
      </c>
      <c r="Q13" s="8">
        <f t="shared" si="10"/>
        <v>39279</v>
      </c>
      <c r="R13" s="8">
        <f t="shared" si="10"/>
        <v>39280</v>
      </c>
      <c r="S13" s="8">
        <f t="shared" si="10"/>
        <v>39281</v>
      </c>
      <c r="T13" s="8">
        <f t="shared" si="10"/>
        <v>39282</v>
      </c>
      <c r="U13" s="8">
        <f t="shared" si="10"/>
        <v>39283</v>
      </c>
    </row>
    <row r="14" spans="1:22" x14ac:dyDescent="0.25">
      <c r="A14" s="8">
        <v>12</v>
      </c>
      <c r="B14" s="8">
        <f t="shared" si="2"/>
        <v>39296</v>
      </c>
      <c r="C14" s="8">
        <f t="shared" ref="C14:U14" si="11">B14+1</f>
        <v>39297</v>
      </c>
      <c r="D14" s="8">
        <f t="shared" si="11"/>
        <v>39298</v>
      </c>
      <c r="E14" s="8">
        <f t="shared" si="11"/>
        <v>39299</v>
      </c>
      <c r="F14" s="8">
        <f t="shared" si="11"/>
        <v>39300</v>
      </c>
      <c r="G14" s="8">
        <f t="shared" si="11"/>
        <v>39301</v>
      </c>
      <c r="H14" s="8">
        <f t="shared" si="11"/>
        <v>39302</v>
      </c>
      <c r="I14" s="8">
        <f t="shared" si="11"/>
        <v>39303</v>
      </c>
      <c r="J14" s="8">
        <f t="shared" si="11"/>
        <v>39304</v>
      </c>
      <c r="K14" s="8">
        <f t="shared" si="11"/>
        <v>39305</v>
      </c>
      <c r="L14" s="8">
        <f t="shared" si="11"/>
        <v>39306</v>
      </c>
      <c r="M14" s="8">
        <f t="shared" si="11"/>
        <v>39307</v>
      </c>
      <c r="N14" s="8">
        <f t="shared" si="11"/>
        <v>39308</v>
      </c>
      <c r="O14" s="8">
        <f t="shared" si="11"/>
        <v>39309</v>
      </c>
      <c r="P14" s="8">
        <f t="shared" si="11"/>
        <v>39310</v>
      </c>
      <c r="Q14" s="8">
        <f t="shared" si="11"/>
        <v>39311</v>
      </c>
      <c r="R14" s="8">
        <f t="shared" si="11"/>
        <v>39312</v>
      </c>
      <c r="S14" s="8">
        <f t="shared" si="11"/>
        <v>39313</v>
      </c>
      <c r="T14" s="8">
        <f t="shared" si="11"/>
        <v>39314</v>
      </c>
      <c r="U14" s="8">
        <f t="shared" si="11"/>
        <v>39315</v>
      </c>
    </row>
    <row r="15" spans="1:22" x14ac:dyDescent="0.25">
      <c r="A15" s="8">
        <v>13</v>
      </c>
      <c r="B15" s="8">
        <f t="shared" si="2"/>
        <v>39328</v>
      </c>
      <c r="C15" s="8">
        <f t="shared" ref="C15:U15" si="12">B15+1</f>
        <v>39329</v>
      </c>
      <c r="D15" s="8">
        <f t="shared" si="12"/>
        <v>39330</v>
      </c>
      <c r="E15" s="8">
        <f t="shared" si="12"/>
        <v>39331</v>
      </c>
      <c r="F15" s="8">
        <f t="shared" si="12"/>
        <v>39332</v>
      </c>
      <c r="G15" s="8">
        <f t="shared" si="12"/>
        <v>39333</v>
      </c>
      <c r="H15" s="8">
        <f t="shared" si="12"/>
        <v>39334</v>
      </c>
      <c r="I15" s="8">
        <f t="shared" si="12"/>
        <v>39335</v>
      </c>
      <c r="J15" s="8">
        <f t="shared" si="12"/>
        <v>39336</v>
      </c>
      <c r="K15" s="8">
        <f t="shared" si="12"/>
        <v>39337</v>
      </c>
      <c r="L15" s="8">
        <f t="shared" si="12"/>
        <v>39338</v>
      </c>
      <c r="M15" s="8">
        <f t="shared" si="12"/>
        <v>39339</v>
      </c>
      <c r="N15" s="8">
        <f t="shared" si="12"/>
        <v>39340</v>
      </c>
      <c r="O15" s="8">
        <f t="shared" si="12"/>
        <v>39341</v>
      </c>
      <c r="P15" s="8">
        <f t="shared" si="12"/>
        <v>39342</v>
      </c>
      <c r="Q15" s="8">
        <f t="shared" si="12"/>
        <v>39343</v>
      </c>
      <c r="R15" s="8">
        <f t="shared" si="12"/>
        <v>39344</v>
      </c>
      <c r="S15" s="8">
        <f t="shared" si="12"/>
        <v>39345</v>
      </c>
      <c r="T15" s="8">
        <f t="shared" si="12"/>
        <v>39346</v>
      </c>
      <c r="U15" s="8">
        <f t="shared" si="12"/>
        <v>39347</v>
      </c>
    </row>
    <row r="16" spans="1:22" x14ac:dyDescent="0.25">
      <c r="A16" s="8">
        <v>14</v>
      </c>
      <c r="B16" s="8">
        <f t="shared" si="2"/>
        <v>39360</v>
      </c>
      <c r="C16" s="8">
        <f t="shared" ref="C16:U16" si="13">B16+1</f>
        <v>39361</v>
      </c>
      <c r="D16" s="8">
        <f t="shared" si="13"/>
        <v>39362</v>
      </c>
      <c r="E16" s="8">
        <f t="shared" si="13"/>
        <v>39363</v>
      </c>
      <c r="F16" s="8">
        <f t="shared" si="13"/>
        <v>39364</v>
      </c>
      <c r="G16" s="8">
        <f t="shared" si="13"/>
        <v>39365</v>
      </c>
      <c r="H16" s="8">
        <f t="shared" si="13"/>
        <v>39366</v>
      </c>
      <c r="I16" s="8">
        <f t="shared" si="13"/>
        <v>39367</v>
      </c>
      <c r="J16" s="8">
        <f t="shared" si="13"/>
        <v>39368</v>
      </c>
      <c r="K16" s="8">
        <f t="shared" si="13"/>
        <v>39369</v>
      </c>
      <c r="L16" s="8">
        <f t="shared" si="13"/>
        <v>39370</v>
      </c>
      <c r="M16" s="8">
        <f t="shared" si="13"/>
        <v>39371</v>
      </c>
      <c r="N16" s="8">
        <f t="shared" si="13"/>
        <v>39372</v>
      </c>
      <c r="O16" s="8">
        <f t="shared" si="13"/>
        <v>39373</v>
      </c>
      <c r="P16" s="8">
        <f t="shared" si="13"/>
        <v>39374</v>
      </c>
      <c r="Q16" s="8">
        <f t="shared" si="13"/>
        <v>39375</v>
      </c>
      <c r="R16" s="8">
        <f t="shared" si="13"/>
        <v>39376</v>
      </c>
      <c r="S16" s="8">
        <f t="shared" si="13"/>
        <v>39377</v>
      </c>
      <c r="T16" s="8">
        <f t="shared" si="13"/>
        <v>39378</v>
      </c>
      <c r="U16" s="8">
        <f t="shared" si="13"/>
        <v>39379</v>
      </c>
    </row>
    <row r="17" spans="1:21" x14ac:dyDescent="0.25">
      <c r="A17" s="8">
        <v>15</v>
      </c>
      <c r="B17" s="8">
        <f t="shared" si="2"/>
        <v>39392</v>
      </c>
      <c r="C17" s="8">
        <f t="shared" ref="C17:U17" si="14">B17+1</f>
        <v>39393</v>
      </c>
      <c r="D17" s="8">
        <f t="shared" si="14"/>
        <v>39394</v>
      </c>
      <c r="E17" s="8">
        <f t="shared" si="14"/>
        <v>39395</v>
      </c>
      <c r="F17" s="8">
        <f t="shared" si="14"/>
        <v>39396</v>
      </c>
      <c r="G17" s="8">
        <f t="shared" si="14"/>
        <v>39397</v>
      </c>
      <c r="H17" s="8">
        <f t="shared" si="14"/>
        <v>39398</v>
      </c>
      <c r="I17" s="8">
        <f t="shared" si="14"/>
        <v>39399</v>
      </c>
      <c r="J17" s="8">
        <f t="shared" si="14"/>
        <v>39400</v>
      </c>
      <c r="K17" s="8">
        <f t="shared" si="14"/>
        <v>39401</v>
      </c>
      <c r="L17" s="8">
        <f t="shared" si="14"/>
        <v>39402</v>
      </c>
      <c r="M17" s="8">
        <f t="shared" si="14"/>
        <v>39403</v>
      </c>
      <c r="N17" s="8">
        <f t="shared" si="14"/>
        <v>39404</v>
      </c>
      <c r="O17" s="8">
        <f t="shared" si="14"/>
        <v>39405</v>
      </c>
      <c r="P17" s="8">
        <f t="shared" si="14"/>
        <v>39406</v>
      </c>
      <c r="Q17" s="8">
        <f t="shared" si="14"/>
        <v>39407</v>
      </c>
      <c r="R17" s="8">
        <f t="shared" si="14"/>
        <v>39408</v>
      </c>
      <c r="S17" s="8">
        <f t="shared" si="14"/>
        <v>39409</v>
      </c>
      <c r="T17" s="8">
        <f t="shared" si="14"/>
        <v>39410</v>
      </c>
      <c r="U17" s="8">
        <f t="shared" si="14"/>
        <v>39411</v>
      </c>
    </row>
    <row r="18" spans="1:21" x14ac:dyDescent="0.25">
      <c r="A18" s="8">
        <v>16</v>
      </c>
      <c r="B18" s="8">
        <f t="shared" si="2"/>
        <v>39424</v>
      </c>
      <c r="C18" s="8">
        <f t="shared" ref="C18:U18" si="15">B18+1</f>
        <v>39425</v>
      </c>
      <c r="D18" s="8">
        <f t="shared" si="15"/>
        <v>39426</v>
      </c>
      <c r="E18" s="8">
        <f t="shared" si="15"/>
        <v>39427</v>
      </c>
      <c r="F18" s="8">
        <f t="shared" si="15"/>
        <v>39428</v>
      </c>
      <c r="G18" s="8">
        <f t="shared" si="15"/>
        <v>39429</v>
      </c>
      <c r="H18" s="8">
        <f t="shared" si="15"/>
        <v>39430</v>
      </c>
      <c r="I18" s="8">
        <f t="shared" si="15"/>
        <v>39431</v>
      </c>
      <c r="J18" s="8">
        <f t="shared" si="15"/>
        <v>39432</v>
      </c>
      <c r="K18" s="8">
        <f t="shared" si="15"/>
        <v>39433</v>
      </c>
      <c r="L18" s="8">
        <f t="shared" si="15"/>
        <v>39434</v>
      </c>
      <c r="M18" s="8">
        <f t="shared" si="15"/>
        <v>39435</v>
      </c>
      <c r="N18" s="8">
        <f t="shared" si="15"/>
        <v>39436</v>
      </c>
      <c r="O18" s="8">
        <f t="shared" si="15"/>
        <v>39437</v>
      </c>
      <c r="P18" s="8">
        <f t="shared" si="15"/>
        <v>39438</v>
      </c>
      <c r="Q18" s="8">
        <f t="shared" si="15"/>
        <v>39439</v>
      </c>
      <c r="R18" s="8">
        <f t="shared" si="15"/>
        <v>39440</v>
      </c>
      <c r="S18" s="8">
        <f t="shared" si="15"/>
        <v>39441</v>
      </c>
      <c r="T18" s="8">
        <f t="shared" si="15"/>
        <v>39442</v>
      </c>
      <c r="U18" s="8">
        <f t="shared" si="15"/>
        <v>39443</v>
      </c>
    </row>
    <row r="19" spans="1:21" x14ac:dyDescent="0.25">
      <c r="A19" s="8">
        <v>17</v>
      </c>
      <c r="B19" s="8">
        <f t="shared" si="2"/>
        <v>39456</v>
      </c>
      <c r="C19" s="8">
        <f t="shared" ref="C19:U19" si="16">B19+1</f>
        <v>39457</v>
      </c>
      <c r="D19" s="8">
        <f t="shared" si="16"/>
        <v>39458</v>
      </c>
      <c r="E19" s="8">
        <f t="shared" si="16"/>
        <v>39459</v>
      </c>
      <c r="F19" s="8">
        <f t="shared" si="16"/>
        <v>39460</v>
      </c>
      <c r="G19" s="8">
        <f t="shared" si="16"/>
        <v>39461</v>
      </c>
      <c r="H19" s="8">
        <f t="shared" si="16"/>
        <v>39462</v>
      </c>
      <c r="I19" s="8">
        <f t="shared" si="16"/>
        <v>39463</v>
      </c>
      <c r="J19" s="8">
        <f t="shared" si="16"/>
        <v>39464</v>
      </c>
      <c r="K19" s="8">
        <f t="shared" si="16"/>
        <v>39465</v>
      </c>
      <c r="L19" s="8">
        <f t="shared" si="16"/>
        <v>39466</v>
      </c>
      <c r="M19" s="8">
        <f t="shared" si="16"/>
        <v>39467</v>
      </c>
      <c r="N19" s="8">
        <f t="shared" si="16"/>
        <v>39468</v>
      </c>
      <c r="O19" s="8">
        <f t="shared" si="16"/>
        <v>39469</v>
      </c>
      <c r="P19" s="8">
        <f t="shared" si="16"/>
        <v>39470</v>
      </c>
      <c r="Q19" s="8">
        <f t="shared" si="16"/>
        <v>39471</v>
      </c>
      <c r="R19" s="8">
        <f t="shared" si="16"/>
        <v>39472</v>
      </c>
      <c r="S19" s="8">
        <f t="shared" si="16"/>
        <v>39473</v>
      </c>
      <c r="T19" s="8">
        <f t="shared" si="16"/>
        <v>39474</v>
      </c>
      <c r="U19" s="8">
        <f t="shared" si="16"/>
        <v>39475</v>
      </c>
    </row>
    <row r="20" spans="1:21" x14ac:dyDescent="0.25">
      <c r="A20" s="8">
        <v>18</v>
      </c>
      <c r="B20" s="8">
        <f t="shared" si="2"/>
        <v>39488</v>
      </c>
      <c r="C20" s="8">
        <f t="shared" ref="C20:U20" si="17">B20+1</f>
        <v>39489</v>
      </c>
      <c r="D20" s="8">
        <f t="shared" si="17"/>
        <v>39490</v>
      </c>
      <c r="E20" s="8">
        <f t="shared" si="17"/>
        <v>39491</v>
      </c>
      <c r="F20" s="8">
        <f t="shared" si="17"/>
        <v>39492</v>
      </c>
      <c r="G20" s="8">
        <f t="shared" si="17"/>
        <v>39493</v>
      </c>
      <c r="H20" s="8">
        <f t="shared" si="17"/>
        <v>39494</v>
      </c>
      <c r="I20" s="8">
        <f t="shared" si="17"/>
        <v>39495</v>
      </c>
      <c r="J20" s="8">
        <f t="shared" si="17"/>
        <v>39496</v>
      </c>
      <c r="K20" s="8">
        <f t="shared" si="17"/>
        <v>39497</v>
      </c>
      <c r="L20" s="8">
        <f t="shared" si="17"/>
        <v>39498</v>
      </c>
      <c r="M20" s="8">
        <f t="shared" si="17"/>
        <v>39499</v>
      </c>
      <c r="N20" s="8">
        <f t="shared" si="17"/>
        <v>39500</v>
      </c>
      <c r="O20" s="8">
        <f t="shared" si="17"/>
        <v>39501</v>
      </c>
      <c r="P20" s="8">
        <f t="shared" si="17"/>
        <v>39502</v>
      </c>
      <c r="Q20" s="8">
        <f t="shared" si="17"/>
        <v>39503</v>
      </c>
      <c r="R20" s="8">
        <f t="shared" si="17"/>
        <v>39504</v>
      </c>
      <c r="S20" s="8">
        <f t="shared" si="17"/>
        <v>39505</v>
      </c>
      <c r="T20" s="8">
        <f t="shared" si="17"/>
        <v>39506</v>
      </c>
      <c r="U20" s="8">
        <f t="shared" si="17"/>
        <v>39507</v>
      </c>
    </row>
    <row r="21" spans="1:21" x14ac:dyDescent="0.25">
      <c r="A21" s="8">
        <v>19</v>
      </c>
      <c r="B21" s="8">
        <f t="shared" si="2"/>
        <v>39520</v>
      </c>
      <c r="C21" s="8">
        <f t="shared" ref="C21:U21" si="18">B21+1</f>
        <v>39521</v>
      </c>
      <c r="D21" s="8">
        <f t="shared" si="18"/>
        <v>39522</v>
      </c>
      <c r="E21" s="8">
        <f t="shared" si="18"/>
        <v>39523</v>
      </c>
      <c r="F21" s="8">
        <f t="shared" si="18"/>
        <v>39524</v>
      </c>
      <c r="G21" s="8">
        <f t="shared" si="18"/>
        <v>39525</v>
      </c>
      <c r="H21" s="8">
        <f t="shared" si="18"/>
        <v>39526</v>
      </c>
      <c r="I21" s="8">
        <f t="shared" si="18"/>
        <v>39527</v>
      </c>
      <c r="J21" s="8">
        <f t="shared" si="18"/>
        <v>39528</v>
      </c>
      <c r="K21" s="8">
        <f t="shared" si="18"/>
        <v>39529</v>
      </c>
      <c r="L21" s="8">
        <f t="shared" si="18"/>
        <v>39530</v>
      </c>
      <c r="M21" s="8">
        <f t="shared" si="18"/>
        <v>39531</v>
      </c>
      <c r="N21" s="8">
        <f t="shared" si="18"/>
        <v>39532</v>
      </c>
      <c r="O21" s="8">
        <f t="shared" si="18"/>
        <v>39533</v>
      </c>
      <c r="P21" s="8">
        <f t="shared" si="18"/>
        <v>39534</v>
      </c>
      <c r="Q21" s="8">
        <f t="shared" si="18"/>
        <v>39535</v>
      </c>
      <c r="R21" s="8">
        <f t="shared" si="18"/>
        <v>39536</v>
      </c>
      <c r="S21" s="8">
        <f t="shared" si="18"/>
        <v>39537</v>
      </c>
      <c r="T21" s="8">
        <f t="shared" si="18"/>
        <v>39538</v>
      </c>
      <c r="U21" s="8">
        <f t="shared" si="18"/>
        <v>39539</v>
      </c>
    </row>
    <row r="22" spans="1:21" x14ac:dyDescent="0.25">
      <c r="A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2022-03-24T15:54:13Z</dcterms:modified>
</cp:coreProperties>
</file>