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6" yWindow="105" windowWidth="14806" windowHeight="8012"/>
  </bookViews>
  <sheets>
    <sheet name="Задание 1" sheetId="1" r:id="rId1"/>
  </sheets>
  <calcPr calcId="152511"/>
</workbook>
</file>

<file path=xl/calcChain.xml><?xml version="1.0" encoding="utf-8"?>
<calcChain xmlns="http://schemas.openxmlformats.org/spreadsheetml/2006/main">
  <c r="C27" i="1" l="1"/>
  <c r="F25" i="1"/>
  <c r="C22" i="1"/>
  <c r="H3" i="1"/>
  <c r="K28" i="1"/>
  <c r="J28" i="1"/>
  <c r="D3" i="1" s="1"/>
  <c r="F23" i="1"/>
  <c r="F24" i="1"/>
  <c r="F22" i="1"/>
  <c r="D2" i="1"/>
  <c r="C10" i="1"/>
  <c r="C11" i="1"/>
  <c r="C12" i="1"/>
  <c r="C13" i="1"/>
  <c r="C14" i="1"/>
  <c r="C15" i="1"/>
  <c r="C16" i="1"/>
  <c r="C17" i="1"/>
  <c r="C18" i="1"/>
  <c r="C19" i="1"/>
  <c r="C20" i="1"/>
  <c r="C21" i="1"/>
  <c r="C9" i="1"/>
  <c r="E3" i="1" l="1"/>
  <c r="H4" i="1" s="1"/>
  <c r="D4" i="1" l="1"/>
  <c r="E4" i="1" s="1"/>
  <c r="D5" i="1" l="1"/>
  <c r="H5" i="1" l="1"/>
  <c r="E5" i="1"/>
  <c r="D6" i="1" s="1"/>
  <c r="H6" i="1" l="1"/>
  <c r="E6" i="1"/>
  <c r="D7" i="1" s="1"/>
  <c r="H7" i="1" l="1"/>
  <c r="E7" i="1"/>
  <c r="D8" i="1" s="1"/>
  <c r="H8" i="1" l="1"/>
  <c r="E8" i="1"/>
  <c r="D9" i="1" s="1"/>
  <c r="H9" i="1" l="1"/>
  <c r="E9" i="1"/>
  <c r="D10" i="1" s="1"/>
  <c r="H10" i="1" l="1"/>
  <c r="E10" i="1"/>
  <c r="D11" i="1" s="1"/>
  <c r="H11" i="1" l="1"/>
  <c r="E11" i="1"/>
  <c r="D12" i="1" s="1"/>
  <c r="H12" i="1" l="1"/>
  <c r="E12" i="1"/>
  <c r="D13" i="1" s="1"/>
  <c r="H13" i="1" l="1"/>
  <c r="E13" i="1"/>
  <c r="D14" i="1" s="1"/>
  <c r="H14" i="1" l="1"/>
  <c r="E14" i="1"/>
  <c r="D15" i="1" s="1"/>
  <c r="H15" i="1" l="1"/>
  <c r="E15" i="1"/>
  <c r="D16" i="1" s="1"/>
  <c r="H16" i="1" l="1"/>
  <c r="E16" i="1"/>
  <c r="D17" i="1" s="1"/>
  <c r="H17" i="1" l="1"/>
  <c r="E17" i="1"/>
  <c r="D18" i="1" s="1"/>
  <c r="H18" i="1" l="1"/>
  <c r="E18" i="1"/>
  <c r="D19" i="1" s="1"/>
  <c r="H19" i="1" l="1"/>
  <c r="E19" i="1"/>
  <c r="D20" i="1" s="1"/>
  <c r="H20" i="1" l="1"/>
  <c r="E20" i="1"/>
  <c r="D21" i="1" s="1"/>
  <c r="H21" i="1" l="1"/>
  <c r="G27" i="1" s="1"/>
  <c r="E21" i="1"/>
  <c r="G22" i="1" s="1"/>
  <c r="G25" i="1" l="1"/>
  <c r="G23" i="1"/>
  <c r="G24" i="1"/>
</calcChain>
</file>

<file path=xl/sharedStrings.xml><?xml version="1.0" encoding="utf-8"?>
<sst xmlns="http://schemas.openxmlformats.org/spreadsheetml/2006/main" count="13" uniqueCount="13">
  <si>
    <t>№</t>
  </si>
  <si>
    <t>Объем</t>
  </si>
  <si>
    <t>Прогноз методом скользящего среднего с n=7</t>
  </si>
  <si>
    <t>Коэффициенты метода Хольта</t>
  </si>
  <si>
    <t>k</t>
  </si>
  <si>
    <t>b</t>
  </si>
  <si>
    <t>Значение тренда</t>
  </si>
  <si>
    <t>Номер периода для прогноза</t>
  </si>
  <si>
    <t>Экспоненциально сглаженный ряд</t>
  </si>
  <si>
    <t>Прогноз по методу Хольта</t>
  </si>
  <si>
    <t>Прогноз на 1 период для анализа ошибки</t>
  </si>
  <si>
    <t>Среднеквадратичное отклонение для метода Хольта</t>
  </si>
  <si>
    <t>Среднеквадратичное отклонение для скользящего среднего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</si>
</sst>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2" fontId="0" fillId="0" borderId="2" xfId="0" applyNumberFormat="1" applyBorder="1"/>
    <xf numFmtId="49" fontId="1" fillId="2" borderId="3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9" xfId="0" applyFill="1" applyBorder="1"/>
    <xf numFmtId="2" fontId="0" fillId="0" borderId="13" xfId="0" applyNumberFormat="1" applyBorder="1"/>
    <xf numFmtId="2" fontId="0" fillId="0" borderId="10" xfId="0" applyNumberFormat="1" applyBorder="1"/>
    <xf numFmtId="0" fontId="0" fillId="4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Биржевые цены акций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1473317167648241E-2"/>
          <c:y val="0.17408679300789345"/>
          <c:w val="0.51769272756882112"/>
          <c:h val="0.633918036806793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'Задание 1'!$B$1</c:f>
              <c:strCache>
                <c:ptCount val="1"/>
                <c:pt idx="0">
                  <c:v>Объем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'Задание 1'!$A$2:$A$21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'Задание 1'!$B$2:$B$21</c:f>
              <c:numCache>
                <c:formatCode>General</c:formatCode>
                <c:ptCount val="20"/>
                <c:pt idx="0">
                  <c:v>510</c:v>
                </c:pt>
                <c:pt idx="1">
                  <c:v>497</c:v>
                </c:pt>
                <c:pt idx="2">
                  <c:v>504</c:v>
                </c:pt>
                <c:pt idx="3">
                  <c:v>510</c:v>
                </c:pt>
                <c:pt idx="4">
                  <c:v>509</c:v>
                </c:pt>
                <c:pt idx="5">
                  <c:v>503</c:v>
                </c:pt>
                <c:pt idx="6">
                  <c:v>500</c:v>
                </c:pt>
                <c:pt idx="7">
                  <c:v>498</c:v>
                </c:pt>
                <c:pt idx="8">
                  <c:v>507</c:v>
                </c:pt>
                <c:pt idx="9">
                  <c:v>495</c:v>
                </c:pt>
                <c:pt idx="10">
                  <c:v>494</c:v>
                </c:pt>
                <c:pt idx="11">
                  <c:v>514</c:v>
                </c:pt>
                <c:pt idx="12">
                  <c:v>502</c:v>
                </c:pt>
                <c:pt idx="13">
                  <c:v>509</c:v>
                </c:pt>
                <c:pt idx="14">
                  <c:v>525</c:v>
                </c:pt>
                <c:pt idx="15">
                  <c:v>512</c:v>
                </c:pt>
                <c:pt idx="16">
                  <c:v>530</c:v>
                </c:pt>
                <c:pt idx="17">
                  <c:v>536</c:v>
                </c:pt>
                <c:pt idx="18">
                  <c:v>543</c:v>
                </c:pt>
                <c:pt idx="19">
                  <c:v>527</c:v>
                </c:pt>
              </c:numCache>
            </c:numRef>
          </c:yVal>
          <c:smooth val="0"/>
        </c:ser>
        <c:ser>
          <c:idx val="1"/>
          <c:order val="1"/>
          <c:tx>
            <c:v>Прогноз методом скользящего среднего с n=7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'Задание 1'!$A$9:$A$25</c:f>
              <c:numCache>
                <c:formatCode>General</c:formatCode>
                <c:ptCount val="1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</c:numCache>
            </c:numRef>
          </c:xVal>
          <c:yVal>
            <c:numRef>
              <c:f>'Задание 1'!$C$9:$C$25</c:f>
              <c:numCache>
                <c:formatCode>0.00</c:formatCode>
                <c:ptCount val="17"/>
                <c:pt idx="0">
                  <c:v>504.71428571428572</c:v>
                </c:pt>
                <c:pt idx="1">
                  <c:v>503</c:v>
                </c:pt>
                <c:pt idx="2">
                  <c:v>504.42857142857144</c:v>
                </c:pt>
                <c:pt idx="3">
                  <c:v>503.14285714285717</c:v>
                </c:pt>
                <c:pt idx="4">
                  <c:v>500.85714285714283</c:v>
                </c:pt>
                <c:pt idx="5">
                  <c:v>501.57142857142856</c:v>
                </c:pt>
                <c:pt idx="6">
                  <c:v>501.42857142857144</c:v>
                </c:pt>
                <c:pt idx="7">
                  <c:v>502.71428571428572</c:v>
                </c:pt>
                <c:pt idx="8">
                  <c:v>506.57142857142856</c:v>
                </c:pt>
                <c:pt idx="9">
                  <c:v>507.28571428571428</c:v>
                </c:pt>
                <c:pt idx="10">
                  <c:v>512.28571428571433</c:v>
                </c:pt>
                <c:pt idx="11">
                  <c:v>518.28571428571433</c:v>
                </c:pt>
                <c:pt idx="12">
                  <c:v>522.42857142857144</c:v>
                </c:pt>
                <c:pt idx="13">
                  <c:v>526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'Задание 1'!$D$1</c:f>
              <c:strCache>
                <c:ptCount val="1"/>
                <c:pt idx="0">
                  <c:v>Экспоненциально сглаженный ряд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'Задание 1'!$A$2:$A$21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'Задание 1'!$D$2:$D$21</c:f>
              <c:numCache>
                <c:formatCode>0.00</c:formatCode>
                <c:ptCount val="20"/>
                <c:pt idx="0">
                  <c:v>510</c:v>
                </c:pt>
                <c:pt idx="1">
                  <c:v>502.72</c:v>
                </c:pt>
                <c:pt idx="2">
                  <c:v>503.69305599999996</c:v>
                </c:pt>
                <c:pt idx="3">
                  <c:v>507.42644858879999</c:v>
                </c:pt>
                <c:pt idx="4">
                  <c:v>508.36160559284224</c:v>
                </c:pt>
                <c:pt idx="5">
                  <c:v>505.37583969097687</c:v>
                </c:pt>
                <c:pt idx="6">
                  <c:v>502.48586299549169</c:v>
                </c:pt>
                <c:pt idx="7">
                  <c:v>500.18636094664237</c:v>
                </c:pt>
                <c:pt idx="8">
                  <c:v>504.27851601897805</c:v>
                </c:pt>
                <c:pt idx="9">
                  <c:v>499.19289901606317</c:v>
                </c:pt>
                <c:pt idx="10">
                  <c:v>496.56541309586618</c:v>
                </c:pt>
                <c:pt idx="11">
                  <c:v>506.67936379306656</c:v>
                </c:pt>
                <c:pt idx="12">
                  <c:v>504.02544447282241</c:v>
                </c:pt>
                <c:pt idx="13">
                  <c:v>506.87381597967772</c:v>
                </c:pt>
                <c:pt idx="14">
                  <c:v>516.98182713272195</c:v>
                </c:pt>
                <c:pt idx="15">
                  <c:v>513.79696219934112</c:v>
                </c:pt>
                <c:pt idx="16">
                  <c:v>522.61933221343304</c:v>
                </c:pt>
                <c:pt idx="17">
                  <c:v>529.57073408747965</c:v>
                </c:pt>
                <c:pt idx="18">
                  <c:v>536.34800333300814</c:v>
                </c:pt>
                <c:pt idx="19">
                  <c:v>530.19089149683668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'Задание 1'!$G$1</c:f>
              <c:strCache>
                <c:ptCount val="1"/>
                <c:pt idx="0">
                  <c:v>Прогноз по методу Хольта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'Задание 1'!$A$22:$A$25</c:f>
              <c:numCache>
                <c:formatCode>General</c:formatCode>
                <c:ptCount val="4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</c:numCache>
            </c:numRef>
          </c:xVal>
          <c:yVal>
            <c:numRef>
              <c:f>'Задание 1'!$G$22:$G$25</c:f>
              <c:numCache>
                <c:formatCode>General</c:formatCode>
                <c:ptCount val="4"/>
                <c:pt idx="0">
                  <c:v>531.62662157747002</c:v>
                </c:pt>
                <c:pt idx="1">
                  <c:v>533.06235165810335</c:v>
                </c:pt>
                <c:pt idx="2">
                  <c:v>534.49808173873657</c:v>
                </c:pt>
                <c:pt idx="3">
                  <c:v>535.93381181936991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523872"/>
        <c:axId val="252860176"/>
      </c:scatterChart>
      <c:valAx>
        <c:axId val="25452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2860176"/>
        <c:crosses val="autoZero"/>
        <c:crossBetween val="midCat"/>
      </c:valAx>
      <c:valAx>
        <c:axId val="25286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452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7427497043638773"/>
          <c:y val="0.15275394870335846"/>
          <c:w val="0.26195066962783498"/>
          <c:h val="0.655741679863104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Scroll" dx="24" fmlaLink="$J$29" horiz="1" max="99" min="1" page="10" val="56"/>
</file>

<file path=xl/ctrlProps/ctrlProp2.xml><?xml version="1.0" encoding="utf-8"?>
<formControlPr xmlns="http://schemas.microsoft.com/office/spreadsheetml/2009/9/main" objectType="Scroll" dx="24" fmlaLink="$K$29" horiz="1" max="99" min="1" page="10" val="8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41564</xdr:colOff>
      <xdr:row>0</xdr:row>
      <xdr:rowOff>8313</xdr:rowOff>
    </xdr:from>
    <xdr:to>
      <xdr:col>18</xdr:col>
      <xdr:colOff>473825</xdr:colOff>
      <xdr:row>23</xdr:row>
      <xdr:rowOff>224444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8313</xdr:colOff>
          <xdr:row>28</xdr:row>
          <xdr:rowOff>16625</xdr:rowOff>
        </xdr:from>
        <xdr:to>
          <xdr:col>9</xdr:col>
          <xdr:colOff>1105593</xdr:colOff>
          <xdr:row>28</xdr:row>
          <xdr:rowOff>182880</xdr:rowOff>
        </xdr:to>
        <xdr:sp macro="" textlink="">
          <xdr:nvSpPr>
            <xdr:cNvPr id="1040" name="Scroll Bar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16625</xdr:colOff>
          <xdr:row>28</xdr:row>
          <xdr:rowOff>24938</xdr:rowOff>
        </xdr:from>
        <xdr:to>
          <xdr:col>10</xdr:col>
          <xdr:colOff>1088967</xdr:colOff>
          <xdr:row>28</xdr:row>
          <xdr:rowOff>182880</xdr:rowOff>
        </xdr:to>
        <xdr:sp macro="" textlink="">
          <xdr:nvSpPr>
            <xdr:cNvPr id="1042" name="Scroll Bar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1</xdr:col>
      <xdr:colOff>665019</xdr:colOff>
      <xdr:row>30</xdr:row>
      <xdr:rowOff>99753</xdr:rowOff>
    </xdr:from>
    <xdr:ext cx="5403272" cy="5431359"/>
    <xdr:sp macro="" textlink="">
      <xdr:nvSpPr>
        <xdr:cNvPr id="5" name="TextBox 4"/>
        <xdr:cNvSpPr txBox="1"/>
      </xdr:nvSpPr>
      <xdr:spPr>
        <a:xfrm>
          <a:off x="1147157" y="7057506"/>
          <a:ext cx="5403272" cy="543135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ru-RU" sz="1100"/>
            <a:t>1. </a:t>
          </a:r>
        </a:p>
        <a:p>
          <a:pPr algn="l"/>
          <a:r>
            <a:rPr lang="ru-RU" sz="1100"/>
            <a:t>2. Сглаженные</a:t>
          </a:r>
          <a:r>
            <a:rPr lang="ru-RU" sz="1100" baseline="0"/>
            <a:t> данные методом скользящего среднего с </a:t>
          </a:r>
          <a:r>
            <a:rPr lang="en-US" sz="1100" baseline="0"/>
            <a:t>n=7 </a:t>
          </a:r>
          <a:r>
            <a:rPr lang="ru-RU" sz="1100" baseline="0"/>
            <a:t>приведены в колонке </a:t>
          </a:r>
          <a:r>
            <a:rPr lang="en-US" sz="1100" baseline="0"/>
            <a:t>B. </a:t>
          </a:r>
          <a:r>
            <a:rPr lang="ru-RU" sz="1100" baseline="0"/>
            <a:t> Прогноз на период №</a:t>
          </a:r>
          <a:r>
            <a:rPr lang="en-US" sz="1100" baseline="0"/>
            <a:t>21</a:t>
          </a:r>
          <a:r>
            <a:rPr lang="ru-RU" sz="1100" baseline="0"/>
            <a:t> вычислен в ячейке </a:t>
          </a:r>
          <a:r>
            <a:rPr lang="en-US" sz="1100" baseline="0"/>
            <a:t>C22 </a:t>
          </a:r>
          <a:r>
            <a:rPr lang="ru-RU" sz="1100" baseline="0"/>
            <a:t>как среднее значение 7-ми предыдущих значений исходного ряда</a:t>
          </a:r>
          <a:r>
            <a:rPr lang="en-US" sz="1100" baseline="0"/>
            <a:t>. </a:t>
          </a:r>
          <a:endParaRPr lang="ru-RU" sz="1100" baseline="0"/>
        </a:p>
        <a:p>
          <a:pPr algn="l"/>
          <a:r>
            <a:rPr lang="ru-RU" sz="1100"/>
            <a:t>3. Метод Хольта позволяет прогнозировать временные ряды с учетом линейного тренда. Метод основан на экспоненциальном сглаживании. </a:t>
          </a:r>
        </a:p>
        <a:p>
          <a:pPr algn="l"/>
          <a:r>
            <a:rPr lang="ru-RU" sz="1100"/>
            <a:t>4. ------------------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/>
            <a:t>5. 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Точность прогноза методом скользящего среднего оценена как среднеквадратичное отклонение спрогнозированного ряда (колонка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C) 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от исходного ряда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колонка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B)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за периоды №8 - №20.</a:t>
          </a:r>
          <a:endParaRPr lang="ru-RU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10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/>
            <a:t>Для метода Хольта </a:t>
          </a:r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важной проблемой является выбор коэффициентов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 </a:t>
          </a:r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и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 </a:t>
          </a:r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, которые определяют чувствительность модели. Чувствительная модель быстро реагирует на реальные изменения, а нечувствительная не реагирует на шум и случайные отклонения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 нашем случае значения коэффициентов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k=0.56 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и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b=0.08 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позволяют добиться наименьшей величины ошибки.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Среднеквадратичное отклонение мы считали за периоды №8 - №20, чтобы можно было сравнить результаты с методом скользящего среднего.</a:t>
          </a:r>
          <a:endParaRPr lang="ru-RU">
            <a:effectLst/>
          </a:endParaRPr>
        </a:p>
        <a:p>
          <a:pPr algn="l"/>
          <a:endParaRPr lang="ru-RU" sz="1100"/>
        </a:p>
        <a:p>
          <a:pPr algn="l"/>
          <a:r>
            <a:rPr lang="ru-RU" sz="1100"/>
            <a:t>6. Экспоненциальное сглаживание и метод скользящего среднего имеют общий недостаток - запаздываение прогноза по отношению к входным данным. Они отличаются тем, что экспоненциальное сглаживание учитывает все прошлые данные, в то время как скользящее среднее учитывает только </a:t>
          </a:r>
          <a:r>
            <a:rPr lang="en-US" sz="1100"/>
            <a:t>n</a:t>
          </a:r>
          <a:r>
            <a:rPr lang="ru-RU" sz="1100"/>
            <a:t> точек данных за прошлые периоды. В вычислительном плане они также отличаются тем, что скользящее среднее требует хранения </a:t>
          </a:r>
          <a:r>
            <a:rPr lang="en-US" sz="1100"/>
            <a:t>n </a:t>
          </a:r>
          <a:r>
            <a:rPr lang="ru-RU" sz="1100"/>
            <a:t>последних значений, в то время как для экспоненциального сглаживания необходимо хранить только самое последнее значение.</a:t>
          </a:r>
          <a:r>
            <a:rPr lang="en-US" sz="1100"/>
            <a:t> </a:t>
          </a:r>
          <a:r>
            <a:rPr lang="ru-RU" sz="1100"/>
            <a:t>Метод Хольта основан на экспоненциальном сглаживании, но кроме того учитывает линейный</a:t>
          </a:r>
          <a:r>
            <a:rPr lang="ru-RU" sz="1100" baseline="0"/>
            <a:t> тренд.</a:t>
          </a:r>
        </a:p>
        <a:p>
          <a:pPr algn="l"/>
          <a:r>
            <a:rPr lang="ru-RU" sz="1100" baseline="0"/>
            <a:t>В нашем примере можно видеть, что метод Хольта дает меньшее среднеквадратичное отклонение прогноза, чем метод скользящего среднего с окном </a:t>
          </a:r>
          <a:r>
            <a:rPr lang="en-US" sz="1100" baseline="0"/>
            <a:t>n=7.</a:t>
          </a:r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K29"/>
  <sheetViews>
    <sheetView tabSelected="1" workbookViewId="0">
      <selection activeCell="G26" sqref="G26:H26"/>
    </sheetView>
  </sheetViews>
  <sheetFormatPr defaultRowHeight="15.05" x14ac:dyDescent="0.3"/>
  <cols>
    <col min="1" max="1" width="6.44140625" customWidth="1"/>
    <col min="2" max="2" width="10.6640625" customWidth="1"/>
    <col min="3" max="3" width="10.5546875" customWidth="1"/>
    <col min="4" max="4" width="16.44140625" customWidth="1"/>
    <col min="8" max="8" width="11.77734375" customWidth="1"/>
    <col min="9" max="9" width="13.6640625" customWidth="1"/>
    <col min="10" max="10" width="14.88671875" customWidth="1"/>
    <col min="11" max="11" width="14.6640625" customWidth="1"/>
  </cols>
  <sheetData>
    <row r="1" spans="1:8" ht="71.349999999999994" customHeight="1" thickBot="1" x14ac:dyDescent="0.35">
      <c r="A1" s="5" t="s">
        <v>0</v>
      </c>
      <c r="B1" s="6" t="s">
        <v>1</v>
      </c>
      <c r="C1" s="7" t="s">
        <v>2</v>
      </c>
      <c r="D1" s="7" t="s">
        <v>8</v>
      </c>
      <c r="E1" s="7" t="s">
        <v>6</v>
      </c>
      <c r="F1" s="7" t="s">
        <v>7</v>
      </c>
      <c r="G1" s="7" t="s">
        <v>9</v>
      </c>
      <c r="H1" s="8" t="s">
        <v>10</v>
      </c>
    </row>
    <row r="2" spans="1:8" x14ac:dyDescent="0.3">
      <c r="A2" s="9">
        <v>1</v>
      </c>
      <c r="B2" s="3">
        <v>510</v>
      </c>
      <c r="C2" s="4"/>
      <c r="D2" s="4">
        <f>B2</f>
        <v>510</v>
      </c>
      <c r="E2" s="4">
        <v>0</v>
      </c>
      <c r="F2" s="3"/>
      <c r="G2" s="3"/>
      <c r="H2" s="11"/>
    </row>
    <row r="3" spans="1:8" x14ac:dyDescent="0.3">
      <c r="A3" s="10">
        <v>2</v>
      </c>
      <c r="B3" s="1">
        <v>497</v>
      </c>
      <c r="C3" s="2"/>
      <c r="D3" s="2">
        <f t="shared" ref="D3:D21" si="0">$J$28*B3+(1-$J$28)*(D2-E2)</f>
        <v>502.72</v>
      </c>
      <c r="E3" s="2">
        <f t="shared" ref="E3:E21" si="1">$K$28*(D3-D2)+(1-$K$28)*E2</f>
        <v>-0.58239999999999781</v>
      </c>
      <c r="F3" s="1"/>
      <c r="G3" s="1"/>
      <c r="H3" s="11">
        <f>D2+E2</f>
        <v>510</v>
      </c>
    </row>
    <row r="4" spans="1:8" x14ac:dyDescent="0.3">
      <c r="A4" s="10">
        <v>3</v>
      </c>
      <c r="B4" s="1">
        <v>504</v>
      </c>
      <c r="C4" s="2"/>
      <c r="D4" s="2">
        <f t="shared" si="0"/>
        <v>503.69305599999996</v>
      </c>
      <c r="E4" s="2">
        <f t="shared" si="1"/>
        <v>-0.45796352000000368</v>
      </c>
      <c r="F4" s="1"/>
      <c r="G4" s="1"/>
      <c r="H4" s="11">
        <f t="shared" ref="H4:H21" si="2">D3+E3</f>
        <v>502.13760000000002</v>
      </c>
    </row>
    <row r="5" spans="1:8" x14ac:dyDescent="0.3">
      <c r="A5" s="10">
        <v>4</v>
      </c>
      <c r="B5" s="1">
        <v>510</v>
      </c>
      <c r="C5" s="2"/>
      <c r="D5" s="2">
        <f t="shared" si="0"/>
        <v>507.42644858879999</v>
      </c>
      <c r="E5" s="2">
        <f t="shared" si="1"/>
        <v>-0.12265503129600103</v>
      </c>
      <c r="F5" s="1"/>
      <c r="G5" s="1"/>
      <c r="H5" s="11">
        <f t="shared" si="2"/>
        <v>503.23509247999993</v>
      </c>
    </row>
    <row r="6" spans="1:8" x14ac:dyDescent="0.3">
      <c r="A6" s="10">
        <v>5</v>
      </c>
      <c r="B6" s="1">
        <v>509</v>
      </c>
      <c r="C6" s="2"/>
      <c r="D6" s="2">
        <f t="shared" si="0"/>
        <v>508.36160559284224</v>
      </c>
      <c r="E6" s="2">
        <f t="shared" si="1"/>
        <v>-3.8030068468940706E-2</v>
      </c>
      <c r="F6" s="1"/>
      <c r="G6" s="1"/>
      <c r="H6" s="11">
        <f t="shared" si="2"/>
        <v>507.30379355750398</v>
      </c>
    </row>
    <row r="7" spans="1:8" x14ac:dyDescent="0.3">
      <c r="A7" s="10">
        <v>6</v>
      </c>
      <c r="B7" s="1">
        <v>503</v>
      </c>
      <c r="C7" s="2"/>
      <c r="D7" s="2">
        <f t="shared" si="0"/>
        <v>505.37583969097687</v>
      </c>
      <c r="E7" s="2">
        <f t="shared" si="1"/>
        <v>-0.27384893514065456</v>
      </c>
      <c r="F7" s="1"/>
      <c r="G7" s="1"/>
      <c r="H7" s="11">
        <f t="shared" si="2"/>
        <v>508.32357552437333</v>
      </c>
    </row>
    <row r="8" spans="1:8" x14ac:dyDescent="0.3">
      <c r="A8" s="10">
        <v>7</v>
      </c>
      <c r="B8" s="1">
        <v>500</v>
      </c>
      <c r="C8" s="2"/>
      <c r="D8" s="2">
        <f t="shared" si="0"/>
        <v>502.48586299549169</v>
      </c>
      <c r="E8" s="2">
        <f t="shared" si="1"/>
        <v>-0.48313915596821727</v>
      </c>
      <c r="F8" s="1"/>
      <c r="G8" s="1"/>
      <c r="H8" s="11">
        <f t="shared" si="2"/>
        <v>505.1019907558362</v>
      </c>
    </row>
    <row r="9" spans="1:8" x14ac:dyDescent="0.3">
      <c r="A9" s="10">
        <v>8</v>
      </c>
      <c r="B9" s="1">
        <v>498</v>
      </c>
      <c r="C9" s="2">
        <f>AVERAGE(B2:B8)</f>
        <v>504.71428571428572</v>
      </c>
      <c r="D9" s="2">
        <f t="shared" si="0"/>
        <v>500.18636094664237</v>
      </c>
      <c r="E9" s="2">
        <f t="shared" si="1"/>
        <v>-0.62844818739870545</v>
      </c>
      <c r="F9" s="1"/>
      <c r="G9" s="1"/>
      <c r="H9" s="11">
        <f t="shared" si="2"/>
        <v>502.00272383952347</v>
      </c>
    </row>
    <row r="10" spans="1:8" x14ac:dyDescent="0.3">
      <c r="A10" s="10">
        <v>9</v>
      </c>
      <c r="B10" s="1">
        <v>507</v>
      </c>
      <c r="C10" s="2">
        <f t="shared" ref="C10:C21" si="3">AVERAGE(B3:B9)</f>
        <v>503</v>
      </c>
      <c r="D10" s="2">
        <f t="shared" si="0"/>
        <v>504.27851601897805</v>
      </c>
      <c r="E10" s="2">
        <f t="shared" si="1"/>
        <v>-0.25079992661995409</v>
      </c>
      <c r="F10" s="1"/>
      <c r="G10" s="1"/>
      <c r="H10" s="11">
        <f t="shared" si="2"/>
        <v>499.55791275924366</v>
      </c>
    </row>
    <row r="11" spans="1:8" x14ac:dyDescent="0.3">
      <c r="A11" s="10">
        <v>10</v>
      </c>
      <c r="B11" s="1">
        <v>495</v>
      </c>
      <c r="C11" s="2">
        <f t="shared" si="3"/>
        <v>504.42857142857144</v>
      </c>
      <c r="D11" s="2">
        <f t="shared" si="0"/>
        <v>499.19289901606317</v>
      </c>
      <c r="E11" s="2">
        <f t="shared" si="1"/>
        <v>-0.6375852927235488</v>
      </c>
      <c r="F11" s="1"/>
      <c r="G11" s="1"/>
      <c r="H11" s="11">
        <f t="shared" si="2"/>
        <v>504.02771609235811</v>
      </c>
    </row>
    <row r="12" spans="1:8" x14ac:dyDescent="0.3">
      <c r="A12" s="10">
        <v>11</v>
      </c>
      <c r="B12" s="1">
        <v>494</v>
      </c>
      <c r="C12" s="2">
        <f t="shared" si="3"/>
        <v>503.14285714285717</v>
      </c>
      <c r="D12" s="2">
        <f t="shared" si="0"/>
        <v>496.56541309586618</v>
      </c>
      <c r="E12" s="2">
        <f t="shared" si="1"/>
        <v>-0.79677734292142399</v>
      </c>
      <c r="F12" s="1"/>
      <c r="G12" s="1"/>
      <c r="H12" s="11">
        <f t="shared" si="2"/>
        <v>498.55531372333962</v>
      </c>
    </row>
    <row r="13" spans="1:8" x14ac:dyDescent="0.3">
      <c r="A13" s="10">
        <v>12</v>
      </c>
      <c r="B13" s="1">
        <v>514</v>
      </c>
      <c r="C13" s="2">
        <f t="shared" si="3"/>
        <v>500.85714285714283</v>
      </c>
      <c r="D13" s="2">
        <f t="shared" si="0"/>
        <v>506.67936379306656</v>
      </c>
      <c r="E13" s="2">
        <f t="shared" si="1"/>
        <v>7.6080900288320263E-2</v>
      </c>
      <c r="F13" s="1"/>
      <c r="G13" s="1"/>
      <c r="H13" s="11">
        <f t="shared" si="2"/>
        <v>495.76863575294476</v>
      </c>
    </row>
    <row r="14" spans="1:8" x14ac:dyDescent="0.3">
      <c r="A14" s="10">
        <v>13</v>
      </c>
      <c r="B14" s="1">
        <v>502</v>
      </c>
      <c r="C14" s="2">
        <f t="shared" si="3"/>
        <v>501.57142857142856</v>
      </c>
      <c r="D14" s="2">
        <f t="shared" si="0"/>
        <v>504.02544447282241</v>
      </c>
      <c r="E14" s="2">
        <f t="shared" si="1"/>
        <v>-0.14231911735427674</v>
      </c>
      <c r="F14" s="1"/>
      <c r="G14" s="1"/>
      <c r="H14" s="11">
        <f t="shared" si="2"/>
        <v>506.75544469335489</v>
      </c>
    </row>
    <row r="15" spans="1:8" x14ac:dyDescent="0.3">
      <c r="A15" s="10">
        <v>14</v>
      </c>
      <c r="B15" s="1">
        <v>509</v>
      </c>
      <c r="C15" s="2">
        <f t="shared" si="3"/>
        <v>501.42857142857144</v>
      </c>
      <c r="D15" s="2">
        <f t="shared" si="0"/>
        <v>506.87381597967772</v>
      </c>
      <c r="E15" s="2">
        <f t="shared" si="1"/>
        <v>9.6936132582489482E-2</v>
      </c>
      <c r="F15" s="1"/>
      <c r="G15" s="1"/>
      <c r="H15" s="11">
        <f t="shared" si="2"/>
        <v>503.88312535546811</v>
      </c>
    </row>
    <row r="16" spans="1:8" x14ac:dyDescent="0.3">
      <c r="A16" s="10">
        <v>15</v>
      </c>
      <c r="B16" s="1">
        <v>525</v>
      </c>
      <c r="C16" s="2">
        <f t="shared" si="3"/>
        <v>502.71428571428572</v>
      </c>
      <c r="D16" s="2">
        <f t="shared" si="0"/>
        <v>516.98182713272195</v>
      </c>
      <c r="E16" s="2">
        <f t="shared" si="1"/>
        <v>0.8978221342194288</v>
      </c>
      <c r="F16" s="1"/>
      <c r="G16" s="1"/>
      <c r="H16" s="11">
        <f t="shared" si="2"/>
        <v>506.97075211226019</v>
      </c>
    </row>
    <row r="17" spans="1:11" x14ac:dyDescent="0.3">
      <c r="A17" s="10">
        <v>16</v>
      </c>
      <c r="B17" s="1">
        <v>512</v>
      </c>
      <c r="C17" s="2">
        <f t="shared" si="3"/>
        <v>506.57142857142856</v>
      </c>
      <c r="D17" s="2">
        <f t="shared" si="0"/>
        <v>513.79696219934112</v>
      </c>
      <c r="E17" s="2">
        <f t="shared" si="1"/>
        <v>0.57120716881140876</v>
      </c>
      <c r="F17" s="1"/>
      <c r="G17" s="1"/>
      <c r="H17" s="11">
        <f t="shared" si="2"/>
        <v>517.87964926694133</v>
      </c>
    </row>
    <row r="18" spans="1:11" x14ac:dyDescent="0.3">
      <c r="A18" s="10">
        <v>17</v>
      </c>
      <c r="B18" s="1">
        <v>530</v>
      </c>
      <c r="C18" s="2">
        <f t="shared" si="3"/>
        <v>507.28571428571428</v>
      </c>
      <c r="D18" s="2">
        <f t="shared" si="0"/>
        <v>522.61933221343304</v>
      </c>
      <c r="E18" s="2">
        <f t="shared" si="1"/>
        <v>1.2313001964338495</v>
      </c>
      <c r="F18" s="1"/>
      <c r="G18" s="1"/>
      <c r="H18" s="11">
        <f t="shared" si="2"/>
        <v>514.36816936815251</v>
      </c>
    </row>
    <row r="19" spans="1:11" x14ac:dyDescent="0.3">
      <c r="A19" s="10">
        <v>18</v>
      </c>
      <c r="B19" s="1">
        <v>536</v>
      </c>
      <c r="C19" s="2">
        <f t="shared" si="3"/>
        <v>512.28571428571433</v>
      </c>
      <c r="D19" s="2">
        <f t="shared" si="0"/>
        <v>529.57073408747965</v>
      </c>
      <c r="E19" s="2">
        <f t="shared" si="1"/>
        <v>1.6889083306428705</v>
      </c>
      <c r="F19" s="1"/>
      <c r="G19" s="1"/>
      <c r="H19" s="11">
        <f t="shared" si="2"/>
        <v>523.85063240986688</v>
      </c>
    </row>
    <row r="20" spans="1:11" x14ac:dyDescent="0.3">
      <c r="A20" s="10">
        <v>19</v>
      </c>
      <c r="B20" s="1">
        <v>543</v>
      </c>
      <c r="C20" s="2">
        <f t="shared" si="3"/>
        <v>518.28571428571433</v>
      </c>
      <c r="D20" s="2">
        <f t="shared" si="0"/>
        <v>536.34800333300814</v>
      </c>
      <c r="E20" s="2">
        <f t="shared" si="1"/>
        <v>2.0959772038337201</v>
      </c>
      <c r="F20" s="1"/>
      <c r="G20" s="1"/>
      <c r="H20" s="11">
        <f t="shared" si="2"/>
        <v>531.25964241812255</v>
      </c>
    </row>
    <row r="21" spans="1:11" x14ac:dyDescent="0.3">
      <c r="A21" s="10">
        <v>20</v>
      </c>
      <c r="B21" s="1">
        <v>527</v>
      </c>
      <c r="C21" s="2">
        <f t="shared" si="3"/>
        <v>522.42857142857144</v>
      </c>
      <c r="D21" s="2">
        <f t="shared" si="0"/>
        <v>530.19089149683668</v>
      </c>
      <c r="E21" s="2">
        <f t="shared" si="1"/>
        <v>1.4357300806333064</v>
      </c>
      <c r="F21" s="1"/>
      <c r="G21" s="1"/>
      <c r="H21" s="11">
        <f t="shared" si="2"/>
        <v>538.44398053684188</v>
      </c>
    </row>
    <row r="22" spans="1:11" x14ac:dyDescent="0.3">
      <c r="A22" s="10">
        <v>21</v>
      </c>
      <c r="B22" s="1"/>
      <c r="C22" s="2">
        <f>AVERAGE(B15:B21)</f>
        <v>526</v>
      </c>
      <c r="D22" s="2"/>
      <c r="E22" s="2"/>
      <c r="F22" s="1">
        <f>A22-$A$21</f>
        <v>1</v>
      </c>
      <c r="G22" s="1">
        <f>$D$21+F22*$E$21</f>
        <v>531.62662157747002</v>
      </c>
      <c r="H22" s="12"/>
    </row>
    <row r="23" spans="1:11" x14ac:dyDescent="0.3">
      <c r="A23" s="10">
        <v>22</v>
      </c>
      <c r="B23" s="1"/>
      <c r="C23" s="2"/>
      <c r="D23" s="1"/>
      <c r="E23" s="1"/>
      <c r="F23" s="1">
        <f t="shared" ref="F23:F25" si="4">A23-$A$21</f>
        <v>2</v>
      </c>
      <c r="G23" s="1">
        <f t="shared" ref="G23:G25" si="5">$D$21+F23*$E$21</f>
        <v>533.06235165810335</v>
      </c>
      <c r="H23" s="12"/>
    </row>
    <row r="24" spans="1:11" ht="18.350000000000001" customHeight="1" x14ac:dyDescent="0.3">
      <c r="A24" s="15">
        <v>23</v>
      </c>
      <c r="B24" s="16"/>
      <c r="C24" s="19"/>
      <c r="D24" s="16"/>
      <c r="E24" s="16"/>
      <c r="F24" s="16">
        <f t="shared" si="4"/>
        <v>3</v>
      </c>
      <c r="G24" s="16">
        <f t="shared" si="5"/>
        <v>534.49808173873657</v>
      </c>
      <c r="H24" s="17"/>
    </row>
    <row r="25" spans="1:11" ht="15.75" thickBot="1" x14ac:dyDescent="0.35">
      <c r="A25" s="18">
        <v>24</v>
      </c>
      <c r="B25" s="13"/>
      <c r="C25" s="20"/>
      <c r="D25" s="13"/>
      <c r="E25" s="13"/>
      <c r="F25" s="13">
        <f t="shared" si="4"/>
        <v>4</v>
      </c>
      <c r="G25" s="13">
        <f t="shared" si="5"/>
        <v>535.93381181936991</v>
      </c>
      <c r="H25" s="14"/>
    </row>
    <row r="26" spans="1:11" ht="51.05" customHeight="1" x14ac:dyDescent="0.3">
      <c r="C26" s="22" t="s">
        <v>12</v>
      </c>
      <c r="D26" s="22"/>
      <c r="G26" s="22" t="s">
        <v>11</v>
      </c>
      <c r="H26" s="22"/>
      <c r="J26" s="21" t="s">
        <v>3</v>
      </c>
      <c r="K26" s="21"/>
    </row>
    <row r="27" spans="1:11" x14ac:dyDescent="0.3">
      <c r="C27" s="23">
        <f>SQRT(SUMXMY2(C9:C21,B9:B21)/COUNT(B9:B21))</f>
        <v>14.41137044545623</v>
      </c>
      <c r="D27" s="23"/>
      <c r="G27" s="23">
        <f>SQRT(SUMXMY2(H9:H21,B9:B21)/COUNT(B3:B21))</f>
        <v>9.1052972077441652</v>
      </c>
      <c r="H27" s="23"/>
      <c r="J27" s="1" t="s">
        <v>4</v>
      </c>
      <c r="K27" s="1" t="s">
        <v>5</v>
      </c>
    </row>
    <row r="28" spans="1:11" x14ac:dyDescent="0.3">
      <c r="J28" s="1">
        <f>J29/100</f>
        <v>0.56000000000000005</v>
      </c>
      <c r="K28" s="1">
        <f>K29/100</f>
        <v>0.08</v>
      </c>
    </row>
    <row r="29" spans="1:11" x14ac:dyDescent="0.3">
      <c r="J29">
        <v>56</v>
      </c>
      <c r="K29">
        <v>8</v>
      </c>
    </row>
  </sheetData>
  <mergeCells count="5">
    <mergeCell ref="J26:K26"/>
    <mergeCell ref="C26:D26"/>
    <mergeCell ref="C27:D27"/>
    <mergeCell ref="G26:H26"/>
    <mergeCell ref="G27:H27"/>
  </mergeCells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0" r:id="rId4" name="Scroll Bar 16">
              <controlPr defaultSize="0" autoPict="0">
                <anchor moveWithCells="1">
                  <from>
                    <xdr:col>9</xdr:col>
                    <xdr:colOff>8313</xdr:colOff>
                    <xdr:row>28</xdr:row>
                    <xdr:rowOff>16625</xdr:rowOff>
                  </from>
                  <to>
                    <xdr:col>9</xdr:col>
                    <xdr:colOff>1105593</xdr:colOff>
                    <xdr:row>28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5" name="Scroll Bar 18">
              <controlPr defaultSize="0" autoPict="0">
                <anchor moveWithCells="1">
                  <from>
                    <xdr:col>10</xdr:col>
                    <xdr:colOff>16625</xdr:colOff>
                    <xdr:row>28</xdr:row>
                    <xdr:rowOff>24938</xdr:rowOff>
                  </from>
                  <to>
                    <xdr:col>10</xdr:col>
                    <xdr:colOff>1088967</xdr:colOff>
                    <xdr:row>28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2016-04-15T15:34:28Z</dcterms:modified>
</cp:coreProperties>
</file>