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9D7F43B3-3F02-E442-A26B-35F38B627095}" xr6:coauthVersionLast="36" xr6:coauthVersionMax="36" xr10:uidLastSave="{00000000-0000-0000-0000-000000000000}"/>
  <bookViews>
    <workbookView xWindow="0" yWindow="-21140" windowWidth="51200" windowHeight="21140" xr2:uid="{00000000-000D-0000-FFFF-FFFF00000000}"/>
  </bookViews>
  <sheets>
    <sheet name="detection_template_csv" sheetId="1" r:id="rId1"/>
    <sheet name="antibiotics" sheetId="3" r:id="rId2"/>
    <sheet name="lookup" sheetId="2" r:id="rId3"/>
  </sheets>
  <calcPr calcId="181029"/>
</workbook>
</file>

<file path=xl/calcChain.xml><?xml version="1.0" encoding="utf-8"?>
<calcChain xmlns="http://schemas.openxmlformats.org/spreadsheetml/2006/main">
  <c r="N10" i="1" l="1"/>
  <c r="O10" i="1"/>
  <c r="P10" i="1"/>
  <c r="P25" i="1"/>
  <c r="P24" i="1"/>
  <c r="P23" i="1"/>
  <c r="P22" i="1"/>
  <c r="P21" i="1"/>
  <c r="P20" i="1"/>
  <c r="P19" i="1"/>
  <c r="O9" i="1" l="1"/>
  <c r="P9" i="1"/>
  <c r="N9" i="1"/>
  <c r="O8" i="1"/>
  <c r="P8" i="1"/>
  <c r="N8" i="1"/>
  <c r="O4" i="1"/>
  <c r="O5" i="1"/>
  <c r="O6" i="1"/>
  <c r="O7" i="1"/>
  <c r="O3" i="1"/>
  <c r="P3" i="1" l="1"/>
  <c r="P4" i="1"/>
  <c r="P5" i="1"/>
  <c r="P6" i="1"/>
  <c r="P7" i="1"/>
  <c r="N7" i="1"/>
  <c r="N4" i="1"/>
  <c r="N5" i="1"/>
  <c r="N6" i="1"/>
  <c r="N3" i="1" l="1"/>
  <c r="T4" i="1" l="1"/>
  <c r="T5" i="1"/>
  <c r="T6" i="1"/>
  <c r="T7" i="1"/>
  <c r="T8" i="1"/>
  <c r="T9" i="1"/>
  <c r="T3" i="1"/>
  <c r="S3" i="1"/>
  <c r="S4" i="1"/>
  <c r="S5" i="1"/>
  <c r="S6" i="1"/>
  <c r="S7" i="1"/>
  <c r="S8" i="1"/>
  <c r="S9" i="1"/>
  <c r="R9" i="1"/>
  <c r="R4" i="1"/>
  <c r="R5" i="1"/>
  <c r="R6" i="1"/>
  <c r="R7" i="1"/>
  <c r="R8" i="1"/>
  <c r="R3" i="1"/>
  <c r="D4" i="2"/>
</calcChain>
</file>

<file path=xl/sharedStrings.xml><?xml version="1.0" encoding="utf-8"?>
<sst xmlns="http://schemas.openxmlformats.org/spreadsheetml/2006/main" count="117" uniqueCount="84">
  <si>
    <t>variable</t>
  </si>
  <si>
    <t>sample type</t>
  </si>
  <si>
    <t>assay type</t>
  </si>
  <si>
    <t>result type</t>
  </si>
  <si>
    <t>bacteriology</t>
  </si>
  <si>
    <t>website label</t>
  </si>
  <si>
    <t>ontological label</t>
  </si>
  <si>
    <t>ontological definition</t>
  </si>
  <si>
    <t>domain</t>
  </si>
  <si>
    <t>genus</t>
  </si>
  <si>
    <t>species</t>
  </si>
  <si>
    <t>PCR</t>
  </si>
  <si>
    <t>ClinEpi</t>
  </si>
  <si>
    <t>PCR assay</t>
  </si>
  <si>
    <t>Genus or most specified taxonomic rank</t>
  </si>
  <si>
    <t>input "Bacteria", "Eukaryota", or "Virus"</t>
  </si>
  <si>
    <t>&lt;--INPUT | OUTPUT --&gt;</t>
  </si>
  <si>
    <t>website parent</t>
  </si>
  <si>
    <t>website grandparent</t>
  </si>
  <si>
    <t>&lt;--ClinEpi output | ontology output--&gt;</t>
  </si>
  <si>
    <t>Parent term in ClinEpi (which genus in which sample type)</t>
  </si>
  <si>
    <t>axiom</t>
  </si>
  <si>
    <t>stool</t>
  </si>
  <si>
    <t>value specification</t>
  </si>
  <si>
    <t>Ct value</t>
  </si>
  <si>
    <t>(Ontology output section still under construction)</t>
  </si>
  <si>
    <t>an assay, of which a polymerase chain reaction is part,</t>
  </si>
  <si>
    <t>a fluorogenic PCR assay</t>
  </si>
  <si>
    <t>assay and 'has part' some 'polymerase chain reaction'</t>
  </si>
  <si>
    <t>TAQ</t>
  </si>
  <si>
    <t>antibiotic</t>
  </si>
  <si>
    <t>treatment or medication</t>
  </si>
  <si>
    <t>clinical visit?</t>
  </si>
  <si>
    <t>control?</t>
  </si>
  <si>
    <t>enrollment?</t>
  </si>
  <si>
    <t>Bacteria</t>
  </si>
  <si>
    <t>Vibrio</t>
  </si>
  <si>
    <t>Vibrio cholerae</t>
  </si>
  <si>
    <t>a differential medium assay</t>
  </si>
  <si>
    <t>differential medium assay</t>
  </si>
  <si>
    <t xml:space="preserve">Adenovirus </t>
  </si>
  <si>
    <t xml:space="preserve">Aeromonas </t>
  </si>
  <si>
    <t xml:space="preserve">Ancylostoma </t>
  </si>
  <si>
    <t>Virus</t>
  </si>
  <si>
    <t>Eukaryota</t>
  </si>
  <si>
    <t>raw</t>
  </si>
  <si>
    <t>fluorogenic PCR assay</t>
  </si>
  <si>
    <t>Adenovirus</t>
  </si>
  <si>
    <t>Aeromonas</t>
  </si>
  <si>
    <t>Ancylostoma</t>
  </si>
  <si>
    <t>input "boolean", "raw", "count", or "aggregate"</t>
  </si>
  <si>
    <t>e.g. Ct value, stools, 1st monthly stools</t>
  </si>
  <si>
    <t>microscopy</t>
  </si>
  <si>
    <t>TAC</t>
  </si>
  <si>
    <t>E.g.: bacteriology, TAC, ELISA, … . Leave blank for MALED aggregate data.</t>
  </si>
  <si>
    <t>E.g.: blood, stool, urine</t>
  </si>
  <si>
    <t>urine</t>
  </si>
  <si>
    <t>Campylobacter</t>
  </si>
  <si>
    <t>aggregate</t>
  </si>
  <si>
    <t>ELISA</t>
  </si>
  <si>
    <t>Norovirus GII.4</t>
  </si>
  <si>
    <t>Norovirus</t>
  </si>
  <si>
    <t>Chikungunya</t>
  </si>
  <si>
    <t>OD cutoff value</t>
  </si>
  <si>
    <t>SD Bioline IgM ELISA</t>
  </si>
  <si>
    <t>1st diarrheal stools</t>
  </si>
  <si>
    <t>Vibrio cholerae Ct value, by microscopy result</t>
  </si>
  <si>
    <t>Adenovirus, by TAC result</t>
  </si>
  <si>
    <t>Aeromonas Ct value, by TAC result</t>
  </si>
  <si>
    <t>Ancylostoma Ct value, by TAC result</t>
  </si>
  <si>
    <t>Cumulative sum Campylobacter-pos 1st diarrheal stools, by ELISA</t>
  </si>
  <si>
    <t>Norovirus GII.4 Ct value, by TAC result</t>
  </si>
  <si>
    <t>Chikungunya OD cutoff value, by SD Bioline IgM ELISA result</t>
  </si>
  <si>
    <t>Escherichia coli</t>
  </si>
  <si>
    <t>Escherichia</t>
  </si>
  <si>
    <t>enterotoxin or virulence factor 1</t>
  </si>
  <si>
    <t>enterotoxin or virulence factor 2</t>
  </si>
  <si>
    <t>aaiC</t>
  </si>
  <si>
    <t>aatA</t>
  </si>
  <si>
    <t>If one of the factors is negative, which one?</t>
  </si>
  <si>
    <t>if ETEC, STEC, etc. enter it here</t>
  </si>
  <si>
    <t>ETEC</t>
  </si>
  <si>
    <t>E.g.: LT, ST, ipaH, aatA</t>
  </si>
  <si>
    <r>
      <t xml:space="preserve">First, either enter genus and species, or </t>
    </r>
    <r>
      <rPr>
        <strike/>
        <sz val="12"/>
        <color theme="1"/>
        <rFont val="Arial"/>
        <family val="2"/>
      </rPr>
      <t>E. coli type abbrev. (e.g. ETEC)</t>
    </r>
    <r>
      <rPr>
        <sz val="12"/>
        <color theme="1"/>
        <rFont val="Arial"/>
        <family val="2"/>
      </rPr>
      <t>.</t>
    </r>
    <r>
      <rPr>
        <strike/>
        <sz val="12"/>
        <color theme="1"/>
        <rFont val="Arial"/>
        <family val="2"/>
      </rPr>
      <t xml:space="preserve"> Then, enter any additional specifics from data provider (serotype, gene).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</si>
</sst>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trike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8" fillId="0" borderId="0" xfId="0" applyFont="1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zoomScaleNormal="100" workbookViewId="0">
      <pane xSplit="1" ySplit="2" topLeftCell="B7" activePane="bottomRight" state="frozen"/>
      <selection pane="topRight" activeCell="B1" sqref="B1"/>
      <selection pane="bottomLeft" activeCell="A3" sqref="A3"/>
      <selection pane="bottomRight" activeCell="N10" sqref="N10"/>
    </sheetView>
  </sheetViews>
  <sheetFormatPr baseColWidth="10" defaultRowHeight="16" x14ac:dyDescent="0.2"/>
  <cols>
    <col min="1" max="1" width="9.6640625" style="2" customWidth="1"/>
    <col min="2" max="2" width="15.5" style="3" customWidth="1"/>
    <col min="3" max="3" width="17.83203125" style="2" customWidth="1"/>
    <col min="4" max="4" width="18.83203125" style="2" bestFit="1" customWidth="1"/>
    <col min="5" max="5" width="18" style="2" customWidth="1"/>
    <col min="6" max="6" width="18.5" style="2" customWidth="1"/>
    <col min="7" max="7" width="17.33203125" style="2" customWidth="1"/>
    <col min="8" max="8" width="24.83203125" style="2" bestFit="1" customWidth="1"/>
    <col min="9" max="12" width="24.83203125" style="2" customWidth="1"/>
    <col min="13" max="13" width="20.6640625" style="2" bestFit="1" customWidth="1"/>
    <col min="14" max="14" width="45.33203125" style="3" customWidth="1"/>
    <col min="15" max="15" width="18.33203125" style="3" customWidth="1"/>
    <col min="16" max="16" width="19.83203125" style="3" customWidth="1"/>
    <col min="17" max="17" width="34.83203125" style="3" customWidth="1"/>
    <col min="18" max="18" width="74.83203125" style="3" customWidth="1"/>
    <col min="19" max="19" width="187.83203125" style="2" customWidth="1"/>
    <col min="20" max="20" width="214.5" style="2" customWidth="1"/>
    <col min="21" max="16384" width="10.83203125" style="2"/>
  </cols>
  <sheetData>
    <row r="1" spans="1:20" ht="34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23</v>
      </c>
      <c r="F1" s="2" t="s">
        <v>8</v>
      </c>
      <c r="G1" s="2" t="s">
        <v>9</v>
      </c>
      <c r="H1" s="2" t="s">
        <v>10</v>
      </c>
      <c r="J1" s="3" t="s">
        <v>75</v>
      </c>
      <c r="K1" s="3" t="s">
        <v>76</v>
      </c>
      <c r="L1" s="3" t="s">
        <v>79</v>
      </c>
      <c r="M1" s="2" t="s">
        <v>16</v>
      </c>
      <c r="N1" s="3" t="s">
        <v>5</v>
      </c>
      <c r="O1" s="3" t="s">
        <v>17</v>
      </c>
      <c r="P1" s="3" t="s">
        <v>18</v>
      </c>
      <c r="Q1" s="3" t="s">
        <v>19</v>
      </c>
      <c r="R1" s="3" t="s">
        <v>6</v>
      </c>
      <c r="S1" s="3" t="s">
        <v>7</v>
      </c>
      <c r="T1" s="3" t="s">
        <v>21</v>
      </c>
    </row>
    <row r="2" spans="1:20" ht="119" x14ac:dyDescent="0.2">
      <c r="B2" s="3" t="s">
        <v>55</v>
      </c>
      <c r="C2" s="3" t="s">
        <v>54</v>
      </c>
      <c r="D2" s="3" t="s">
        <v>50</v>
      </c>
      <c r="E2" s="3" t="s">
        <v>51</v>
      </c>
      <c r="F2" s="3" t="s">
        <v>15</v>
      </c>
      <c r="G2" s="3" t="s">
        <v>14</v>
      </c>
      <c r="H2" s="3" t="s">
        <v>83</v>
      </c>
      <c r="I2" s="3" t="s">
        <v>80</v>
      </c>
      <c r="J2" s="3" t="s">
        <v>82</v>
      </c>
      <c r="O2" s="3" t="s">
        <v>20</v>
      </c>
      <c r="R2" s="3" t="s">
        <v>25</v>
      </c>
      <c r="S2" s="3" t="s">
        <v>25</v>
      </c>
      <c r="T2" s="3" t="s">
        <v>25</v>
      </c>
    </row>
    <row r="3" spans="1:20" ht="125" customHeight="1" x14ac:dyDescent="0.2">
      <c r="B3" s="3" t="s">
        <v>22</v>
      </c>
      <c r="C3" s="2" t="s">
        <v>52</v>
      </c>
      <c r="D3" s="2" t="s">
        <v>45</v>
      </c>
      <c r="E3" s="2" t="s">
        <v>24</v>
      </c>
      <c r="F3" s="2" t="s">
        <v>35</v>
      </c>
      <c r="G3" s="2" t="s">
        <v>36</v>
      </c>
      <c r="H3" s="2" t="s">
        <v>37</v>
      </c>
      <c r="N3" s="3" t="str">
        <f>IF(ISNUMBER(SEARCH("stools",$E3)),"Cumulative sum ","")
&amp;$H3
&amp;IF(ISNUMBER(SEARCH("stools",$E3)),"-pos ","")
&amp;IF(ISNUMBER(SEARCH("1st monthly",$E3)),"1st monthly ","")
&amp;IF(ISNUMBER(SEARCH("1st diarrheal",$E3)),"1st diarrheal ","")
&amp;IF(ISNUMBER(SEARCH("stools",$E3)),"stools","")
&amp;IF($D3="raw",IF($E3&lt;&gt;""," ","")&amp;$E3,"")
&amp;IF($D3="count"," count","")
&amp;IF($C3&lt;&gt;"",", by "&amp;$C3,"")
&amp;IF($D3="raw"," result","")</f>
        <v>Vibrio cholerae Ct value, by microscopy result</v>
      </c>
      <c r="O3" s="3" t="str">
        <f>IF($D3="raw","Raw "&amp;LOWER($F3)&amp;" data ",
IF($G3="",$H3,
IF($D3="aggregate",$H3&amp;" aggregate data ",$G3)))
&amp;IF(NOT(OR($D3="raw",ISNUMBER(SEARCH("stools",$E3)))),"in "&amp;$B3,"")</f>
        <v xml:space="preserve">Raw bacteria data </v>
      </c>
      <c r="P3" s="3" t="str">
        <f t="shared" ref="P3:P10" si="0">IF(
$D3="raw","Raw test result",
$F3&amp;" "
&amp;IF(NOT(ISNUMBER(SEARCH("stools",$E3))),"in "&amp;$B3&amp;" ","")
)
&amp;IF($D3="aggregate","detection aggregate data","")</f>
        <v>Raw test result</v>
      </c>
      <c r="R3" s="3" t="str">
        <f>IF(D3="boolean","presence of",IF(D3="count","count of",IF(E3="Ct value","threshold cycle indicating","data about")))&amp;" "&amp;H3&amp;" by "&amp;IF(ISNA(VLOOKUP(C3,lookup!$A$2:$B$4,2,FALSE)=TRUE),C3,VLOOKUP(C3,lookup!$A$2:$B$4,2))</f>
        <v>threshold cycle indicating Vibrio cholerae by microscopy</v>
      </c>
      <c r="S3" s="3" t="str">
        <f>IF($D3="count","a count of the number of ",IF($D3="boolean","a categorical measurement datum",IF($E3="Ct value","a threshold cycle","a data item")&amp;" that is about ")&amp;$H3&amp;" and is the specified output of some "&amp;IF(ISNA(VLOOKUP(C3,lookup!$A$2:$B$4,2,FALSE)=TRUE),C3,VLOOKUP(C3,lookup!$A$2:$B$4,2))&amp;", which achieves an organism identification objective and has as specified input a "&amp;$B3&amp;" specimen")</f>
        <v>a threshold cycle that is about Vibrio cholerae and is the specified output of some microscopy, which achieves an organism identification objective and has as specified input a stool specimen</v>
      </c>
      <c r="T3" s="3" t="str">
        <f>"("&amp;IF($D3="count","count and",IF($D3="boolean","'categorical measurement datum' and",IF($E3="Ct value","'threshold cycle' and","'data item' and"))&amp;" 'is about' some ")&amp;"'"&amp;$H3&amp;"') and is_specified_output_of some (('"&amp;IF(ISNA(VLOOKUP(C3,lookup!$A$2:$B$4,2,FALSE)=TRUE),C3,VLOOKUP(C3,lookup!$A$2:$B$4,2))&amp;"' and achieves_planned_objective some 'organism identification objective') and has_specified_input some '"&amp;$B3&amp;" specimen')"</f>
        <v>('threshold cycle' and 'is about' some 'Vibrio cholerae') and is_specified_output_of some (('microscopy' and achieves_planned_objective some 'organism identification objective') and has_specified_input some 'stool specimen')</v>
      </c>
    </row>
    <row r="4" spans="1:20" ht="42" customHeight="1" x14ac:dyDescent="0.2">
      <c r="B4" s="3" t="s">
        <v>56</v>
      </c>
      <c r="C4" s="2" t="s">
        <v>53</v>
      </c>
      <c r="D4" s="2" t="s">
        <v>45</v>
      </c>
      <c r="F4" s="2" t="s">
        <v>43</v>
      </c>
      <c r="G4" s="2" t="s">
        <v>40</v>
      </c>
      <c r="H4" s="2" t="s">
        <v>47</v>
      </c>
      <c r="N4" s="3" t="str">
        <f t="shared" ref="N4:N10" si="1">IF(ISNUMBER(SEARCH("stools",$E4)),"Cumulative sum ","")
&amp;$H4
&amp;IF(ISNUMBER(SEARCH("stools",$E4)),"-pos ","")
&amp;IF(ISNUMBER(SEARCH("1st monthly",$E4)),"1st monthly ","")
&amp;IF(ISNUMBER(SEARCH("1st diarrheal",$E4)),"1st diarrheal ","")
&amp;IF(ISNUMBER(SEARCH("stools",$E4)),"stools","")
&amp;IF($D4="raw",IF($E4&lt;&gt;""," ","")&amp;$E4,"")
&amp;IF($D4="count"," count","")
&amp;IF($C4&lt;&gt;"",", by "&amp;$C4,"")
&amp;IF($D4="raw"," result","")</f>
        <v>Adenovirus, by TAC result</v>
      </c>
      <c r="O4" s="3" t="str">
        <f t="shared" ref="O4:O10" si="2">IF($D4="raw","Raw "&amp;LOWER($F4)&amp;" data ",
IF($G4="",$H4,
IF($D4="aggregate",$H4&amp;" aggregate data ",$G4)))
&amp;IF(NOT(OR($D4="raw",ISNUMBER(SEARCH("stools",$E4)))),"in "&amp;$B4,"")</f>
        <v xml:space="preserve">Raw virus data </v>
      </c>
      <c r="P4" s="3" t="str">
        <f t="shared" si="0"/>
        <v>Raw test result</v>
      </c>
      <c r="R4" s="3" t="str">
        <f>IF(D4="boolean","presence of",IF(D4="count","count of",IF(E4="Ct value","threshold cycle indicating","data about")))&amp;" "&amp;H4&amp;" by "&amp;IF(ISNA(VLOOKUP(C4,lookup!$A$2:$B$4,2,FALSE)=TRUE),C4,VLOOKUP(C4,lookup!$A$2:$B$4,2))</f>
        <v>data about Adenovirus by TAC</v>
      </c>
      <c r="S4" s="3" t="str">
        <f>IF($D4="count","a count of the number of ",IF($D4="boolean","a categorical measurement datum",IF($E4="Ct value","a threshold cycle","a data item")&amp;" that is about ")&amp;$H4&amp;" and is the specified output of some "&amp;IF(ISNA(VLOOKUP(C4,lookup!$A$2:$B$4,2,FALSE)=TRUE),C4,VLOOKUP(C4,lookup!$A$2:$B$4,2))&amp;", which achieves an organism identification objective and has as specified input a "&amp;$B4&amp;" specimen")</f>
        <v>a data item that is about Adenovirus and is the specified output of some TAC, which achieves an organism identification objective and has as specified input a urine specimen</v>
      </c>
      <c r="T4" s="3" t="str">
        <f>"("&amp;IF($D4="count","count and",IF($D4="boolean","'categorical measurement datum' and",IF($E4="Ct value","'threshold cycle' and","'data item' and"))&amp;" 'is about' some ")&amp;"'"&amp;$H4&amp;"') and is_specified_output_of some (('"&amp;IF(ISNA(VLOOKUP(C4,lookup!$A$2:$B$4,2,FALSE)=TRUE),C4,VLOOKUP(C4,lookup!$A$2:$B$4,2))&amp;"' and achieves_planned_objective some 'organism identification objective') and has_specified_input some '"&amp;$B4&amp;" specimen')"</f>
        <v>('data item' and 'is about' some 'Adenovirus') and is_specified_output_of some (('TAC' and achieves_planned_objective some 'organism identification objective') and has_specified_input some 'urine specimen')</v>
      </c>
    </row>
    <row r="5" spans="1:20" ht="17" x14ac:dyDescent="0.2">
      <c r="B5" s="3" t="s">
        <v>56</v>
      </c>
      <c r="C5" s="2" t="s">
        <v>53</v>
      </c>
      <c r="D5" s="2" t="s">
        <v>45</v>
      </c>
      <c r="E5" s="2" t="s">
        <v>24</v>
      </c>
      <c r="F5" s="2" t="s">
        <v>43</v>
      </c>
      <c r="G5" s="2" t="s">
        <v>41</v>
      </c>
      <c r="H5" s="2" t="s">
        <v>48</v>
      </c>
      <c r="N5" s="3" t="str">
        <f t="shared" si="1"/>
        <v>Aeromonas Ct value, by TAC result</v>
      </c>
      <c r="O5" s="3" t="str">
        <f t="shared" si="2"/>
        <v xml:space="preserve">Raw virus data </v>
      </c>
      <c r="P5" s="3" t="str">
        <f t="shared" si="0"/>
        <v>Raw test result</v>
      </c>
      <c r="R5" s="3" t="str">
        <f>IF(D5="boolean","presence of",IF(D5="count","count of",IF(E5="Ct value","threshold cycle indicating","data about")))&amp;" "&amp;H5&amp;" by "&amp;IF(ISNA(VLOOKUP(C5,lookup!$A$2:$B$4,2,FALSE)=TRUE),C5,VLOOKUP(C5,lookup!$A$2:$B$4,2))</f>
        <v>threshold cycle indicating Aeromonas by TAC</v>
      </c>
      <c r="S5" s="3" t="str">
        <f>IF($D5="count","a count of the number of ",IF($D5="boolean","a categorical measurement datum",IF($E5="Ct value","a threshold cycle","a data item")&amp;" that is about ")&amp;$H5&amp;" and is the specified output of some "&amp;IF(ISNA(VLOOKUP(C5,lookup!$A$2:$B$4,2,FALSE)=TRUE),C5,VLOOKUP(C5,lookup!$A$2:$B$4,2))&amp;", which achieves an organism identification objective and has as specified input a "&amp;$B5&amp;" specimen")</f>
        <v>a threshold cycle that is about Aeromonas and is the specified output of some TAC, which achieves an organism identification objective and has as specified input a urine specimen</v>
      </c>
      <c r="T5" s="3" t="str">
        <f>"("&amp;IF($D5="count","count and",IF($D5="boolean","'categorical measurement datum' and",IF($E5="Ct value","'threshold cycle' and","'data item' and"))&amp;" 'is about' some ")&amp;"'"&amp;$H5&amp;"') and is_specified_output_of some (('"&amp;IF(ISNA(VLOOKUP(C5,lookup!$A$2:$B$4,2,FALSE)=TRUE),C5,VLOOKUP(C5,lookup!$A$2:$B$4,2))&amp;"' and achieves_planned_objective some 'organism identification objective') and has_specified_input some '"&amp;$B5&amp;" specimen')"</f>
        <v>('threshold cycle' and 'is about' some 'Aeromonas') and is_specified_output_of some (('TAC' and achieves_planned_objective some 'organism identification objective') and has_specified_input some 'urine specimen')</v>
      </c>
    </row>
    <row r="6" spans="1:20" ht="34" x14ac:dyDescent="0.2">
      <c r="B6" s="3" t="s">
        <v>56</v>
      </c>
      <c r="C6" s="2" t="s">
        <v>53</v>
      </c>
      <c r="D6" s="2" t="s">
        <v>45</v>
      </c>
      <c r="E6" s="2" t="s">
        <v>24</v>
      </c>
      <c r="F6" s="2" t="s">
        <v>44</v>
      </c>
      <c r="G6" s="2" t="s">
        <v>42</v>
      </c>
      <c r="H6" s="2" t="s">
        <v>49</v>
      </c>
      <c r="N6" s="3" t="str">
        <f t="shared" si="1"/>
        <v>Ancylostoma Ct value, by TAC result</v>
      </c>
      <c r="O6" s="3" t="str">
        <f t="shared" si="2"/>
        <v xml:space="preserve">Raw eukaryota data </v>
      </c>
      <c r="P6" s="3" t="str">
        <f t="shared" si="0"/>
        <v>Raw test result</v>
      </c>
      <c r="R6" s="3" t="str">
        <f>IF(D6="boolean","presence of",IF(D6="count","count of",IF(E6="Ct value","threshold cycle indicating","data about")))&amp;" "&amp;H6&amp;" by "&amp;IF(ISNA(VLOOKUP(C6,lookup!$A$2:$B$4,2,FALSE)=TRUE),C6,VLOOKUP(C6,lookup!$A$2:$B$4,2))</f>
        <v>threshold cycle indicating Ancylostoma by TAC</v>
      </c>
      <c r="S6" s="3" t="str">
        <f>IF($D6="count","a count of the number of ",IF($D6="boolean","a categorical measurement datum",IF($E6="Ct value","a threshold cycle","a data item")&amp;" that is about ")&amp;$H6&amp;" and is the specified output of some "&amp;IF(ISNA(VLOOKUP(C6,lookup!$A$2:$B$4,2,FALSE)=TRUE),C6,VLOOKUP(C6,lookup!$A$2:$B$4,2))&amp;", which achieves an organism identification objective and has as specified input a "&amp;$B6&amp;" specimen")</f>
        <v>a threshold cycle that is about Ancylostoma and is the specified output of some TAC, which achieves an organism identification objective and has as specified input a urine specimen</v>
      </c>
      <c r="T6" s="3" t="str">
        <f>"("&amp;IF($D6="count","count and",IF($D6="boolean","'categorical measurement datum' and",IF($E6="Ct value","'threshold cycle' and","'data item' and"))&amp;" 'is about' some ")&amp;"'"&amp;$H6&amp;"') and is_specified_output_of some (('"&amp;IF(ISNA(VLOOKUP(C6,lookup!$A$2:$B$4,2,FALSE)=TRUE),C6,VLOOKUP(C6,lookup!$A$2:$B$4,2))&amp;"' and achieves_planned_objective some 'organism identification objective') and has_specified_input some '"&amp;$B6&amp;" specimen')"</f>
        <v>('threshold cycle' and 'is about' some 'Ancylostoma') and is_specified_output_of some (('TAC' and achieves_planned_objective some 'organism identification objective') and has_specified_input some 'urine specimen')</v>
      </c>
    </row>
    <row r="7" spans="1:20" ht="94" customHeight="1" x14ac:dyDescent="0.2">
      <c r="B7" s="3" t="s">
        <v>22</v>
      </c>
      <c r="C7" s="2" t="s">
        <v>59</v>
      </c>
      <c r="D7" s="2" t="s">
        <v>58</v>
      </c>
      <c r="E7" s="2" t="s">
        <v>65</v>
      </c>
      <c r="F7" s="2" t="s">
        <v>35</v>
      </c>
      <c r="G7" s="2" t="s">
        <v>57</v>
      </c>
      <c r="H7" s="2" t="s">
        <v>57</v>
      </c>
      <c r="N7" s="3" t="str">
        <f t="shared" si="1"/>
        <v>Cumulative sum Campylobacter-pos 1st diarrheal stools, by ELISA</v>
      </c>
      <c r="O7" s="3" t="str">
        <f t="shared" si="2"/>
        <v xml:space="preserve">Campylobacter aggregate data </v>
      </c>
      <c r="P7" s="3" t="str">
        <f t="shared" si="0"/>
        <v>Bacteria detection aggregate data</v>
      </c>
      <c r="R7" s="3" t="str">
        <f>IF(D7="boolean","presence of",IF(D7="count","count of",IF(E7="Ct value","threshold cycle indicating","data about")))&amp;" "&amp;H7&amp;" by "&amp;IF(ISNA(VLOOKUP(C7,lookup!$A$2:$B$4,2,FALSE)=TRUE),C7,VLOOKUP(C7,lookup!$A$2:$B$4,2))</f>
        <v>data about Campylobacter by ELISA</v>
      </c>
      <c r="S7" s="3" t="str">
        <f>IF($D7="count","a count of the number of ",IF($D7="boolean","a categorical measurement datum",IF($E7="Ct value","a threshold cycle","a data item")&amp;" that is about ")&amp;$H7&amp;" and is the specified output of some "&amp;IF(ISNA(VLOOKUP(C7,lookup!$A$2:$B$4,2,FALSE)=TRUE),C7,VLOOKUP(C7,lookup!$A$2:$B$4,2))&amp;", which achieves an organism identification objective and has as specified input a "&amp;$B7&amp;" specimen")</f>
        <v>a data item that is about Campylobacter and is the specified output of some ELISA, which achieves an organism identification objective and has as specified input a stool specimen</v>
      </c>
      <c r="T7" s="3" t="str">
        <f>"("&amp;IF($D7="count","count and",IF($D7="boolean","'categorical measurement datum' and",IF($E7="Ct value","'threshold cycle' and","'data item' and"))&amp;" 'is about' some ")&amp;"'"&amp;$H7&amp;"') and is_specified_output_of some (('"&amp;IF(ISNA(VLOOKUP(C7,lookup!$A$2:$B$4,2,FALSE)=TRUE),C7,VLOOKUP(C7,lookup!$A$2:$B$4,2))&amp;"' and achieves_planned_objective some 'organism identification objective') and has_specified_input some '"&amp;$B7&amp;" specimen')"</f>
        <v>('data item' and 'is about' some 'Campylobacter') and is_specified_output_of some (('ELISA' and achieves_planned_objective some 'organism identification objective') and has_specified_input some 'stool specimen')</v>
      </c>
    </row>
    <row r="8" spans="1:20" ht="17" x14ac:dyDescent="0.2">
      <c r="B8" s="3" t="s">
        <v>22</v>
      </c>
      <c r="C8" s="2" t="s">
        <v>53</v>
      </c>
      <c r="D8" s="2" t="s">
        <v>45</v>
      </c>
      <c r="E8" s="2" t="s">
        <v>24</v>
      </c>
      <c r="F8" s="2" t="s">
        <v>43</v>
      </c>
      <c r="G8" s="2" t="s">
        <v>61</v>
      </c>
      <c r="H8" s="2" t="s">
        <v>60</v>
      </c>
      <c r="N8" s="3" t="str">
        <f t="shared" si="1"/>
        <v>Norovirus GII.4 Ct value, by TAC result</v>
      </c>
      <c r="O8" s="3" t="str">
        <f t="shared" si="2"/>
        <v xml:space="preserve">Raw virus data </v>
      </c>
      <c r="P8" s="3" t="str">
        <f t="shared" si="0"/>
        <v>Raw test result</v>
      </c>
      <c r="R8" s="3" t="str">
        <f>IF(D8="boolean","presence of",IF(D8="count","count of",IF(E8="Ct value","threshold cycle indicating","data about")))&amp;" "&amp;H8&amp;" by "&amp;IF(ISNA(VLOOKUP(C8,lookup!$A$2:$B$4,2,FALSE)=TRUE),C8,VLOOKUP(C8,lookup!$A$2:$B$4,2))</f>
        <v>threshold cycle indicating Norovirus GII.4 by TAC</v>
      </c>
      <c r="S8" s="3" t="str">
        <f>IF($D8="count","a count of the number of ",IF($D8="boolean","a categorical measurement datum",IF($E8="Ct value","a threshold cycle","a data item")&amp;" that is about ")&amp;$H8&amp;" and is the specified output of some "&amp;IF(ISNA(VLOOKUP(C8,lookup!$A$2:$B$4,2,FALSE)=TRUE),C8,VLOOKUP(C8,lookup!$A$2:$B$4,2))&amp;", which achieves an organism identification objective and has as specified input a "&amp;$B8&amp;" specimen")</f>
        <v>a threshold cycle that is about Norovirus GII.4 and is the specified output of some TAC, which achieves an organism identification objective and has as specified input a stool specimen</v>
      </c>
      <c r="T8" s="3" t="str">
        <f>"("&amp;IF($D8="count","count and",IF($D8="boolean","'categorical measurement datum' and",IF($E8="Ct value","'threshold cycle' and","'data item' and"))&amp;" 'is about' some ")&amp;"'"&amp;$H8&amp;"') and is_specified_output_of some (('"&amp;IF(ISNA(VLOOKUP(C8,lookup!$A$2:$B$4,2,FALSE)=TRUE),C8,VLOOKUP(C8,lookup!$A$2:$B$4,2))&amp;"' and achieves_planned_objective some 'organism identification objective') and has_specified_input some '"&amp;$B8&amp;" specimen')"</f>
        <v>('threshold cycle' and 'is about' some 'Norovirus GII.4') and is_specified_output_of some (('TAC' and achieves_planned_objective some 'organism identification objective') and has_specified_input some 'stool specimen')</v>
      </c>
    </row>
    <row r="9" spans="1:20" ht="34" x14ac:dyDescent="0.2">
      <c r="B9" s="3" t="s">
        <v>22</v>
      </c>
      <c r="C9" s="2" t="s">
        <v>64</v>
      </c>
      <c r="D9" s="2" t="s">
        <v>45</v>
      </c>
      <c r="E9" s="2" t="s">
        <v>63</v>
      </c>
      <c r="F9" s="2" t="s">
        <v>43</v>
      </c>
      <c r="G9" s="2" t="s">
        <v>62</v>
      </c>
      <c r="H9" s="2" t="s">
        <v>62</v>
      </c>
      <c r="N9" s="3" t="str">
        <f t="shared" si="1"/>
        <v>Chikungunya OD cutoff value, by SD Bioline IgM ELISA result</v>
      </c>
      <c r="O9" s="3" t="str">
        <f t="shared" si="2"/>
        <v xml:space="preserve">Raw virus data </v>
      </c>
      <c r="P9" s="3" t="str">
        <f t="shared" si="0"/>
        <v>Raw test result</v>
      </c>
      <c r="R9" s="3" t="str">
        <f>IF(D9="boolean","presence of",IF(D9="count","count of",IF(E9="Ct value","threshold cycle indicating","data about")))&amp;" "&amp;H9&amp;" by "&amp;IF(ISNA(VLOOKUP(C9,lookup!$A$2:$B$4,2,FALSE)=TRUE),C9,VLOOKUP(C9,lookup!$A$2:$B$4,2))</f>
        <v>data about Chikungunya by SD Bioline IgM ELISA</v>
      </c>
      <c r="S9" s="3" t="str">
        <f>IF($D9="count","a count of the number of ",IF($D9="boolean","a categorical measurement datum",IF($E9="Ct value","a threshold cycle","a data item")&amp;" that is about ")&amp;$H9&amp;" and is the specified output of some "&amp;IF(ISNA(VLOOKUP(C9,lookup!$A$2:$B$4,2,FALSE)=TRUE),C9,VLOOKUP(C9,lookup!$A$2:$B$4,2))&amp;", which achieves an organism identification objective and has as specified input a "&amp;$B9&amp;" specimen")</f>
        <v>a data item that is about Chikungunya and is the specified output of some SD Bioline IgM ELISA, which achieves an organism identification objective and has as specified input a stool specimen</v>
      </c>
      <c r="T9" s="3" t="str">
        <f>"("&amp;IF($D9="count","count and",IF($D9="boolean","'categorical measurement datum' and",IF($E9="Ct value","'threshold cycle' and","'data item' and"))&amp;" 'is about' some ")&amp;"'"&amp;$H9&amp;"') and is_specified_output_of some (('"&amp;IF(ISNA(VLOOKUP(C9,lookup!$A$2:$B$4,2,FALSE)=TRUE),C9,VLOOKUP(C9,lookup!$A$2:$B$4,2))&amp;"' and achieves_planned_objective some 'organism identification objective') and has_specified_input some '"&amp;$B9&amp;" specimen')"</f>
        <v>('data item' and 'is about' some 'Chikungunya') and is_specified_output_of some (('SD Bioline IgM ELISA' and achieves_planned_objective some 'organism identification objective') and has_specified_input some 'stool specimen')</v>
      </c>
    </row>
    <row r="10" spans="1:20" ht="34" x14ac:dyDescent="0.2">
      <c r="B10" s="3" t="s">
        <v>22</v>
      </c>
      <c r="D10" s="2" t="s">
        <v>58</v>
      </c>
      <c r="E10" s="2" t="s">
        <v>65</v>
      </c>
      <c r="F10" s="2" t="s">
        <v>35</v>
      </c>
      <c r="G10" s="2" t="s">
        <v>74</v>
      </c>
      <c r="H10" s="2" t="s">
        <v>73</v>
      </c>
      <c r="I10" s="2" t="s">
        <v>81</v>
      </c>
      <c r="J10" s="2" t="s">
        <v>77</v>
      </c>
      <c r="K10" s="2" t="s">
        <v>78</v>
      </c>
      <c r="L10" s="2" t="s">
        <v>77</v>
      </c>
      <c r="N10" s="3" t="str">
        <f>IF(ISNUMBER(SEARCH("stools",$E10)),"Cumulative sum ","")
&amp;IF($I10="",$H10,"")
&amp;IF($I10="ETEC",$I10&amp;" ","")
&amp;IF($J10&lt;&gt;"",$J10,$I10)
&amp;IF(ISNUMBER(SEARCH("stools",$E10)),"-pos ","")
&amp;IF($K10&lt;&gt;"",
IF($I10&lt;&gt;"ETEC","and ","")
&amp;$K10&amp;IF(ISNUMBER(SEARCH("stools",$E10)),"-pos ",""),"")
&amp;IF(ISNUMBER(SEARCH("1st monthly",$E10)),"1st monthly ","")
&amp;IF(ISNUMBER(SEARCH("1st diarrheal",$E10)),"1st diarrheal ","")
&amp;IF(ISNUMBER(SEARCH("stools",$E10)),"stools","")
&amp;IF($D10="raw",IF($E10&lt;&gt;""," ","")&amp;$E10,"")
&amp;IF($D10="count"," count","")
&amp;IF($C10&lt;&gt;"",", by "&amp;$C10,"")
&amp;IF($D10="raw"," result","")</f>
        <v>Cumulative sum ETEC aaiC-pos aatA-pos 1st diarrheal stools</v>
      </c>
      <c r="O10" s="3" t="str">
        <f t="shared" si="2"/>
        <v xml:space="preserve">Escherichia coli aggregate data </v>
      </c>
      <c r="P10" s="3" t="str">
        <f t="shared" si="0"/>
        <v>Bacteria detection aggregate data</v>
      </c>
      <c r="S10" s="3"/>
      <c r="T10" s="3"/>
    </row>
    <row r="11" spans="1:20" x14ac:dyDescent="0.2">
      <c r="S11" s="3"/>
      <c r="T11" s="3"/>
    </row>
    <row r="12" spans="1:20" ht="17" x14ac:dyDescent="0.2">
      <c r="N12" s="3" t="s">
        <v>66</v>
      </c>
      <c r="S12" s="3"/>
      <c r="T12" s="3"/>
    </row>
    <row r="13" spans="1:20" ht="17" x14ac:dyDescent="0.2">
      <c r="N13" s="3" t="s">
        <v>67</v>
      </c>
      <c r="S13" s="3"/>
      <c r="T13" s="3"/>
    </row>
    <row r="14" spans="1:20" ht="17" x14ac:dyDescent="0.2">
      <c r="N14" s="3" t="s">
        <v>68</v>
      </c>
      <c r="S14" s="3"/>
      <c r="T14" s="3"/>
    </row>
    <row r="15" spans="1:20" ht="17" x14ac:dyDescent="0.2">
      <c r="N15" s="3" t="s">
        <v>69</v>
      </c>
      <c r="S15" s="3"/>
      <c r="T15" s="3"/>
    </row>
    <row r="16" spans="1:20" ht="34" x14ac:dyDescent="0.2">
      <c r="N16" s="3" t="s">
        <v>70</v>
      </c>
      <c r="S16" s="3"/>
      <c r="T16" s="3"/>
    </row>
    <row r="17" spans="14:20" ht="17" x14ac:dyDescent="0.2">
      <c r="N17" s="3" t="s">
        <v>71</v>
      </c>
      <c r="S17" s="3"/>
      <c r="T17" s="3"/>
    </row>
    <row r="18" spans="14:20" ht="34" x14ac:dyDescent="0.2">
      <c r="N18" s="3" t="s">
        <v>72</v>
      </c>
      <c r="S18" s="3"/>
      <c r="T18" s="3"/>
    </row>
    <row r="19" spans="14:20" x14ac:dyDescent="0.2">
      <c r="P19" s="3" t="str">
        <f>IF(ISNUMBER(SEARCH("stools",$E19)),"Cumulative sum ","")
&amp;$H19
&amp;IF(ISNUMBER(SEARCH("stools",$E19)),"-pos ","")
&amp;IF(ISNUMBER(SEARCH("1st monthly",$E19)),"1st monthly ","")
&amp;IF(ISNUMBER(SEARCH("1st diarrheal",$E19)),"1st diarrheal ","")
&amp;IF(ISNUMBER(SEARCH("stools",$E19)),"stools","")
&amp;IF($D19="raw",IF($E19&lt;&gt;""," ","")&amp;$E19,"")
&amp;IF($D19="count"," count","")
&amp;IF($C19&lt;&gt;"",", by "&amp;$C19,"")
&amp;IF($D19="raw"," result","")</f>
        <v/>
      </c>
      <c r="S19" s="3"/>
      <c r="T19" s="3"/>
    </row>
    <row r="20" spans="14:20" x14ac:dyDescent="0.2">
      <c r="P20" s="3" t="str">
        <f t="shared" ref="P20:P25" si="3">IF(ISNUMBER(SEARCH("stools",$E20)),"Cumulative sum ","")
&amp;$H20
&amp;IF(ISNUMBER(SEARCH("stools",$E20)),"-pos ","")
&amp;IF(ISNUMBER(SEARCH("1st monthly",$E20)),"1st monthly ","")
&amp;IF(ISNUMBER(SEARCH("1st diarrheal",$E20)),"1st diarrheal ","")
&amp;IF(ISNUMBER(SEARCH("stools",$E20)),"stools","")
&amp;IF($D20="raw",IF($E20&lt;&gt;""," ","")&amp;$E20,"")
&amp;IF($D20="count"," count","")
&amp;IF($C20&lt;&gt;"",", by "&amp;$C20,"")
&amp;IF($D20="raw"," result","")</f>
        <v/>
      </c>
      <c r="S20" s="3"/>
      <c r="T20" s="3"/>
    </row>
    <row r="21" spans="14:20" x14ac:dyDescent="0.2">
      <c r="P21" s="3" t="str">
        <f t="shared" si="3"/>
        <v/>
      </c>
      <c r="S21" s="3"/>
      <c r="T21" s="3"/>
    </row>
    <row r="22" spans="14:20" x14ac:dyDescent="0.2">
      <c r="P22" s="3" t="str">
        <f t="shared" si="3"/>
        <v/>
      </c>
    </row>
    <row r="23" spans="14:20" x14ac:dyDescent="0.2">
      <c r="P23" s="3" t="str">
        <f t="shared" si="3"/>
        <v/>
      </c>
    </row>
    <row r="24" spans="14:20" x14ac:dyDescent="0.2">
      <c r="P24" s="3" t="str">
        <f t="shared" si="3"/>
        <v/>
      </c>
    </row>
    <row r="25" spans="14:20" x14ac:dyDescent="0.2">
      <c r="P25" s="3" t="str">
        <f t="shared" si="3"/>
        <v/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B369-D91D-804D-8D4A-F6F9B2BC7AF1}">
  <dimension ref="A1:E1"/>
  <sheetViews>
    <sheetView workbookViewId="0">
      <selection activeCell="C2" sqref="C2"/>
    </sheetView>
  </sheetViews>
  <sheetFormatPr baseColWidth="10" defaultRowHeight="16" x14ac:dyDescent="0.2"/>
  <cols>
    <col min="2" max="2" width="21.6640625" bestFit="1" customWidth="1"/>
    <col min="3" max="3" width="11.6640625" bestFit="1" customWidth="1"/>
  </cols>
  <sheetData>
    <row r="1" spans="1:5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D4"/>
  <sheetViews>
    <sheetView workbookViewId="0">
      <selection activeCell="B4" sqref="B4:D4"/>
    </sheetView>
  </sheetViews>
  <sheetFormatPr baseColWidth="10" defaultRowHeight="16" x14ac:dyDescent="0.2"/>
  <cols>
    <col min="2" max="2" width="14.6640625" bestFit="1" customWidth="1"/>
    <col min="3" max="3" width="46.83203125" bestFit="1" customWidth="1"/>
  </cols>
  <sheetData>
    <row r="1" spans="1:4" x14ac:dyDescent="0.2">
      <c r="A1" t="s">
        <v>12</v>
      </c>
      <c r="B1" t="s">
        <v>6</v>
      </c>
      <c r="C1" t="s">
        <v>7</v>
      </c>
      <c r="D1" t="s">
        <v>21</v>
      </c>
    </row>
    <row r="2" spans="1:4" x14ac:dyDescent="0.2">
      <c r="A2" t="s">
        <v>4</v>
      </c>
      <c r="B2" t="s">
        <v>39</v>
      </c>
      <c r="C2" t="s">
        <v>38</v>
      </c>
      <c r="D2" t="s">
        <v>39</v>
      </c>
    </row>
    <row r="3" spans="1:4" x14ac:dyDescent="0.2">
      <c r="A3" t="s">
        <v>11</v>
      </c>
      <c r="B3" t="s">
        <v>13</v>
      </c>
      <c r="C3" t="s">
        <v>26</v>
      </c>
      <c r="D3" t="s">
        <v>28</v>
      </c>
    </row>
    <row r="4" spans="1:4" x14ac:dyDescent="0.2">
      <c r="A4" t="s">
        <v>29</v>
      </c>
      <c r="B4" t="s">
        <v>46</v>
      </c>
      <c r="C4" t="s">
        <v>27</v>
      </c>
      <c r="D4" s="1" t="str">
        <f>"'fluorogenic PCR assay'"</f>
        <v>'fluorogenic PCR assay'</v>
      </c>
    </row>
  </sheetData>
  <sortState ref="A2:D6">
    <sortCondition ref="A2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detection_template_csv</vt:lpstr>
      <vt:lpstr>antibiotics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2019-09-12T21:00:05Z</dcterms:modified>
</cp:coreProperties>
</file>