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860" yWindow="620" windowWidth="24460" windowHeight="12480" tabRatio="766"/>
  </bookViews>
  <sheets>
    <sheet name="assets" sheetId="1" r:id="rId1"/>
    <sheet name="damagefunctions" sheetId="2" r:id="rId2"/>
    <sheet name="measures" sheetId="3" r:id="rId3"/>
    <sheet name="discount" sheetId="4" r:id="rId4"/>
    <sheet name="_measures_details" sheetId="5" r:id="rId5"/>
    <sheet name="_discounting_sheet" sheetId="6" r:id="rId6"/>
    <sheet name="OLD_damagefunctions" sheetId="7" r:id="rId7"/>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184" i="7" l="1"/>
  <c r="E183" i="7"/>
  <c r="E182" i="7"/>
  <c r="E181" i="7"/>
  <c r="E180" i="7"/>
  <c r="E179" i="7"/>
  <c r="E178" i="7"/>
  <c r="E177" i="7"/>
  <c r="E176" i="7"/>
  <c r="E175" i="7"/>
  <c r="E174" i="7"/>
  <c r="E173" i="7"/>
  <c r="E172" i="7"/>
  <c r="E171" i="7"/>
  <c r="E170" i="7"/>
  <c r="E169" i="7"/>
  <c r="E168" i="7"/>
  <c r="E167" i="7"/>
  <c r="E166" i="7"/>
  <c r="E165" i="7"/>
  <c r="E164" i="7"/>
  <c r="E163" i="7"/>
  <c r="E162" i="7"/>
  <c r="E161" i="7"/>
  <c r="E160" i="7"/>
  <c r="E159" i="7"/>
  <c r="E158" i="7"/>
  <c r="E157" i="7"/>
  <c r="E156" i="7"/>
  <c r="E155" i="7"/>
  <c r="E154" i="7"/>
  <c r="E153" i="7"/>
  <c r="E152" i="7"/>
  <c r="E151" i="7"/>
  <c r="E150" i="7"/>
  <c r="E149" i="7"/>
  <c r="E148" i="7"/>
  <c r="E147" i="7"/>
  <c r="E146" i="7"/>
  <c r="E145" i="7"/>
  <c r="E144" i="7"/>
  <c r="E143" i="7"/>
  <c r="E142" i="7"/>
  <c r="E141" i="7"/>
  <c r="E140" i="7"/>
  <c r="E139" i="7"/>
  <c r="E138" i="7"/>
  <c r="E137" i="7"/>
  <c r="E136" i="7"/>
  <c r="E135" i="7"/>
  <c r="E134" i="7"/>
  <c r="E133" i="7"/>
  <c r="E132" i="7"/>
  <c r="E131" i="7"/>
  <c r="E130" i="7"/>
  <c r="E129" i="7"/>
  <c r="E128" i="7"/>
  <c r="E127" i="7"/>
  <c r="E126" i="7"/>
  <c r="E125" i="7"/>
  <c r="E124" i="7"/>
  <c r="E123" i="7"/>
  <c r="E122" i="7"/>
  <c r="E121" i="7"/>
  <c r="E120" i="7"/>
  <c r="E119" i="7"/>
  <c r="E118" i="7"/>
  <c r="E117" i="7"/>
  <c r="E116" i="7"/>
  <c r="E115" i="7"/>
  <c r="E114" i="7"/>
  <c r="E113" i="7"/>
  <c r="E112" i="7"/>
  <c r="E111" i="7"/>
  <c r="E110" i="7"/>
  <c r="E109" i="7"/>
  <c r="E108" i="7"/>
  <c r="E107" i="7"/>
  <c r="E106" i="7"/>
  <c r="E105" i="7"/>
  <c r="E104" i="7"/>
  <c r="E103" i="7"/>
  <c r="E102" i="7"/>
  <c r="E101" i="7"/>
  <c r="E100" i="7"/>
  <c r="E99" i="7"/>
  <c r="E98" i="7"/>
  <c r="E97" i="7"/>
  <c r="E96" i="7"/>
  <c r="E95" i="7"/>
  <c r="E94" i="7"/>
  <c r="E93" i="7"/>
  <c r="E92" i="7"/>
  <c r="E91" i="7"/>
  <c r="E90" i="7"/>
  <c r="E89" i="7"/>
  <c r="E88" i="7"/>
  <c r="E87" i="7"/>
  <c r="E86" i="7"/>
  <c r="E85" i="7"/>
  <c r="E84" i="7"/>
  <c r="E83" i="7"/>
  <c r="E82" i="7"/>
  <c r="E81" i="7"/>
  <c r="E80" i="7"/>
  <c r="E79" i="7"/>
  <c r="E78" i="7"/>
  <c r="E77" i="7"/>
  <c r="E76" i="7"/>
  <c r="E75" i="7"/>
  <c r="E74" i="7"/>
  <c r="E73" i="7"/>
  <c r="E72" i="7"/>
  <c r="E71" i="7"/>
  <c r="E70" i="7"/>
  <c r="E69" i="7"/>
  <c r="E68" i="7"/>
  <c r="E67" i="7"/>
  <c r="E66" i="7"/>
  <c r="E65" i="7"/>
  <c r="E64" i="7"/>
  <c r="E63" i="7"/>
  <c r="E62" i="7"/>
  <c r="E61" i="7"/>
  <c r="E60" i="7"/>
  <c r="E59" i="7"/>
  <c r="E58" i="7"/>
  <c r="E57" i="7"/>
  <c r="E56" i="7"/>
  <c r="E55" i="7"/>
  <c r="E54" i="7"/>
  <c r="E53" i="7"/>
  <c r="E52" i="7"/>
  <c r="E51" i="7"/>
  <c r="E50" i="7"/>
  <c r="E49" i="7"/>
  <c r="E48" i="7"/>
  <c r="E47" i="7"/>
  <c r="E46" i="7"/>
  <c r="E45" i="7"/>
  <c r="E44" i="7"/>
  <c r="E43" i="7"/>
  <c r="E42" i="7"/>
  <c r="E41" i="7"/>
  <c r="E40" i="7"/>
  <c r="E39" i="7"/>
  <c r="E38" i="7"/>
  <c r="E37" i="7"/>
  <c r="E36" i="7"/>
  <c r="E35" i="7"/>
  <c r="E34" i="7"/>
  <c r="E33" i="7"/>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E3" i="7"/>
  <c r="E2" i="7"/>
  <c r="E3" i="2"/>
  <c r="E4" i="2"/>
  <c r="E5" i="2"/>
  <c r="E6" i="2"/>
  <c r="E7" i="2"/>
  <c r="E8" i="2"/>
  <c r="E9" i="2"/>
  <c r="E10" i="2"/>
  <c r="E11" i="2"/>
  <c r="E12" i="2"/>
  <c r="E13" i="2"/>
  <c r="E14" i="2"/>
  <c r="E15" i="2"/>
  <c r="E16" i="2"/>
  <c r="E17" i="2"/>
  <c r="E18" i="2"/>
  <c r="E19" i="2"/>
  <c r="E20" i="2"/>
  <c r="E21" i="2"/>
  <c r="E22" i="2"/>
  <c r="E23" i="2"/>
  <c r="E24" i="2"/>
  <c r="E25" i="2"/>
  <c r="E26" i="2"/>
  <c r="E2" i="2"/>
  <c r="B4" i="6"/>
  <c r="D22" i="6"/>
  <c r="B22" i="6"/>
  <c r="D21" i="6"/>
  <c r="B21" i="6"/>
  <c r="D20" i="6"/>
  <c r="B20" i="6"/>
  <c r="D19" i="6"/>
  <c r="B19" i="6"/>
  <c r="D18" i="6"/>
  <c r="B18" i="6"/>
  <c r="D17" i="6"/>
  <c r="B17" i="6"/>
  <c r="D16" i="6"/>
  <c r="B16" i="6"/>
  <c r="D15" i="6"/>
  <c r="B15" i="6"/>
  <c r="D14" i="6"/>
  <c r="B14" i="6"/>
  <c r="D13" i="6"/>
  <c r="B13" i="6"/>
  <c r="D12" i="6"/>
  <c r="B12" i="6"/>
  <c r="D11" i="6"/>
  <c r="B11" i="6"/>
  <c r="D10" i="6"/>
  <c r="B10" i="6"/>
  <c r="D9" i="6"/>
  <c r="B9" i="6"/>
  <c r="D8" i="6"/>
  <c r="B8" i="6"/>
  <c r="D7" i="6"/>
  <c r="B7" i="6"/>
  <c r="D6" i="6"/>
  <c r="B6" i="6"/>
  <c r="D5" i="6"/>
  <c r="B5" i="6"/>
  <c r="D4" i="6"/>
  <c r="E4" i="6"/>
  <c r="E5" i="6"/>
  <c r="E6" i="6"/>
  <c r="E7" i="6"/>
  <c r="E8" i="6"/>
  <c r="E9" i="6"/>
  <c r="E10" i="6"/>
  <c r="E11" i="6"/>
  <c r="E12" i="6"/>
  <c r="E13" i="6"/>
  <c r="E14" i="6"/>
  <c r="E15" i="6"/>
  <c r="E16" i="6"/>
  <c r="E17" i="6"/>
  <c r="E18" i="6"/>
  <c r="E19" i="6"/>
  <c r="E20" i="6"/>
  <c r="E21" i="6"/>
  <c r="E22" i="6"/>
  <c r="F22" i="6"/>
  <c r="F21" i="6"/>
  <c r="F20" i="6"/>
  <c r="F19" i="6"/>
  <c r="F18" i="6"/>
  <c r="F17" i="6"/>
  <c r="F16" i="6"/>
  <c r="F15" i="6"/>
  <c r="F14" i="6"/>
  <c r="F13" i="6"/>
  <c r="F12" i="6"/>
  <c r="F11" i="6"/>
  <c r="F10" i="6"/>
  <c r="F9" i="6"/>
  <c r="F8" i="6"/>
  <c r="F7" i="6"/>
  <c r="F6" i="6"/>
  <c r="F5" i="6"/>
  <c r="F4" i="6"/>
  <c r="G4" i="6"/>
  <c r="G5" i="6"/>
  <c r="G6" i="6"/>
  <c r="G7" i="6"/>
  <c r="G8" i="6"/>
  <c r="G9" i="6"/>
  <c r="G10" i="6"/>
  <c r="G11" i="6"/>
  <c r="G12" i="6"/>
  <c r="G13" i="6"/>
  <c r="G14" i="6"/>
  <c r="G15" i="6"/>
  <c r="G16" i="6"/>
  <c r="G17" i="6"/>
  <c r="G18" i="6"/>
  <c r="G19" i="6"/>
  <c r="G20" i="6"/>
  <c r="G21" i="6"/>
  <c r="G22" i="6"/>
  <c r="H22" i="6"/>
  <c r="H21" i="6"/>
  <c r="H20" i="6"/>
  <c r="H19" i="6"/>
  <c r="H18" i="6"/>
  <c r="H17" i="6"/>
  <c r="H16" i="6"/>
  <c r="H15" i="6"/>
  <c r="H14" i="6"/>
  <c r="H13" i="6"/>
  <c r="H12" i="6"/>
  <c r="H11" i="6"/>
  <c r="H10" i="6"/>
  <c r="H9" i="6"/>
  <c r="H8" i="6"/>
  <c r="H7" i="6"/>
  <c r="H6" i="6"/>
  <c r="H5" i="6"/>
  <c r="H4" i="6"/>
  <c r="B42" i="5"/>
  <c r="I4" i="6"/>
  <c r="I5" i="6"/>
  <c r="I6" i="6"/>
  <c r="I7" i="6"/>
  <c r="I8" i="6"/>
  <c r="I9" i="6"/>
  <c r="I10" i="6"/>
  <c r="I11" i="6"/>
  <c r="I12" i="6"/>
  <c r="I13" i="6"/>
  <c r="I14" i="6"/>
  <c r="I15" i="6"/>
  <c r="I16" i="6"/>
  <c r="I17" i="6"/>
  <c r="I18" i="6"/>
  <c r="I19" i="6"/>
  <c r="I20" i="6"/>
  <c r="I21" i="6"/>
  <c r="I22" i="6"/>
  <c r="J22" i="6"/>
  <c r="J21" i="6"/>
  <c r="J20" i="6"/>
  <c r="J19" i="6"/>
  <c r="J18" i="6"/>
  <c r="J17" i="6"/>
  <c r="J16" i="6"/>
  <c r="J15" i="6"/>
  <c r="J14" i="6"/>
  <c r="J13" i="6"/>
  <c r="J12" i="6"/>
  <c r="J11" i="6"/>
  <c r="J10" i="6"/>
  <c r="J9" i="6"/>
  <c r="J8" i="6"/>
  <c r="J7" i="6"/>
  <c r="J6" i="6"/>
  <c r="J5" i="6"/>
  <c r="J4" i="6"/>
  <c r="B9" i="5"/>
  <c r="B13" i="5"/>
  <c r="B14" i="5"/>
  <c r="B15" i="5"/>
  <c r="B22" i="5"/>
  <c r="B26" i="5"/>
  <c r="B34" i="5"/>
  <c r="B40" i="5"/>
  <c r="B43" i="5"/>
  <c r="E2" i="1"/>
  <c r="E3" i="1"/>
  <c r="E4" i="1"/>
  <c r="E5" i="1"/>
  <c r="E6" i="1"/>
  <c r="E7" i="1"/>
  <c r="E8" i="1"/>
  <c r="E9" i="1"/>
  <c r="E10" i="1"/>
  <c r="E11" i="1"/>
  <c r="E12" i="1"/>
  <c r="E13" i="1"/>
  <c r="E14" i="1"/>
  <c r="E15" i="1"/>
  <c r="E16" i="1"/>
  <c r="E17" i="1"/>
  <c r="E18" i="1"/>
  <c r="E19" i="1"/>
  <c r="E20" i="1"/>
  <c r="E21" i="1"/>
  <c r="E22" i="1"/>
  <c r="E23" i="1"/>
  <c r="E24" i="1"/>
  <c r="E25" i="1"/>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C2" i="3"/>
  <c r="C3" i="3"/>
  <c r="C4" i="3"/>
  <c r="C5" i="3"/>
  <c r="E5" i="3"/>
  <c r="C6" i="3"/>
  <c r="C8" i="3"/>
</calcChain>
</file>

<file path=xl/comments1.xml><?xml version="1.0" encoding="utf-8"?>
<comments xmlns="http://schemas.openxmlformats.org/spreadsheetml/2006/main">
  <authors>
    <author>A satisfied Microsoft Office user</author>
  </authors>
  <commentList>
    <comment ref="A1" authorId="0">
      <text>
        <r>
          <rPr>
            <sz val="9"/>
            <color indexed="81"/>
            <rFont val="Arial"/>
          </rPr>
          <t>Latitude in decimal, i.e. 45N 30' is 45.5</t>
        </r>
      </text>
    </comment>
    <comment ref="B1" authorId="0">
      <text>
        <r>
          <rPr>
            <sz val="9"/>
            <color indexed="81"/>
            <rFont val="Arial"/>
          </rPr>
          <t>Longitude in decimal</t>
        </r>
      </text>
    </comment>
    <comment ref="C1" authorId="0">
      <text>
        <r>
          <rPr>
            <sz val="9"/>
            <color indexed="81"/>
            <rFont val="Arial"/>
          </rPr>
          <t>asset Value (any denomination, just make sure you are consistent, i.e. if Value are number of people living at a place, all calculacitons will be in units of number of people.</t>
        </r>
      </text>
    </comment>
    <comment ref="D1" authorId="0">
      <text>
        <r>
          <rPr>
            <sz val="9"/>
            <color indexed="81"/>
            <rFont val="Arial"/>
          </rPr>
          <t>Deductible (in units of Value). Deductible is applied at the affected assets (see PAA in tab damagefunctions)</t>
        </r>
      </text>
    </comment>
    <comment ref="E1" authorId="0">
      <text>
        <r>
          <rPr>
            <sz val="9"/>
            <color indexed="81"/>
            <rFont val="Arial"/>
          </rPr>
          <t>Covered value (in units of Value). Limits the damage at the specified location (i.e. in case only damages up to a certain value are covered)</t>
        </r>
      </text>
    </comment>
    <comment ref="F1" authorId="0">
      <text>
        <r>
          <rPr>
            <sz val="9"/>
            <color indexed="81"/>
            <rFont val="Arial"/>
          </rPr>
          <t>The damage function ID that links to tab damagefunctions</t>
        </r>
      </text>
    </comment>
  </commentList>
</comments>
</file>

<file path=xl/comments2.xml><?xml version="1.0" encoding="utf-8"?>
<comments xmlns="http://schemas.openxmlformats.org/spreadsheetml/2006/main">
  <authors>
    <author>A satisfied Microsoft Office user</author>
    <author>David Bresch</author>
  </authors>
  <commentList>
    <comment ref="A1" authorId="0">
      <text>
        <r>
          <rPr>
            <sz val="9"/>
            <color indexed="81"/>
            <rFont val="Arial"/>
          </rPr>
          <t>Read only this tab with climada_damagefunctiuons_read
display all functions with climada_damagefunctions_plot
Replace existing damagefunctions in an encoded entity with these damagefunctions with climada_damagefunctions_map</t>
        </r>
      </text>
    </comment>
    <comment ref="B1" authorId="0">
      <text>
        <r>
          <rPr>
            <sz val="9"/>
            <color indexed="81"/>
            <rFont val="Arial"/>
          </rPr>
          <t>The hazard intensity, i.e. has to correspond to the values in hazard.intensity</t>
        </r>
      </text>
    </comment>
    <comment ref="C1" authorId="0">
      <text>
        <r>
          <rPr>
            <sz val="9"/>
            <color indexed="81"/>
            <rFont val="Arial"/>
          </rPr>
          <t>The Mean Damage Degree (the damage for a given intensity at an affected asset) - how strongly an asset is damaged. Range 0..1 (from none to total destruction)</t>
        </r>
      </text>
    </comment>
    <comment ref="D1" authorId="0">
      <text>
        <r>
          <rPr>
            <sz val="9"/>
            <color indexed="81"/>
            <rFont val="Arial"/>
          </rPr>
          <t>The Percentage of Assets Affected  (the percentage of assets affected for a given hazard intensity) - how many assets are affected. Range 0..1 (from none affected to all affected)</t>
        </r>
      </text>
    </comment>
    <comment ref="E1" authorId="0">
      <text>
        <r>
          <rPr>
            <sz val="9"/>
            <color indexed="81"/>
            <rFont val="Arial"/>
          </rPr>
          <t>The Mean Damage Ratio, defined as MDR=MDD*PPA 
just for check, not used in the model
Note: in older models, MDR has been used directly (some disadvantages, but often historically the only number one could calculate based on simple, crude and coarse loss data)</t>
        </r>
      </text>
    </comment>
    <comment ref="F1" authorId="0">
      <text>
        <r>
          <rPr>
            <sz val="9"/>
            <color indexed="81"/>
            <rFont val="Arial"/>
          </rPr>
          <t>the 2-digit peril identifier, e.g. TC for Tropical Cyclone wind, TS for surge, TR for rain, WS for European winter strom, EQ for earthquake. Matches with hazard.peril_ID. If empty, use the damage function irrespective of peril (i.e. the user needs to know which entity to expose to which peril)</t>
        </r>
      </text>
    </comment>
    <comment ref="F2" authorId="1">
      <text>
        <r>
          <rPr>
            <b/>
            <sz val="9"/>
            <color indexed="81"/>
            <rFont val="Arial"/>
          </rPr>
          <t>climada_damagefunction_generate(0:5:120,25,1,0.375,'s-shape','TC',0);</t>
        </r>
      </text>
    </comment>
    <comment ref="A27" authorId="0">
      <text>
        <r>
          <rPr>
            <sz val="9"/>
            <color indexed="81"/>
            <rFont val="Arial"/>
          </rPr>
          <t xml:space="preserve">added 20141204
</t>
        </r>
      </text>
    </comment>
    <comment ref="A46" authorId="0">
      <text>
        <r>
          <rPr>
            <sz val="9"/>
            <color indexed="81"/>
            <rFont val="Arial"/>
          </rPr>
          <t>used to be once VulnCurveID 520 in catXos, then 1001. Here set to 1.</t>
        </r>
      </text>
    </comment>
    <comment ref="C46" authorId="0">
      <text>
        <r>
          <rPr>
            <sz val="9"/>
            <color indexed="81"/>
            <rFont val="Arial"/>
          </rPr>
          <t>adjusted 20150122
previous values multiplied by 1.15</t>
        </r>
      </text>
    </comment>
    <comment ref="A58" authorId="0">
      <text>
        <r>
          <rPr>
            <sz val="9"/>
            <color indexed="81"/>
            <rFont val="Arial"/>
          </rPr>
          <t>higher intensities kept to avoid troubles in lookup (since the innermost core of climada is quite optimized)</t>
        </r>
      </text>
    </comment>
    <comment ref="A67" authorId="0">
      <text>
        <r>
          <rPr>
            <sz val="9"/>
            <color indexed="81"/>
            <rFont val="Arial"/>
          </rPr>
          <t>added 20141222</t>
        </r>
      </text>
    </comment>
    <comment ref="A86" authorId="1">
      <text>
        <r>
          <rPr>
            <b/>
            <sz val="9"/>
            <color indexed="81"/>
            <rFont val="Arial"/>
          </rPr>
          <t>added 20150309 (initial)</t>
        </r>
      </text>
    </comment>
    <comment ref="F86" authorId="0">
      <text>
        <r>
          <rPr>
            <sz val="9"/>
            <color indexed="81"/>
            <rFont val="Arial"/>
          </rPr>
          <t>climada_damagefunction_generate(0:10:500,0,1,0.75,'s-shape','VQ')</t>
        </r>
      </text>
    </comment>
  </commentList>
</comments>
</file>

<file path=xl/comments3.xml><?xml version="1.0" encoding="utf-8"?>
<comments xmlns="http://schemas.openxmlformats.org/spreadsheetml/2006/main">
  <authors>
    <author>A satisfied Microsoft Office user</author>
  </authors>
  <commentList>
    <comment ref="A1" authorId="0">
      <text>
        <r>
          <rPr>
            <sz val="9"/>
            <color indexed="81"/>
            <rFont val="Arial"/>
          </rPr>
          <t>this name appears later on the adaptation cost curve, so please keep it short</t>
        </r>
      </text>
    </comment>
    <comment ref="B1" authorId="0">
      <text>
        <r>
          <rPr>
            <sz val="9"/>
            <color indexed="81"/>
            <rFont val="Arial"/>
          </rPr>
          <t>used when plotting the adaptation cost curve, an RGB triple, with R G B values separated by a space</t>
        </r>
      </text>
    </comment>
    <comment ref="C1" authorId="0">
      <text>
        <r>
          <rPr>
            <sz val="9"/>
            <color indexed="81"/>
            <rFont val="Arial"/>
          </rPr>
          <t>the cost to realize this measure in the same currency (and currency unit) as the assets</t>
        </r>
      </text>
    </comment>
    <comment ref="D1" authorId="0">
      <text>
        <r>
          <rPr>
            <sz val="9"/>
            <color indexed="81"/>
            <rFont val="Arial"/>
          </rPr>
          <t>added to hazard
e.g. -2 means that this measure reduces the hazard intensity by 2
default=0</t>
        </r>
      </text>
    </comment>
    <comment ref="E1" authorId="0">
      <text>
        <r>
          <rPr>
            <sz val="9"/>
            <color indexed="81"/>
            <rFont val="Arial"/>
          </rPr>
          <t>events with frequencies higher than cutoff are ignored. If set to zero, all events are used (default=0).
This parameter can be used to reflect effects of prevention measures like e.g. a 50yr flood defense (in which case one sets this parameter to 1/50)</t>
        </r>
      </text>
    </comment>
    <comment ref="F1" authorId="0">
      <text>
        <r>
          <rPr>
            <sz val="9"/>
            <color indexed="81"/>
            <rFont val="Arial"/>
          </rPr>
          <t xml:space="preserve">In order to use a measure-specific hazard event set, the user can specifiy the filename (enter nil not to use this option). If a filename is specified, it is searched for in the same folder as the hazard used for the rest of the analysis. If a filename with path is specified, the measure-specific hazard can reside any place. Please note that if the same measures file is used with hazard sets representative for different times, e.g. once a hazard set representative for today, then one for 2030, the measure-specific hazard event set is likely not to be the same. But usually, the entity file is for a specific time (e.g. 2030), and so will be the measure-specific hazard event set specified within.
</t>
        </r>
      </text>
    </comment>
    <comment ref="G1" authorId="0">
      <text>
        <r>
          <rPr>
            <sz val="9"/>
            <color indexed="81"/>
            <rFont val="Arial"/>
          </rPr>
          <t>MDD=orig_MDD*a+b
The original Mean Damage Degree(the damage for a given intensity at an affected asset) is linearly transformed
default=1</t>
        </r>
      </text>
    </comment>
    <comment ref="H1" authorId="0">
      <text>
        <r>
          <rPr>
            <sz val="9"/>
            <color indexed="81"/>
            <rFont val="Arial"/>
          </rPr>
          <t>MDD=orig_MDD*a+b
The original Mean Damage Degree(the damage for a given intensity at an affected asset) is linearly transformed
default=0</t>
        </r>
      </text>
    </comment>
    <comment ref="I1" authorId="0">
      <text>
        <r>
          <rPr>
            <sz val="9"/>
            <color indexed="81"/>
            <rFont val="Arial"/>
          </rPr>
          <t>PAA=orig_PAA*a+b
The original Percentage of Assets Affected  (the percentage of assets affected for a given hazard intensity) is linearly transformed
default=1</t>
        </r>
      </text>
    </comment>
    <comment ref="J1" authorId="0">
      <text>
        <r>
          <rPr>
            <sz val="9"/>
            <color indexed="81"/>
            <rFont val="Arial"/>
          </rPr>
          <t>PAA=orig_PAA*a+b
The original Percentage of Assets Affected  (the percentage of assets affected for a given hazard intensity) is linearly transformed
default=0</t>
        </r>
      </text>
    </comment>
    <comment ref="K1" authorId="0">
      <text>
        <r>
          <rPr>
            <sz val="9"/>
            <color indexed="81"/>
            <rFont val="Arial"/>
          </rPr>
          <t xml:space="preserve">a list to map existing on new damage function of the form XtoY with 
X the existing DamageFunID as in tab assets and Y the new DamageFunID as in the present file's damagefunctions tab. The user is responsible for avoiding DamageFunID conflicts. 
If more than one mapping, separate by semicolon, like (no semicolon at the end):
1to3;3to4
Enter nil if no mapping for a given measure.
default=nil
</t>
        </r>
      </text>
    </comment>
    <comment ref="L1" authorId="0">
      <text>
        <r>
          <rPr>
            <sz val="9"/>
            <color indexed="81"/>
            <rFont val="Arial"/>
          </rPr>
          <t>attachement point of risk transfer (CatXL)
default=0</t>
        </r>
      </text>
    </comment>
    <comment ref="M1" authorId="0">
      <text>
        <r>
          <rPr>
            <sz val="9"/>
            <color indexed="81"/>
            <rFont val="Arial"/>
          </rPr>
          <t>cover of risk transfer
default=0</t>
        </r>
      </text>
    </comment>
    <comment ref="N1" authorId="0">
      <text>
        <r>
          <rPr>
            <sz val="9"/>
            <color indexed="81"/>
            <rFont val="Arial"/>
          </rPr>
          <t xml:space="preserve">the 2-digit peril identifier, e.g. TC for Tropical Cyclone wind, TS for surge, TR for rain, WS for European winter strom, EQ for earthquake. Just needs to match with hazard.peril_ID. If AA, use the measure  irrespective of peril (i.e. the user needs to know which entity to expose to which peril)
</t>
        </r>
      </text>
    </comment>
    <comment ref="C8" authorId="0">
      <text>
        <r>
          <rPr>
            <sz val="9"/>
            <color indexed="81"/>
            <rFont val="Arial"/>
          </rPr>
          <t>risk transfer: only structuring and transaction costs, expected loss will be added to come to total cost of risk transfer</t>
        </r>
      </text>
    </comment>
  </commentList>
</comments>
</file>

<file path=xl/comments4.xml><?xml version="1.0" encoding="utf-8"?>
<comments xmlns="http://schemas.openxmlformats.org/spreadsheetml/2006/main">
  <authors>
    <author>A satisfied Microsoft Office user</author>
  </authors>
  <commentList>
    <comment ref="A1" authorId="0">
      <text>
        <r>
          <rPr>
            <sz val="9"/>
            <color indexed="81"/>
            <rFont val="Arial"/>
          </rPr>
          <t>yield curve ID (currently core climada supports yield curve ID 1, but the user might want to specify different curves and switch within climada</t>
        </r>
      </text>
    </comment>
    <comment ref="C1" authorId="0">
      <text>
        <r>
          <rPr>
            <sz val="9"/>
            <color indexed="81"/>
            <rFont val="Arial"/>
          </rPr>
          <t>discount rate for given year (can vary from year to year, in order to really provide yield curve(s)</t>
        </r>
      </text>
    </comment>
  </commentList>
</comments>
</file>

<file path=xl/comments5.xml><?xml version="1.0" encoding="utf-8"?>
<comments xmlns="http://schemas.openxmlformats.org/spreadsheetml/2006/main">
  <authors>
    <author>A satisfied Microsoft Office user</author>
    <author>David Bresch</author>
  </authors>
  <commentList>
    <comment ref="A1" authorId="0">
      <text>
        <r>
          <rPr>
            <sz val="9"/>
            <color indexed="81"/>
            <rFont val="Arial"/>
          </rPr>
          <t>Read only this tab with climada_damagefunctiuons_read
display all functions with climada_damagefunctions_plot
Replace existing damagefunctions in an encoded entity with these damagefunctions with climada_damagefunctions_map</t>
        </r>
      </text>
    </comment>
    <comment ref="B1" authorId="0">
      <text>
        <r>
          <rPr>
            <sz val="9"/>
            <color indexed="81"/>
            <rFont val="Arial"/>
          </rPr>
          <t>The hazard intensity, i.e. has to correspond to the values in hazard.intensity</t>
        </r>
      </text>
    </comment>
    <comment ref="C1" authorId="0">
      <text>
        <r>
          <rPr>
            <sz val="9"/>
            <color indexed="81"/>
            <rFont val="Arial"/>
          </rPr>
          <t>The Mean Damage Degree (the damage for a given intensity at an affected asset) - how strongly an asset is damaged. Range 0..1 (from none to total destruction)</t>
        </r>
      </text>
    </comment>
    <comment ref="D1" authorId="0">
      <text>
        <r>
          <rPr>
            <sz val="9"/>
            <color indexed="81"/>
            <rFont val="Arial"/>
          </rPr>
          <t>The Percentage of Assets Affected  (the percentage of assets affected for a given hazard intensity) - how many assets are affected. Range 0..1 (from none affected to all affected)</t>
        </r>
      </text>
    </comment>
    <comment ref="E1" authorId="0">
      <text>
        <r>
          <rPr>
            <sz val="9"/>
            <color indexed="81"/>
            <rFont val="Arial"/>
          </rPr>
          <t>The Mean Damage Ratio, defined as MDR=MDD*PPA 
just for check, not used in the model
Note: in older models, MDR has been used directly (some disadvantages, but often historically the only number one could calculate based on simple, crude and coarse loss data)</t>
        </r>
      </text>
    </comment>
    <comment ref="F1" authorId="0">
      <text>
        <r>
          <rPr>
            <sz val="9"/>
            <color indexed="81"/>
            <rFont val="Arial"/>
          </rPr>
          <t>the 2-digit peril identifier, e.g. TC for Tropical Cyclone wind, TS for surge, TR for rain, WS for European winter strom, EQ for earthquake. Matches with hazard.peril_ID. If empty, use the damage function irrespective of peril (i.e. the user needs to know which entity to expose to which peril)</t>
        </r>
      </text>
    </comment>
    <comment ref="A2" authorId="0">
      <text>
        <r>
          <rPr>
            <sz val="9"/>
            <color indexed="81"/>
            <rFont val="Arial"/>
          </rPr>
          <t>VulnCurveID 520</t>
        </r>
      </text>
    </comment>
    <comment ref="A22" authorId="0">
      <text>
        <r>
          <rPr>
            <sz val="9"/>
            <color indexed="81"/>
            <rFont val="Arial"/>
          </rPr>
          <t>used to replace 1 for measure enforce building code (mapped 1to3)</t>
        </r>
      </text>
    </comment>
    <comment ref="D22" authorId="0">
      <text>
        <r>
          <rPr>
            <sz val="9"/>
            <color indexed="81"/>
            <rFont val="Arial"/>
          </rPr>
          <t>enhanced building code: reduced PAA, very slightly reduced MDD</t>
        </r>
      </text>
    </comment>
    <comment ref="D31" authorId="0">
      <text>
        <r>
          <rPr>
            <sz val="9"/>
            <color indexed="81"/>
            <rFont val="Arial"/>
          </rPr>
          <t>same PAA as curve 1</t>
        </r>
      </text>
    </comment>
    <comment ref="A40" authorId="0">
      <text>
        <r>
          <rPr>
            <sz val="9"/>
            <color indexed="81"/>
            <rFont val="Arial"/>
          </rPr>
          <t xml:space="preserve">added 20141204
</t>
        </r>
      </text>
    </comment>
    <comment ref="A59" authorId="0">
      <text>
        <r>
          <rPr>
            <sz val="9"/>
            <color indexed="81"/>
            <rFont val="Arial"/>
          </rPr>
          <t>used to be once VulnCurveID 520 in catXos, then 1001. Here set to 1.</t>
        </r>
      </text>
    </comment>
    <comment ref="C59" authorId="0">
      <text>
        <r>
          <rPr>
            <sz val="9"/>
            <color indexed="81"/>
            <rFont val="Arial"/>
          </rPr>
          <t>adjusted 20150122
previous values multiplied by 1.15</t>
        </r>
      </text>
    </comment>
    <comment ref="A71" authorId="0">
      <text>
        <r>
          <rPr>
            <sz val="9"/>
            <color indexed="81"/>
            <rFont val="Arial"/>
          </rPr>
          <t>higher intensities kept to avoid troubles in lookup (since the innermost core of climada is quite optimized)</t>
        </r>
      </text>
    </comment>
    <comment ref="A80" authorId="0">
      <text>
        <r>
          <rPr>
            <sz val="9"/>
            <color indexed="81"/>
            <rFont val="Arial"/>
          </rPr>
          <t>added 20141222</t>
        </r>
      </text>
    </comment>
    <comment ref="A99" authorId="0">
      <text>
        <r>
          <rPr>
            <sz val="9"/>
            <color indexed="81"/>
            <rFont val="Arial"/>
          </rPr>
          <t xml:space="preserve">added 20141203
</t>
        </r>
      </text>
    </comment>
    <comment ref="F109" authorId="0">
      <text>
        <r>
          <rPr>
            <sz val="9"/>
            <color indexed="81"/>
            <rFont val="Arial"/>
          </rPr>
          <t>climada_damagefunction_generate(0:10:500,0,1,0.75,'s-shape','VQ')</t>
        </r>
      </text>
    </comment>
    <comment ref="F160" authorId="1">
      <text>
        <r>
          <rPr>
            <b/>
            <sz val="9"/>
            <color indexed="81"/>
            <rFont val="Arial"/>
          </rPr>
          <t>climada_damagefunction_generate(0:5:120,25,1,0.375,'s-shape','TC',0);</t>
        </r>
      </text>
    </comment>
  </commentList>
</comments>
</file>

<file path=xl/sharedStrings.xml><?xml version="1.0" encoding="utf-8"?>
<sst xmlns="http://schemas.openxmlformats.org/spreadsheetml/2006/main" count="456" uniqueCount="82">
  <si>
    <t>Latitude</t>
  </si>
  <si>
    <t>Longitude</t>
  </si>
  <si>
    <t>Value</t>
  </si>
  <si>
    <t>Deductible</t>
  </si>
  <si>
    <t>Cover</t>
  </si>
  <si>
    <t>DamageFunID</t>
  </si>
  <si>
    <t>Intensity</t>
  </si>
  <si>
    <t>MDD</t>
  </si>
  <si>
    <t>PAA</t>
  </si>
  <si>
    <t>MDR</t>
  </si>
  <si>
    <t>peril_ID</t>
  </si>
  <si>
    <t>TC</t>
  </si>
  <si>
    <t>TS</t>
  </si>
  <si>
    <t>WS</t>
  </si>
  <si>
    <t>EQ</t>
  </si>
  <si>
    <t>VQ</t>
  </si>
  <si>
    <t>name</t>
  </si>
  <si>
    <t>color</t>
  </si>
  <si>
    <t>cost</t>
  </si>
  <si>
    <t>hazard intensity impact</t>
  </si>
  <si>
    <t>hazard high frequency cutoff</t>
  </si>
  <si>
    <t>hazard event set</t>
  </si>
  <si>
    <t>MDD impact a</t>
  </si>
  <si>
    <t>MDD impact b</t>
  </si>
  <si>
    <t>PAA impact a</t>
  </si>
  <si>
    <t>PAA impact b</t>
  </si>
  <si>
    <t>damagefunctions map</t>
  </si>
  <si>
    <t>risk transfer attachement</t>
  </si>
  <si>
    <t>risk transfer cover</t>
  </si>
  <si>
    <t>beach nourishment</t>
  </si>
  <si>
    <t>0.84 0.89 0.70</t>
  </si>
  <si>
    <t>nil</t>
  </si>
  <si>
    <t>vegetation management</t>
  </si>
  <si>
    <t>0.76 0.84 0.60</t>
  </si>
  <si>
    <t>sandbags</t>
  </si>
  <si>
    <t>seawall</t>
  </si>
  <si>
    <t>elevate existing buildings</t>
  </si>
  <si>
    <t>enforce building code</t>
  </si>
  <si>
    <t>1to3</t>
  </si>
  <si>
    <t>risk transfer</t>
  </si>
  <si>
    <t>0.90 0.72 0.72</t>
  </si>
  <si>
    <t>yield_ID</t>
  </si>
  <si>
    <t>year</t>
  </si>
  <si>
    <t>discount_rate</t>
  </si>
  <si>
    <r>
      <t>This sheet contains the detailed calculations for different measures</t>
    </r>
    <r>
      <rPr>
        <sz val="10"/>
        <color indexed="8"/>
        <rFont val="Arial"/>
        <family val="2"/>
      </rPr>
      <t xml:space="preserve"> (NOT READ BY CLIMADA)</t>
    </r>
  </si>
  <si>
    <t>Note that all costs in sheet 'measures' need to be net present values 2012-2030 (reference 2012). Not all measures need to be based on the same discount rate etc.</t>
  </si>
  <si>
    <r>
      <t xml:space="preserve">beach nourishment </t>
    </r>
    <r>
      <rPr>
        <sz val="10"/>
        <color indexed="8"/>
        <rFont val="Arial"/>
        <family val="2"/>
      </rPr>
      <t>(see slides)</t>
    </r>
  </si>
  <si>
    <t>width</t>
  </si>
  <si>
    <t>m</t>
  </si>
  <si>
    <t>beach length</t>
  </si>
  <si>
    <t>estimated depth</t>
  </si>
  <si>
    <t>volume</t>
  </si>
  <si>
    <r>
      <t>m</t>
    </r>
    <r>
      <rPr>
        <vertAlign val="superscript"/>
        <sz val="10"/>
        <color indexed="8"/>
        <rFont val="Arial"/>
        <family val="2"/>
      </rPr>
      <t>3</t>
    </r>
  </si>
  <si>
    <r>
      <t>costs per m</t>
    </r>
    <r>
      <rPr>
        <vertAlign val="superscript"/>
        <sz val="10"/>
        <color indexed="8"/>
        <rFont val="Arial"/>
        <family val="2"/>
      </rPr>
      <t>3</t>
    </r>
  </si>
  <si>
    <r>
      <t>$/m</t>
    </r>
    <r>
      <rPr>
        <vertAlign val="superscript"/>
        <sz val="10"/>
        <color indexed="8"/>
        <rFont val="Arial"/>
        <family val="2"/>
      </rPr>
      <t>3</t>
    </r>
  </si>
  <si>
    <t>initial costs</t>
  </si>
  <si>
    <t>$</t>
  </si>
  <si>
    <t>replacement costs (every 6th year)</t>
  </si>
  <si>
    <t>NPV</t>
  </si>
  <si>
    <t>we need to say elevate a certain percentage of existing buildings, each elevation costing a certain percentage of the reconstruction cost</t>
  </si>
  <si>
    <t>percentage elevated</t>
  </si>
  <si>
    <t>elevation cost per building</t>
  </si>
  <si>
    <t>of building value</t>
  </si>
  <si>
    <t>elevation cost</t>
  </si>
  <si>
    <t>annual cost</t>
  </si>
  <si>
    <t>sandbags need to be bought (incuding filling station) once, hence high initial cost, then maintenance and replacement plus an average labor cost for use</t>
  </si>
  <si>
    <t>initial acquisition</t>
  </si>
  <si>
    <t>maintenance</t>
  </si>
  <si>
    <t>replacement</t>
  </si>
  <si>
    <t>annual average manpower for usage</t>
  </si>
  <si>
    <t>the seawall costs pr meter horizontal extent (construction once, maintanance ongoing) and per meter height</t>
  </si>
  <si>
    <t xml:space="preserve">height </t>
  </si>
  <si>
    <t xml:space="preserve">extent </t>
  </si>
  <si>
    <t>building costs total</t>
  </si>
  <si>
    <t xml:space="preserve">maintenance cost per </t>
  </si>
  <si>
    <t>maintenance costs</t>
  </si>
  <si>
    <r>
      <t>worksheet to discount measures</t>
    </r>
    <r>
      <rPr>
        <sz val="10"/>
        <color indexed="8"/>
        <rFont val="Arial"/>
        <family val="2"/>
      </rPr>
      <t xml:space="preserve"> (NOT READ BY CLIMADA)</t>
    </r>
  </si>
  <si>
    <t>yield</t>
  </si>
  <si>
    <t>discounted beach nourishment</t>
  </si>
  <si>
    <t>discounted</t>
  </si>
  <si>
    <t>sandbagging</t>
  </si>
  <si>
    <t>THIS tab contains OLD damagefunctions (just to keep track, not in use)</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</si>
</sst>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_(* \(#,##0.00\);_(* &quot;-&quot;??_);_(@_)"/>
    <numFmt numFmtId="165" formatCode="_(* #,##0_);_(* \(#,##0\);_(* &quot;-&quot;??_);_(@_)"/>
    <numFmt numFmtId="166" formatCode="0.0"/>
    <numFmt numFmtId="167" formatCode="0.0%"/>
    <numFmt numFmtId="168" formatCode="0.000"/>
  </numFmts>
  <fonts count="18" x14ac:knownFonts="1">
    <font>
      <sz val="10"/>
      <name val="Arial"/>
    </font>
    <font>
      <sz val="10"/>
      <name val="Arial"/>
    </font>
    <font>
      <sz val="10"/>
      <name val="Arial"/>
    </font>
    <font>
      <sz val="10"/>
      <name val="Arial"/>
    </font>
    <font>
      <sz val="10"/>
      <color indexed="8"/>
      <name val="Arial"/>
      <family val="2"/>
    </font>
    <font>
      <vertAlign val="superscript"/>
      <sz val="10"/>
      <color indexed="8"/>
      <name val="Arial"/>
      <family val="2"/>
    </font>
    <font>
      <sz val="10"/>
      <color indexed="8"/>
      <name val="Arial"/>
      <family val="2"/>
    </font>
    <font>
      <b/>
      <sz val="10"/>
      <color indexed="8"/>
      <name val="Arial"/>
      <family val="2"/>
    </font>
    <font>
      <sz val="10"/>
      <color indexed="22"/>
      <name val="Arial"/>
      <family val="2"/>
    </font>
    <font>
      <b/>
      <i/>
      <sz val="10"/>
      <color indexed="8"/>
      <name val="Arial"/>
      <family val="2"/>
    </font>
    <font>
      <i/>
      <sz val="10"/>
      <color indexed="8"/>
      <name val="Arial"/>
      <family val="2"/>
    </font>
    <font>
      <sz val="11"/>
      <name val="Arial"/>
    </font>
    <font>
      <sz val="11"/>
      <color indexed="8"/>
      <name val="Arial"/>
      <family val="2"/>
    </font>
    <font>
      <sz val="11"/>
      <name val="Arial"/>
    </font>
    <font>
      <sz val="9"/>
      <color indexed="81"/>
      <name val="Arial"/>
    </font>
    <font>
      <b/>
      <sz val="9"/>
      <color indexed="81"/>
      <name val="Arial"/>
    </font>
    <font>
      <sz val="11"/>
      <color theme="1"/>
      <name val="SwissReSans"/>
      <family val="2"/>
    </font>
    <font>
      <sz val="10"/>
      <color rgb="FFFF0000"/>
      <name val="Arial"/>
    </font>
  </fonts>
  <fills count="9">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51"/>
        <bgColor indexed="64"/>
      </patternFill>
    </fill>
    <fill>
      <patternFill patternType="solid">
        <fgColor indexed="42"/>
        <bgColor indexed="64"/>
      </patternFill>
    </fill>
    <fill>
      <patternFill patternType="solid">
        <fgColor indexed="9"/>
        <bgColor indexed="64"/>
      </patternFill>
    </fill>
    <fill>
      <patternFill patternType="solid">
        <fgColor indexed="44"/>
        <bgColor indexed="64"/>
      </patternFill>
    </fill>
    <fill>
      <patternFill patternType="solid">
        <fgColor indexed="43"/>
        <bgColor indexed="64"/>
      </patternFill>
    </fill>
  </fills>
  <borders count="3">
    <border>
      <left/>
      <right/>
      <top/>
      <bottom/>
      <diagonal/>
    </border>
    <border>
      <left style="thin">
        <color indexed="8"/>
      </left>
      <right style="thin">
        <color indexed="8"/>
      </right>
      <top style="thin">
        <color indexed="8"/>
      </top>
      <bottom style="thin">
        <color indexed="8"/>
      </bottom>
      <diagonal/>
    </border>
    <border>
      <left/>
      <right/>
      <top/>
      <bottom style="thin">
        <color auto="1"/>
      </bottom>
      <diagonal/>
    </border>
  </borders>
  <cellStyleXfs count="9">
    <xf numFmtId="0" fontId="0" fillId="0" borderId="0"/>
    <xf numFmtId="164"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0" fontId="3" fillId="0" borderId="0"/>
    <xf numFmtId="0" fontId="2" fillId="0" borderId="0"/>
    <xf numFmtId="0" fontId="16" fillId="0" borderId="0"/>
    <xf numFmtId="9" fontId="3" fillId="0" borderId="0" applyFont="0" applyFill="0" applyBorder="0" applyAlignment="0" applyProtection="0"/>
    <xf numFmtId="9" fontId="2" fillId="0" borderId="0" applyFont="0" applyFill="0" applyBorder="0" applyAlignment="0" applyProtection="0"/>
  </cellStyleXfs>
  <cellXfs count="89">
    <xf numFmtId="0" fontId="0" fillId="0" borderId="0" xfId="0"/>
    <xf numFmtId="0" fontId="6" fillId="0" borderId="0" xfId="0" applyFont="1" applyFill="1" applyBorder="1"/>
    <xf numFmtId="0" fontId="6" fillId="0" borderId="0" xfId="4" applyFont="1" applyFill="1" applyBorder="1"/>
    <xf numFmtId="165" fontId="6" fillId="0" borderId="0" xfId="1" applyNumberFormat="1" applyFont="1" applyFill="1" applyBorder="1"/>
    <xf numFmtId="165" fontId="6" fillId="0" borderId="0" xfId="0" applyNumberFormat="1" applyFont="1" applyFill="1" applyBorder="1"/>
    <xf numFmtId="9" fontId="6" fillId="0" borderId="0" xfId="0" applyNumberFormat="1" applyFont="1" applyFill="1" applyBorder="1"/>
    <xf numFmtId="0" fontId="6" fillId="0" borderId="0" xfId="0" applyFont="1" applyFill="1"/>
    <xf numFmtId="0" fontId="7" fillId="0" borderId="0" xfId="0" applyFont="1" applyFill="1" applyBorder="1"/>
    <xf numFmtId="0" fontId="6" fillId="0" borderId="0" xfId="5" applyFont="1" applyFill="1" applyBorder="1"/>
    <xf numFmtId="0" fontId="7" fillId="0" borderId="0" xfId="4" applyFont="1" applyFill="1" applyBorder="1"/>
    <xf numFmtId="1" fontId="6" fillId="0" borderId="0" xfId="4" applyNumberFormat="1" applyFont="1" applyFill="1" applyBorder="1"/>
    <xf numFmtId="165" fontId="7" fillId="0" borderId="0" xfId="1" applyNumberFormat="1" applyFont="1" applyFill="1" applyBorder="1"/>
    <xf numFmtId="1" fontId="6" fillId="0" borderId="0" xfId="0" applyNumberFormat="1" applyFont="1" applyFill="1" applyBorder="1"/>
    <xf numFmtId="167" fontId="6" fillId="0" borderId="0" xfId="0" applyNumberFormat="1" applyFont="1" applyFill="1" applyBorder="1"/>
    <xf numFmtId="0" fontId="2" fillId="0" borderId="0" xfId="5" applyFont="1" applyBorder="1"/>
    <xf numFmtId="0" fontId="8" fillId="0" borderId="0" xfId="0" applyFont="1" applyFill="1" applyBorder="1"/>
    <xf numFmtId="0" fontId="8" fillId="0" borderId="0" xfId="5" applyFont="1" applyFill="1" applyBorder="1"/>
    <xf numFmtId="165" fontId="8" fillId="0" borderId="0" xfId="1" applyNumberFormat="1" applyFont="1" applyFill="1" applyBorder="1"/>
    <xf numFmtId="0" fontId="7" fillId="2" borderId="0" xfId="0" applyFont="1" applyFill="1" applyBorder="1"/>
    <xf numFmtId="0" fontId="7" fillId="2" borderId="0" xfId="4" applyFont="1" applyFill="1" applyBorder="1"/>
    <xf numFmtId="0" fontId="6" fillId="2" borderId="0" xfId="4" applyFont="1" applyFill="1" applyBorder="1"/>
    <xf numFmtId="0" fontId="6" fillId="2" borderId="0" xfId="0" applyFont="1" applyFill="1" applyBorder="1"/>
    <xf numFmtId="166" fontId="6" fillId="3" borderId="1" xfId="4" applyNumberFormat="1" applyFont="1" applyFill="1" applyBorder="1"/>
    <xf numFmtId="0" fontId="6" fillId="3" borderId="1" xfId="4" applyFont="1" applyFill="1" applyBorder="1"/>
    <xf numFmtId="3" fontId="6" fillId="3" borderId="1" xfId="4" applyNumberFormat="1" applyFont="1" applyFill="1" applyBorder="1"/>
    <xf numFmtId="3" fontId="7" fillId="3" borderId="1" xfId="4" applyNumberFormat="1" applyFont="1" applyFill="1" applyBorder="1"/>
    <xf numFmtId="165" fontId="6" fillId="3" borderId="1" xfId="1" applyNumberFormat="1" applyFont="1" applyFill="1" applyBorder="1"/>
    <xf numFmtId="0" fontId="6" fillId="3" borderId="1" xfId="0" applyFont="1" applyFill="1" applyBorder="1"/>
    <xf numFmtId="165" fontId="6" fillId="3" borderId="1" xfId="2" applyNumberFormat="1" applyFont="1" applyFill="1" applyBorder="1"/>
    <xf numFmtId="165" fontId="9" fillId="3" borderId="1" xfId="1" applyNumberFormat="1" applyFont="1" applyFill="1" applyBorder="1"/>
    <xf numFmtId="165" fontId="10" fillId="3" borderId="1" xfId="1" applyNumberFormat="1" applyFont="1" applyFill="1" applyBorder="1"/>
    <xf numFmtId="165" fontId="6" fillId="2" borderId="0" xfId="1" applyNumberFormat="1" applyFont="1" applyFill="1" applyBorder="1"/>
    <xf numFmtId="165" fontId="9" fillId="2" borderId="0" xfId="1" applyNumberFormat="1" applyFont="1" applyFill="1" applyBorder="1"/>
    <xf numFmtId="165" fontId="10" fillId="2" borderId="0" xfId="1" applyNumberFormat="1" applyFont="1" applyFill="1" applyBorder="1"/>
    <xf numFmtId="165" fontId="6" fillId="4" borderId="0" xfId="1" applyNumberFormat="1" applyFont="1" applyFill="1" applyBorder="1"/>
    <xf numFmtId="165" fontId="9" fillId="4" borderId="0" xfId="1" applyNumberFormat="1" applyFont="1" applyFill="1" applyBorder="1"/>
    <xf numFmtId="165" fontId="10" fillId="4" borderId="0" xfId="1" applyNumberFormat="1" applyFont="1" applyFill="1" applyBorder="1"/>
    <xf numFmtId="0" fontId="11" fillId="0" borderId="0" xfId="5" applyFont="1" applyBorder="1"/>
    <xf numFmtId="0" fontId="11" fillId="5" borderId="0" xfId="0" applyFont="1" applyFill="1"/>
    <xf numFmtId="168" fontId="11" fillId="5" borderId="0" xfId="0" applyNumberFormat="1" applyFont="1" applyFill="1"/>
    <xf numFmtId="0" fontId="11" fillId="5" borderId="0" xfId="5" applyFont="1" applyFill="1" applyBorder="1"/>
    <xf numFmtId="168" fontId="11" fillId="5" borderId="0" xfId="5" applyNumberFormat="1" applyFont="1" applyFill="1" applyBorder="1"/>
    <xf numFmtId="0" fontId="11" fillId="6" borderId="0" xfId="5" applyFont="1" applyFill="1" applyBorder="1"/>
    <xf numFmtId="168" fontId="11" fillId="6" borderId="0" xfId="5" applyNumberFormat="1" applyFont="1" applyFill="1" applyBorder="1"/>
    <xf numFmtId="0" fontId="11" fillId="6" borderId="0" xfId="0" applyFont="1" applyFill="1"/>
    <xf numFmtId="168" fontId="11" fillId="6" borderId="0" xfId="0" applyNumberFormat="1" applyFont="1" applyFill="1"/>
    <xf numFmtId="0" fontId="11" fillId="6" borderId="2" xfId="0" applyFont="1" applyFill="1" applyBorder="1"/>
    <xf numFmtId="168" fontId="11" fillId="6" borderId="2" xfId="0" applyNumberFormat="1" applyFont="1" applyFill="1" applyBorder="1"/>
    <xf numFmtId="0" fontId="11" fillId="5" borderId="2" xfId="5" applyFont="1" applyFill="1" applyBorder="1"/>
    <xf numFmtId="0" fontId="11" fillId="5" borderId="2" xfId="0" applyFont="1" applyFill="1" applyBorder="1"/>
    <xf numFmtId="0" fontId="11" fillId="6" borderId="2" xfId="5" applyFont="1" applyFill="1" applyBorder="1"/>
    <xf numFmtId="168" fontId="11" fillId="6" borderId="2" xfId="5" applyNumberFormat="1" applyFont="1" applyFill="1" applyBorder="1"/>
    <xf numFmtId="168" fontId="11" fillId="5" borderId="2" xfId="5" applyNumberFormat="1" applyFont="1" applyFill="1" applyBorder="1"/>
    <xf numFmtId="0" fontId="4" fillId="0" borderId="0" xfId="0" applyFont="1" applyFill="1" applyBorder="1"/>
    <xf numFmtId="0" fontId="7" fillId="5" borderId="0" xfId="0" applyFont="1" applyFill="1" applyBorder="1"/>
    <xf numFmtId="0" fontId="0" fillId="5" borderId="0" xfId="0" applyFill="1"/>
    <xf numFmtId="0" fontId="7" fillId="7" borderId="0" xfId="0" applyFont="1" applyFill="1" applyBorder="1"/>
    <xf numFmtId="0" fontId="7" fillId="8" borderId="0" xfId="0" applyFont="1" applyFill="1" applyBorder="1"/>
    <xf numFmtId="1" fontId="13" fillId="5" borderId="0" xfId="5" applyNumberFormat="1" applyFont="1" applyFill="1" applyBorder="1"/>
    <xf numFmtId="0" fontId="13" fillId="5" borderId="0" xfId="5" applyFont="1" applyFill="1" applyBorder="1"/>
    <xf numFmtId="168" fontId="13" fillId="5" borderId="0" xfId="0" applyNumberFormat="1" applyFont="1" applyFill="1"/>
    <xf numFmtId="168" fontId="0" fillId="5" borderId="0" xfId="0" applyNumberFormat="1" applyFill="1"/>
    <xf numFmtId="1" fontId="13" fillId="5" borderId="2" xfId="5" applyNumberFormat="1" applyFont="1" applyFill="1" applyBorder="1"/>
    <xf numFmtId="0" fontId="13" fillId="5" borderId="2" xfId="5" applyFont="1" applyFill="1" applyBorder="1"/>
    <xf numFmtId="168" fontId="13" fillId="5" borderId="2" xfId="5" applyNumberFormat="1" applyFont="1" applyFill="1" applyBorder="1"/>
    <xf numFmtId="168" fontId="0" fillId="5" borderId="2" xfId="0" applyNumberFormat="1" applyFill="1" applyBorder="1"/>
    <xf numFmtId="168" fontId="11" fillId="5" borderId="2" xfId="0" applyNumberFormat="1" applyFont="1" applyFill="1" applyBorder="1"/>
    <xf numFmtId="1" fontId="11" fillId="0" borderId="0" xfId="5" applyNumberFormat="1" applyFont="1" applyFill="1" applyBorder="1"/>
    <xf numFmtId="1" fontId="12" fillId="0" borderId="0" xfId="6" applyNumberFormat="1" applyFont="1" applyFill="1"/>
    <xf numFmtId="168" fontId="11" fillId="0" borderId="0" xfId="0" applyNumberFormat="1" applyFont="1" applyFill="1"/>
    <xf numFmtId="2" fontId="11" fillId="0" borderId="0" xfId="0" applyNumberFormat="1" applyFont="1" applyFill="1"/>
    <xf numFmtId="0" fontId="12" fillId="0" borderId="0" xfId="6" applyFont="1" applyFill="1"/>
    <xf numFmtId="0" fontId="11" fillId="0" borderId="0" xfId="5" applyFont="1" applyFill="1" applyBorder="1"/>
    <xf numFmtId="168" fontId="11" fillId="0" borderId="0" xfId="5" applyNumberFormat="1" applyFont="1" applyFill="1" applyBorder="1"/>
    <xf numFmtId="1" fontId="11" fillId="0" borderId="2" xfId="5" applyNumberFormat="1" applyFont="1" applyFill="1" applyBorder="1"/>
    <xf numFmtId="0" fontId="11" fillId="0" borderId="2" xfId="5" applyFont="1" applyFill="1" applyBorder="1"/>
    <xf numFmtId="168" fontId="11" fillId="0" borderId="2" xfId="5" applyNumberFormat="1" applyFont="1" applyFill="1" applyBorder="1"/>
    <xf numFmtId="2" fontId="11" fillId="0" borderId="2" xfId="0" applyNumberFormat="1" applyFont="1" applyFill="1" applyBorder="1"/>
    <xf numFmtId="0" fontId="11" fillId="0" borderId="2" xfId="5" applyFont="1" applyBorder="1"/>
    <xf numFmtId="0" fontId="6" fillId="0" borderId="0" xfId="0" applyNumberFormat="1" applyFont="1" applyFill="1"/>
    <xf numFmtId="0" fontId="4" fillId="0" borderId="0" xfId="0" applyNumberFormat="1" applyFont="1" applyFill="1"/>
    <xf numFmtId="0" fontId="0" fillId="0" borderId="0" xfId="0" applyNumberFormat="1"/>
    <xf numFmtId="0" fontId="0" fillId="0" borderId="0" xfId="3" applyNumberFormat="1" applyFont="1"/>
    <xf numFmtId="0" fontId="0" fillId="0" borderId="0" xfId="3" applyNumberFormat="1" applyFont="1" applyFill="1"/>
    <xf numFmtId="0" fontId="11" fillId="0" borderId="0" xfId="0" applyFont="1" applyFill="1"/>
    <xf numFmtId="0" fontId="2" fillId="0" borderId="0" xfId="5" applyFont="1" applyFill="1" applyBorder="1"/>
    <xf numFmtId="168" fontId="11" fillId="0" borderId="2" xfId="0" applyNumberFormat="1" applyFont="1" applyFill="1" applyBorder="1"/>
    <xf numFmtId="0" fontId="11" fillId="0" borderId="2" xfId="0" applyFont="1" applyFill="1" applyBorder="1"/>
    <xf numFmtId="0" fontId="17" fillId="0" borderId="0" xfId="5" applyFont="1" applyBorder="1"/>
  </cellXfs>
  <cellStyles count="9">
    <cellStyle name="Comma" xfId="1" builtinId="3"/>
    <cellStyle name="Comma 2" xfId="2"/>
    <cellStyle name="Comma 3" xfId="3"/>
    <cellStyle name="Normal" xfId="0" builtinId="0"/>
    <cellStyle name="Normal 2" xfId="4"/>
    <cellStyle name="Normal 3" xfId="5"/>
    <cellStyle name="Normal 4" xfId="6"/>
    <cellStyle name="Percent 2" xfId="7"/>
    <cellStyle name="Percent 3" xfId="8"/>
  </cellStyles>
  <dxfs count="0"/>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25"/>
  <sheetViews>
    <sheetView tabSelected="1" workbookViewId="0">
      <selection activeCell="F15" sqref="F15"/>
    </sheetView>
  </sheetViews>
  <sheetFormatPr baseColWidth="10" defaultColWidth="20" defaultRowHeight="12" x14ac:dyDescent="0"/>
  <cols>
    <col min="1" max="6" width="20" style="79"/>
    <col min="7" max="16384" width="20" style="6"/>
  </cols>
  <sheetData>
    <row r="1" spans="1:6">
      <c r="A1" s="79" t="s">
        <v>0</v>
      </c>
      <c r="B1" s="79" t="s">
        <v>1</v>
      </c>
      <c r="C1" s="79" t="s">
        <v>2</v>
      </c>
      <c r="D1" s="79" t="s">
        <v>3</v>
      </c>
      <c r="E1" s="79" t="s">
        <v>4</v>
      </c>
      <c r="F1" s="80" t="s">
        <v>5</v>
      </c>
    </row>
    <row r="2" spans="1:6">
      <c r="A2" s="81">
        <v>26.933899</v>
      </c>
      <c r="B2" s="81">
        <v>-80.128799000000001</v>
      </c>
      <c r="C2" s="82">
        <v>13927504367.680632</v>
      </c>
      <c r="D2" s="83">
        <v>0</v>
      </c>
      <c r="E2" s="83">
        <f>C2</f>
        <v>13927504367.680632</v>
      </c>
      <c r="F2" s="79">
        <v>1</v>
      </c>
    </row>
    <row r="3" spans="1:6">
      <c r="A3" s="81">
        <v>26.957203</v>
      </c>
      <c r="B3" s="81">
        <v>-80.098284000000007</v>
      </c>
      <c r="C3" s="82">
        <v>12596064143.542929</v>
      </c>
      <c r="D3" s="83">
        <v>0</v>
      </c>
      <c r="E3" s="83">
        <f t="shared" ref="E3:E25" si="0">C3</f>
        <v>12596064143.542929</v>
      </c>
      <c r="F3" s="79">
        <v>1</v>
      </c>
    </row>
    <row r="4" spans="1:6">
      <c r="A4" s="81">
        <v>26.783846</v>
      </c>
      <c r="B4" s="81">
        <v>-80.748947000000001</v>
      </c>
      <c r="C4" s="82">
        <v>12596064143.542929</v>
      </c>
      <c r="D4" s="83">
        <v>0</v>
      </c>
      <c r="E4" s="83">
        <f t="shared" si="0"/>
        <v>12596064143.542929</v>
      </c>
      <c r="F4" s="79">
        <v>1</v>
      </c>
    </row>
    <row r="5" spans="1:6">
      <c r="A5" s="81">
        <v>26.645524000000002</v>
      </c>
      <c r="B5" s="81">
        <v>-80.550703999999996</v>
      </c>
      <c r="C5" s="82">
        <v>12596064143.542929</v>
      </c>
      <c r="D5" s="83">
        <v>0</v>
      </c>
      <c r="E5" s="83">
        <f t="shared" si="0"/>
        <v>12596064143.542929</v>
      </c>
      <c r="F5" s="79">
        <v>1</v>
      </c>
    </row>
    <row r="6" spans="1:6">
      <c r="A6" s="81">
        <v>26.897796</v>
      </c>
      <c r="B6" s="81">
        <v>-80.596929000000003</v>
      </c>
      <c r="C6" s="82">
        <v>12596064143.542929</v>
      </c>
      <c r="D6" s="83">
        <v>0</v>
      </c>
      <c r="E6" s="83">
        <f t="shared" si="0"/>
        <v>12596064143.542929</v>
      </c>
      <c r="F6" s="79">
        <v>1</v>
      </c>
    </row>
    <row r="7" spans="1:6">
      <c r="A7" s="81">
        <v>26.925359</v>
      </c>
      <c r="B7" s="81">
        <v>-80.220966000000004</v>
      </c>
      <c r="C7" s="82">
        <v>12596064143.542929</v>
      </c>
      <c r="D7" s="83">
        <v>0</v>
      </c>
      <c r="E7" s="83">
        <f t="shared" si="0"/>
        <v>12596064143.542929</v>
      </c>
      <c r="F7" s="79">
        <v>1</v>
      </c>
    </row>
    <row r="8" spans="1:6">
      <c r="A8" s="81">
        <v>26.914767999999999</v>
      </c>
      <c r="B8" s="81">
        <v>-80.074659999999994</v>
      </c>
      <c r="C8" s="82">
        <v>12597540200.183653</v>
      </c>
      <c r="D8" s="83">
        <v>0</v>
      </c>
      <c r="E8" s="83">
        <f t="shared" si="0"/>
        <v>12597540200.183653</v>
      </c>
      <c r="F8" s="79">
        <v>1</v>
      </c>
    </row>
    <row r="9" spans="1:6">
      <c r="A9" s="81">
        <v>26.853491000000002</v>
      </c>
      <c r="B9" s="81">
        <v>-80.190280999999999</v>
      </c>
      <c r="C9" s="82">
        <v>12596064143.542929</v>
      </c>
      <c r="D9" s="83">
        <v>0</v>
      </c>
      <c r="E9" s="83">
        <f t="shared" si="0"/>
        <v>12596064143.542929</v>
      </c>
      <c r="F9" s="79">
        <v>1</v>
      </c>
    </row>
    <row r="10" spans="1:6">
      <c r="A10" s="81">
        <v>26.845099000000001</v>
      </c>
      <c r="B10" s="81">
        <v>-80.083904000000004</v>
      </c>
      <c r="C10" s="82">
        <v>12620969361.889448</v>
      </c>
      <c r="D10" s="83">
        <v>0</v>
      </c>
      <c r="E10" s="83">
        <f t="shared" si="0"/>
        <v>12620969361.889448</v>
      </c>
      <c r="F10" s="79">
        <v>1</v>
      </c>
    </row>
    <row r="11" spans="1:6">
      <c r="A11" s="81">
        <v>26.826509999999999</v>
      </c>
      <c r="B11" s="81">
        <v>-80.213493</v>
      </c>
      <c r="C11" s="82">
        <v>12596064143.542929</v>
      </c>
      <c r="D11" s="83">
        <v>0</v>
      </c>
      <c r="E11" s="83">
        <f t="shared" si="0"/>
        <v>12596064143.542929</v>
      </c>
      <c r="F11" s="79">
        <v>1</v>
      </c>
    </row>
    <row r="12" spans="1:6">
      <c r="A12" s="81">
        <v>26.842772</v>
      </c>
      <c r="B12" s="81">
        <v>-80.059100000000001</v>
      </c>
      <c r="C12" s="82">
        <v>12604279672.155575</v>
      </c>
      <c r="D12" s="83">
        <v>0</v>
      </c>
      <c r="E12" s="83">
        <f t="shared" si="0"/>
        <v>12604279672.155575</v>
      </c>
      <c r="F12" s="79">
        <v>1</v>
      </c>
    </row>
    <row r="13" spans="1:6">
      <c r="A13" s="81">
        <v>26.825904999999999</v>
      </c>
      <c r="B13" s="81">
        <v>-80.630095999999995</v>
      </c>
      <c r="C13" s="82">
        <v>12596064143.542929</v>
      </c>
      <c r="D13" s="83">
        <v>0</v>
      </c>
      <c r="E13" s="83">
        <f t="shared" si="0"/>
        <v>12596064143.542929</v>
      </c>
      <c r="F13" s="79">
        <v>1</v>
      </c>
    </row>
    <row r="14" spans="1:6">
      <c r="A14" s="81">
        <v>26.804649999999999</v>
      </c>
      <c r="B14" s="81">
        <v>-80.075300999999996</v>
      </c>
      <c r="C14" s="82">
        <v>13445096962.15469</v>
      </c>
      <c r="D14" s="83">
        <v>0</v>
      </c>
      <c r="E14" s="83">
        <f t="shared" si="0"/>
        <v>13445096962.15469</v>
      </c>
      <c r="F14" s="79">
        <v>1</v>
      </c>
    </row>
    <row r="15" spans="1:6">
      <c r="A15" s="81">
        <v>26.788648999999999</v>
      </c>
      <c r="B15" s="81">
        <v>-80.069884999999999</v>
      </c>
      <c r="C15" s="82">
        <v>14739583848.133047</v>
      </c>
      <c r="D15" s="83">
        <v>0</v>
      </c>
      <c r="E15" s="83">
        <f t="shared" si="0"/>
        <v>14739583848.133047</v>
      </c>
      <c r="F15" s="79">
        <v>1</v>
      </c>
    </row>
    <row r="16" spans="1:6">
      <c r="A16" s="81">
        <v>26.704277000000001</v>
      </c>
      <c r="B16" s="81">
        <v>-80.656841</v>
      </c>
      <c r="C16" s="82">
        <v>12605429846.161364</v>
      </c>
      <c r="D16" s="83">
        <v>0</v>
      </c>
      <c r="E16" s="83">
        <f t="shared" si="0"/>
        <v>12605429846.161364</v>
      </c>
      <c r="F16" s="79">
        <v>1</v>
      </c>
    </row>
    <row r="17" spans="1:6">
      <c r="A17" s="81">
        <v>26.710049999999999</v>
      </c>
      <c r="B17" s="81">
        <v>-80.190084999999996</v>
      </c>
      <c r="C17" s="82">
        <v>13008874519.979589</v>
      </c>
      <c r="D17" s="83">
        <v>0</v>
      </c>
      <c r="E17" s="83">
        <f t="shared" si="0"/>
        <v>13008874519.979589</v>
      </c>
      <c r="F17" s="79">
        <v>1</v>
      </c>
    </row>
    <row r="18" spans="1:6">
      <c r="A18" s="81">
        <v>26.755412</v>
      </c>
      <c r="B18" s="81">
        <v>-80.089550000000003</v>
      </c>
      <c r="C18" s="82">
        <v>12611887251.65089</v>
      </c>
      <c r="D18" s="83">
        <v>0</v>
      </c>
      <c r="E18" s="83">
        <f t="shared" si="0"/>
        <v>12611887251.65089</v>
      </c>
      <c r="F18" s="79">
        <v>1</v>
      </c>
    </row>
    <row r="19" spans="1:6">
      <c r="A19" s="81">
        <v>26.678449000000001</v>
      </c>
      <c r="B19" s="81">
        <v>-80.041179</v>
      </c>
      <c r="C19" s="82">
        <v>12631336146.38661</v>
      </c>
      <c r="D19" s="83">
        <v>0</v>
      </c>
      <c r="E19" s="83">
        <f t="shared" si="0"/>
        <v>12631336146.38661</v>
      </c>
      <c r="F19" s="79">
        <v>1</v>
      </c>
    </row>
    <row r="20" spans="1:6">
      <c r="A20" s="81">
        <v>26.725649000000001</v>
      </c>
      <c r="B20" s="81">
        <v>-80.132400000000004</v>
      </c>
      <c r="C20" s="82">
        <v>12598249474.153875</v>
      </c>
      <c r="D20" s="83">
        <v>0</v>
      </c>
      <c r="E20" s="83">
        <f t="shared" si="0"/>
        <v>12598249474.153875</v>
      </c>
      <c r="F20" s="79">
        <v>1</v>
      </c>
    </row>
    <row r="21" spans="1:6">
      <c r="A21" s="81">
        <v>26.720599</v>
      </c>
      <c r="B21" s="81">
        <v>-80.091746000000001</v>
      </c>
      <c r="C21" s="82">
        <v>12600014826.942177</v>
      </c>
      <c r="D21" s="83">
        <v>0</v>
      </c>
      <c r="E21" s="83">
        <f t="shared" si="0"/>
        <v>12600014826.942177</v>
      </c>
      <c r="F21" s="79">
        <v>1</v>
      </c>
    </row>
    <row r="22" spans="1:6">
      <c r="A22" s="81">
        <v>26.71255</v>
      </c>
      <c r="B22" s="81">
        <v>-80.068579</v>
      </c>
      <c r="C22" s="82">
        <v>12597595737.157084</v>
      </c>
      <c r="D22" s="83">
        <v>0</v>
      </c>
      <c r="E22" s="83">
        <f t="shared" si="0"/>
        <v>12597595737.157084</v>
      </c>
      <c r="F22" s="79">
        <v>1</v>
      </c>
    </row>
    <row r="23" spans="1:6">
      <c r="A23" s="81">
        <v>26.664899999999999</v>
      </c>
      <c r="B23" s="81">
        <v>-80.090698000000003</v>
      </c>
      <c r="C23" s="82">
        <v>12814536300.187536</v>
      </c>
      <c r="D23" s="83">
        <v>0</v>
      </c>
      <c r="E23" s="83">
        <f t="shared" si="0"/>
        <v>12814536300.187536</v>
      </c>
      <c r="F23" s="79">
        <v>1</v>
      </c>
    </row>
    <row r="24" spans="1:6">
      <c r="A24" s="81">
        <v>26.664698999999999</v>
      </c>
      <c r="B24" s="81">
        <v>-80.125399999999999</v>
      </c>
      <c r="C24" s="82">
        <v>12621764444.317513</v>
      </c>
      <c r="D24" s="83">
        <v>0</v>
      </c>
      <c r="E24" s="83">
        <f t="shared" si="0"/>
        <v>12621764444.317513</v>
      </c>
      <c r="F24" s="79">
        <v>1</v>
      </c>
    </row>
    <row r="25" spans="1:6">
      <c r="A25" s="81">
        <v>26.663149000000001</v>
      </c>
      <c r="B25" s="81">
        <v>-80.151401000000007</v>
      </c>
      <c r="C25" s="82">
        <v>12597535489.94726</v>
      </c>
      <c r="D25" s="83">
        <v>0</v>
      </c>
      <c r="E25" s="83">
        <f t="shared" si="0"/>
        <v>12597535489.94726</v>
      </c>
      <c r="F25" s="79">
        <v>1</v>
      </c>
    </row>
  </sheetData>
  <pageMargins left="0.75" right="0.75" top="1" bottom="1" header="0.5" footer="0.5"/>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36"/>
  <sheetViews>
    <sheetView zoomScale="90" workbookViewId="0">
      <selection sqref="A1:XFD1048576"/>
    </sheetView>
  </sheetViews>
  <sheetFormatPr baseColWidth="10" defaultColWidth="26.33203125" defaultRowHeight="13" x14ac:dyDescent="0"/>
  <cols>
    <col min="1" max="1" width="13.33203125" style="37" customWidth="1"/>
    <col min="2" max="4" width="8.1640625" style="37" customWidth="1"/>
    <col min="5" max="5" width="12.83203125" style="37" customWidth="1"/>
    <col min="6" max="6" width="7.83203125" style="37" customWidth="1"/>
    <col min="7" max="16384" width="26.33203125" style="14"/>
  </cols>
  <sheetData>
    <row r="1" spans="1:6">
      <c r="A1" s="78" t="s">
        <v>5</v>
      </c>
      <c r="B1" s="78" t="s">
        <v>6</v>
      </c>
      <c r="C1" s="78" t="s">
        <v>7</v>
      </c>
      <c r="D1" s="78" t="s">
        <v>8</v>
      </c>
      <c r="E1" s="78" t="s">
        <v>9</v>
      </c>
      <c r="F1" s="78" t="s">
        <v>10</v>
      </c>
    </row>
    <row r="2" spans="1:6">
      <c r="A2" s="37">
        <v>1</v>
      </c>
      <c r="B2" s="37">
        <v>0</v>
      </c>
      <c r="C2" s="37">
        <v>0</v>
      </c>
      <c r="D2" s="37">
        <v>0</v>
      </c>
      <c r="E2" s="37">
        <f>C2*D2</f>
        <v>0</v>
      </c>
      <c r="F2" s="37" t="s">
        <v>11</v>
      </c>
    </row>
    <row r="3" spans="1:6">
      <c r="A3" s="37">
        <v>1</v>
      </c>
      <c r="B3" s="37">
        <v>5</v>
      </c>
      <c r="C3" s="37">
        <v>0</v>
      </c>
      <c r="D3" s="37">
        <v>0</v>
      </c>
      <c r="E3" s="37">
        <f t="shared" ref="E3:E26" si="0">C3*D3</f>
        <v>0</v>
      </c>
      <c r="F3" s="37" t="s">
        <v>11</v>
      </c>
    </row>
    <row r="4" spans="1:6">
      <c r="A4" s="37">
        <v>1</v>
      </c>
      <c r="B4" s="37">
        <v>10</v>
      </c>
      <c r="C4" s="37">
        <v>0</v>
      </c>
      <c r="D4" s="37">
        <v>0</v>
      </c>
      <c r="E4" s="37">
        <f t="shared" si="0"/>
        <v>0</v>
      </c>
      <c r="F4" s="37" t="s">
        <v>11</v>
      </c>
    </row>
    <row r="5" spans="1:6">
      <c r="A5" s="37">
        <v>1</v>
      </c>
      <c r="B5" s="37">
        <v>15</v>
      </c>
      <c r="C5" s="37">
        <v>0</v>
      </c>
      <c r="D5" s="37">
        <v>0</v>
      </c>
      <c r="E5" s="37">
        <f t="shared" si="0"/>
        <v>0</v>
      </c>
      <c r="F5" s="37" t="s">
        <v>11</v>
      </c>
    </row>
    <row r="6" spans="1:6">
      <c r="A6" s="37">
        <v>1</v>
      </c>
      <c r="B6" s="37">
        <v>20</v>
      </c>
      <c r="C6" s="37">
        <v>0</v>
      </c>
      <c r="D6" s="37">
        <v>0</v>
      </c>
      <c r="E6" s="37">
        <f t="shared" si="0"/>
        <v>0</v>
      </c>
      <c r="F6" s="37" t="s">
        <v>11</v>
      </c>
    </row>
    <row r="7" spans="1:6">
      <c r="A7" s="37">
        <v>1</v>
      </c>
      <c r="B7" s="37">
        <v>25</v>
      </c>
      <c r="C7" s="37">
        <v>0</v>
      </c>
      <c r="D7" s="37">
        <v>0</v>
      </c>
      <c r="E7" s="37">
        <f t="shared" si="0"/>
        <v>0</v>
      </c>
      <c r="F7" s="37" t="s">
        <v>11</v>
      </c>
    </row>
    <row r="8" spans="1:6">
      <c r="A8" s="37">
        <v>1</v>
      </c>
      <c r="B8" s="37">
        <v>30</v>
      </c>
      <c r="C8" s="37">
        <v>0</v>
      </c>
      <c r="D8" s="37">
        <v>0</v>
      </c>
      <c r="E8" s="37">
        <f t="shared" si="0"/>
        <v>0</v>
      </c>
      <c r="F8" s="37" t="s">
        <v>11</v>
      </c>
    </row>
    <row r="9" spans="1:6">
      <c r="A9" s="37">
        <v>1</v>
      </c>
      <c r="B9" s="37">
        <v>35</v>
      </c>
      <c r="C9" s="37">
        <v>1.2999999999999999E-3</v>
      </c>
      <c r="D9" s="37">
        <v>3.3999999999999998E-3</v>
      </c>
      <c r="E9" s="37">
        <f t="shared" si="0"/>
        <v>4.4199999999999992E-6</v>
      </c>
      <c r="F9" s="37" t="s">
        <v>11</v>
      </c>
    </row>
    <row r="10" spans="1:6">
      <c r="A10" s="37">
        <v>1</v>
      </c>
      <c r="B10" s="37">
        <v>40</v>
      </c>
      <c r="C10" s="37">
        <v>3.8999999999999998E-3</v>
      </c>
      <c r="D10" s="37">
        <v>1.0500000000000001E-2</v>
      </c>
      <c r="E10" s="37">
        <f t="shared" si="0"/>
        <v>4.0949999999999999E-5</v>
      </c>
      <c r="F10" s="37" t="s">
        <v>11</v>
      </c>
    </row>
    <row r="11" spans="1:6">
      <c r="A11" s="37">
        <v>1</v>
      </c>
      <c r="B11" s="37">
        <v>45</v>
      </c>
      <c r="C11" s="37">
        <v>9.1000000000000004E-3</v>
      </c>
      <c r="D11" s="37">
        <v>2.4299999999999999E-2</v>
      </c>
      <c r="E11" s="37">
        <f t="shared" si="0"/>
        <v>2.2112999999999999E-4</v>
      </c>
      <c r="F11" s="37" t="s">
        <v>11</v>
      </c>
    </row>
    <row r="12" spans="1:6">
      <c r="A12" s="37">
        <v>1</v>
      </c>
      <c r="B12" s="37">
        <v>50</v>
      </c>
      <c r="C12" s="37">
        <v>1.8200000000000001E-2</v>
      </c>
      <c r="D12" s="37">
        <v>4.87E-2</v>
      </c>
      <c r="E12" s="37">
        <f t="shared" si="0"/>
        <v>8.8634E-4</v>
      </c>
      <c r="F12" s="37" t="s">
        <v>11</v>
      </c>
    </row>
    <row r="13" spans="1:6">
      <c r="A13" s="37">
        <v>1</v>
      </c>
      <c r="B13" s="37">
        <v>55</v>
      </c>
      <c r="C13" s="37">
        <v>3.3099999999999997E-2</v>
      </c>
      <c r="D13" s="37">
        <v>8.8200000000000001E-2</v>
      </c>
      <c r="E13" s="37">
        <f t="shared" si="0"/>
        <v>2.9194199999999998E-3</v>
      </c>
      <c r="F13" s="37" t="s">
        <v>11</v>
      </c>
    </row>
    <row r="14" spans="1:6">
      <c r="A14" s="37">
        <v>1</v>
      </c>
      <c r="B14" s="37">
        <v>60</v>
      </c>
      <c r="C14" s="37">
        <v>5.5100000000000003E-2</v>
      </c>
      <c r="D14" s="37">
        <v>0.14699999999999999</v>
      </c>
      <c r="E14" s="37">
        <f t="shared" si="0"/>
        <v>8.0996999999999996E-3</v>
      </c>
      <c r="F14" s="37" t="s">
        <v>11</v>
      </c>
    </row>
    <row r="15" spans="1:6">
      <c r="A15" s="37">
        <v>1</v>
      </c>
      <c r="B15" s="37">
        <v>65</v>
      </c>
      <c r="C15" s="37">
        <v>8.5099999999999995E-2</v>
      </c>
      <c r="D15" s="37">
        <v>0.2271</v>
      </c>
      <c r="E15" s="37">
        <f t="shared" si="0"/>
        <v>1.932621E-2</v>
      </c>
      <c r="F15" s="37" t="s">
        <v>11</v>
      </c>
    </row>
    <row r="16" spans="1:6">
      <c r="A16" s="37">
        <v>1</v>
      </c>
      <c r="B16" s="37">
        <v>70</v>
      </c>
      <c r="C16" s="37">
        <v>0.1225</v>
      </c>
      <c r="D16" s="37">
        <v>0.32679999999999998</v>
      </c>
      <c r="E16" s="37">
        <f t="shared" si="0"/>
        <v>4.0032999999999999E-2</v>
      </c>
      <c r="F16" s="37" t="s">
        <v>11</v>
      </c>
    </row>
    <row r="17" spans="1:6">
      <c r="A17" s="37">
        <v>1</v>
      </c>
      <c r="B17" s="37">
        <v>75</v>
      </c>
      <c r="C17" s="37">
        <v>0.16520000000000001</v>
      </c>
      <c r="D17" s="37">
        <v>0.44059999999999999</v>
      </c>
      <c r="E17" s="37">
        <f t="shared" si="0"/>
        <v>7.2787120000000011E-2</v>
      </c>
      <c r="F17" s="37" t="s">
        <v>11</v>
      </c>
    </row>
    <row r="18" spans="1:6">
      <c r="A18" s="37">
        <v>1</v>
      </c>
      <c r="B18" s="37">
        <v>80</v>
      </c>
      <c r="C18" s="37">
        <v>0.20979999999999999</v>
      </c>
      <c r="D18" s="37">
        <v>0.55940000000000001</v>
      </c>
      <c r="E18" s="37">
        <f t="shared" si="0"/>
        <v>0.11736212</v>
      </c>
      <c r="F18" s="37" t="s">
        <v>11</v>
      </c>
    </row>
    <row r="19" spans="1:6">
      <c r="A19" s="37">
        <v>1</v>
      </c>
      <c r="B19" s="37">
        <v>85</v>
      </c>
      <c r="C19" s="37">
        <v>0.2525</v>
      </c>
      <c r="D19" s="37">
        <v>0.67320000000000002</v>
      </c>
      <c r="E19" s="37">
        <f t="shared" si="0"/>
        <v>0.169983</v>
      </c>
      <c r="F19" s="37" t="s">
        <v>11</v>
      </c>
    </row>
    <row r="20" spans="1:6">
      <c r="A20" s="37">
        <v>1</v>
      </c>
      <c r="B20" s="37">
        <v>90</v>
      </c>
      <c r="C20" s="37">
        <v>0.28989999999999999</v>
      </c>
      <c r="D20" s="37">
        <v>0.77290000000000003</v>
      </c>
      <c r="E20" s="37">
        <f t="shared" si="0"/>
        <v>0.22406371</v>
      </c>
      <c r="F20" s="37" t="s">
        <v>11</v>
      </c>
    </row>
    <row r="21" spans="1:6">
      <c r="A21" s="37">
        <v>1</v>
      </c>
      <c r="B21" s="37">
        <v>95</v>
      </c>
      <c r="C21" s="37">
        <v>0.31990000000000002</v>
      </c>
      <c r="D21" s="37">
        <v>0.85299999999999998</v>
      </c>
      <c r="E21" s="37">
        <f t="shared" si="0"/>
        <v>0.27287470000000003</v>
      </c>
      <c r="F21" s="37" t="s">
        <v>11</v>
      </c>
    </row>
    <row r="22" spans="1:6">
      <c r="A22" s="37">
        <v>1</v>
      </c>
      <c r="B22" s="37">
        <v>100</v>
      </c>
      <c r="C22" s="37">
        <v>0.34189999999999998</v>
      </c>
      <c r="D22" s="37">
        <v>0.91180000000000005</v>
      </c>
      <c r="E22" s="37">
        <f t="shared" si="0"/>
        <v>0.31174442000000002</v>
      </c>
      <c r="F22" s="37" t="s">
        <v>11</v>
      </c>
    </row>
    <row r="23" spans="1:6">
      <c r="A23" s="37">
        <v>1</v>
      </c>
      <c r="B23" s="37">
        <v>105</v>
      </c>
      <c r="C23" s="37">
        <v>0.35680000000000001</v>
      </c>
      <c r="D23" s="37">
        <v>0.95130000000000003</v>
      </c>
      <c r="E23" s="37">
        <f t="shared" si="0"/>
        <v>0.33942384000000003</v>
      </c>
      <c r="F23" s="37" t="s">
        <v>11</v>
      </c>
    </row>
    <row r="24" spans="1:6">
      <c r="A24" s="37">
        <v>1</v>
      </c>
      <c r="B24" s="37">
        <v>110</v>
      </c>
      <c r="C24" s="37">
        <v>0.3659</v>
      </c>
      <c r="D24" s="37">
        <v>0.97570000000000001</v>
      </c>
      <c r="E24" s="37">
        <f t="shared" si="0"/>
        <v>0.35700862999999999</v>
      </c>
      <c r="F24" s="37" t="s">
        <v>11</v>
      </c>
    </row>
    <row r="25" spans="1:6">
      <c r="A25" s="37">
        <v>1</v>
      </c>
      <c r="B25" s="37">
        <v>115</v>
      </c>
      <c r="C25" s="37">
        <v>0.37109999999999999</v>
      </c>
      <c r="D25" s="37">
        <v>0.98950000000000005</v>
      </c>
      <c r="E25" s="37">
        <f t="shared" si="0"/>
        <v>0.36720344999999999</v>
      </c>
      <c r="F25" s="37" t="s">
        <v>11</v>
      </c>
    </row>
    <row r="26" spans="1:6">
      <c r="A26" s="78">
        <v>1</v>
      </c>
      <c r="B26" s="78">
        <v>120</v>
      </c>
      <c r="C26" s="78">
        <v>0.37369999999999998</v>
      </c>
      <c r="D26" s="78">
        <v>0.99660000000000004</v>
      </c>
      <c r="E26" s="78">
        <f t="shared" si="0"/>
        <v>0.37242942000000001</v>
      </c>
      <c r="F26" s="78" t="s">
        <v>11</v>
      </c>
    </row>
    <row r="27" spans="1:6">
      <c r="A27" s="38">
        <v>1</v>
      </c>
      <c r="B27" s="38">
        <v>0</v>
      </c>
      <c r="C27" s="39">
        <v>0</v>
      </c>
      <c r="D27" s="39">
        <v>0</v>
      </c>
      <c r="E27" s="39">
        <f>C27*D27</f>
        <v>0</v>
      </c>
      <c r="F27" s="40" t="s">
        <v>12</v>
      </c>
    </row>
    <row r="28" spans="1:6">
      <c r="A28" s="38">
        <v>1</v>
      </c>
      <c r="B28" s="38">
        <v>0.5</v>
      </c>
      <c r="C28" s="39">
        <v>0.01</v>
      </c>
      <c r="D28" s="39">
        <v>0.39346934028736658</v>
      </c>
      <c r="E28" s="39">
        <f t="shared" ref="E28:E43" si="1">C28*D28</f>
        <v>3.9346934028736662E-3</v>
      </c>
      <c r="F28" s="40" t="s">
        <v>12</v>
      </c>
    </row>
    <row r="29" spans="1:6">
      <c r="A29" s="38">
        <v>1</v>
      </c>
      <c r="B29" s="38">
        <v>1</v>
      </c>
      <c r="C29" s="39">
        <v>0.02</v>
      </c>
      <c r="D29" s="39">
        <v>0.63212055882855767</v>
      </c>
      <c r="E29" s="39">
        <f t="shared" si="1"/>
        <v>1.2642411176571153E-2</v>
      </c>
      <c r="F29" s="40" t="s">
        <v>12</v>
      </c>
    </row>
    <row r="30" spans="1:6">
      <c r="A30" s="38">
        <v>1</v>
      </c>
      <c r="B30" s="38">
        <v>1.5</v>
      </c>
      <c r="C30" s="39">
        <v>0.05</v>
      </c>
      <c r="D30" s="39">
        <v>0.77686983985157021</v>
      </c>
      <c r="E30" s="39">
        <f t="shared" si="1"/>
        <v>3.8843491992578513E-2</v>
      </c>
      <c r="F30" s="40" t="s">
        <v>12</v>
      </c>
    </row>
    <row r="31" spans="1:6">
      <c r="A31" s="38">
        <v>1</v>
      </c>
      <c r="B31" s="38">
        <v>2</v>
      </c>
      <c r="C31" s="39">
        <v>0.1</v>
      </c>
      <c r="D31" s="39">
        <v>0.8646647167633873</v>
      </c>
      <c r="E31" s="39">
        <f t="shared" si="1"/>
        <v>8.6466471676338738E-2</v>
      </c>
      <c r="F31" s="40" t="s">
        <v>12</v>
      </c>
    </row>
    <row r="32" spans="1:6">
      <c r="A32" s="38">
        <v>1</v>
      </c>
      <c r="B32" s="38">
        <v>2.5</v>
      </c>
      <c r="C32" s="39">
        <v>0.2</v>
      </c>
      <c r="D32" s="39">
        <v>0.91791500137610116</v>
      </c>
      <c r="E32" s="39">
        <f t="shared" si="1"/>
        <v>0.18358300027522023</v>
      </c>
      <c r="F32" s="40" t="s">
        <v>12</v>
      </c>
    </row>
    <row r="33" spans="1:6">
      <c r="A33" s="38">
        <v>1</v>
      </c>
      <c r="B33" s="38">
        <v>3</v>
      </c>
      <c r="C33" s="39">
        <v>0.3</v>
      </c>
      <c r="D33" s="39">
        <v>0.95021293163213605</v>
      </c>
      <c r="E33" s="39">
        <f t="shared" si="1"/>
        <v>0.28506387948964079</v>
      </c>
      <c r="F33" s="40" t="s">
        <v>12</v>
      </c>
    </row>
    <row r="34" spans="1:6">
      <c r="A34" s="38">
        <v>1</v>
      </c>
      <c r="B34" s="38">
        <v>3.5</v>
      </c>
      <c r="C34" s="39">
        <v>0.4</v>
      </c>
      <c r="D34" s="39">
        <v>0.96980261657768152</v>
      </c>
      <c r="E34" s="39">
        <f t="shared" si="1"/>
        <v>0.38792104663107263</v>
      </c>
      <c r="F34" s="40" t="s">
        <v>12</v>
      </c>
    </row>
    <row r="35" spans="1:6">
      <c r="A35" s="38">
        <v>1</v>
      </c>
      <c r="B35" s="38">
        <v>4</v>
      </c>
      <c r="C35" s="39">
        <v>0.5</v>
      </c>
      <c r="D35" s="39">
        <v>0.98168436111126578</v>
      </c>
      <c r="E35" s="39">
        <f t="shared" si="1"/>
        <v>0.49084218055563289</v>
      </c>
      <c r="F35" s="40" t="s">
        <v>12</v>
      </c>
    </row>
    <row r="36" spans="1:6">
      <c r="A36" s="38">
        <v>1</v>
      </c>
      <c r="B36" s="38">
        <v>4.5</v>
      </c>
      <c r="C36" s="39">
        <v>0.6</v>
      </c>
      <c r="D36" s="39">
        <v>0.98889100346175773</v>
      </c>
      <c r="E36" s="39">
        <f>C36*D36</f>
        <v>0.59333460207705457</v>
      </c>
      <c r="F36" s="40" t="s">
        <v>12</v>
      </c>
    </row>
    <row r="37" spans="1:6">
      <c r="A37" s="38">
        <v>1</v>
      </c>
      <c r="B37" s="38">
        <v>5</v>
      </c>
      <c r="C37" s="39">
        <v>0.65</v>
      </c>
      <c r="D37" s="39">
        <v>0.99326205300091452</v>
      </c>
      <c r="E37" s="39">
        <f t="shared" si="1"/>
        <v>0.64562033445059441</v>
      </c>
      <c r="F37" s="40" t="s">
        <v>12</v>
      </c>
    </row>
    <row r="38" spans="1:6">
      <c r="A38" s="38">
        <v>1</v>
      </c>
      <c r="B38" s="38">
        <v>5.5</v>
      </c>
      <c r="C38" s="39">
        <v>0.67500000000000004</v>
      </c>
      <c r="D38" s="39">
        <v>0.99591322856153597</v>
      </c>
      <c r="E38" s="39">
        <f t="shared" si="1"/>
        <v>0.67224142927903685</v>
      </c>
      <c r="F38" s="40" t="s">
        <v>12</v>
      </c>
    </row>
    <row r="39" spans="1:6">
      <c r="A39" s="38">
        <v>1</v>
      </c>
      <c r="B39" s="38">
        <v>6</v>
      </c>
      <c r="C39" s="39">
        <v>0.7</v>
      </c>
      <c r="D39" s="39">
        <v>0.99752124782333362</v>
      </c>
      <c r="E39" s="39">
        <f t="shared" si="1"/>
        <v>0.69826487347633348</v>
      </c>
      <c r="F39" s="40" t="s">
        <v>12</v>
      </c>
    </row>
    <row r="40" spans="1:6">
      <c r="A40" s="38">
        <v>1</v>
      </c>
      <c r="B40" s="38">
        <v>6.5</v>
      </c>
      <c r="C40" s="39">
        <v>0.71</v>
      </c>
      <c r="D40" s="39">
        <v>0.99849656080702243</v>
      </c>
      <c r="E40" s="39">
        <f t="shared" si="1"/>
        <v>0.70893255817298584</v>
      </c>
      <c r="F40" s="40" t="s">
        <v>12</v>
      </c>
    </row>
    <row r="41" spans="1:6">
      <c r="A41" s="38">
        <v>1</v>
      </c>
      <c r="B41" s="38">
        <v>7</v>
      </c>
      <c r="C41" s="39">
        <v>0.72</v>
      </c>
      <c r="D41" s="39">
        <v>0.99908811803444553</v>
      </c>
      <c r="E41" s="39">
        <f t="shared" si="1"/>
        <v>0.71934344498480074</v>
      </c>
      <c r="F41" s="40" t="s">
        <v>12</v>
      </c>
    </row>
    <row r="42" spans="1:6">
      <c r="A42" s="38">
        <v>1</v>
      </c>
      <c r="B42" s="38">
        <v>7.5</v>
      </c>
      <c r="C42" s="39">
        <v>0.72499999999999998</v>
      </c>
      <c r="D42" s="39">
        <v>0.99944691562985222</v>
      </c>
      <c r="E42" s="39">
        <f t="shared" si="1"/>
        <v>0.72459901383164282</v>
      </c>
      <c r="F42" s="40" t="s">
        <v>12</v>
      </c>
    </row>
    <row r="43" spans="1:6">
      <c r="A43" s="38">
        <v>1</v>
      </c>
      <c r="B43" s="38">
        <v>8</v>
      </c>
      <c r="C43" s="39">
        <v>0.72499999999999998</v>
      </c>
      <c r="D43" s="39">
        <v>0.99966453737209748</v>
      </c>
      <c r="E43" s="39">
        <f t="shared" si="1"/>
        <v>0.72475678959477063</v>
      </c>
      <c r="F43" s="40" t="s">
        <v>12</v>
      </c>
    </row>
    <row r="44" spans="1:6">
      <c r="A44" s="38">
        <v>1</v>
      </c>
      <c r="B44" s="38">
        <v>10</v>
      </c>
      <c r="C44" s="39">
        <v>0.72499999999999998</v>
      </c>
      <c r="D44" s="39">
        <v>0.99995460007023751</v>
      </c>
      <c r="E44" s="39">
        <f>C44*D44</f>
        <v>0.72496708505092222</v>
      </c>
      <c r="F44" s="40" t="s">
        <v>12</v>
      </c>
    </row>
    <row r="45" spans="1:6">
      <c r="A45" s="49">
        <v>1</v>
      </c>
      <c r="B45" s="49">
        <v>16</v>
      </c>
      <c r="C45" s="66">
        <v>0.72499999999999998</v>
      </c>
      <c r="D45" s="66">
        <v>0.99999988746482527</v>
      </c>
      <c r="E45" s="66">
        <f>C45*D45</f>
        <v>0.72499991841199829</v>
      </c>
      <c r="F45" s="48" t="s">
        <v>12</v>
      </c>
    </row>
    <row r="46" spans="1:6" s="85" customFormat="1">
      <c r="A46" s="84">
        <v>1</v>
      </c>
      <c r="B46" s="84">
        <v>0</v>
      </c>
      <c r="C46" s="69">
        <v>0</v>
      </c>
      <c r="D46" s="69">
        <v>0</v>
      </c>
      <c r="E46" s="69">
        <f>C46*D46</f>
        <v>0</v>
      </c>
      <c r="F46" s="84" t="s">
        <v>13</v>
      </c>
    </row>
    <row r="47" spans="1:6" s="85" customFormat="1">
      <c r="A47" s="84">
        <v>1</v>
      </c>
      <c r="B47" s="84">
        <v>5</v>
      </c>
      <c r="C47" s="69">
        <v>0</v>
      </c>
      <c r="D47" s="69">
        <v>0</v>
      </c>
      <c r="E47" s="69">
        <f t="shared" ref="E47:E66" si="2">C47*D47</f>
        <v>0</v>
      </c>
      <c r="F47" s="84" t="s">
        <v>13</v>
      </c>
    </row>
    <row r="48" spans="1:6" s="85" customFormat="1">
      <c r="A48" s="84">
        <v>1</v>
      </c>
      <c r="B48" s="84">
        <v>10</v>
      </c>
      <c r="C48" s="69">
        <v>0</v>
      </c>
      <c r="D48" s="69">
        <v>0</v>
      </c>
      <c r="E48" s="69">
        <f t="shared" si="2"/>
        <v>0</v>
      </c>
      <c r="F48" s="84" t="s">
        <v>13</v>
      </c>
    </row>
    <row r="49" spans="1:6" s="85" customFormat="1">
      <c r="A49" s="84">
        <v>1</v>
      </c>
      <c r="B49" s="84">
        <v>15</v>
      </c>
      <c r="C49" s="69">
        <v>0</v>
      </c>
      <c r="D49" s="69">
        <v>0</v>
      </c>
      <c r="E49" s="69">
        <f t="shared" si="2"/>
        <v>0</v>
      </c>
      <c r="F49" s="84" t="s">
        <v>13</v>
      </c>
    </row>
    <row r="50" spans="1:6" s="85" customFormat="1">
      <c r="A50" s="84">
        <v>1</v>
      </c>
      <c r="B50" s="84">
        <v>20</v>
      </c>
      <c r="C50" s="69">
        <v>0</v>
      </c>
      <c r="D50" s="69">
        <v>0</v>
      </c>
      <c r="E50" s="69">
        <f t="shared" si="2"/>
        <v>0</v>
      </c>
      <c r="F50" s="84" t="s">
        <v>13</v>
      </c>
    </row>
    <row r="51" spans="1:6" s="85" customFormat="1">
      <c r="A51" s="84">
        <v>1</v>
      </c>
      <c r="B51" s="84">
        <v>25</v>
      </c>
      <c r="C51" s="69">
        <v>1.15E-3</v>
      </c>
      <c r="D51" s="69">
        <v>1.15E-3</v>
      </c>
      <c r="E51" s="69">
        <f t="shared" si="2"/>
        <v>1.3225E-6</v>
      </c>
      <c r="F51" s="84" t="s">
        <v>13</v>
      </c>
    </row>
    <row r="52" spans="1:6" s="85" customFormat="1">
      <c r="A52" s="84">
        <v>1</v>
      </c>
      <c r="B52" s="84">
        <v>30</v>
      </c>
      <c r="C52" s="69">
        <v>2.041420118343195E-3</v>
      </c>
      <c r="D52" s="69">
        <v>7.7739999999999997E-3</v>
      </c>
      <c r="E52" s="69">
        <f t="shared" si="2"/>
        <v>1.5869999999999999E-5</v>
      </c>
      <c r="F52" s="84" t="s">
        <v>13</v>
      </c>
    </row>
    <row r="53" spans="1:6" s="85" customFormat="1">
      <c r="A53" s="84">
        <v>1</v>
      </c>
      <c r="B53" s="84">
        <v>35</v>
      </c>
      <c r="C53" s="69">
        <v>4.2234123947972454E-3</v>
      </c>
      <c r="D53" s="69">
        <v>4.50915E-2</v>
      </c>
      <c r="E53" s="69">
        <f t="shared" si="2"/>
        <v>1.9044E-4</v>
      </c>
      <c r="F53" s="84" t="s">
        <v>13</v>
      </c>
    </row>
    <row r="54" spans="1:6" s="85" customFormat="1">
      <c r="A54" s="84">
        <v>1</v>
      </c>
      <c r="B54" s="84">
        <v>40</v>
      </c>
      <c r="C54" s="69">
        <v>8.6247314840758385E-3</v>
      </c>
      <c r="D54" s="69">
        <v>0.12313049999999999</v>
      </c>
      <c r="E54" s="69">
        <f t="shared" si="2"/>
        <v>1.0619675E-3</v>
      </c>
      <c r="F54" s="84" t="s">
        <v>13</v>
      </c>
    </row>
    <row r="55" spans="1:6" s="85" customFormat="1">
      <c r="A55" s="84">
        <v>1</v>
      </c>
      <c r="B55" s="84">
        <v>45</v>
      </c>
      <c r="C55" s="69">
        <v>1.4530898765626847E-2</v>
      </c>
      <c r="D55" s="69">
        <v>0.29160550000000002</v>
      </c>
      <c r="E55" s="69">
        <f t="shared" si="2"/>
        <v>4.2372899999999995E-3</v>
      </c>
      <c r="F55" s="84" t="s">
        <v>13</v>
      </c>
    </row>
    <row r="56" spans="1:6" s="85" customFormat="1">
      <c r="A56" s="84">
        <v>1</v>
      </c>
      <c r="B56" s="84">
        <v>50</v>
      </c>
      <c r="C56" s="69">
        <v>2.1270846548936951E-2</v>
      </c>
      <c r="D56" s="69">
        <v>0.56199349999999992</v>
      </c>
      <c r="E56" s="69">
        <f t="shared" si="2"/>
        <v>1.1954077499999997E-2</v>
      </c>
      <c r="F56" s="84" t="s">
        <v>13</v>
      </c>
    </row>
    <row r="57" spans="1:6" s="85" customFormat="1">
      <c r="A57" s="84">
        <v>1</v>
      </c>
      <c r="B57" s="84">
        <v>55</v>
      </c>
      <c r="C57" s="69">
        <v>2.7260605256492213E-2</v>
      </c>
      <c r="D57" s="69">
        <v>0.95343049999999985</v>
      </c>
      <c r="E57" s="69">
        <f t="shared" si="2"/>
        <v>2.5991092499999993E-2</v>
      </c>
      <c r="F57" s="84" t="s">
        <v>13</v>
      </c>
    </row>
    <row r="58" spans="1:6" s="85" customFormat="1">
      <c r="A58" s="72">
        <v>1</v>
      </c>
      <c r="B58" s="72">
        <v>60</v>
      </c>
      <c r="C58" s="69">
        <v>4.2840949999999996E-2</v>
      </c>
      <c r="D58" s="69">
        <v>1</v>
      </c>
      <c r="E58" s="69">
        <f t="shared" si="2"/>
        <v>4.2840949999999996E-2</v>
      </c>
      <c r="F58" s="84" t="s">
        <v>13</v>
      </c>
    </row>
    <row r="59" spans="1:6" s="85" customFormat="1">
      <c r="A59" s="72">
        <v>1</v>
      </c>
      <c r="B59" s="72">
        <v>65</v>
      </c>
      <c r="C59" s="69">
        <v>4.2840949999999996E-2</v>
      </c>
      <c r="D59" s="69">
        <v>1</v>
      </c>
      <c r="E59" s="69">
        <f t="shared" si="2"/>
        <v>4.2840949999999996E-2</v>
      </c>
      <c r="F59" s="84" t="s">
        <v>13</v>
      </c>
    </row>
    <row r="60" spans="1:6" s="85" customFormat="1">
      <c r="A60" s="72">
        <v>1</v>
      </c>
      <c r="B60" s="72">
        <v>70</v>
      </c>
      <c r="C60" s="69">
        <v>4.2840949999999996E-2</v>
      </c>
      <c r="D60" s="69">
        <v>1</v>
      </c>
      <c r="E60" s="69">
        <f t="shared" si="2"/>
        <v>4.2840949999999996E-2</v>
      </c>
      <c r="F60" s="84" t="s">
        <v>13</v>
      </c>
    </row>
    <row r="61" spans="1:6" s="85" customFormat="1">
      <c r="A61" s="72">
        <v>1</v>
      </c>
      <c r="B61" s="72">
        <v>75</v>
      </c>
      <c r="C61" s="69">
        <v>4.2840949999999996E-2</v>
      </c>
      <c r="D61" s="69">
        <v>1</v>
      </c>
      <c r="E61" s="69">
        <f t="shared" si="2"/>
        <v>4.2840949999999996E-2</v>
      </c>
      <c r="F61" s="84" t="s">
        <v>13</v>
      </c>
    </row>
    <row r="62" spans="1:6" s="85" customFormat="1">
      <c r="A62" s="72">
        <v>1</v>
      </c>
      <c r="B62" s="72">
        <v>80</v>
      </c>
      <c r="C62" s="69">
        <v>4.2840949999999996E-2</v>
      </c>
      <c r="D62" s="69">
        <v>1</v>
      </c>
      <c r="E62" s="69">
        <f t="shared" si="2"/>
        <v>4.2840949999999996E-2</v>
      </c>
      <c r="F62" s="84" t="s">
        <v>13</v>
      </c>
    </row>
    <row r="63" spans="1:6" s="85" customFormat="1">
      <c r="A63" s="72">
        <v>1</v>
      </c>
      <c r="B63" s="72">
        <v>85</v>
      </c>
      <c r="C63" s="69">
        <v>4.2840949999999996E-2</v>
      </c>
      <c r="D63" s="69">
        <v>1</v>
      </c>
      <c r="E63" s="69">
        <f t="shared" si="2"/>
        <v>4.2840949999999996E-2</v>
      </c>
      <c r="F63" s="84" t="s">
        <v>13</v>
      </c>
    </row>
    <row r="64" spans="1:6" s="85" customFormat="1">
      <c r="A64" s="72">
        <v>1</v>
      </c>
      <c r="B64" s="72">
        <v>90</v>
      </c>
      <c r="C64" s="69">
        <v>4.2840949999999996E-2</v>
      </c>
      <c r="D64" s="69">
        <v>1</v>
      </c>
      <c r="E64" s="69">
        <f t="shared" si="2"/>
        <v>4.2840949999999996E-2</v>
      </c>
      <c r="F64" s="84" t="s">
        <v>13</v>
      </c>
    </row>
    <row r="65" spans="1:6" s="85" customFormat="1">
      <c r="A65" s="72">
        <v>1</v>
      </c>
      <c r="B65" s="72">
        <v>95</v>
      </c>
      <c r="C65" s="69">
        <v>4.2840949999999996E-2</v>
      </c>
      <c r="D65" s="69">
        <v>1</v>
      </c>
      <c r="E65" s="69">
        <f t="shared" si="2"/>
        <v>4.2840949999999996E-2</v>
      </c>
      <c r="F65" s="84" t="s">
        <v>13</v>
      </c>
    </row>
    <row r="66" spans="1:6" s="85" customFormat="1">
      <c r="A66" s="75">
        <v>1</v>
      </c>
      <c r="B66" s="75">
        <v>100</v>
      </c>
      <c r="C66" s="86">
        <v>4.2840949999999996E-2</v>
      </c>
      <c r="D66" s="86">
        <v>1</v>
      </c>
      <c r="E66" s="86">
        <f t="shared" si="2"/>
        <v>4.2840949999999996E-2</v>
      </c>
      <c r="F66" s="87" t="s">
        <v>13</v>
      </c>
    </row>
    <row r="67" spans="1:6">
      <c r="A67" s="58">
        <v>1</v>
      </c>
      <c r="B67" s="59">
        <v>4</v>
      </c>
      <c r="C67" s="60">
        <v>1E-3</v>
      </c>
      <c r="D67" s="61">
        <v>0</v>
      </c>
      <c r="E67" s="61">
        <f>C67*D67</f>
        <v>0</v>
      </c>
      <c r="F67" s="59" t="s">
        <v>14</v>
      </c>
    </row>
    <row r="68" spans="1:6">
      <c r="A68" s="58">
        <v>1</v>
      </c>
      <c r="B68" s="59">
        <v>4.5</v>
      </c>
      <c r="C68" s="60">
        <v>0.01</v>
      </c>
      <c r="D68" s="61">
        <v>0.02</v>
      </c>
      <c r="E68" s="61">
        <f t="shared" ref="E68:E85" si="3">C68*D68</f>
        <v>2.0000000000000001E-4</v>
      </c>
      <c r="F68" s="59" t="s">
        <v>14</v>
      </c>
    </row>
    <row r="69" spans="1:6">
      <c r="A69" s="58">
        <v>1</v>
      </c>
      <c r="B69" s="59">
        <v>5</v>
      </c>
      <c r="C69" s="60">
        <v>0.02</v>
      </c>
      <c r="D69" s="61">
        <v>0.03</v>
      </c>
      <c r="E69" s="61">
        <f t="shared" si="3"/>
        <v>5.9999999999999995E-4</v>
      </c>
      <c r="F69" s="59" t="s">
        <v>14</v>
      </c>
    </row>
    <row r="70" spans="1:6">
      <c r="A70" s="58">
        <v>1</v>
      </c>
      <c r="B70" s="59">
        <v>5.5</v>
      </c>
      <c r="C70" s="60">
        <v>2.3E-2</v>
      </c>
      <c r="D70" s="61">
        <v>4.1000000000000002E-2</v>
      </c>
      <c r="E70" s="61">
        <f t="shared" si="3"/>
        <v>9.4300000000000004E-4</v>
      </c>
      <c r="F70" s="59" t="s">
        <v>14</v>
      </c>
    </row>
    <row r="71" spans="1:6">
      <c r="A71" s="58">
        <v>1</v>
      </c>
      <c r="B71" s="59">
        <v>6</v>
      </c>
      <c r="C71" s="60">
        <v>0.03</v>
      </c>
      <c r="D71" s="61">
        <v>0.05</v>
      </c>
      <c r="E71" s="61">
        <f t="shared" si="3"/>
        <v>1.5E-3</v>
      </c>
      <c r="F71" s="59" t="s">
        <v>14</v>
      </c>
    </row>
    <row r="72" spans="1:6">
      <c r="A72" s="58">
        <v>1</v>
      </c>
      <c r="B72" s="59">
        <v>6.5</v>
      </c>
      <c r="C72" s="60">
        <v>0.04</v>
      </c>
      <c r="D72" s="61">
        <v>7.0000000000000007E-2</v>
      </c>
      <c r="E72" s="61">
        <f t="shared" si="3"/>
        <v>2.8000000000000004E-3</v>
      </c>
      <c r="F72" s="59" t="s">
        <v>14</v>
      </c>
    </row>
    <row r="73" spans="1:6">
      <c r="A73" s="58">
        <v>1</v>
      </c>
      <c r="B73" s="59">
        <v>7</v>
      </c>
      <c r="C73" s="60">
        <v>0.06</v>
      </c>
      <c r="D73" s="61">
        <v>0.1</v>
      </c>
      <c r="E73" s="61">
        <f t="shared" si="3"/>
        <v>6.0000000000000001E-3</v>
      </c>
      <c r="F73" s="59" t="s">
        <v>14</v>
      </c>
    </row>
    <row r="74" spans="1:6">
      <c r="A74" s="58">
        <v>1</v>
      </c>
      <c r="B74" s="59">
        <v>7.5</v>
      </c>
      <c r="C74" s="60">
        <v>9.5000000000000001E-2</v>
      </c>
      <c r="D74" s="61">
        <v>0.12</v>
      </c>
      <c r="E74" s="61">
        <f t="shared" si="3"/>
        <v>1.14E-2</v>
      </c>
      <c r="F74" s="59" t="s">
        <v>14</v>
      </c>
    </row>
    <row r="75" spans="1:6">
      <c r="A75" s="58">
        <v>1</v>
      </c>
      <c r="B75" s="59">
        <v>8</v>
      </c>
      <c r="C75" s="60">
        <v>0.1</v>
      </c>
      <c r="D75" s="61">
        <v>0.2</v>
      </c>
      <c r="E75" s="61">
        <f t="shared" si="3"/>
        <v>2.0000000000000004E-2</v>
      </c>
      <c r="F75" s="59" t="s">
        <v>14</v>
      </c>
    </row>
    <row r="76" spans="1:6">
      <c r="A76" s="58">
        <v>1</v>
      </c>
      <c r="B76" s="59">
        <v>8.5</v>
      </c>
      <c r="C76" s="60">
        <v>0.11</v>
      </c>
      <c r="D76" s="61">
        <v>0.3</v>
      </c>
      <c r="E76" s="61">
        <f t="shared" si="3"/>
        <v>3.3000000000000002E-2</v>
      </c>
      <c r="F76" s="59" t="s">
        <v>14</v>
      </c>
    </row>
    <row r="77" spans="1:6">
      <c r="A77" s="58">
        <v>1</v>
      </c>
      <c r="B77" s="59">
        <v>9</v>
      </c>
      <c r="C77" s="60">
        <v>0.15</v>
      </c>
      <c r="D77" s="61">
        <v>0.4</v>
      </c>
      <c r="E77" s="61">
        <f t="shared" si="3"/>
        <v>0.06</v>
      </c>
      <c r="F77" s="59" t="s">
        <v>14</v>
      </c>
    </row>
    <row r="78" spans="1:6">
      <c r="A78" s="58">
        <v>1</v>
      </c>
      <c r="B78" s="59">
        <v>9.5</v>
      </c>
      <c r="C78" s="60">
        <v>0.159</v>
      </c>
      <c r="D78" s="61">
        <v>0.43</v>
      </c>
      <c r="E78" s="61">
        <f t="shared" si="3"/>
        <v>6.837E-2</v>
      </c>
      <c r="F78" s="59" t="s">
        <v>14</v>
      </c>
    </row>
    <row r="79" spans="1:6">
      <c r="A79" s="58">
        <v>1</v>
      </c>
      <c r="B79" s="59">
        <v>10</v>
      </c>
      <c r="C79" s="60">
        <v>0.2</v>
      </c>
      <c r="D79" s="61">
        <v>0.45</v>
      </c>
      <c r="E79" s="61">
        <f t="shared" si="3"/>
        <v>9.0000000000000011E-2</v>
      </c>
      <c r="F79" s="59" t="s">
        <v>14</v>
      </c>
    </row>
    <row r="80" spans="1:6">
      <c r="A80" s="58">
        <v>1</v>
      </c>
      <c r="B80" s="59">
        <v>10.5</v>
      </c>
      <c r="C80" s="60">
        <v>0.23</v>
      </c>
      <c r="D80" s="61">
        <v>0.47</v>
      </c>
      <c r="E80" s="61">
        <f t="shared" si="3"/>
        <v>0.1081</v>
      </c>
      <c r="F80" s="59" t="s">
        <v>14</v>
      </c>
    </row>
    <row r="81" spans="1:6">
      <c r="A81" s="58">
        <v>1</v>
      </c>
      <c r="B81" s="59">
        <v>11</v>
      </c>
      <c r="C81" s="60">
        <v>0.27</v>
      </c>
      <c r="D81" s="61">
        <v>0.49</v>
      </c>
      <c r="E81" s="61">
        <f t="shared" si="3"/>
        <v>0.1323</v>
      </c>
      <c r="F81" s="59" t="s">
        <v>14</v>
      </c>
    </row>
    <row r="82" spans="1:6">
      <c r="A82" s="58">
        <v>1</v>
      </c>
      <c r="B82" s="59">
        <v>11.5</v>
      </c>
      <c r="C82" s="60">
        <v>0.31</v>
      </c>
      <c r="D82" s="61">
        <v>0.5</v>
      </c>
      <c r="E82" s="61">
        <f t="shared" si="3"/>
        <v>0.155</v>
      </c>
      <c r="F82" s="59" t="s">
        <v>14</v>
      </c>
    </row>
    <row r="83" spans="1:6">
      <c r="A83" s="58">
        <v>1</v>
      </c>
      <c r="B83" s="59">
        <v>12</v>
      </c>
      <c r="C83" s="60">
        <v>0.38</v>
      </c>
      <c r="D83" s="61">
        <v>0.51</v>
      </c>
      <c r="E83" s="61">
        <f t="shared" si="3"/>
        <v>0.1938</v>
      </c>
      <c r="F83" s="59" t="s">
        <v>14</v>
      </c>
    </row>
    <row r="84" spans="1:6">
      <c r="A84" s="58">
        <v>1</v>
      </c>
      <c r="B84" s="59">
        <v>12.5</v>
      </c>
      <c r="C84" s="60">
        <v>0.39</v>
      </c>
      <c r="D84" s="61">
        <v>0.52</v>
      </c>
      <c r="E84" s="61">
        <f t="shared" si="3"/>
        <v>0.20280000000000001</v>
      </c>
      <c r="F84" s="59" t="s">
        <v>14</v>
      </c>
    </row>
    <row r="85" spans="1:6">
      <c r="A85" s="62">
        <v>1</v>
      </c>
      <c r="B85" s="63">
        <v>13</v>
      </c>
      <c r="C85" s="64">
        <v>0.4</v>
      </c>
      <c r="D85" s="65">
        <v>0.53</v>
      </c>
      <c r="E85" s="65">
        <f t="shared" si="3"/>
        <v>0.21200000000000002</v>
      </c>
      <c r="F85" s="63" t="s">
        <v>14</v>
      </c>
    </row>
    <row r="86" spans="1:6">
      <c r="A86" s="37">
        <v>1</v>
      </c>
      <c r="B86" s="37">
        <v>0</v>
      </c>
      <c r="C86" s="37">
        <v>0</v>
      </c>
      <c r="D86" s="37">
        <v>0</v>
      </c>
      <c r="E86" s="37">
        <f>C86*D86</f>
        <v>0</v>
      </c>
      <c r="F86" s="37" t="s">
        <v>15</v>
      </c>
    </row>
    <row r="87" spans="1:6">
      <c r="A87" s="37">
        <v>1</v>
      </c>
      <c r="B87" s="37">
        <v>10</v>
      </c>
      <c r="C87" s="37">
        <v>0</v>
      </c>
      <c r="D87" s="37">
        <v>0</v>
      </c>
      <c r="E87" s="37">
        <f t="shared" ref="E87:E136" si="4">C87*D87</f>
        <v>0</v>
      </c>
      <c r="F87" s="37" t="s">
        <v>15</v>
      </c>
    </row>
    <row r="88" spans="1:6">
      <c r="A88" s="37">
        <v>1</v>
      </c>
      <c r="B88" s="37">
        <v>20</v>
      </c>
      <c r="C88" s="37">
        <v>6.9999999999999999E-4</v>
      </c>
      <c r="D88" s="37">
        <v>1E-3</v>
      </c>
      <c r="E88" s="37">
        <f t="shared" si="4"/>
        <v>6.9999999999999997E-7</v>
      </c>
      <c r="F88" s="37" t="s">
        <v>15</v>
      </c>
    </row>
    <row r="89" spans="1:6">
      <c r="A89" s="37">
        <v>1</v>
      </c>
      <c r="B89" s="37">
        <v>30</v>
      </c>
      <c r="C89" s="37">
        <v>1.6999999999999999E-3</v>
      </c>
      <c r="D89" s="37">
        <v>2.3E-3</v>
      </c>
      <c r="E89" s="37">
        <f t="shared" si="4"/>
        <v>3.9099999999999998E-6</v>
      </c>
      <c r="F89" s="37" t="s">
        <v>15</v>
      </c>
    </row>
    <row r="90" spans="1:6">
      <c r="A90" s="37">
        <v>1</v>
      </c>
      <c r="B90" s="37">
        <v>40</v>
      </c>
      <c r="C90" s="37">
        <v>3.0999999999999999E-3</v>
      </c>
      <c r="D90" s="37">
        <v>4.1000000000000003E-3</v>
      </c>
      <c r="E90" s="37">
        <f t="shared" si="4"/>
        <v>1.271E-5</v>
      </c>
      <c r="F90" s="37" t="s">
        <v>15</v>
      </c>
    </row>
    <row r="91" spans="1:6">
      <c r="A91" s="37">
        <v>1</v>
      </c>
      <c r="B91" s="37">
        <v>50</v>
      </c>
      <c r="C91" s="37">
        <v>4.7999999999999996E-3</v>
      </c>
      <c r="D91" s="37">
        <v>6.4000000000000003E-3</v>
      </c>
      <c r="E91" s="37">
        <f t="shared" si="4"/>
        <v>3.0719999999999997E-5</v>
      </c>
      <c r="F91" s="37" t="s">
        <v>15</v>
      </c>
    </row>
    <row r="92" spans="1:6">
      <c r="A92" s="37">
        <v>1</v>
      </c>
      <c r="B92" s="37">
        <v>60</v>
      </c>
      <c r="C92" s="37">
        <v>7.1000000000000004E-3</v>
      </c>
      <c r="D92" s="37">
        <v>9.4999999999999998E-3</v>
      </c>
      <c r="E92" s="37">
        <f t="shared" si="4"/>
        <v>6.745E-5</v>
      </c>
      <c r="F92" s="37" t="s">
        <v>15</v>
      </c>
    </row>
    <row r="93" spans="1:6">
      <c r="A93" s="37">
        <v>1</v>
      </c>
      <c r="B93" s="37">
        <v>70</v>
      </c>
      <c r="C93" s="37">
        <v>1.01E-2</v>
      </c>
      <c r="D93" s="37">
        <v>1.35E-2</v>
      </c>
      <c r="E93" s="37">
        <f t="shared" si="4"/>
        <v>1.3634999999999998E-4</v>
      </c>
      <c r="F93" s="37" t="s">
        <v>15</v>
      </c>
    </row>
    <row r="94" spans="1:6">
      <c r="A94" s="37">
        <v>1</v>
      </c>
      <c r="B94" s="37">
        <v>80</v>
      </c>
      <c r="C94" s="37">
        <v>1.3899999999999999E-2</v>
      </c>
      <c r="D94" s="37">
        <v>1.8599999999999998E-2</v>
      </c>
      <c r="E94" s="37">
        <f t="shared" si="4"/>
        <v>2.5853999999999997E-4</v>
      </c>
      <c r="F94" s="37" t="s">
        <v>15</v>
      </c>
    </row>
    <row r="95" spans="1:6">
      <c r="A95" s="37">
        <v>1</v>
      </c>
      <c r="B95" s="37">
        <v>90</v>
      </c>
      <c r="C95" s="37">
        <v>1.8700000000000001E-2</v>
      </c>
      <c r="D95" s="37">
        <v>2.5000000000000001E-2</v>
      </c>
      <c r="E95" s="37">
        <f t="shared" si="4"/>
        <v>4.6750000000000003E-4</v>
      </c>
      <c r="F95" s="37" t="s">
        <v>15</v>
      </c>
    </row>
    <row r="96" spans="1:6">
      <c r="A96" s="37">
        <v>1</v>
      </c>
      <c r="B96" s="37">
        <v>100</v>
      </c>
      <c r="C96" s="37">
        <v>2.47E-2</v>
      </c>
      <c r="D96" s="37">
        <v>3.2899999999999999E-2</v>
      </c>
      <c r="E96" s="37">
        <f t="shared" si="4"/>
        <v>8.1262999999999995E-4</v>
      </c>
      <c r="F96" s="37" t="s">
        <v>15</v>
      </c>
    </row>
    <row r="97" spans="1:6">
      <c r="A97" s="37">
        <v>1</v>
      </c>
      <c r="B97" s="37">
        <v>110</v>
      </c>
      <c r="C97" s="37">
        <v>3.2000000000000001E-2</v>
      </c>
      <c r="D97" s="37">
        <v>4.2700000000000002E-2</v>
      </c>
      <c r="E97" s="37">
        <f t="shared" si="4"/>
        <v>1.3664E-3</v>
      </c>
      <c r="F97" s="37" t="s">
        <v>15</v>
      </c>
    </row>
    <row r="98" spans="1:6">
      <c r="A98" s="37">
        <v>1</v>
      </c>
      <c r="B98" s="37">
        <v>120</v>
      </c>
      <c r="C98" s="37">
        <v>4.0899999999999999E-2</v>
      </c>
      <c r="D98" s="37">
        <v>5.45E-2</v>
      </c>
      <c r="E98" s="37">
        <f t="shared" si="4"/>
        <v>2.2290499999999998E-3</v>
      </c>
      <c r="F98" s="37" t="s">
        <v>15</v>
      </c>
    </row>
    <row r="99" spans="1:6">
      <c r="A99" s="37">
        <v>1</v>
      </c>
      <c r="B99" s="37">
        <v>130</v>
      </c>
      <c r="C99" s="37">
        <v>5.1499999999999997E-2</v>
      </c>
      <c r="D99" s="37">
        <v>6.8699999999999997E-2</v>
      </c>
      <c r="E99" s="37">
        <f t="shared" si="4"/>
        <v>3.5380499999999996E-3</v>
      </c>
      <c r="F99" s="37" t="s">
        <v>15</v>
      </c>
    </row>
    <row r="100" spans="1:6">
      <c r="A100" s="37">
        <v>1</v>
      </c>
      <c r="B100" s="37">
        <v>140</v>
      </c>
      <c r="C100" s="37">
        <v>6.4000000000000001E-2</v>
      </c>
      <c r="D100" s="37">
        <v>8.5300000000000001E-2</v>
      </c>
      <c r="E100" s="37">
        <f t="shared" si="4"/>
        <v>5.4592E-3</v>
      </c>
      <c r="F100" s="37" t="s">
        <v>15</v>
      </c>
    </row>
    <row r="101" spans="1:6">
      <c r="A101" s="37">
        <v>1</v>
      </c>
      <c r="B101" s="37">
        <v>150</v>
      </c>
      <c r="C101" s="37">
        <v>7.8600000000000003E-2</v>
      </c>
      <c r="D101" s="37">
        <v>0.1048</v>
      </c>
      <c r="E101" s="37">
        <f t="shared" si="4"/>
        <v>8.2372800000000013E-3</v>
      </c>
      <c r="F101" s="37" t="s">
        <v>15</v>
      </c>
    </row>
    <row r="102" spans="1:6">
      <c r="A102" s="37">
        <v>1</v>
      </c>
      <c r="B102" s="37">
        <v>160</v>
      </c>
      <c r="C102" s="37">
        <v>9.5399999999999999E-2</v>
      </c>
      <c r="D102" s="37">
        <v>0.12720000000000001</v>
      </c>
      <c r="E102" s="37">
        <f t="shared" si="4"/>
        <v>1.2134880000000001E-2</v>
      </c>
      <c r="F102" s="37" t="s">
        <v>15</v>
      </c>
    </row>
    <row r="103" spans="1:6">
      <c r="A103" s="37">
        <v>1</v>
      </c>
      <c r="B103" s="37">
        <v>170</v>
      </c>
      <c r="C103" s="37">
        <v>0.1145</v>
      </c>
      <c r="D103" s="37">
        <v>0.1527</v>
      </c>
      <c r="E103" s="37">
        <f t="shared" si="4"/>
        <v>1.748415E-2</v>
      </c>
      <c r="F103" s="37" t="s">
        <v>15</v>
      </c>
    </row>
    <row r="104" spans="1:6">
      <c r="A104" s="37">
        <v>1</v>
      </c>
      <c r="B104" s="37">
        <v>180</v>
      </c>
      <c r="C104" s="37">
        <v>0.13589999999999999</v>
      </c>
      <c r="D104" s="37">
        <v>0.1812</v>
      </c>
      <c r="E104" s="37">
        <f t="shared" si="4"/>
        <v>2.4625079999999997E-2</v>
      </c>
      <c r="F104" s="37" t="s">
        <v>15</v>
      </c>
    </row>
    <row r="105" spans="1:6">
      <c r="A105" s="37">
        <v>1</v>
      </c>
      <c r="B105" s="37">
        <v>190</v>
      </c>
      <c r="C105" s="37">
        <v>0.15959999999999999</v>
      </c>
      <c r="D105" s="37">
        <v>0.21279999999999999</v>
      </c>
      <c r="E105" s="37">
        <f t="shared" si="4"/>
        <v>3.3962879999999994E-2</v>
      </c>
      <c r="F105" s="37" t="s">
        <v>15</v>
      </c>
    </row>
    <row r="106" spans="1:6">
      <c r="A106" s="37">
        <v>1</v>
      </c>
      <c r="B106" s="37">
        <v>200</v>
      </c>
      <c r="C106" s="37">
        <v>0.18559999999999999</v>
      </c>
      <c r="D106" s="37">
        <v>0.24740000000000001</v>
      </c>
      <c r="E106" s="37">
        <f t="shared" si="4"/>
        <v>4.5917439999999997E-2</v>
      </c>
      <c r="F106" s="37" t="s">
        <v>15</v>
      </c>
    </row>
    <row r="107" spans="1:6">
      <c r="A107" s="37">
        <v>1</v>
      </c>
      <c r="B107" s="37">
        <v>210</v>
      </c>
      <c r="C107" s="37">
        <v>0.21360000000000001</v>
      </c>
      <c r="D107" s="37">
        <v>0.2848</v>
      </c>
      <c r="E107" s="37">
        <f t="shared" si="4"/>
        <v>6.0833280000000003E-2</v>
      </c>
      <c r="F107" s="37" t="s">
        <v>15</v>
      </c>
    </row>
    <row r="108" spans="1:6">
      <c r="A108" s="37">
        <v>1</v>
      </c>
      <c r="B108" s="37">
        <v>220</v>
      </c>
      <c r="C108" s="37">
        <v>0.24349999999999999</v>
      </c>
      <c r="D108" s="37">
        <v>0.3246</v>
      </c>
      <c r="E108" s="37">
        <f t="shared" si="4"/>
        <v>7.9040100000000002E-2</v>
      </c>
      <c r="F108" s="37" t="s">
        <v>15</v>
      </c>
    </row>
    <row r="109" spans="1:6">
      <c r="A109" s="37">
        <v>1</v>
      </c>
      <c r="B109" s="37">
        <v>230</v>
      </c>
      <c r="C109" s="37">
        <v>0.27489999999999998</v>
      </c>
      <c r="D109" s="37">
        <v>0.36649999999999999</v>
      </c>
      <c r="E109" s="37">
        <f t="shared" si="4"/>
        <v>0.10075084999999999</v>
      </c>
      <c r="F109" s="37" t="s">
        <v>15</v>
      </c>
    </row>
    <row r="110" spans="1:6">
      <c r="A110" s="37">
        <v>1</v>
      </c>
      <c r="B110" s="37">
        <v>240</v>
      </c>
      <c r="C110" s="37">
        <v>0.30759999999999998</v>
      </c>
      <c r="D110" s="37">
        <v>0.41010000000000002</v>
      </c>
      <c r="E110" s="37">
        <f t="shared" si="4"/>
        <v>0.12614676</v>
      </c>
      <c r="F110" s="37" t="s">
        <v>15</v>
      </c>
    </row>
    <row r="111" spans="1:6">
      <c r="A111" s="37">
        <v>1</v>
      </c>
      <c r="B111" s="37">
        <v>250</v>
      </c>
      <c r="C111" s="37">
        <v>0.34110000000000001</v>
      </c>
      <c r="D111" s="37">
        <v>0.45469999999999999</v>
      </c>
      <c r="E111" s="37">
        <f t="shared" si="4"/>
        <v>0.15509817000000001</v>
      </c>
      <c r="F111" s="37" t="s">
        <v>15</v>
      </c>
    </row>
    <row r="112" spans="1:6">
      <c r="A112" s="37">
        <v>1</v>
      </c>
      <c r="B112" s="37">
        <v>260</v>
      </c>
      <c r="C112" s="37">
        <v>0.375</v>
      </c>
      <c r="D112" s="37">
        <v>0.5</v>
      </c>
      <c r="E112" s="37">
        <f t="shared" si="4"/>
        <v>0.1875</v>
      </c>
      <c r="F112" s="37" t="s">
        <v>15</v>
      </c>
    </row>
    <row r="113" spans="1:6">
      <c r="A113" s="37">
        <v>1</v>
      </c>
      <c r="B113" s="37">
        <v>270</v>
      </c>
      <c r="C113" s="37">
        <v>0.40889999999999999</v>
      </c>
      <c r="D113" s="37">
        <v>0.54530000000000001</v>
      </c>
      <c r="E113" s="37">
        <f t="shared" si="4"/>
        <v>0.22297317</v>
      </c>
      <c r="F113" s="37" t="s">
        <v>15</v>
      </c>
    </row>
    <row r="114" spans="1:6">
      <c r="A114" s="37">
        <v>1</v>
      </c>
      <c r="B114" s="37">
        <v>280</v>
      </c>
      <c r="C114" s="37">
        <v>0.44240000000000002</v>
      </c>
      <c r="D114" s="37">
        <v>0.58989999999999998</v>
      </c>
      <c r="E114" s="37">
        <f t="shared" si="4"/>
        <v>0.26097176</v>
      </c>
      <c r="F114" s="37" t="s">
        <v>15</v>
      </c>
    </row>
    <row r="115" spans="1:6">
      <c r="A115" s="37">
        <v>1</v>
      </c>
      <c r="B115" s="37">
        <v>290</v>
      </c>
      <c r="C115" s="37">
        <v>0.47510000000000002</v>
      </c>
      <c r="D115" s="37">
        <v>0.63349999999999995</v>
      </c>
      <c r="E115" s="37">
        <f t="shared" si="4"/>
        <v>0.30097584999999999</v>
      </c>
      <c r="F115" s="37" t="s">
        <v>15</v>
      </c>
    </row>
    <row r="116" spans="1:6">
      <c r="A116" s="37">
        <v>1</v>
      </c>
      <c r="B116" s="37">
        <v>300</v>
      </c>
      <c r="C116" s="37">
        <v>0.50649999999999995</v>
      </c>
      <c r="D116" s="37">
        <v>0.6754</v>
      </c>
      <c r="E116" s="37">
        <f t="shared" si="4"/>
        <v>0.34209009999999995</v>
      </c>
      <c r="F116" s="37" t="s">
        <v>15</v>
      </c>
    </row>
    <row r="117" spans="1:6">
      <c r="A117" s="37">
        <v>1</v>
      </c>
      <c r="B117" s="37">
        <v>310</v>
      </c>
      <c r="C117" s="37">
        <v>0.53639999999999999</v>
      </c>
      <c r="D117" s="37">
        <v>0.71519999999999995</v>
      </c>
      <c r="E117" s="37">
        <f t="shared" si="4"/>
        <v>0.38363327999999997</v>
      </c>
      <c r="F117" s="37" t="s">
        <v>15</v>
      </c>
    </row>
    <row r="118" spans="1:6">
      <c r="A118" s="37">
        <v>1</v>
      </c>
      <c r="B118" s="37">
        <v>320</v>
      </c>
      <c r="C118" s="37">
        <v>0.56440000000000001</v>
      </c>
      <c r="D118" s="37">
        <v>0.75260000000000005</v>
      </c>
      <c r="E118" s="37">
        <f t="shared" si="4"/>
        <v>0.42476744000000005</v>
      </c>
      <c r="F118" s="37" t="s">
        <v>15</v>
      </c>
    </row>
    <row r="119" spans="1:6">
      <c r="A119" s="37">
        <v>1</v>
      </c>
      <c r="B119" s="37">
        <v>330</v>
      </c>
      <c r="C119" s="37">
        <v>0.59040000000000004</v>
      </c>
      <c r="D119" s="37">
        <v>0.78720000000000001</v>
      </c>
      <c r="E119" s="37">
        <f t="shared" si="4"/>
        <v>0.46476288000000004</v>
      </c>
      <c r="F119" s="37" t="s">
        <v>15</v>
      </c>
    </row>
    <row r="120" spans="1:6">
      <c r="A120" s="37">
        <v>1</v>
      </c>
      <c r="B120" s="37">
        <v>340</v>
      </c>
      <c r="C120" s="37">
        <v>0.61409999999999998</v>
      </c>
      <c r="D120" s="37">
        <v>0.81879999999999997</v>
      </c>
      <c r="E120" s="37">
        <f t="shared" si="4"/>
        <v>0.50282507999999992</v>
      </c>
      <c r="F120" s="37" t="s">
        <v>15</v>
      </c>
    </row>
    <row r="121" spans="1:6">
      <c r="A121" s="37">
        <v>1</v>
      </c>
      <c r="B121" s="37">
        <v>350</v>
      </c>
      <c r="C121" s="37">
        <v>0.63549999999999995</v>
      </c>
      <c r="D121" s="37">
        <v>0.84730000000000005</v>
      </c>
      <c r="E121" s="37">
        <f t="shared" si="4"/>
        <v>0.53845915</v>
      </c>
      <c r="F121" s="37" t="s">
        <v>15</v>
      </c>
    </row>
    <row r="122" spans="1:6">
      <c r="A122" s="37">
        <v>1</v>
      </c>
      <c r="B122" s="37">
        <v>360</v>
      </c>
      <c r="C122" s="37">
        <v>0.65459999999999996</v>
      </c>
      <c r="D122" s="37">
        <v>0.87280000000000002</v>
      </c>
      <c r="E122" s="37">
        <f t="shared" si="4"/>
        <v>0.57133487999999999</v>
      </c>
      <c r="F122" s="37" t="s">
        <v>15</v>
      </c>
    </row>
    <row r="123" spans="1:6">
      <c r="A123" s="37">
        <v>1</v>
      </c>
      <c r="B123" s="37">
        <v>370</v>
      </c>
      <c r="C123" s="37">
        <v>0.6714</v>
      </c>
      <c r="D123" s="37">
        <v>0.8952</v>
      </c>
      <c r="E123" s="37">
        <f t="shared" si="4"/>
        <v>0.60103728000000001</v>
      </c>
      <c r="F123" s="37" t="s">
        <v>15</v>
      </c>
    </row>
    <row r="124" spans="1:6">
      <c r="A124" s="37">
        <v>1</v>
      </c>
      <c r="B124" s="37">
        <v>380</v>
      </c>
      <c r="C124" s="37">
        <v>0.68600000000000005</v>
      </c>
      <c r="D124" s="37">
        <v>0.91469999999999996</v>
      </c>
      <c r="E124" s="37">
        <f t="shared" si="4"/>
        <v>0.62748420000000005</v>
      </c>
      <c r="F124" s="37" t="s">
        <v>15</v>
      </c>
    </row>
    <row r="125" spans="1:6">
      <c r="A125" s="37">
        <v>1</v>
      </c>
      <c r="B125" s="37">
        <v>390</v>
      </c>
      <c r="C125" s="37">
        <v>0.69850000000000001</v>
      </c>
      <c r="D125" s="37">
        <v>0.93130000000000002</v>
      </c>
      <c r="E125" s="37">
        <f t="shared" si="4"/>
        <v>0.65051305000000004</v>
      </c>
      <c r="F125" s="37" t="s">
        <v>15</v>
      </c>
    </row>
    <row r="126" spans="1:6">
      <c r="A126" s="37">
        <v>1</v>
      </c>
      <c r="B126" s="37">
        <v>400</v>
      </c>
      <c r="C126" s="37">
        <v>0.70909999999999995</v>
      </c>
      <c r="D126" s="37">
        <v>0.94550000000000001</v>
      </c>
      <c r="E126" s="37">
        <f t="shared" si="4"/>
        <v>0.67045404999999991</v>
      </c>
      <c r="F126" s="37" t="s">
        <v>15</v>
      </c>
    </row>
    <row r="127" spans="1:6">
      <c r="A127" s="37">
        <v>1</v>
      </c>
      <c r="B127" s="37">
        <v>410</v>
      </c>
      <c r="C127" s="37">
        <v>0.71799999999999997</v>
      </c>
      <c r="D127" s="37">
        <v>0.95730000000000004</v>
      </c>
      <c r="E127" s="37">
        <f t="shared" si="4"/>
        <v>0.68734139999999999</v>
      </c>
      <c r="F127" s="37" t="s">
        <v>15</v>
      </c>
    </row>
    <row r="128" spans="1:6">
      <c r="A128" s="37">
        <v>1</v>
      </c>
      <c r="B128" s="37">
        <v>420</v>
      </c>
      <c r="C128" s="37">
        <v>0.72529999999999994</v>
      </c>
      <c r="D128" s="37">
        <v>0.96709999999999996</v>
      </c>
      <c r="E128" s="37">
        <f t="shared" si="4"/>
        <v>0.70143762999999992</v>
      </c>
      <c r="F128" s="37" t="s">
        <v>15</v>
      </c>
    </row>
    <row r="129" spans="1:6">
      <c r="A129" s="37">
        <v>1</v>
      </c>
      <c r="B129" s="37">
        <v>430</v>
      </c>
      <c r="C129" s="37">
        <v>0.73129999999999995</v>
      </c>
      <c r="D129" s="37">
        <v>0.97499999999999998</v>
      </c>
      <c r="E129" s="37">
        <f t="shared" si="4"/>
        <v>0.71301749999999997</v>
      </c>
      <c r="F129" s="37" t="s">
        <v>15</v>
      </c>
    </row>
    <row r="130" spans="1:6">
      <c r="A130" s="37">
        <v>1</v>
      </c>
      <c r="B130" s="37">
        <v>440</v>
      </c>
      <c r="C130" s="37">
        <v>0.73609999999999998</v>
      </c>
      <c r="D130" s="37">
        <v>0.98140000000000005</v>
      </c>
      <c r="E130" s="37">
        <f t="shared" si="4"/>
        <v>0.72240853999999999</v>
      </c>
      <c r="F130" s="37" t="s">
        <v>15</v>
      </c>
    </row>
    <row r="131" spans="1:6">
      <c r="A131" s="37">
        <v>1</v>
      </c>
      <c r="B131" s="37">
        <v>450</v>
      </c>
      <c r="C131" s="37">
        <v>0.7399</v>
      </c>
      <c r="D131" s="37">
        <v>0.98650000000000004</v>
      </c>
      <c r="E131" s="37">
        <f t="shared" si="4"/>
        <v>0.72991135000000007</v>
      </c>
      <c r="F131" s="37" t="s">
        <v>15</v>
      </c>
    </row>
    <row r="132" spans="1:6">
      <c r="A132" s="37">
        <v>1</v>
      </c>
      <c r="B132" s="37">
        <v>460</v>
      </c>
      <c r="C132" s="37">
        <v>0.7429</v>
      </c>
      <c r="D132" s="37">
        <v>0.99050000000000005</v>
      </c>
      <c r="E132" s="37">
        <f t="shared" si="4"/>
        <v>0.73584245000000004</v>
      </c>
      <c r="F132" s="37" t="s">
        <v>15</v>
      </c>
    </row>
    <row r="133" spans="1:6">
      <c r="A133" s="37">
        <v>1</v>
      </c>
      <c r="B133" s="37">
        <v>470</v>
      </c>
      <c r="C133" s="37">
        <v>0.74519999999999997</v>
      </c>
      <c r="D133" s="37">
        <v>0.99360000000000004</v>
      </c>
      <c r="E133" s="37">
        <f t="shared" si="4"/>
        <v>0.74043071999999999</v>
      </c>
      <c r="F133" s="37" t="s">
        <v>15</v>
      </c>
    </row>
    <row r="134" spans="1:6">
      <c r="A134" s="37">
        <v>1</v>
      </c>
      <c r="B134" s="37">
        <v>480</v>
      </c>
      <c r="C134" s="37">
        <v>0.74690000000000001</v>
      </c>
      <c r="D134" s="37">
        <v>0.99590000000000001</v>
      </c>
      <c r="E134" s="37">
        <f t="shared" si="4"/>
        <v>0.74383770999999999</v>
      </c>
      <c r="F134" s="37" t="s">
        <v>15</v>
      </c>
    </row>
    <row r="135" spans="1:6">
      <c r="A135" s="37">
        <v>1</v>
      </c>
      <c r="B135" s="37">
        <v>490</v>
      </c>
      <c r="C135" s="37">
        <v>0.74829999999999997</v>
      </c>
      <c r="D135" s="37">
        <v>0.99770000000000003</v>
      </c>
      <c r="E135" s="37">
        <f t="shared" si="4"/>
        <v>0.74657890999999998</v>
      </c>
      <c r="F135" s="37" t="s">
        <v>15</v>
      </c>
    </row>
    <row r="136" spans="1:6">
      <c r="A136" s="78">
        <v>1</v>
      </c>
      <c r="B136" s="78">
        <v>500</v>
      </c>
      <c r="C136" s="78">
        <v>0.74929999999999997</v>
      </c>
      <c r="D136" s="78">
        <v>0.999</v>
      </c>
      <c r="E136" s="78">
        <f t="shared" si="4"/>
        <v>0.74855070000000001</v>
      </c>
      <c r="F136" s="78" t="s">
        <v>15</v>
      </c>
    </row>
  </sheetData>
  <pageMargins left="0.75" right="0.75" top="1" bottom="1" header="0.5" footer="0.5"/>
  <pageSetup paperSize="9" orientation="portrait"/>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8"/>
  <sheetViews>
    <sheetView zoomScale="80" workbookViewId="0">
      <selection activeCell="N1" sqref="N1"/>
    </sheetView>
  </sheetViews>
  <sheetFormatPr baseColWidth="10" defaultColWidth="11.5" defaultRowHeight="12" x14ac:dyDescent="0"/>
  <cols>
    <col min="1" max="1" width="20.1640625" style="1" customWidth="1"/>
    <col min="2" max="2" width="12.33203125" style="1" customWidth="1"/>
    <col min="3" max="3" width="12.83203125" style="1" customWidth="1"/>
    <col min="4" max="4" width="20.1640625" style="1" customWidth="1"/>
    <col min="5" max="5" width="24.5" style="1" customWidth="1"/>
    <col min="6" max="6" width="14" customWidth="1"/>
    <col min="7" max="8" width="12.6640625" style="1" customWidth="1"/>
    <col min="9" max="10" width="12.33203125" style="1" customWidth="1"/>
    <col min="11" max="11" width="19.33203125" style="1" customWidth="1"/>
    <col min="12" max="12" width="21.6640625" style="1" customWidth="1"/>
    <col min="13" max="13" width="16.1640625" style="1" customWidth="1"/>
    <col min="14" max="14" width="7.83203125" style="1" customWidth="1"/>
    <col min="15" max="16384" width="11.5" style="1"/>
  </cols>
  <sheetData>
    <row r="1" spans="1:14" s="7" customFormat="1" ht="13">
      <c r="A1" s="7" t="s">
        <v>16</v>
      </c>
      <c r="B1" s="7" t="s">
        <v>17</v>
      </c>
      <c r="C1" s="7" t="s">
        <v>18</v>
      </c>
      <c r="D1" s="54" t="s">
        <v>19</v>
      </c>
      <c r="E1" s="54" t="s">
        <v>20</v>
      </c>
      <c r="F1" s="55" t="s">
        <v>21</v>
      </c>
      <c r="G1" s="56" t="s">
        <v>22</v>
      </c>
      <c r="H1" s="56" t="s">
        <v>23</v>
      </c>
      <c r="I1" s="56" t="s">
        <v>24</v>
      </c>
      <c r="J1" s="56" t="s">
        <v>25</v>
      </c>
      <c r="K1" s="56" t="s">
        <v>26</v>
      </c>
      <c r="L1" s="57" t="s">
        <v>27</v>
      </c>
      <c r="M1" s="57" t="s">
        <v>28</v>
      </c>
      <c r="N1" s="37" t="s">
        <v>10</v>
      </c>
    </row>
    <row r="2" spans="1:14">
      <c r="A2" s="1" t="s">
        <v>29</v>
      </c>
      <c r="B2" s="8" t="s">
        <v>30</v>
      </c>
      <c r="C2" s="26">
        <f>_measures_details!B15</f>
        <v>40572510.205771826</v>
      </c>
      <c r="D2" s="27">
        <v>-1</v>
      </c>
      <c r="E2" s="1">
        <v>0</v>
      </c>
      <c r="F2" t="s">
        <v>31</v>
      </c>
      <c r="G2" s="1">
        <v>1</v>
      </c>
      <c r="H2" s="1">
        <v>0</v>
      </c>
      <c r="I2" s="1">
        <v>1</v>
      </c>
      <c r="J2" s="1">
        <v>0</v>
      </c>
      <c r="K2" s="1" t="s">
        <v>31</v>
      </c>
      <c r="L2" s="1">
        <v>0</v>
      </c>
      <c r="M2" s="1">
        <v>0</v>
      </c>
      <c r="N2" s="53" t="s">
        <v>11</v>
      </c>
    </row>
    <row r="3" spans="1:14" s="15" customFormat="1">
      <c r="A3" s="15" t="s">
        <v>32</v>
      </c>
      <c r="B3" s="16" t="s">
        <v>33</v>
      </c>
      <c r="C3" s="17">
        <f>_measures_details!B26</f>
        <v>63968125.006875344</v>
      </c>
      <c r="D3" s="15">
        <v>-1</v>
      </c>
      <c r="E3" s="15">
        <v>0</v>
      </c>
      <c r="F3" t="s">
        <v>31</v>
      </c>
      <c r="G3" s="15">
        <v>1</v>
      </c>
      <c r="H3" s="15">
        <v>0</v>
      </c>
      <c r="I3" s="15">
        <v>0.8</v>
      </c>
      <c r="J3" s="15">
        <v>0</v>
      </c>
      <c r="K3" s="15" t="s">
        <v>31</v>
      </c>
      <c r="L3" s="15">
        <v>0</v>
      </c>
      <c r="M3" s="15">
        <v>0</v>
      </c>
      <c r="N3" s="15" t="s">
        <v>11</v>
      </c>
    </row>
    <row r="4" spans="1:14" s="15" customFormat="1">
      <c r="A4" s="15" t="s">
        <v>34</v>
      </c>
      <c r="B4" s="16" t="s">
        <v>30</v>
      </c>
      <c r="C4" s="17">
        <f>_measures_details!B34</f>
        <v>22388843.752406374</v>
      </c>
      <c r="D4" s="15">
        <v>0</v>
      </c>
      <c r="E4" s="15">
        <v>0</v>
      </c>
      <c r="F4" t="s">
        <v>31</v>
      </c>
      <c r="G4" s="15">
        <v>0.9</v>
      </c>
      <c r="H4" s="15">
        <v>0</v>
      </c>
      <c r="I4" s="15">
        <v>0.9</v>
      </c>
      <c r="J4" s="15">
        <v>0</v>
      </c>
      <c r="K4" s="15" t="s">
        <v>31</v>
      </c>
      <c r="L4" s="15">
        <v>0</v>
      </c>
      <c r="M4" s="15">
        <v>0</v>
      </c>
      <c r="N4" s="15" t="s">
        <v>12</v>
      </c>
    </row>
    <row r="5" spans="1:14" s="15" customFormat="1">
      <c r="A5" s="15" t="s">
        <v>35</v>
      </c>
      <c r="B5" s="16" t="s">
        <v>33</v>
      </c>
      <c r="C5" s="17">
        <f>_measures_details!B43</f>
        <v>731904375.02062607</v>
      </c>
      <c r="D5" s="15">
        <v>0</v>
      </c>
      <c r="E5" s="15">
        <f>1/15</f>
        <v>6.6666666666666666E-2</v>
      </c>
      <c r="F5" t="s">
        <v>31</v>
      </c>
      <c r="G5" s="15">
        <v>1</v>
      </c>
      <c r="H5" s="15">
        <v>0</v>
      </c>
      <c r="I5" s="15">
        <v>1</v>
      </c>
      <c r="J5" s="15">
        <v>0</v>
      </c>
      <c r="K5" s="15" t="s">
        <v>31</v>
      </c>
      <c r="L5" s="15">
        <v>0</v>
      </c>
      <c r="M5" s="15">
        <v>0</v>
      </c>
      <c r="N5" s="15" t="s">
        <v>12</v>
      </c>
    </row>
    <row r="6" spans="1:14" s="15" customFormat="1">
      <c r="A6" s="15" t="s">
        <v>36</v>
      </c>
      <c r="B6" s="16" t="s">
        <v>30</v>
      </c>
      <c r="C6" s="17">
        <f>_measures_details!B22</f>
        <v>3911963265.4766488</v>
      </c>
      <c r="D6" s="15">
        <v>-2</v>
      </c>
      <c r="E6" s="15">
        <v>0</v>
      </c>
      <c r="F6" t="s">
        <v>31</v>
      </c>
      <c r="G6" s="15">
        <v>0.9</v>
      </c>
      <c r="H6" s="15">
        <v>-0.1</v>
      </c>
      <c r="I6" s="15">
        <v>0.9</v>
      </c>
      <c r="J6" s="15">
        <v>0</v>
      </c>
      <c r="K6" s="15" t="s">
        <v>31</v>
      </c>
      <c r="L6" s="15">
        <v>0</v>
      </c>
      <c r="M6" s="15">
        <v>0</v>
      </c>
      <c r="N6" s="15" t="s">
        <v>12</v>
      </c>
    </row>
    <row r="7" spans="1:14" s="15" customFormat="1">
      <c r="A7" s="15" t="s">
        <v>37</v>
      </c>
      <c r="B7" s="16" t="s">
        <v>33</v>
      </c>
      <c r="C7" s="17">
        <v>10000000</v>
      </c>
      <c r="D7" s="15">
        <v>0</v>
      </c>
      <c r="E7" s="15">
        <v>0</v>
      </c>
      <c r="F7" t="s">
        <v>31</v>
      </c>
      <c r="G7" s="15">
        <v>1</v>
      </c>
      <c r="H7" s="15">
        <v>0</v>
      </c>
      <c r="I7" s="15">
        <v>1</v>
      </c>
      <c r="J7" s="15">
        <v>0</v>
      </c>
      <c r="K7" s="15" t="s">
        <v>38</v>
      </c>
      <c r="L7" s="15">
        <v>0</v>
      </c>
      <c r="M7" s="15">
        <v>0</v>
      </c>
      <c r="N7" s="15" t="s">
        <v>11</v>
      </c>
    </row>
    <row r="8" spans="1:14">
      <c r="A8" s="1" t="s">
        <v>39</v>
      </c>
      <c r="B8" s="8" t="s">
        <v>40</v>
      </c>
      <c r="C8" s="26">
        <f>1000000+2%*M8</f>
        <v>21000000</v>
      </c>
      <c r="D8" s="1">
        <v>0</v>
      </c>
      <c r="E8" s="1">
        <v>0</v>
      </c>
      <c r="F8" t="s">
        <v>31</v>
      </c>
      <c r="G8" s="1">
        <v>1</v>
      </c>
      <c r="H8" s="1">
        <v>0</v>
      </c>
      <c r="I8" s="1">
        <v>1</v>
      </c>
      <c r="J8" s="1">
        <v>0</v>
      </c>
      <c r="K8" s="1" t="s">
        <v>31</v>
      </c>
      <c r="L8" s="26">
        <v>500000000</v>
      </c>
      <c r="M8" s="26">
        <v>1000000000</v>
      </c>
      <c r="N8" s="15"/>
    </row>
  </sheetData>
  <pageMargins left="0.75" right="0.75" top="1" bottom="1" header="0.5" footer="0.5"/>
  <pageSetup paperSize="9" orientation="portrait"/>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02"/>
  <sheetViews>
    <sheetView workbookViewId="0">
      <selection activeCell="C2" sqref="C2"/>
    </sheetView>
  </sheetViews>
  <sheetFormatPr baseColWidth="10" defaultColWidth="11.5" defaultRowHeight="12" x14ac:dyDescent="0"/>
  <cols>
    <col min="1" max="1" width="7.33203125" style="1" customWidth="1"/>
    <col min="2" max="2" width="5.1640625" style="1" customWidth="1"/>
    <col min="3" max="3" width="11.33203125" style="1" customWidth="1"/>
    <col min="4" max="16384" width="11.5" style="1"/>
  </cols>
  <sheetData>
    <row r="1" spans="1:3">
      <c r="A1" s="1" t="s">
        <v>41</v>
      </c>
      <c r="B1" s="1" t="s">
        <v>42</v>
      </c>
      <c r="C1" s="1" t="s">
        <v>43</v>
      </c>
    </row>
    <row r="2" spans="1:3">
      <c r="A2" s="1">
        <v>1</v>
      </c>
      <c r="B2" s="1">
        <v>2000</v>
      </c>
      <c r="C2" s="5">
        <v>0.02</v>
      </c>
    </row>
    <row r="3" spans="1:3">
      <c r="A3" s="1">
        <v>1</v>
      </c>
      <c r="B3" s="1">
        <v>2001</v>
      </c>
      <c r="C3" s="5">
        <v>0.02</v>
      </c>
    </row>
    <row r="4" spans="1:3">
      <c r="A4" s="1">
        <v>1</v>
      </c>
      <c r="B4" s="1">
        <v>2002</v>
      </c>
      <c r="C4" s="5">
        <v>0.02</v>
      </c>
    </row>
    <row r="5" spans="1:3">
      <c r="A5" s="1">
        <v>1</v>
      </c>
      <c r="B5" s="1">
        <v>2003</v>
      </c>
      <c r="C5" s="5">
        <v>0.02</v>
      </c>
    </row>
    <row r="6" spans="1:3">
      <c r="A6" s="1">
        <v>1</v>
      </c>
      <c r="B6" s="1">
        <v>2004</v>
      </c>
      <c r="C6" s="5">
        <v>0.02</v>
      </c>
    </row>
    <row r="7" spans="1:3">
      <c r="A7" s="1">
        <v>1</v>
      </c>
      <c r="B7" s="1">
        <v>2005</v>
      </c>
      <c r="C7" s="5">
        <v>0.02</v>
      </c>
    </row>
    <row r="8" spans="1:3">
      <c r="A8" s="1">
        <v>1</v>
      </c>
      <c r="B8" s="1">
        <v>2006</v>
      </c>
      <c r="C8" s="5">
        <v>0.02</v>
      </c>
    </row>
    <row r="9" spans="1:3">
      <c r="A9" s="1">
        <v>1</v>
      </c>
      <c r="B9" s="1">
        <v>2007</v>
      </c>
      <c r="C9" s="5">
        <v>0.02</v>
      </c>
    </row>
    <row r="10" spans="1:3">
      <c r="A10" s="1">
        <v>1</v>
      </c>
      <c r="B10" s="1">
        <v>2008</v>
      </c>
      <c r="C10" s="5">
        <v>0.02</v>
      </c>
    </row>
    <row r="11" spans="1:3">
      <c r="A11" s="1">
        <v>1</v>
      </c>
      <c r="B11" s="1">
        <v>2009</v>
      </c>
      <c r="C11" s="5">
        <v>0.02</v>
      </c>
    </row>
    <row r="12" spans="1:3">
      <c r="A12" s="1">
        <v>1</v>
      </c>
      <c r="B12" s="1">
        <v>2010</v>
      </c>
      <c r="C12" s="5">
        <v>0.02</v>
      </c>
    </row>
    <row r="13" spans="1:3">
      <c r="A13" s="1">
        <v>1</v>
      </c>
      <c r="B13" s="1">
        <v>2011</v>
      </c>
      <c r="C13" s="5">
        <v>0.02</v>
      </c>
    </row>
    <row r="14" spans="1:3">
      <c r="A14" s="1">
        <v>1</v>
      </c>
      <c r="B14" s="1">
        <v>2012</v>
      </c>
      <c r="C14" s="5">
        <v>0.02</v>
      </c>
    </row>
    <row r="15" spans="1:3">
      <c r="A15" s="1">
        <v>1</v>
      </c>
      <c r="B15" s="1">
        <v>2013</v>
      </c>
      <c r="C15" s="5">
        <v>0.02</v>
      </c>
    </row>
    <row r="16" spans="1:3">
      <c r="A16" s="1">
        <v>1</v>
      </c>
      <c r="B16" s="1">
        <v>2014</v>
      </c>
      <c r="C16" s="5">
        <v>0.02</v>
      </c>
    </row>
    <row r="17" spans="1:3">
      <c r="A17" s="1">
        <v>1</v>
      </c>
      <c r="B17" s="1">
        <v>2015</v>
      </c>
      <c r="C17" s="5">
        <v>0.02</v>
      </c>
    </row>
    <row r="18" spans="1:3">
      <c r="A18" s="1">
        <v>1</v>
      </c>
      <c r="B18" s="1">
        <v>2016</v>
      </c>
      <c r="C18" s="5">
        <v>0.02</v>
      </c>
    </row>
    <row r="19" spans="1:3">
      <c r="A19" s="1">
        <v>1</v>
      </c>
      <c r="B19" s="1">
        <v>2017</v>
      </c>
      <c r="C19" s="5">
        <v>0.02</v>
      </c>
    </row>
    <row r="20" spans="1:3">
      <c r="A20" s="1">
        <v>1</v>
      </c>
      <c r="B20" s="1">
        <v>2018</v>
      </c>
      <c r="C20" s="5">
        <v>0.02</v>
      </c>
    </row>
    <row r="21" spans="1:3">
      <c r="A21" s="1">
        <v>1</v>
      </c>
      <c r="B21" s="1">
        <v>2019</v>
      </c>
      <c r="C21" s="5">
        <v>0.02</v>
      </c>
    </row>
    <row r="22" spans="1:3">
      <c r="A22" s="1">
        <v>1</v>
      </c>
      <c r="B22" s="1">
        <v>2020</v>
      </c>
      <c r="C22" s="5">
        <v>0.02</v>
      </c>
    </row>
    <row r="23" spans="1:3">
      <c r="A23" s="1">
        <v>1</v>
      </c>
      <c r="B23" s="1">
        <v>2021</v>
      </c>
      <c r="C23" s="5">
        <v>0.02</v>
      </c>
    </row>
    <row r="24" spans="1:3">
      <c r="A24" s="1">
        <v>1</v>
      </c>
      <c r="B24" s="1">
        <v>2022</v>
      </c>
      <c r="C24" s="5">
        <v>0.02</v>
      </c>
    </row>
    <row r="25" spans="1:3">
      <c r="A25" s="1">
        <v>1</v>
      </c>
      <c r="B25" s="1">
        <v>2023</v>
      </c>
      <c r="C25" s="5">
        <v>0.02</v>
      </c>
    </row>
    <row r="26" spans="1:3">
      <c r="A26" s="1">
        <v>1</v>
      </c>
      <c r="B26" s="1">
        <v>2024</v>
      </c>
      <c r="C26" s="5">
        <v>0.02</v>
      </c>
    </row>
    <row r="27" spans="1:3">
      <c r="A27" s="1">
        <v>1</v>
      </c>
      <c r="B27" s="1">
        <v>2025</v>
      </c>
      <c r="C27" s="5">
        <v>0.02</v>
      </c>
    </row>
    <row r="28" spans="1:3">
      <c r="A28" s="1">
        <v>1</v>
      </c>
      <c r="B28" s="1">
        <v>2026</v>
      </c>
      <c r="C28" s="5">
        <v>0.02</v>
      </c>
    </row>
    <row r="29" spans="1:3">
      <c r="A29" s="1">
        <v>1</v>
      </c>
      <c r="B29" s="1">
        <v>2027</v>
      </c>
      <c r="C29" s="5">
        <v>0.02</v>
      </c>
    </row>
    <row r="30" spans="1:3">
      <c r="A30" s="1">
        <v>1</v>
      </c>
      <c r="B30" s="1">
        <v>2028</v>
      </c>
      <c r="C30" s="5">
        <v>0.02</v>
      </c>
    </row>
    <row r="31" spans="1:3">
      <c r="A31" s="1">
        <v>1</v>
      </c>
      <c r="B31" s="1">
        <v>2029</v>
      </c>
      <c r="C31" s="5">
        <v>0.02</v>
      </c>
    </row>
    <row r="32" spans="1:3">
      <c r="A32" s="1">
        <v>1</v>
      </c>
      <c r="B32" s="1">
        <v>2030</v>
      </c>
      <c r="C32" s="5">
        <v>0.02</v>
      </c>
    </row>
    <row r="33" spans="1:3">
      <c r="A33" s="1">
        <v>1</v>
      </c>
      <c r="B33" s="1">
        <v>2031</v>
      </c>
      <c r="C33" s="5">
        <v>0.02</v>
      </c>
    </row>
    <row r="34" spans="1:3">
      <c r="A34" s="1">
        <v>1</v>
      </c>
      <c r="B34" s="1">
        <v>2032</v>
      </c>
      <c r="C34" s="5">
        <v>0.02</v>
      </c>
    </row>
    <row r="35" spans="1:3">
      <c r="A35" s="1">
        <v>1</v>
      </c>
      <c r="B35" s="1">
        <v>2033</v>
      </c>
      <c r="C35" s="5">
        <v>0.02</v>
      </c>
    </row>
    <row r="36" spans="1:3">
      <c r="A36" s="1">
        <v>1</v>
      </c>
      <c r="B36" s="1">
        <v>2034</v>
      </c>
      <c r="C36" s="5">
        <v>0.02</v>
      </c>
    </row>
    <row r="37" spans="1:3">
      <c r="A37" s="1">
        <v>1</v>
      </c>
      <c r="B37" s="1">
        <v>2035</v>
      </c>
      <c r="C37" s="5">
        <v>0.02</v>
      </c>
    </row>
    <row r="38" spans="1:3">
      <c r="A38" s="1">
        <v>1</v>
      </c>
      <c r="B38" s="1">
        <v>2036</v>
      </c>
      <c r="C38" s="5">
        <v>0.02</v>
      </c>
    </row>
    <row r="39" spans="1:3">
      <c r="A39" s="1">
        <v>1</v>
      </c>
      <c r="B39" s="1">
        <v>2037</v>
      </c>
      <c r="C39" s="5">
        <v>0.02</v>
      </c>
    </row>
    <row r="40" spans="1:3">
      <c r="A40" s="1">
        <v>1</v>
      </c>
      <c r="B40" s="1">
        <v>2038</v>
      </c>
      <c r="C40" s="5">
        <v>0.02</v>
      </c>
    </row>
    <row r="41" spans="1:3">
      <c r="A41" s="1">
        <v>1</v>
      </c>
      <c r="B41" s="1">
        <v>2039</v>
      </c>
      <c r="C41" s="5">
        <v>0.02</v>
      </c>
    </row>
    <row r="42" spans="1:3">
      <c r="A42" s="1">
        <v>1</v>
      </c>
      <c r="B42" s="1">
        <v>2040</v>
      </c>
      <c r="C42" s="5">
        <v>0.02</v>
      </c>
    </row>
    <row r="43" spans="1:3">
      <c r="A43" s="1">
        <v>1</v>
      </c>
      <c r="B43" s="1">
        <v>2041</v>
      </c>
      <c r="C43" s="5">
        <v>0.02</v>
      </c>
    </row>
    <row r="44" spans="1:3">
      <c r="A44" s="1">
        <v>1</v>
      </c>
      <c r="B44" s="1">
        <v>2042</v>
      </c>
      <c r="C44" s="5">
        <v>0.02</v>
      </c>
    </row>
    <row r="45" spans="1:3">
      <c r="A45" s="1">
        <v>1</v>
      </c>
      <c r="B45" s="1">
        <v>2043</v>
      </c>
      <c r="C45" s="5">
        <v>0.02</v>
      </c>
    </row>
    <row r="46" spans="1:3">
      <c r="A46" s="1">
        <v>1</v>
      </c>
      <c r="B46" s="1">
        <v>2044</v>
      </c>
      <c r="C46" s="5">
        <v>0.02</v>
      </c>
    </row>
    <row r="47" spans="1:3">
      <c r="A47" s="1">
        <v>1</v>
      </c>
      <c r="B47" s="1">
        <v>2045</v>
      </c>
      <c r="C47" s="5">
        <v>0.02</v>
      </c>
    </row>
    <row r="48" spans="1:3">
      <c r="A48" s="1">
        <v>1</v>
      </c>
      <c r="B48" s="1">
        <v>2046</v>
      </c>
      <c r="C48" s="5">
        <v>0.02</v>
      </c>
    </row>
    <row r="49" spans="1:3">
      <c r="A49" s="1">
        <v>1</v>
      </c>
      <c r="B49" s="1">
        <v>2047</v>
      </c>
      <c r="C49" s="5">
        <v>0.02</v>
      </c>
    </row>
    <row r="50" spans="1:3">
      <c r="A50" s="1">
        <v>1</v>
      </c>
      <c r="B50" s="1">
        <v>2048</v>
      </c>
      <c r="C50" s="5">
        <v>0.02</v>
      </c>
    </row>
    <row r="51" spans="1:3">
      <c r="A51" s="1">
        <v>1</v>
      </c>
      <c r="B51" s="1">
        <v>2049</v>
      </c>
      <c r="C51" s="5">
        <v>0.02</v>
      </c>
    </row>
    <row r="52" spans="1:3">
      <c r="A52" s="1">
        <v>1</v>
      </c>
      <c r="B52" s="1">
        <v>2050</v>
      </c>
      <c r="C52" s="5">
        <v>0.02</v>
      </c>
    </row>
    <row r="53" spans="1:3">
      <c r="A53" s="1">
        <v>1</v>
      </c>
      <c r="B53" s="1">
        <v>2051</v>
      </c>
      <c r="C53" s="5">
        <v>0.02</v>
      </c>
    </row>
    <row r="54" spans="1:3">
      <c r="A54" s="1">
        <v>1</v>
      </c>
      <c r="B54" s="1">
        <v>2052</v>
      </c>
      <c r="C54" s="5">
        <v>0.02</v>
      </c>
    </row>
    <row r="55" spans="1:3">
      <c r="A55" s="1">
        <v>1</v>
      </c>
      <c r="B55" s="1">
        <v>2053</v>
      </c>
      <c r="C55" s="5">
        <v>0.02</v>
      </c>
    </row>
    <row r="56" spans="1:3">
      <c r="A56" s="1">
        <v>1</v>
      </c>
      <c r="B56" s="1">
        <v>2054</v>
      </c>
      <c r="C56" s="5">
        <v>0.02</v>
      </c>
    </row>
    <row r="57" spans="1:3">
      <c r="A57" s="1">
        <v>1</v>
      </c>
      <c r="B57" s="1">
        <v>2055</v>
      </c>
      <c r="C57" s="5">
        <v>0.02</v>
      </c>
    </row>
    <row r="58" spans="1:3">
      <c r="A58" s="1">
        <v>1</v>
      </c>
      <c r="B58" s="1">
        <v>2056</v>
      </c>
      <c r="C58" s="5">
        <v>0.02</v>
      </c>
    </row>
    <row r="59" spans="1:3">
      <c r="A59" s="1">
        <v>1</v>
      </c>
      <c r="B59" s="1">
        <v>2057</v>
      </c>
      <c r="C59" s="5">
        <v>0.02</v>
      </c>
    </row>
    <row r="60" spans="1:3">
      <c r="A60" s="1">
        <v>1</v>
      </c>
      <c r="B60" s="1">
        <v>2058</v>
      </c>
      <c r="C60" s="5">
        <v>0.02</v>
      </c>
    </row>
    <row r="61" spans="1:3">
      <c r="A61" s="1">
        <v>1</v>
      </c>
      <c r="B61" s="1">
        <v>2059</v>
      </c>
      <c r="C61" s="5">
        <v>0.02</v>
      </c>
    </row>
    <row r="62" spans="1:3">
      <c r="A62" s="1">
        <v>1</v>
      </c>
      <c r="B62" s="1">
        <v>2060</v>
      </c>
      <c r="C62" s="5">
        <v>0.02</v>
      </c>
    </row>
    <row r="63" spans="1:3">
      <c r="A63" s="1">
        <v>1</v>
      </c>
      <c r="B63" s="1">
        <v>2061</v>
      </c>
      <c r="C63" s="5">
        <v>0.02</v>
      </c>
    </row>
    <row r="64" spans="1:3">
      <c r="A64" s="1">
        <v>1</v>
      </c>
      <c r="B64" s="1">
        <v>2062</v>
      </c>
      <c r="C64" s="5">
        <v>0.02</v>
      </c>
    </row>
    <row r="65" spans="1:3">
      <c r="A65" s="1">
        <v>1</v>
      </c>
      <c r="B65" s="1">
        <v>2063</v>
      </c>
      <c r="C65" s="5">
        <v>0.02</v>
      </c>
    </row>
    <row r="66" spans="1:3">
      <c r="A66" s="1">
        <v>1</v>
      </c>
      <c r="B66" s="1">
        <v>2064</v>
      </c>
      <c r="C66" s="5">
        <v>0.02</v>
      </c>
    </row>
    <row r="67" spans="1:3">
      <c r="A67" s="1">
        <v>1</v>
      </c>
      <c r="B67" s="1">
        <v>2065</v>
      </c>
      <c r="C67" s="5">
        <v>0.02</v>
      </c>
    </row>
    <row r="68" spans="1:3">
      <c r="A68" s="1">
        <v>1</v>
      </c>
      <c r="B68" s="1">
        <v>2066</v>
      </c>
      <c r="C68" s="5">
        <v>0.02</v>
      </c>
    </row>
    <row r="69" spans="1:3">
      <c r="A69" s="1">
        <v>1</v>
      </c>
      <c r="B69" s="1">
        <v>2067</v>
      </c>
      <c r="C69" s="5">
        <v>0.02</v>
      </c>
    </row>
    <row r="70" spans="1:3">
      <c r="A70" s="1">
        <v>1</v>
      </c>
      <c r="B70" s="1">
        <v>2068</v>
      </c>
      <c r="C70" s="5">
        <v>0.02</v>
      </c>
    </row>
    <row r="71" spans="1:3">
      <c r="A71" s="1">
        <v>1</v>
      </c>
      <c r="B71" s="1">
        <v>2069</v>
      </c>
      <c r="C71" s="5">
        <v>0.02</v>
      </c>
    </row>
    <row r="72" spans="1:3">
      <c r="A72" s="1">
        <v>1</v>
      </c>
      <c r="B72" s="1">
        <v>2070</v>
      </c>
      <c r="C72" s="5">
        <v>0.02</v>
      </c>
    </row>
    <row r="73" spans="1:3">
      <c r="A73" s="1">
        <v>1</v>
      </c>
      <c r="B73" s="1">
        <v>2071</v>
      </c>
      <c r="C73" s="5">
        <v>0.02</v>
      </c>
    </row>
    <row r="74" spans="1:3">
      <c r="A74" s="1">
        <v>1</v>
      </c>
      <c r="B74" s="1">
        <v>2072</v>
      </c>
      <c r="C74" s="5">
        <v>0.02</v>
      </c>
    </row>
    <row r="75" spans="1:3">
      <c r="A75" s="1">
        <v>1</v>
      </c>
      <c r="B75" s="1">
        <v>2073</v>
      </c>
      <c r="C75" s="5">
        <v>0.02</v>
      </c>
    </row>
    <row r="76" spans="1:3">
      <c r="A76" s="1">
        <v>1</v>
      </c>
      <c r="B76" s="1">
        <v>2074</v>
      </c>
      <c r="C76" s="5">
        <v>0.02</v>
      </c>
    </row>
    <row r="77" spans="1:3">
      <c r="A77" s="1">
        <v>1</v>
      </c>
      <c r="B77" s="1">
        <v>2075</v>
      </c>
      <c r="C77" s="5">
        <v>0.02</v>
      </c>
    </row>
    <row r="78" spans="1:3">
      <c r="A78" s="1">
        <v>1</v>
      </c>
      <c r="B78" s="1">
        <v>2076</v>
      </c>
      <c r="C78" s="5">
        <v>0.02</v>
      </c>
    </row>
    <row r="79" spans="1:3">
      <c r="A79" s="1">
        <v>1</v>
      </c>
      <c r="B79" s="1">
        <v>2077</v>
      </c>
      <c r="C79" s="5">
        <v>0.02</v>
      </c>
    </row>
    <row r="80" spans="1:3">
      <c r="A80" s="1">
        <v>1</v>
      </c>
      <c r="B80" s="1">
        <v>2078</v>
      </c>
      <c r="C80" s="5">
        <v>0.02</v>
      </c>
    </row>
    <row r="81" spans="1:3">
      <c r="A81" s="1">
        <v>1</v>
      </c>
      <c r="B81" s="1">
        <v>2079</v>
      </c>
      <c r="C81" s="5">
        <v>0.02</v>
      </c>
    </row>
    <row r="82" spans="1:3">
      <c r="A82" s="1">
        <v>1</v>
      </c>
      <c r="B82" s="1">
        <v>2080</v>
      </c>
      <c r="C82" s="5">
        <v>0.02</v>
      </c>
    </row>
    <row r="83" spans="1:3">
      <c r="A83" s="1">
        <v>1</v>
      </c>
      <c r="B83" s="1">
        <v>2081</v>
      </c>
      <c r="C83" s="5">
        <v>0.02</v>
      </c>
    </row>
    <row r="84" spans="1:3">
      <c r="A84" s="1">
        <v>1</v>
      </c>
      <c r="B84" s="1">
        <v>2082</v>
      </c>
      <c r="C84" s="5">
        <v>0.02</v>
      </c>
    </row>
    <row r="85" spans="1:3">
      <c r="A85" s="1">
        <v>1</v>
      </c>
      <c r="B85" s="1">
        <v>2083</v>
      </c>
      <c r="C85" s="5">
        <v>0.02</v>
      </c>
    </row>
    <row r="86" spans="1:3">
      <c r="A86" s="1">
        <v>1</v>
      </c>
      <c r="B86" s="1">
        <v>2084</v>
      </c>
      <c r="C86" s="5">
        <v>0.02</v>
      </c>
    </row>
    <row r="87" spans="1:3">
      <c r="A87" s="1">
        <v>1</v>
      </c>
      <c r="B87" s="1">
        <v>2085</v>
      </c>
      <c r="C87" s="5">
        <v>0.02</v>
      </c>
    </row>
    <row r="88" spans="1:3">
      <c r="A88" s="1">
        <v>1</v>
      </c>
      <c r="B88" s="1">
        <v>2086</v>
      </c>
      <c r="C88" s="5">
        <v>0.02</v>
      </c>
    </row>
    <row r="89" spans="1:3">
      <c r="A89" s="1">
        <v>1</v>
      </c>
      <c r="B89" s="1">
        <v>2087</v>
      </c>
      <c r="C89" s="5">
        <v>0.02</v>
      </c>
    </row>
    <row r="90" spans="1:3">
      <c r="A90" s="1">
        <v>1</v>
      </c>
      <c r="B90" s="1">
        <v>2088</v>
      </c>
      <c r="C90" s="5">
        <v>0.02</v>
      </c>
    </row>
    <row r="91" spans="1:3">
      <c r="A91" s="1">
        <v>1</v>
      </c>
      <c r="B91" s="1">
        <v>2089</v>
      </c>
      <c r="C91" s="5">
        <v>0.02</v>
      </c>
    </row>
    <row r="92" spans="1:3">
      <c r="A92" s="1">
        <v>1</v>
      </c>
      <c r="B92" s="1">
        <v>2090</v>
      </c>
      <c r="C92" s="5">
        <v>0.02</v>
      </c>
    </row>
    <row r="93" spans="1:3">
      <c r="A93" s="1">
        <v>1</v>
      </c>
      <c r="B93" s="1">
        <v>2091</v>
      </c>
      <c r="C93" s="5">
        <v>0.02</v>
      </c>
    </row>
    <row r="94" spans="1:3">
      <c r="A94" s="1">
        <v>1</v>
      </c>
      <c r="B94" s="1">
        <v>2092</v>
      </c>
      <c r="C94" s="5">
        <v>0.02</v>
      </c>
    </row>
    <row r="95" spans="1:3">
      <c r="A95" s="1">
        <v>1</v>
      </c>
      <c r="B95" s="1">
        <v>2093</v>
      </c>
      <c r="C95" s="5">
        <v>0.02</v>
      </c>
    </row>
    <row r="96" spans="1:3">
      <c r="A96" s="1">
        <v>1</v>
      </c>
      <c r="B96" s="1">
        <v>2094</v>
      </c>
      <c r="C96" s="5">
        <v>0.02</v>
      </c>
    </row>
    <row r="97" spans="1:3">
      <c r="A97" s="1">
        <v>1</v>
      </c>
      <c r="B97" s="1">
        <v>2095</v>
      </c>
      <c r="C97" s="5">
        <v>0.02</v>
      </c>
    </row>
    <row r="98" spans="1:3">
      <c r="A98" s="1">
        <v>1</v>
      </c>
      <c r="B98" s="1">
        <v>2096</v>
      </c>
      <c r="C98" s="5">
        <v>0.02</v>
      </c>
    </row>
    <row r="99" spans="1:3">
      <c r="A99" s="1">
        <v>1</v>
      </c>
      <c r="B99" s="1">
        <v>2097</v>
      </c>
      <c r="C99" s="5">
        <v>0.02</v>
      </c>
    </row>
    <row r="100" spans="1:3">
      <c r="A100" s="1">
        <v>1</v>
      </c>
      <c r="B100" s="1">
        <v>2098</v>
      </c>
      <c r="C100" s="5">
        <v>0.02</v>
      </c>
    </row>
    <row r="101" spans="1:3">
      <c r="A101" s="1">
        <v>1</v>
      </c>
      <c r="B101" s="1">
        <v>2099</v>
      </c>
      <c r="C101" s="5">
        <v>0.02</v>
      </c>
    </row>
    <row r="102" spans="1:3">
      <c r="A102" s="1">
        <v>1</v>
      </c>
      <c r="B102" s="1">
        <v>2100</v>
      </c>
      <c r="C102" s="5">
        <v>0.02</v>
      </c>
    </row>
  </sheetData>
  <pageMargins left="0.75" right="0.75" top="1" bottom="1" header="0.5" footer="0.5"/>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
  <sheetViews>
    <sheetView workbookViewId="0"/>
  </sheetViews>
  <sheetFormatPr baseColWidth="10" defaultColWidth="11.5" defaultRowHeight="12" x14ac:dyDescent="0"/>
  <cols>
    <col min="1" max="1" width="32.83203125" style="1" customWidth="1"/>
    <col min="2" max="2" width="16.6640625" style="1" customWidth="1"/>
    <col min="3" max="3" width="14.1640625" style="1" customWidth="1"/>
    <col min="4" max="6" width="9.6640625" style="1" customWidth="1"/>
    <col min="7" max="16384" width="11.5" style="1"/>
  </cols>
  <sheetData>
    <row r="1" spans="1:11">
      <c r="A1" s="53" t="s">
        <v>44</v>
      </c>
    </row>
    <row r="2" spans="1:11">
      <c r="A2" s="1" t="s">
        <v>45</v>
      </c>
    </row>
    <row r="4" spans="1:11">
      <c r="A4" s="19" t="s">
        <v>46</v>
      </c>
      <c r="B4" s="20"/>
      <c r="C4" s="20"/>
      <c r="D4" s="21"/>
      <c r="E4" s="21"/>
      <c r="F4" s="21"/>
      <c r="G4" s="21"/>
      <c r="H4" s="21"/>
      <c r="I4" s="21"/>
      <c r="J4" s="21"/>
      <c r="K4" s="21"/>
    </row>
    <row r="6" spans="1:11">
      <c r="A6" s="2" t="s">
        <v>47</v>
      </c>
      <c r="B6" s="22">
        <v>22.859999965252801</v>
      </c>
      <c r="C6" s="23" t="s">
        <v>48</v>
      </c>
      <c r="E6" s="10"/>
    </row>
    <row r="7" spans="1:11">
      <c r="A7" s="2" t="s">
        <v>49</v>
      </c>
      <c r="B7" s="22">
        <v>160934.39999999999</v>
      </c>
      <c r="C7" s="23" t="s">
        <v>48</v>
      </c>
      <c r="E7" s="10"/>
    </row>
    <row r="8" spans="1:11">
      <c r="A8" s="2" t="s">
        <v>50</v>
      </c>
      <c r="B8" s="22">
        <v>0.50000000075999995</v>
      </c>
      <c r="C8" s="23" t="s">
        <v>48</v>
      </c>
      <c r="E8" s="10"/>
    </row>
    <row r="9" spans="1:11">
      <c r="A9" s="2" t="s">
        <v>51</v>
      </c>
      <c r="B9" s="23">
        <f>B6*B7*B8</f>
        <v>1839480.1919999998</v>
      </c>
      <c r="C9" s="23" t="s">
        <v>52</v>
      </c>
      <c r="E9" s="10"/>
    </row>
    <row r="10" spans="1:11">
      <c r="A10" s="2"/>
      <c r="B10" s="23"/>
      <c r="C10" s="23"/>
    </row>
    <row r="11" spans="1:11">
      <c r="A11" s="2" t="s">
        <v>53</v>
      </c>
      <c r="B11" s="22">
        <v>13.733481502801117</v>
      </c>
      <c r="C11" s="23" t="s">
        <v>54</v>
      </c>
    </row>
    <row r="12" spans="1:11">
      <c r="A12" s="2"/>
      <c r="B12" s="23"/>
      <c r="C12" s="23"/>
    </row>
    <row r="13" spans="1:11">
      <c r="A13" s="2" t="s">
        <v>55</v>
      </c>
      <c r="B13" s="24">
        <f>B9*B11</f>
        <v>25262467.191601045</v>
      </c>
      <c r="C13" s="23" t="s">
        <v>56</v>
      </c>
    </row>
    <row r="14" spans="1:11">
      <c r="A14" s="2" t="s">
        <v>57</v>
      </c>
      <c r="B14" s="24">
        <f>B13*0.25</f>
        <v>6315616.7979002614</v>
      </c>
      <c r="C14" s="23" t="s">
        <v>56</v>
      </c>
    </row>
    <row r="15" spans="1:11">
      <c r="A15" s="9" t="s">
        <v>58</v>
      </c>
      <c r="B15" s="25">
        <f>_discounting_sheet!D4</f>
        <v>40572510.205771826</v>
      </c>
      <c r="C15" s="23" t="s">
        <v>56</v>
      </c>
    </row>
    <row r="18" spans="1:11">
      <c r="A18" s="18" t="s">
        <v>36</v>
      </c>
      <c r="B18" s="21"/>
      <c r="C18" s="21"/>
      <c r="D18" s="21"/>
      <c r="E18" s="21"/>
      <c r="F18" s="21"/>
      <c r="G18" s="21"/>
      <c r="H18" s="21"/>
      <c r="I18" s="21"/>
      <c r="J18" s="21"/>
      <c r="K18" s="21"/>
    </row>
    <row r="19" spans="1:11">
      <c r="A19" s="1" t="s">
        <v>59</v>
      </c>
    </row>
    <row r="20" spans="1:11">
      <c r="A20" s="1" t="s">
        <v>60</v>
      </c>
      <c r="B20" s="5">
        <v>0.5</v>
      </c>
    </row>
    <row r="21" spans="1:11">
      <c r="A21" s="1" t="s">
        <v>61</v>
      </c>
      <c r="B21" s="5">
        <v>0.2</v>
      </c>
      <c r="C21" s="1" t="s">
        <v>62</v>
      </c>
    </row>
    <row r="22" spans="1:11">
      <c r="A22" s="1" t="s">
        <v>63</v>
      </c>
      <c r="B22" s="11">
        <f>B20*SUM(assets!C2:C4)*_measures_details!B21</f>
        <v>3911963265.4766488</v>
      </c>
      <c r="C22" s="2" t="s">
        <v>56</v>
      </c>
    </row>
    <row r="24" spans="1:11">
      <c r="A24" s="18" t="s">
        <v>32</v>
      </c>
      <c r="B24" s="21"/>
      <c r="C24" s="21"/>
      <c r="D24" s="21"/>
      <c r="E24" s="21"/>
      <c r="F24" s="21"/>
      <c r="G24" s="21"/>
      <c r="H24" s="21"/>
      <c r="I24" s="21"/>
      <c r="J24" s="21"/>
      <c r="K24" s="21"/>
    </row>
    <row r="25" spans="1:11">
      <c r="A25" s="1" t="s">
        <v>64</v>
      </c>
      <c r="B25" s="3">
        <v>4000000</v>
      </c>
      <c r="C25" s="2" t="s">
        <v>56</v>
      </c>
    </row>
    <row r="26" spans="1:11">
      <c r="A26" s="7" t="s">
        <v>58</v>
      </c>
      <c r="B26" s="11">
        <f>_discounting_sheet!F4</f>
        <v>63968125.006875344</v>
      </c>
      <c r="C26" s="2" t="s">
        <v>56</v>
      </c>
    </row>
    <row r="28" spans="1:11">
      <c r="A28" s="18" t="s">
        <v>34</v>
      </c>
      <c r="B28" s="21"/>
      <c r="C28" s="21"/>
      <c r="D28" s="21"/>
      <c r="E28" s="21"/>
      <c r="F28" s="21"/>
      <c r="G28" s="21"/>
      <c r="H28" s="21"/>
      <c r="I28" s="21"/>
      <c r="J28" s="21"/>
      <c r="K28" s="21"/>
    </row>
    <row r="29" spans="1:11">
      <c r="A29" s="1" t="s">
        <v>65</v>
      </c>
    </row>
    <row r="30" spans="1:11">
      <c r="A30" s="1" t="s">
        <v>66</v>
      </c>
      <c r="B30" s="3">
        <v>20000000</v>
      </c>
      <c r="C30" s="2" t="s">
        <v>56</v>
      </c>
    </row>
    <row r="31" spans="1:11">
      <c r="A31" s="1" t="s">
        <v>67</v>
      </c>
      <c r="B31" s="3">
        <v>500000</v>
      </c>
      <c r="C31" s="2" t="s">
        <v>56</v>
      </c>
    </row>
    <row r="32" spans="1:11">
      <c r="A32" s="1" t="s">
        <v>68</v>
      </c>
      <c r="B32" s="3">
        <v>500000</v>
      </c>
      <c r="C32" s="2" t="s">
        <v>56</v>
      </c>
    </row>
    <row r="33" spans="1:11">
      <c r="A33" s="1" t="s">
        <v>69</v>
      </c>
      <c r="B33" s="3">
        <v>400000</v>
      </c>
      <c r="C33" s="2" t="s">
        <v>56</v>
      </c>
    </row>
    <row r="34" spans="1:11">
      <c r="A34" s="7" t="s">
        <v>58</v>
      </c>
      <c r="B34" s="11">
        <f>_discounting_sheet!H4</f>
        <v>22388843.752406374</v>
      </c>
      <c r="C34" s="2" t="s">
        <v>56</v>
      </c>
    </row>
    <row r="36" spans="1:11">
      <c r="A36" s="18" t="s">
        <v>35</v>
      </c>
      <c r="B36" s="21"/>
      <c r="C36" s="21"/>
      <c r="D36" s="21"/>
      <c r="E36" s="21"/>
      <c r="F36" s="21"/>
      <c r="G36" s="21"/>
      <c r="H36" s="21"/>
      <c r="I36" s="21"/>
      <c r="J36" s="21"/>
      <c r="K36" s="21"/>
    </row>
    <row r="37" spans="1:11">
      <c r="A37" s="1" t="s">
        <v>70</v>
      </c>
    </row>
    <row r="38" spans="1:11">
      <c r="A38" s="1" t="s">
        <v>71</v>
      </c>
      <c r="B38" s="1">
        <v>3</v>
      </c>
      <c r="C38" s="1" t="s">
        <v>48</v>
      </c>
    </row>
    <row r="39" spans="1:11">
      <c r="A39" s="1" t="s">
        <v>72</v>
      </c>
      <c r="B39" s="3">
        <v>30000</v>
      </c>
      <c r="C39" s="1" t="s">
        <v>48</v>
      </c>
    </row>
    <row r="40" spans="1:11">
      <c r="A40" s="1" t="s">
        <v>73</v>
      </c>
      <c r="B40" s="4">
        <f>B38^2*B39*2000</f>
        <v>540000000</v>
      </c>
      <c r="C40" s="2" t="s">
        <v>56</v>
      </c>
    </row>
    <row r="41" spans="1:11">
      <c r="A41" s="1" t="s">
        <v>74</v>
      </c>
      <c r="B41" s="1">
        <v>400</v>
      </c>
      <c r="C41" s="1" t="s">
        <v>48</v>
      </c>
    </row>
    <row r="42" spans="1:11">
      <c r="A42" s="1" t="s">
        <v>75</v>
      </c>
      <c r="B42" s="4">
        <f>B39*B41</f>
        <v>12000000</v>
      </c>
      <c r="C42" s="2" t="s">
        <v>56</v>
      </c>
    </row>
    <row r="43" spans="1:11">
      <c r="A43" s="7" t="s">
        <v>58</v>
      </c>
      <c r="B43" s="11">
        <f>_discounting_sheet!J4+B40</f>
        <v>731904375.02062607</v>
      </c>
      <c r="C43" s="2" t="s">
        <v>56</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workbookViewId="0"/>
  </sheetViews>
  <sheetFormatPr baseColWidth="10" defaultColWidth="11.5" defaultRowHeight="12" x14ac:dyDescent="0"/>
  <cols>
    <col min="1" max="1" width="11.5" style="1"/>
    <col min="2" max="2" width="5.33203125" style="1" customWidth="1"/>
    <col min="3" max="3" width="22.5" style="1" customWidth="1"/>
    <col min="4" max="4" width="27.5" style="1" customWidth="1"/>
    <col min="5" max="5" width="20.83203125" style="1" customWidth="1"/>
    <col min="6" max="6" width="11.33203125" style="1" customWidth="1"/>
    <col min="7" max="7" width="11.5" style="1"/>
    <col min="8" max="8" width="11.33203125" style="1" customWidth="1"/>
    <col min="9" max="9" width="10.6640625" style="1" customWidth="1"/>
    <col min="10" max="10" width="12.33203125" style="1" customWidth="1"/>
    <col min="11" max="16384" width="11.5" style="1"/>
  </cols>
  <sheetData>
    <row r="1" spans="1:10">
      <c r="A1" s="53" t="s">
        <v>76</v>
      </c>
    </row>
    <row r="3" spans="1:10">
      <c r="A3" s="1" t="s">
        <v>42</v>
      </c>
      <c r="B3" s="1" t="s">
        <v>77</v>
      </c>
      <c r="C3" s="2" t="s">
        <v>29</v>
      </c>
      <c r="D3" s="2" t="s">
        <v>78</v>
      </c>
      <c r="E3" s="1" t="s">
        <v>32</v>
      </c>
      <c r="F3" s="12" t="s">
        <v>79</v>
      </c>
      <c r="G3" s="1" t="s">
        <v>80</v>
      </c>
      <c r="H3" s="12" t="s">
        <v>79</v>
      </c>
      <c r="I3" s="1" t="s">
        <v>35</v>
      </c>
      <c r="J3" s="12" t="s">
        <v>79</v>
      </c>
    </row>
    <row r="4" spans="1:10">
      <c r="A4" s="1">
        <v>2012</v>
      </c>
      <c r="B4" s="13">
        <f>discount!C14</f>
        <v>0.02</v>
      </c>
      <c r="C4" s="28">
        <v>25262467.229999997</v>
      </c>
      <c r="D4" s="29">
        <f t="shared" ref="D4:F21" si="0">C4+D5/(1+$B5)</f>
        <v>40572510.205771826</v>
      </c>
      <c r="E4" s="31">
        <f>_measures_details!$B$25</f>
        <v>4000000</v>
      </c>
      <c r="F4" s="32">
        <f t="shared" si="0"/>
        <v>63968125.006875344</v>
      </c>
      <c r="G4" s="34">
        <f>_measures_details!$B$31+_measures_details!$B$32+_measures_details!$B$33</f>
        <v>1400000</v>
      </c>
      <c r="H4" s="35">
        <f t="shared" ref="H4:H21" si="1">G4+H5/(1+$B5)</f>
        <v>22388843.752406374</v>
      </c>
      <c r="I4" s="31">
        <f>_measures_details!$B$42</f>
        <v>12000000</v>
      </c>
      <c r="J4" s="32">
        <f t="shared" ref="J4:J21" si="2">I4+J5/(1+$B5)</f>
        <v>191904375.02062601</v>
      </c>
    </row>
    <row r="5" spans="1:10">
      <c r="A5" s="1">
        <v>2013</v>
      </c>
      <c r="B5" s="13">
        <f>discount!C15</f>
        <v>0.02</v>
      </c>
      <c r="C5" s="28">
        <v>0</v>
      </c>
      <c r="D5" s="30">
        <f t="shared" si="0"/>
        <v>15616243.835287264</v>
      </c>
      <c r="E5" s="31">
        <f>_measures_details!$B$25</f>
        <v>4000000</v>
      </c>
      <c r="F5" s="33">
        <f t="shared" si="0"/>
        <v>61167487.507012852</v>
      </c>
      <c r="G5" s="34">
        <f>_measures_details!$B$31+_measures_details!$B$32+_measures_details!$B$33</f>
        <v>1400000</v>
      </c>
      <c r="H5" s="36">
        <f t="shared" si="1"/>
        <v>21408620.627454501</v>
      </c>
      <c r="I5" s="31">
        <f>_measures_details!$B$42</f>
        <v>12000000</v>
      </c>
      <c r="J5" s="33">
        <f t="shared" si="2"/>
        <v>183502462.52103853</v>
      </c>
    </row>
    <row r="6" spans="1:10">
      <c r="A6" s="1">
        <v>2014</v>
      </c>
      <c r="B6" s="13">
        <f>discount!C16</f>
        <v>0.02</v>
      </c>
      <c r="C6" s="28">
        <v>0</v>
      </c>
      <c r="D6" s="30">
        <f t="shared" si="0"/>
        <v>15928568.711993009</v>
      </c>
      <c r="E6" s="31">
        <f>_measures_details!$B$25</f>
        <v>4000000</v>
      </c>
      <c r="F6" s="33">
        <f t="shared" si="0"/>
        <v>58310837.257153109</v>
      </c>
      <c r="G6" s="34">
        <f>_measures_details!$B$31+_measures_details!$B$32+_measures_details!$B$33</f>
        <v>1400000</v>
      </c>
      <c r="H6" s="36">
        <f t="shared" si="1"/>
        <v>20408793.04000359</v>
      </c>
      <c r="I6" s="31">
        <f>_measures_details!$B$42</f>
        <v>12000000</v>
      </c>
      <c r="J6" s="33">
        <f t="shared" si="2"/>
        <v>174932511.77145931</v>
      </c>
    </row>
    <row r="7" spans="1:10">
      <c r="A7" s="1">
        <v>2015</v>
      </c>
      <c r="B7" s="13">
        <f>discount!C17</f>
        <v>0.02</v>
      </c>
      <c r="C7" s="28">
        <v>0</v>
      </c>
      <c r="D7" s="30">
        <f t="shared" si="0"/>
        <v>16247140.086232869</v>
      </c>
      <c r="E7" s="31">
        <f>_measures_details!$B$25</f>
        <v>4000000</v>
      </c>
      <c r="F7" s="33">
        <f t="shared" si="0"/>
        <v>55397054.002296172</v>
      </c>
      <c r="G7" s="34">
        <f>_measures_details!$B$31+_measures_details!$B$32+_measures_details!$B$33</f>
        <v>1400000</v>
      </c>
      <c r="H7" s="36">
        <f t="shared" si="1"/>
        <v>19388968.900803663</v>
      </c>
      <c r="I7" s="31">
        <f>_measures_details!$B$42</f>
        <v>12000000</v>
      </c>
      <c r="J7" s="33">
        <f t="shared" si="2"/>
        <v>166191162.00688851</v>
      </c>
    </row>
    <row r="8" spans="1:10">
      <c r="A8" s="1">
        <v>2016</v>
      </c>
      <c r="B8" s="13">
        <f>discount!C18</f>
        <v>0.02</v>
      </c>
      <c r="C8" s="28">
        <v>0</v>
      </c>
      <c r="D8" s="30">
        <f t="shared" si="0"/>
        <v>16572082.887957526</v>
      </c>
      <c r="E8" s="31">
        <f>_measures_details!$B$25</f>
        <v>4000000</v>
      </c>
      <c r="F8" s="33">
        <f t="shared" si="0"/>
        <v>52424995.082342096</v>
      </c>
      <c r="G8" s="34">
        <f>_measures_details!$B$31+_measures_details!$B$32+_measures_details!$B$33</f>
        <v>1400000</v>
      </c>
      <c r="H8" s="36">
        <f t="shared" si="1"/>
        <v>18348748.278819736</v>
      </c>
      <c r="I8" s="31">
        <f>_measures_details!$B$42</f>
        <v>12000000</v>
      </c>
      <c r="J8" s="33">
        <f t="shared" si="2"/>
        <v>157274985.24702629</v>
      </c>
    </row>
    <row r="9" spans="1:10">
      <c r="A9" s="1">
        <v>2017</v>
      </c>
      <c r="B9" s="13">
        <f>discount!C19</f>
        <v>0.02</v>
      </c>
      <c r="C9" s="28">
        <v>6315616.8075000001</v>
      </c>
      <c r="D9" s="30">
        <f t="shared" si="0"/>
        <v>16903524.545716677</v>
      </c>
      <c r="E9" s="31">
        <f>_measures_details!$B$25</f>
        <v>4000000</v>
      </c>
      <c r="F9" s="33">
        <f t="shared" si="0"/>
        <v>49393494.983988941</v>
      </c>
      <c r="G9" s="34">
        <f>_measures_details!$B$31+_measures_details!$B$32+_measures_details!$B$33</f>
        <v>1400000</v>
      </c>
      <c r="H9" s="36">
        <f t="shared" si="1"/>
        <v>17287723.244396131</v>
      </c>
      <c r="I9" s="31">
        <f>_measures_details!$B$42</f>
        <v>12000000</v>
      </c>
      <c r="J9" s="33">
        <f t="shared" si="2"/>
        <v>148180484.95196682</v>
      </c>
    </row>
    <row r="10" spans="1:10">
      <c r="A10" s="1">
        <v>2018</v>
      </c>
      <c r="B10" s="13">
        <f>discount!C20</f>
        <v>0.02</v>
      </c>
      <c r="C10" s="28">
        <v>0</v>
      </c>
      <c r="D10" s="30">
        <f t="shared" si="0"/>
        <v>10799665.892981011</v>
      </c>
      <c r="E10" s="31">
        <f>_measures_details!$B$25</f>
        <v>4000000</v>
      </c>
      <c r="F10" s="33">
        <f t="shared" si="0"/>
        <v>46301364.883668721</v>
      </c>
      <c r="G10" s="34">
        <f>_measures_details!$B$31+_measures_details!$B$32+_measures_details!$B$33</f>
        <v>1400000</v>
      </c>
      <c r="H10" s="36">
        <f t="shared" si="1"/>
        <v>16205477.709284054</v>
      </c>
      <c r="I10" s="31">
        <f>_measures_details!$B$42</f>
        <v>12000000</v>
      </c>
      <c r="J10" s="33">
        <f t="shared" si="2"/>
        <v>138904094.65100616</v>
      </c>
    </row>
    <row r="11" spans="1:10">
      <c r="A11" s="1">
        <v>2019</v>
      </c>
      <c r="B11" s="13">
        <f>discount!C21</f>
        <v>0.02</v>
      </c>
      <c r="C11" s="28">
        <v>0</v>
      </c>
      <c r="D11" s="30">
        <f t="shared" si="0"/>
        <v>11015659.210840631</v>
      </c>
      <c r="E11" s="31">
        <f>_measures_details!$B$25</f>
        <v>4000000</v>
      </c>
      <c r="F11" s="33">
        <f t="shared" si="0"/>
        <v>43147392.181342095</v>
      </c>
      <c r="G11" s="34">
        <f>_measures_details!$B$31+_measures_details!$B$32+_measures_details!$B$33</f>
        <v>1400000</v>
      </c>
      <c r="H11" s="36">
        <f t="shared" si="1"/>
        <v>15101587.263469735</v>
      </c>
      <c r="I11" s="31">
        <f>_measures_details!$B$42</f>
        <v>12000000</v>
      </c>
      <c r="J11" s="33">
        <f t="shared" si="2"/>
        <v>129442176.54402629</v>
      </c>
    </row>
    <row r="12" spans="1:10">
      <c r="A12" s="1">
        <v>2020</v>
      </c>
      <c r="B12" s="13">
        <f>discount!C22</f>
        <v>0.02</v>
      </c>
      <c r="C12" s="28">
        <v>0</v>
      </c>
      <c r="D12" s="30">
        <f t="shared" si="0"/>
        <v>11235972.395057444</v>
      </c>
      <c r="E12" s="31">
        <f>_measures_details!$B$25</f>
        <v>4000000</v>
      </c>
      <c r="F12" s="33">
        <f t="shared" si="0"/>
        <v>39930340.024968937</v>
      </c>
      <c r="G12" s="34">
        <f>_measures_details!$B$31+_measures_details!$B$32+_measures_details!$B$33</f>
        <v>1400000</v>
      </c>
      <c r="H12" s="36">
        <f t="shared" si="1"/>
        <v>13975619.008739131</v>
      </c>
      <c r="I12" s="31">
        <f>_measures_details!$B$42</f>
        <v>12000000</v>
      </c>
      <c r="J12" s="33">
        <f t="shared" si="2"/>
        <v>119791020.07490681</v>
      </c>
    </row>
    <row r="13" spans="1:10">
      <c r="A13" s="1">
        <v>2021</v>
      </c>
      <c r="B13" s="13">
        <f>discount!C23</f>
        <v>0.02</v>
      </c>
      <c r="C13" s="28">
        <v>0</v>
      </c>
      <c r="D13" s="30">
        <f t="shared" si="0"/>
        <v>11460691.842958592</v>
      </c>
      <c r="E13" s="31">
        <f>_measures_details!$B$25</f>
        <v>4000000</v>
      </c>
      <c r="F13" s="33">
        <f t="shared" si="0"/>
        <v>36648946.825468317</v>
      </c>
      <c r="G13" s="34">
        <f>_measures_details!$B$31+_measures_details!$B$32+_measures_details!$B$33</f>
        <v>1400000</v>
      </c>
      <c r="H13" s="36">
        <f t="shared" si="1"/>
        <v>12827131.388913913</v>
      </c>
      <c r="I13" s="31">
        <f>_measures_details!$B$42</f>
        <v>12000000</v>
      </c>
      <c r="J13" s="33">
        <f t="shared" si="2"/>
        <v>109946840.47640495</v>
      </c>
    </row>
    <row r="14" spans="1:10">
      <c r="A14" s="1">
        <v>2022</v>
      </c>
      <c r="B14" s="13">
        <f>discount!C24</f>
        <v>0.02</v>
      </c>
      <c r="C14" s="28">
        <v>0</v>
      </c>
      <c r="D14" s="30">
        <f t="shared" si="0"/>
        <v>11689905.679817764</v>
      </c>
      <c r="E14" s="31">
        <f>_measures_details!$B$25</f>
        <v>4000000</v>
      </c>
      <c r="F14" s="33">
        <f t="shared" si="0"/>
        <v>33301925.761977687</v>
      </c>
      <c r="G14" s="34">
        <f>_measures_details!$B$31+_measures_details!$B$32+_measures_details!$B$33</f>
        <v>1400000</v>
      </c>
      <c r="H14" s="36">
        <f t="shared" si="1"/>
        <v>11655674.016692191</v>
      </c>
      <c r="I14" s="31">
        <f>_measures_details!$B$42</f>
        <v>12000000</v>
      </c>
      <c r="J14" s="33">
        <f t="shared" si="2"/>
        <v>99905777.285933048</v>
      </c>
    </row>
    <row r="15" spans="1:10">
      <c r="A15" s="1">
        <v>2023</v>
      </c>
      <c r="B15" s="13">
        <f>discount!C25</f>
        <v>0.02</v>
      </c>
      <c r="C15" s="28">
        <v>6315616.8075000001</v>
      </c>
      <c r="D15" s="30">
        <f t="shared" si="0"/>
        <v>11923703.79341412</v>
      </c>
      <c r="E15" s="31">
        <f>_measures_details!$B$25</f>
        <v>4000000</v>
      </c>
      <c r="F15" s="33">
        <f t="shared" si="0"/>
        <v>29887964.277217243</v>
      </c>
      <c r="G15" s="34">
        <f>_measures_details!$B$31+_measures_details!$B$32+_measures_details!$B$33</f>
        <v>1400000</v>
      </c>
      <c r="H15" s="36">
        <f t="shared" si="1"/>
        <v>10460787.497026036</v>
      </c>
      <c r="I15" s="31">
        <f>_measures_details!$B$42</f>
        <v>12000000</v>
      </c>
      <c r="J15" s="33">
        <f t="shared" si="2"/>
        <v>89663892.831651717</v>
      </c>
    </row>
    <row r="16" spans="1:10">
      <c r="A16" s="1">
        <v>2024</v>
      </c>
      <c r="B16" s="13">
        <f>discount!C26</f>
        <v>0.02</v>
      </c>
      <c r="C16" s="28">
        <v>0</v>
      </c>
      <c r="D16" s="30">
        <f t="shared" si="0"/>
        <v>5720248.725632403</v>
      </c>
      <c r="E16" s="31">
        <f>_measures_details!$B$25</f>
        <v>4000000</v>
      </c>
      <c r="F16" s="33">
        <f t="shared" si="0"/>
        <v>26405723.56276159</v>
      </c>
      <c r="G16" s="34">
        <f>_measures_details!$B$31+_measures_details!$B$32+_measures_details!$B$33</f>
        <v>1400000</v>
      </c>
      <c r="H16" s="36">
        <f t="shared" si="1"/>
        <v>9242003.2469665557</v>
      </c>
      <c r="I16" s="31">
        <f>_measures_details!$B$42</f>
        <v>12000000</v>
      </c>
      <c r="J16" s="33">
        <f t="shared" si="2"/>
        <v>79217170.688284755</v>
      </c>
    </row>
    <row r="17" spans="1:10">
      <c r="A17" s="1">
        <v>2025</v>
      </c>
      <c r="B17" s="13">
        <f>discount!C27</f>
        <v>0.02</v>
      </c>
      <c r="C17" s="28">
        <v>0</v>
      </c>
      <c r="D17" s="30">
        <f t="shared" si="0"/>
        <v>5834653.7001450509</v>
      </c>
      <c r="E17" s="31">
        <f>_measures_details!$B$25</f>
        <v>4000000</v>
      </c>
      <c r="F17" s="33">
        <f t="shared" si="0"/>
        <v>22853838.034016822</v>
      </c>
      <c r="G17" s="34">
        <f>_measures_details!$B$31+_measures_details!$B$32+_measures_details!$B$33</f>
        <v>1400000</v>
      </c>
      <c r="H17" s="36">
        <f t="shared" si="1"/>
        <v>7998843.311905887</v>
      </c>
      <c r="I17" s="31">
        <f>_measures_details!$B$42</f>
        <v>12000000</v>
      </c>
      <c r="J17" s="33">
        <f t="shared" si="2"/>
        <v>68561514.102050453</v>
      </c>
    </row>
    <row r="18" spans="1:10">
      <c r="A18" s="1">
        <v>2026</v>
      </c>
      <c r="B18" s="13">
        <f>discount!C28</f>
        <v>0.02</v>
      </c>
      <c r="C18" s="28">
        <v>0</v>
      </c>
      <c r="D18" s="30">
        <f t="shared" si="0"/>
        <v>5951346.774147952</v>
      </c>
      <c r="E18" s="31">
        <f>_measures_details!$B$25</f>
        <v>4000000</v>
      </c>
      <c r="F18" s="33">
        <f t="shared" si="0"/>
        <v>19230914.794697158</v>
      </c>
      <c r="G18" s="34">
        <f>_measures_details!$B$31+_measures_details!$B$32+_measures_details!$B$33</f>
        <v>1400000</v>
      </c>
      <c r="H18" s="36">
        <f t="shared" si="1"/>
        <v>6730820.1781440051</v>
      </c>
      <c r="I18" s="31">
        <f>_measures_details!$B$42</f>
        <v>12000000</v>
      </c>
      <c r="J18" s="33">
        <f t="shared" si="2"/>
        <v>57692744.384091474</v>
      </c>
    </row>
    <row r="19" spans="1:10">
      <c r="A19" s="1">
        <v>2027</v>
      </c>
      <c r="B19" s="13">
        <f>discount!C29</f>
        <v>0.02</v>
      </c>
      <c r="C19" s="28">
        <v>0</v>
      </c>
      <c r="D19" s="30">
        <f t="shared" si="0"/>
        <v>6070373.7096309112</v>
      </c>
      <c r="E19" s="31">
        <f>_measures_details!$B$25</f>
        <v>4000000</v>
      </c>
      <c r="F19" s="33">
        <f t="shared" si="0"/>
        <v>15535533.090591099</v>
      </c>
      <c r="G19" s="34">
        <f>_measures_details!$B$31+_measures_details!$B$32+_measures_details!$B$33</f>
        <v>1400000</v>
      </c>
      <c r="H19" s="36">
        <f t="shared" si="1"/>
        <v>5437436.5817068852</v>
      </c>
      <c r="I19" s="31">
        <f>_measures_details!$B$42</f>
        <v>12000000</v>
      </c>
      <c r="J19" s="33">
        <f t="shared" si="2"/>
        <v>46606599.271773301</v>
      </c>
    </row>
    <row r="20" spans="1:10">
      <c r="A20" s="1">
        <v>2028</v>
      </c>
      <c r="B20" s="13">
        <f>discount!C30</f>
        <v>0.02</v>
      </c>
      <c r="C20" s="28">
        <v>0</v>
      </c>
      <c r="D20" s="30">
        <f t="shared" si="0"/>
        <v>6191781.1838235296</v>
      </c>
      <c r="E20" s="31">
        <f>_measures_details!$B$25</f>
        <v>4000000</v>
      </c>
      <c r="F20" s="33">
        <f t="shared" si="0"/>
        <v>11766243.752402922</v>
      </c>
      <c r="G20" s="34">
        <f>_measures_details!$B$31+_measures_details!$B$32+_measures_details!$B$33</f>
        <v>1400000</v>
      </c>
      <c r="H20" s="36">
        <f t="shared" si="1"/>
        <v>4118185.3133410225</v>
      </c>
      <c r="I20" s="31">
        <f>_measures_details!$B$42</f>
        <v>12000000</v>
      </c>
      <c r="J20" s="33">
        <f t="shared" si="2"/>
        <v>35298731.257208765</v>
      </c>
    </row>
    <row r="21" spans="1:10">
      <c r="A21" s="1">
        <v>2029</v>
      </c>
      <c r="B21" s="13">
        <f>discount!C31</f>
        <v>0.02</v>
      </c>
      <c r="C21" s="28">
        <v>6315616.8075000001</v>
      </c>
      <c r="D21" s="30">
        <f t="shared" si="0"/>
        <v>6315616.8075000001</v>
      </c>
      <c r="E21" s="31">
        <f>_measures_details!$B$25</f>
        <v>4000000</v>
      </c>
      <c r="F21" s="33">
        <f t="shared" si="0"/>
        <v>7921568.6274509802</v>
      </c>
      <c r="G21" s="34">
        <f>_measures_details!$B$31+_measures_details!$B$32+_measures_details!$B$33</f>
        <v>1400000</v>
      </c>
      <c r="H21" s="36">
        <f t="shared" si="1"/>
        <v>2772549.0196078429</v>
      </c>
      <c r="I21" s="31">
        <f>_measures_details!$B$42</f>
        <v>12000000</v>
      </c>
      <c r="J21" s="33">
        <f t="shared" si="2"/>
        <v>23764705.882352941</v>
      </c>
    </row>
    <row r="22" spans="1:10">
      <c r="A22" s="1">
        <v>2030</v>
      </c>
      <c r="B22" s="13">
        <f>discount!C32</f>
        <v>0.02</v>
      </c>
      <c r="C22" s="28">
        <v>0</v>
      </c>
      <c r="D22" s="30">
        <f>C22</f>
        <v>0</v>
      </c>
      <c r="E22" s="31">
        <f>_measures_details!$B$25</f>
        <v>4000000</v>
      </c>
      <c r="F22" s="33">
        <f>E22</f>
        <v>4000000</v>
      </c>
      <c r="G22" s="34">
        <f>_measures_details!$B$31+_measures_details!$B$32+_measures_details!$B$33</f>
        <v>1400000</v>
      </c>
      <c r="H22" s="36">
        <f>G22</f>
        <v>1400000</v>
      </c>
      <c r="I22" s="31">
        <f>_measures_details!$B$42</f>
        <v>12000000</v>
      </c>
      <c r="J22" s="33">
        <f>I22</f>
        <v>12000000</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84"/>
  <sheetViews>
    <sheetView zoomScale="90" workbookViewId="0">
      <selection activeCell="H1" sqref="H1"/>
    </sheetView>
  </sheetViews>
  <sheetFormatPr baseColWidth="10" defaultColWidth="26.33203125" defaultRowHeight="13" x14ac:dyDescent="0"/>
  <cols>
    <col min="1" max="1" width="13.33203125" style="37" customWidth="1"/>
    <col min="2" max="4" width="8.1640625" style="37" customWidth="1"/>
    <col min="5" max="5" width="12.83203125" style="37" customWidth="1"/>
    <col min="6" max="6" width="7.83203125" style="37" customWidth="1"/>
    <col min="7" max="16384" width="26.33203125" style="14"/>
  </cols>
  <sheetData>
    <row r="1" spans="1:8">
      <c r="A1" s="78" t="s">
        <v>5</v>
      </c>
      <c r="B1" s="78" t="s">
        <v>6</v>
      </c>
      <c r="C1" s="78" t="s">
        <v>7</v>
      </c>
      <c r="D1" s="78" t="s">
        <v>8</v>
      </c>
      <c r="E1" s="78" t="s">
        <v>9</v>
      </c>
      <c r="F1" s="78" t="s">
        <v>10</v>
      </c>
      <c r="H1" s="88" t="s">
        <v>81</v>
      </c>
    </row>
    <row r="2" spans="1:8">
      <c r="A2" s="40">
        <v>1</v>
      </c>
      <c r="B2" s="40">
        <v>0</v>
      </c>
      <c r="C2" s="41">
        <v>0</v>
      </c>
      <c r="D2" s="41">
        <v>0</v>
      </c>
      <c r="E2" s="41">
        <f>C2*D2</f>
        <v>0</v>
      </c>
      <c r="F2" s="40" t="s">
        <v>11</v>
      </c>
    </row>
    <row r="3" spans="1:8">
      <c r="A3" s="40">
        <v>1</v>
      </c>
      <c r="B3" s="40">
        <v>20</v>
      </c>
      <c r="C3" s="41">
        <v>0</v>
      </c>
      <c r="D3" s="41">
        <v>5.0000000000000001E-3</v>
      </c>
      <c r="E3" s="41">
        <f t="shared" ref="E3:E10" si="0">C3*D3</f>
        <v>0</v>
      </c>
      <c r="F3" s="40" t="s">
        <v>11</v>
      </c>
    </row>
    <row r="4" spans="1:8">
      <c r="A4" s="40">
        <v>1</v>
      </c>
      <c r="B4" s="40">
        <v>30</v>
      </c>
      <c r="C4" s="41">
        <v>2.1857142857142856E-2</v>
      </c>
      <c r="D4" s="41">
        <v>4.2000000000000003E-2</v>
      </c>
      <c r="E4" s="41">
        <f t="shared" si="0"/>
        <v>9.1799999999999998E-4</v>
      </c>
      <c r="F4" s="40" t="s">
        <v>11</v>
      </c>
    </row>
    <row r="5" spans="1:8">
      <c r="A5" s="40">
        <v>1</v>
      </c>
      <c r="B5" s="40">
        <v>40</v>
      </c>
      <c r="C5" s="41">
        <v>3.5887499999999996E-2</v>
      </c>
      <c r="D5" s="41">
        <v>0.16</v>
      </c>
      <c r="E5" s="41">
        <f t="shared" si="0"/>
        <v>5.7419999999999997E-3</v>
      </c>
      <c r="F5" s="40" t="s">
        <v>11</v>
      </c>
    </row>
    <row r="6" spans="1:8">
      <c r="A6" s="40">
        <v>1</v>
      </c>
      <c r="B6" s="40">
        <v>50</v>
      </c>
      <c r="C6" s="41">
        <v>5.3977415307402764E-2</v>
      </c>
      <c r="D6" s="41">
        <v>0.39850000000000002</v>
      </c>
      <c r="E6" s="41">
        <f t="shared" si="0"/>
        <v>2.1510000000000001E-2</v>
      </c>
      <c r="F6" s="40" t="s">
        <v>11</v>
      </c>
    </row>
    <row r="7" spans="1:8">
      <c r="A7" s="40">
        <v>1</v>
      </c>
      <c r="B7" s="40">
        <v>60</v>
      </c>
      <c r="C7" s="41">
        <v>0.10353424657534246</v>
      </c>
      <c r="D7" s="41">
        <v>0.65700000000000003</v>
      </c>
      <c r="E7" s="41">
        <f t="shared" si="0"/>
        <v>6.8021999999999999E-2</v>
      </c>
      <c r="F7" s="40" t="s">
        <v>11</v>
      </c>
    </row>
    <row r="8" spans="1:8">
      <c r="A8" s="40">
        <v>1</v>
      </c>
      <c r="B8" s="40">
        <v>70</v>
      </c>
      <c r="C8" s="41">
        <v>0.18041399999999999</v>
      </c>
      <c r="D8" s="41">
        <v>1</v>
      </c>
      <c r="E8" s="41">
        <f t="shared" si="0"/>
        <v>0.18041399999999999</v>
      </c>
      <c r="F8" s="40" t="s">
        <v>11</v>
      </c>
    </row>
    <row r="9" spans="1:8">
      <c r="A9" s="40">
        <v>1</v>
      </c>
      <c r="B9" s="40">
        <v>80</v>
      </c>
      <c r="C9" s="41">
        <v>0.41079599999999999</v>
      </c>
      <c r="D9" s="41">
        <v>1</v>
      </c>
      <c r="E9" s="41">
        <f t="shared" si="0"/>
        <v>0.41079599999999999</v>
      </c>
      <c r="F9" s="40" t="s">
        <v>11</v>
      </c>
    </row>
    <row r="10" spans="1:8">
      <c r="A10" s="48">
        <v>1</v>
      </c>
      <c r="B10" s="48">
        <v>100</v>
      </c>
      <c r="C10" s="52">
        <v>0.41079599999999999</v>
      </c>
      <c r="D10" s="52">
        <v>1</v>
      </c>
      <c r="E10" s="52">
        <f t="shared" si="0"/>
        <v>0.41079599999999999</v>
      </c>
      <c r="F10" s="48" t="s">
        <v>11</v>
      </c>
    </row>
    <row r="11" spans="1:8">
      <c r="A11" s="42">
        <v>2</v>
      </c>
      <c r="B11" s="42">
        <v>0</v>
      </c>
      <c r="C11" s="43">
        <v>0</v>
      </c>
      <c r="D11" s="43">
        <v>0</v>
      </c>
      <c r="E11" s="43">
        <f>C11*D11</f>
        <v>0</v>
      </c>
      <c r="F11" s="42" t="s">
        <v>11</v>
      </c>
    </row>
    <row r="12" spans="1:8">
      <c r="A12" s="42">
        <v>2</v>
      </c>
      <c r="B12" s="42">
        <v>10</v>
      </c>
      <c r="C12" s="43">
        <v>0.01</v>
      </c>
      <c r="D12" s="43">
        <v>0.01</v>
      </c>
      <c r="E12" s="43">
        <f t="shared" ref="E12:E39" si="1">C12*D12</f>
        <v>1E-4</v>
      </c>
      <c r="F12" s="42" t="s">
        <v>11</v>
      </c>
    </row>
    <row r="13" spans="1:8">
      <c r="A13" s="42">
        <v>2</v>
      </c>
      <c r="B13" s="42">
        <v>20</v>
      </c>
      <c r="C13" s="43">
        <v>0.02</v>
      </c>
      <c r="D13" s="43">
        <v>0.01</v>
      </c>
      <c r="E13" s="43">
        <f t="shared" si="1"/>
        <v>2.0000000000000001E-4</v>
      </c>
      <c r="F13" s="42" t="s">
        <v>11</v>
      </c>
    </row>
    <row r="14" spans="1:8">
      <c r="A14" s="42">
        <v>2</v>
      </c>
      <c r="B14" s="42">
        <v>30</v>
      </c>
      <c r="C14" s="43">
        <v>0.03</v>
      </c>
      <c r="D14" s="43">
        <v>5.6999999999999995E-2</v>
      </c>
      <c r="E14" s="43">
        <f t="shared" si="1"/>
        <v>1.7099999999999997E-3</v>
      </c>
      <c r="F14" s="42" t="s">
        <v>11</v>
      </c>
    </row>
    <row r="15" spans="1:8">
      <c r="A15" s="42">
        <v>2</v>
      </c>
      <c r="B15" s="42">
        <v>40</v>
      </c>
      <c r="C15" s="43">
        <v>0.1</v>
      </c>
      <c r="D15" s="43">
        <v>0.1</v>
      </c>
      <c r="E15" s="43">
        <f t="shared" si="1"/>
        <v>1.0000000000000002E-2</v>
      </c>
      <c r="F15" s="42" t="s">
        <v>11</v>
      </c>
    </row>
    <row r="16" spans="1:8">
      <c r="A16" s="42">
        <v>2</v>
      </c>
      <c r="B16" s="42">
        <v>50</v>
      </c>
      <c r="C16" s="43">
        <v>0.15</v>
      </c>
      <c r="D16" s="43">
        <v>0.14000000000000001</v>
      </c>
      <c r="E16" s="43">
        <f t="shared" si="1"/>
        <v>2.1000000000000001E-2</v>
      </c>
      <c r="F16" s="42" t="s">
        <v>11</v>
      </c>
    </row>
    <row r="17" spans="1:6">
      <c r="A17" s="42">
        <v>2</v>
      </c>
      <c r="B17" s="42">
        <v>60</v>
      </c>
      <c r="C17" s="43">
        <v>0.2</v>
      </c>
      <c r="D17" s="43">
        <v>0.17700000000000002</v>
      </c>
      <c r="E17" s="43">
        <f t="shared" si="1"/>
        <v>3.5400000000000008E-2</v>
      </c>
      <c r="F17" s="42" t="s">
        <v>11</v>
      </c>
    </row>
    <row r="18" spans="1:6">
      <c r="A18" s="42">
        <v>2</v>
      </c>
      <c r="B18" s="42">
        <v>70</v>
      </c>
      <c r="C18" s="43">
        <v>0.3</v>
      </c>
      <c r="D18" s="43">
        <v>0.214</v>
      </c>
      <c r="E18" s="43">
        <f t="shared" si="1"/>
        <v>6.4199999999999993E-2</v>
      </c>
      <c r="F18" s="42" t="s">
        <v>11</v>
      </c>
    </row>
    <row r="19" spans="1:6">
      <c r="A19" s="42">
        <v>2</v>
      </c>
      <c r="B19" s="42">
        <v>80</v>
      </c>
      <c r="C19" s="43">
        <v>0.4</v>
      </c>
      <c r="D19" s="43">
        <v>0.28000000000000003</v>
      </c>
      <c r="E19" s="43">
        <f t="shared" si="1"/>
        <v>0.11200000000000002</v>
      </c>
      <c r="F19" s="42" t="s">
        <v>11</v>
      </c>
    </row>
    <row r="20" spans="1:6">
      <c r="A20" s="42">
        <v>2</v>
      </c>
      <c r="B20" s="42">
        <v>90</v>
      </c>
      <c r="C20" s="43">
        <v>0.45</v>
      </c>
      <c r="D20" s="43">
        <v>0.34</v>
      </c>
      <c r="E20" s="43">
        <f t="shared" si="1"/>
        <v>0.15300000000000002</v>
      </c>
      <c r="F20" s="42" t="s">
        <v>11</v>
      </c>
    </row>
    <row r="21" spans="1:6">
      <c r="A21" s="50">
        <v>2</v>
      </c>
      <c r="B21" s="50">
        <v>100</v>
      </c>
      <c r="C21" s="51">
        <v>0.5</v>
      </c>
      <c r="D21" s="51">
        <v>0.4</v>
      </c>
      <c r="E21" s="51">
        <f t="shared" si="1"/>
        <v>0.2</v>
      </c>
      <c r="F21" s="50" t="s">
        <v>11</v>
      </c>
    </row>
    <row r="22" spans="1:6">
      <c r="A22" s="42">
        <v>3</v>
      </c>
      <c r="B22" s="42">
        <v>0</v>
      </c>
      <c r="C22" s="43">
        <v>0</v>
      </c>
      <c r="D22" s="43">
        <v>0</v>
      </c>
      <c r="E22" s="43">
        <f t="shared" si="1"/>
        <v>0</v>
      </c>
      <c r="F22" s="42" t="s">
        <v>11</v>
      </c>
    </row>
    <row r="23" spans="1:6">
      <c r="A23" s="42">
        <v>3</v>
      </c>
      <c r="B23" s="42">
        <v>20</v>
      </c>
      <c r="C23" s="43">
        <v>0</v>
      </c>
      <c r="D23" s="43">
        <v>4.0000000000000001E-3</v>
      </c>
      <c r="E23" s="43">
        <f t="shared" si="1"/>
        <v>0</v>
      </c>
      <c r="F23" s="42" t="s">
        <v>11</v>
      </c>
    </row>
    <row r="24" spans="1:6">
      <c r="A24" s="42">
        <v>3</v>
      </c>
      <c r="B24" s="42">
        <v>30</v>
      </c>
      <c r="C24" s="43">
        <v>0</v>
      </c>
      <c r="D24" s="43">
        <v>0</v>
      </c>
      <c r="E24" s="43">
        <f t="shared" si="1"/>
        <v>0</v>
      </c>
      <c r="F24" s="42" t="s">
        <v>11</v>
      </c>
    </row>
    <row r="25" spans="1:6">
      <c r="A25" s="42">
        <v>3</v>
      </c>
      <c r="B25" s="42">
        <v>40</v>
      </c>
      <c r="C25" s="43">
        <v>2.5000000000000001E-2</v>
      </c>
      <c r="D25" s="43">
        <v>0.16</v>
      </c>
      <c r="E25" s="43">
        <f t="shared" si="1"/>
        <v>4.0000000000000001E-3</v>
      </c>
      <c r="F25" s="42" t="s">
        <v>11</v>
      </c>
    </row>
    <row r="26" spans="1:6">
      <c r="A26" s="42">
        <v>3</v>
      </c>
      <c r="B26" s="42">
        <v>50</v>
      </c>
      <c r="C26" s="43">
        <v>5.4054054054054057E-2</v>
      </c>
      <c r="D26" s="43">
        <v>0.37</v>
      </c>
      <c r="E26" s="43">
        <f t="shared" si="1"/>
        <v>0.02</v>
      </c>
      <c r="F26" s="42" t="s">
        <v>11</v>
      </c>
    </row>
    <row r="27" spans="1:6">
      <c r="A27" s="42">
        <v>3</v>
      </c>
      <c r="B27" s="42">
        <v>60</v>
      </c>
      <c r="C27" s="43">
        <v>0.10461538461538462</v>
      </c>
      <c r="D27" s="43">
        <v>0.65</v>
      </c>
      <c r="E27" s="43">
        <f t="shared" si="1"/>
        <v>6.8000000000000005E-2</v>
      </c>
      <c r="F27" s="42" t="s">
        <v>11</v>
      </c>
    </row>
    <row r="28" spans="1:6">
      <c r="A28" s="42">
        <v>3</v>
      </c>
      <c r="B28" s="42">
        <v>70</v>
      </c>
      <c r="C28" s="43">
        <v>0.21176470588235294</v>
      </c>
      <c r="D28" s="43">
        <v>0.85</v>
      </c>
      <c r="E28" s="43">
        <f t="shared" si="1"/>
        <v>0.18</v>
      </c>
      <c r="F28" s="42" t="s">
        <v>11</v>
      </c>
    </row>
    <row r="29" spans="1:6">
      <c r="A29" s="42">
        <v>3</v>
      </c>
      <c r="B29" s="42">
        <v>80</v>
      </c>
      <c r="C29" s="43">
        <v>0.4</v>
      </c>
      <c r="D29" s="43">
        <v>1</v>
      </c>
      <c r="E29" s="43">
        <f t="shared" si="1"/>
        <v>0.4</v>
      </c>
      <c r="F29" s="42" t="s">
        <v>11</v>
      </c>
    </row>
    <row r="30" spans="1:6">
      <c r="A30" s="50">
        <v>3</v>
      </c>
      <c r="B30" s="50">
        <v>100</v>
      </c>
      <c r="C30" s="51">
        <v>0.4</v>
      </c>
      <c r="D30" s="51">
        <v>1</v>
      </c>
      <c r="E30" s="51">
        <f t="shared" si="1"/>
        <v>0.4</v>
      </c>
      <c r="F30" s="50" t="s">
        <v>11</v>
      </c>
    </row>
    <row r="31" spans="1:6">
      <c r="A31" s="44">
        <v>4</v>
      </c>
      <c r="B31" s="44">
        <v>0</v>
      </c>
      <c r="C31" s="45">
        <v>0</v>
      </c>
      <c r="D31" s="45">
        <v>0</v>
      </c>
      <c r="E31" s="43">
        <f t="shared" si="1"/>
        <v>0</v>
      </c>
      <c r="F31" s="42" t="s">
        <v>11</v>
      </c>
    </row>
    <row r="32" spans="1:6">
      <c r="A32" s="44">
        <v>4</v>
      </c>
      <c r="B32" s="44">
        <v>20</v>
      </c>
      <c r="C32" s="45">
        <v>4.0000000000000001E-3</v>
      </c>
      <c r="D32" s="45">
        <v>5.0000000000000001E-3</v>
      </c>
      <c r="E32" s="43">
        <f t="shared" si="1"/>
        <v>2.0000000000000002E-5</v>
      </c>
      <c r="F32" s="42" t="s">
        <v>11</v>
      </c>
    </row>
    <row r="33" spans="1:6">
      <c r="A33" s="44">
        <v>4</v>
      </c>
      <c r="B33" s="44">
        <v>30</v>
      </c>
      <c r="C33" s="45">
        <v>4.7619047619047615E-3</v>
      </c>
      <c r="D33" s="45">
        <v>4.2000000000000003E-2</v>
      </c>
      <c r="E33" s="43">
        <f t="shared" si="1"/>
        <v>1.9999999999999998E-4</v>
      </c>
      <c r="F33" s="42" t="s">
        <v>11</v>
      </c>
    </row>
    <row r="34" spans="1:6">
      <c r="A34" s="44">
        <v>4</v>
      </c>
      <c r="B34" s="44">
        <v>40</v>
      </c>
      <c r="C34" s="45">
        <v>1.125E-2</v>
      </c>
      <c r="D34" s="45">
        <v>0.16</v>
      </c>
      <c r="E34" s="43">
        <f t="shared" si="1"/>
        <v>1.8E-3</v>
      </c>
      <c r="F34" s="42" t="s">
        <v>11</v>
      </c>
    </row>
    <row r="35" spans="1:6">
      <c r="A35" s="44">
        <v>4</v>
      </c>
      <c r="B35" s="44">
        <v>50</v>
      </c>
      <c r="C35" s="45">
        <v>2.2082810539523212E-2</v>
      </c>
      <c r="D35" s="45">
        <v>0.39850000000000002</v>
      </c>
      <c r="E35" s="43">
        <f t="shared" si="1"/>
        <v>8.8000000000000005E-3</v>
      </c>
      <c r="F35" s="42" t="s">
        <v>11</v>
      </c>
    </row>
    <row r="36" spans="1:6">
      <c r="A36" s="44">
        <v>4</v>
      </c>
      <c r="B36" s="44">
        <v>60</v>
      </c>
      <c r="C36" s="45">
        <v>4.4444444444444446E-2</v>
      </c>
      <c r="D36" s="45">
        <v>0.65700000000000003</v>
      </c>
      <c r="E36" s="43">
        <f t="shared" si="1"/>
        <v>2.9200000000000004E-2</v>
      </c>
      <c r="F36" s="42" t="s">
        <v>11</v>
      </c>
    </row>
    <row r="37" spans="1:6">
      <c r="A37" s="44">
        <v>4</v>
      </c>
      <c r="B37" s="44">
        <v>70</v>
      </c>
      <c r="C37" s="45">
        <v>0.14099999999999999</v>
      </c>
      <c r="D37" s="45">
        <v>1</v>
      </c>
      <c r="E37" s="43">
        <f t="shared" si="1"/>
        <v>0.14099999999999999</v>
      </c>
      <c r="F37" s="42" t="s">
        <v>11</v>
      </c>
    </row>
    <row r="38" spans="1:6">
      <c r="A38" s="44">
        <v>4</v>
      </c>
      <c r="B38" s="44">
        <v>80</v>
      </c>
      <c r="C38" s="45">
        <v>0.5</v>
      </c>
      <c r="D38" s="45">
        <v>1</v>
      </c>
      <c r="E38" s="43">
        <f t="shared" si="1"/>
        <v>0.5</v>
      </c>
      <c r="F38" s="42" t="s">
        <v>11</v>
      </c>
    </row>
    <row r="39" spans="1:6">
      <c r="A39" s="46">
        <v>4</v>
      </c>
      <c r="B39" s="46">
        <v>100</v>
      </c>
      <c r="C39" s="47">
        <v>0.5</v>
      </c>
      <c r="D39" s="47">
        <v>1</v>
      </c>
      <c r="E39" s="51">
        <f t="shared" si="1"/>
        <v>0.5</v>
      </c>
      <c r="F39" s="50" t="s">
        <v>11</v>
      </c>
    </row>
    <row r="40" spans="1:6">
      <c r="A40" s="38">
        <v>1</v>
      </c>
      <c r="B40" s="38">
        <v>0</v>
      </c>
      <c r="C40" s="39">
        <v>0</v>
      </c>
      <c r="D40" s="39">
        <v>0</v>
      </c>
      <c r="E40" s="39">
        <f>C40*D40</f>
        <v>0</v>
      </c>
      <c r="F40" s="40" t="s">
        <v>12</v>
      </c>
    </row>
    <row r="41" spans="1:6">
      <c r="A41" s="38">
        <v>1</v>
      </c>
      <c r="B41" s="38">
        <v>0.5</v>
      </c>
      <c r="C41" s="39">
        <v>0.01</v>
      </c>
      <c r="D41" s="39">
        <v>0.39346934028736658</v>
      </c>
      <c r="E41" s="39">
        <f t="shared" ref="E41:E56" si="2">C41*D41</f>
        <v>3.9346934028736662E-3</v>
      </c>
      <c r="F41" s="40" t="s">
        <v>12</v>
      </c>
    </row>
    <row r="42" spans="1:6">
      <c r="A42" s="38">
        <v>1</v>
      </c>
      <c r="B42" s="38">
        <v>1</v>
      </c>
      <c r="C42" s="39">
        <v>0.02</v>
      </c>
      <c r="D42" s="39">
        <v>0.63212055882855767</v>
      </c>
      <c r="E42" s="39">
        <f t="shared" si="2"/>
        <v>1.2642411176571153E-2</v>
      </c>
      <c r="F42" s="40" t="s">
        <v>12</v>
      </c>
    </row>
    <row r="43" spans="1:6">
      <c r="A43" s="38">
        <v>1</v>
      </c>
      <c r="B43" s="38">
        <v>1.5</v>
      </c>
      <c r="C43" s="39">
        <v>0.05</v>
      </c>
      <c r="D43" s="39">
        <v>0.77686983985157021</v>
      </c>
      <c r="E43" s="39">
        <f t="shared" si="2"/>
        <v>3.8843491992578513E-2</v>
      </c>
      <c r="F43" s="40" t="s">
        <v>12</v>
      </c>
    </row>
    <row r="44" spans="1:6">
      <c r="A44" s="38">
        <v>1</v>
      </c>
      <c r="B44" s="38">
        <v>2</v>
      </c>
      <c r="C44" s="39">
        <v>0.1</v>
      </c>
      <c r="D44" s="39">
        <v>0.8646647167633873</v>
      </c>
      <c r="E44" s="39">
        <f t="shared" si="2"/>
        <v>8.6466471676338738E-2</v>
      </c>
      <c r="F44" s="40" t="s">
        <v>12</v>
      </c>
    </row>
    <row r="45" spans="1:6">
      <c r="A45" s="38">
        <v>1</v>
      </c>
      <c r="B45" s="38">
        <v>2.5</v>
      </c>
      <c r="C45" s="39">
        <v>0.2</v>
      </c>
      <c r="D45" s="39">
        <v>0.91791500137610116</v>
      </c>
      <c r="E45" s="39">
        <f t="shared" si="2"/>
        <v>0.18358300027522023</v>
      </c>
      <c r="F45" s="40" t="s">
        <v>12</v>
      </c>
    </row>
    <row r="46" spans="1:6">
      <c r="A46" s="38">
        <v>1</v>
      </c>
      <c r="B46" s="38">
        <v>3</v>
      </c>
      <c r="C46" s="39">
        <v>0.3</v>
      </c>
      <c r="D46" s="39">
        <v>0.95021293163213605</v>
      </c>
      <c r="E46" s="39">
        <f t="shared" si="2"/>
        <v>0.28506387948964079</v>
      </c>
      <c r="F46" s="40" t="s">
        <v>12</v>
      </c>
    </row>
    <row r="47" spans="1:6">
      <c r="A47" s="38">
        <v>1</v>
      </c>
      <c r="B47" s="38">
        <v>3.5</v>
      </c>
      <c r="C47" s="39">
        <v>0.4</v>
      </c>
      <c r="D47" s="39">
        <v>0.96980261657768152</v>
      </c>
      <c r="E47" s="39">
        <f t="shared" si="2"/>
        <v>0.38792104663107263</v>
      </c>
      <c r="F47" s="40" t="s">
        <v>12</v>
      </c>
    </row>
    <row r="48" spans="1:6">
      <c r="A48" s="38">
        <v>1</v>
      </c>
      <c r="B48" s="38">
        <v>4</v>
      </c>
      <c r="C48" s="39">
        <v>0.5</v>
      </c>
      <c r="D48" s="39">
        <v>0.98168436111126578</v>
      </c>
      <c r="E48" s="39">
        <f t="shared" si="2"/>
        <v>0.49084218055563289</v>
      </c>
      <c r="F48" s="40" t="s">
        <v>12</v>
      </c>
    </row>
    <row r="49" spans="1:6">
      <c r="A49" s="38">
        <v>1</v>
      </c>
      <c r="B49" s="38">
        <v>4.5</v>
      </c>
      <c r="C49" s="39">
        <v>0.6</v>
      </c>
      <c r="D49" s="39">
        <v>0.98889100346175773</v>
      </c>
      <c r="E49" s="39">
        <f>C49*D49</f>
        <v>0.59333460207705457</v>
      </c>
      <c r="F49" s="40" t="s">
        <v>12</v>
      </c>
    </row>
    <row r="50" spans="1:6">
      <c r="A50" s="38">
        <v>1</v>
      </c>
      <c r="B50" s="38">
        <v>5</v>
      </c>
      <c r="C50" s="39">
        <v>0.65</v>
      </c>
      <c r="D50" s="39">
        <v>0.99326205300091452</v>
      </c>
      <c r="E50" s="39">
        <f t="shared" si="2"/>
        <v>0.64562033445059441</v>
      </c>
      <c r="F50" s="40" t="s">
        <v>12</v>
      </c>
    </row>
    <row r="51" spans="1:6">
      <c r="A51" s="38">
        <v>1</v>
      </c>
      <c r="B51" s="38">
        <v>5.5</v>
      </c>
      <c r="C51" s="39">
        <v>0.67500000000000004</v>
      </c>
      <c r="D51" s="39">
        <v>0.99591322856153597</v>
      </c>
      <c r="E51" s="39">
        <f t="shared" si="2"/>
        <v>0.67224142927903685</v>
      </c>
      <c r="F51" s="40" t="s">
        <v>12</v>
      </c>
    </row>
    <row r="52" spans="1:6">
      <c r="A52" s="38">
        <v>1</v>
      </c>
      <c r="B52" s="38">
        <v>6</v>
      </c>
      <c r="C52" s="39">
        <v>0.7</v>
      </c>
      <c r="D52" s="39">
        <v>0.99752124782333362</v>
      </c>
      <c r="E52" s="39">
        <f t="shared" si="2"/>
        <v>0.69826487347633348</v>
      </c>
      <c r="F52" s="40" t="s">
        <v>12</v>
      </c>
    </row>
    <row r="53" spans="1:6">
      <c r="A53" s="38">
        <v>1</v>
      </c>
      <c r="B53" s="38">
        <v>6.5</v>
      </c>
      <c r="C53" s="39">
        <v>0.71</v>
      </c>
      <c r="D53" s="39">
        <v>0.99849656080702243</v>
      </c>
      <c r="E53" s="39">
        <f t="shared" si="2"/>
        <v>0.70893255817298584</v>
      </c>
      <c r="F53" s="40" t="s">
        <v>12</v>
      </c>
    </row>
    <row r="54" spans="1:6">
      <c r="A54" s="38">
        <v>1</v>
      </c>
      <c r="B54" s="38">
        <v>7</v>
      </c>
      <c r="C54" s="39">
        <v>0.72</v>
      </c>
      <c r="D54" s="39">
        <v>0.99908811803444553</v>
      </c>
      <c r="E54" s="39">
        <f t="shared" si="2"/>
        <v>0.71934344498480074</v>
      </c>
      <c r="F54" s="40" t="s">
        <v>12</v>
      </c>
    </row>
    <row r="55" spans="1:6">
      <c r="A55" s="38">
        <v>1</v>
      </c>
      <c r="B55" s="38">
        <v>7.5</v>
      </c>
      <c r="C55" s="39">
        <v>0.72499999999999998</v>
      </c>
      <c r="D55" s="39">
        <v>0.99944691562985222</v>
      </c>
      <c r="E55" s="39">
        <f t="shared" si="2"/>
        <v>0.72459901383164282</v>
      </c>
      <c r="F55" s="40" t="s">
        <v>12</v>
      </c>
    </row>
    <row r="56" spans="1:6">
      <c r="A56" s="38">
        <v>1</v>
      </c>
      <c r="B56" s="38">
        <v>8</v>
      </c>
      <c r="C56" s="39">
        <v>0.72499999999999998</v>
      </c>
      <c r="D56" s="39">
        <v>0.99966453737209748</v>
      </c>
      <c r="E56" s="39">
        <f t="shared" si="2"/>
        <v>0.72475678959477063</v>
      </c>
      <c r="F56" s="40" t="s">
        <v>12</v>
      </c>
    </row>
    <row r="57" spans="1:6">
      <c r="A57" s="38">
        <v>1</v>
      </c>
      <c r="B57" s="38">
        <v>10</v>
      </c>
      <c r="C57" s="39">
        <v>0.72499999999999998</v>
      </c>
      <c r="D57" s="39">
        <v>0.99995460007023751</v>
      </c>
      <c r="E57" s="39">
        <f>C57*D57</f>
        <v>0.72496708505092222</v>
      </c>
      <c r="F57" s="40" t="s">
        <v>12</v>
      </c>
    </row>
    <row r="58" spans="1:6">
      <c r="A58" s="49">
        <v>1</v>
      </c>
      <c r="B58" s="49">
        <v>16</v>
      </c>
      <c r="C58" s="66">
        <v>0.72499999999999998</v>
      </c>
      <c r="D58" s="66">
        <v>0.99999988746482527</v>
      </c>
      <c r="E58" s="66">
        <f>C58*D58</f>
        <v>0.72499991841199829</v>
      </c>
      <c r="F58" s="48" t="s">
        <v>12</v>
      </c>
    </row>
    <row r="59" spans="1:6">
      <c r="A59" s="38">
        <v>1</v>
      </c>
      <c r="B59" s="38">
        <v>0</v>
      </c>
      <c r="C59" s="39">
        <v>0</v>
      </c>
      <c r="D59" s="39">
        <v>0</v>
      </c>
      <c r="E59" s="39">
        <f>C59*D59</f>
        <v>0</v>
      </c>
      <c r="F59" s="38" t="s">
        <v>13</v>
      </c>
    </row>
    <row r="60" spans="1:6">
      <c r="A60" s="38">
        <v>1</v>
      </c>
      <c r="B60" s="38">
        <v>5</v>
      </c>
      <c r="C60" s="39">
        <v>0</v>
      </c>
      <c r="D60" s="39">
        <v>0</v>
      </c>
      <c r="E60" s="39">
        <f t="shared" ref="E60:E79" si="3">C60*D60</f>
        <v>0</v>
      </c>
      <c r="F60" s="38" t="s">
        <v>13</v>
      </c>
    </row>
    <row r="61" spans="1:6">
      <c r="A61" s="38">
        <v>1</v>
      </c>
      <c r="B61" s="38">
        <v>10</v>
      </c>
      <c r="C61" s="39">
        <v>0</v>
      </c>
      <c r="D61" s="39">
        <v>0</v>
      </c>
      <c r="E61" s="39">
        <f t="shared" si="3"/>
        <v>0</v>
      </c>
      <c r="F61" s="38" t="s">
        <v>13</v>
      </c>
    </row>
    <row r="62" spans="1:6">
      <c r="A62" s="38">
        <v>1</v>
      </c>
      <c r="B62" s="38">
        <v>15</v>
      </c>
      <c r="C62" s="39">
        <v>0</v>
      </c>
      <c r="D62" s="39">
        <v>0</v>
      </c>
      <c r="E62" s="39">
        <f t="shared" si="3"/>
        <v>0</v>
      </c>
      <c r="F62" s="38" t="s">
        <v>13</v>
      </c>
    </row>
    <row r="63" spans="1:6">
      <c r="A63" s="38">
        <v>1</v>
      </c>
      <c r="B63" s="38">
        <v>20</v>
      </c>
      <c r="C63" s="39">
        <v>0</v>
      </c>
      <c r="D63" s="39">
        <v>0</v>
      </c>
      <c r="E63" s="39">
        <f t="shared" si="3"/>
        <v>0</v>
      </c>
      <c r="F63" s="38" t="s">
        <v>13</v>
      </c>
    </row>
    <row r="64" spans="1:6">
      <c r="A64" s="38">
        <v>1</v>
      </c>
      <c r="B64" s="38">
        <v>25</v>
      </c>
      <c r="C64" s="39">
        <v>1.15E-3</v>
      </c>
      <c r="D64" s="39">
        <v>1.15E-3</v>
      </c>
      <c r="E64" s="39">
        <f t="shared" si="3"/>
        <v>1.3225E-6</v>
      </c>
      <c r="F64" s="38" t="s">
        <v>13</v>
      </c>
    </row>
    <row r="65" spans="1:6">
      <c r="A65" s="38">
        <v>1</v>
      </c>
      <c r="B65" s="38">
        <v>30</v>
      </c>
      <c r="C65" s="39">
        <v>2.041420118343195E-3</v>
      </c>
      <c r="D65" s="39">
        <v>7.7739999999999997E-3</v>
      </c>
      <c r="E65" s="39">
        <f t="shared" si="3"/>
        <v>1.5869999999999999E-5</v>
      </c>
      <c r="F65" s="38" t="s">
        <v>13</v>
      </c>
    </row>
    <row r="66" spans="1:6">
      <c r="A66" s="38">
        <v>1</v>
      </c>
      <c r="B66" s="38">
        <v>35</v>
      </c>
      <c r="C66" s="39">
        <v>4.2234123947972454E-3</v>
      </c>
      <c r="D66" s="39">
        <v>4.50915E-2</v>
      </c>
      <c r="E66" s="39">
        <f t="shared" si="3"/>
        <v>1.9044E-4</v>
      </c>
      <c r="F66" s="38" t="s">
        <v>13</v>
      </c>
    </row>
    <row r="67" spans="1:6">
      <c r="A67" s="38">
        <v>1</v>
      </c>
      <c r="B67" s="38">
        <v>40</v>
      </c>
      <c r="C67" s="39">
        <v>8.6247314840758385E-3</v>
      </c>
      <c r="D67" s="39">
        <v>0.12313049999999999</v>
      </c>
      <c r="E67" s="39">
        <f t="shared" si="3"/>
        <v>1.0619675E-3</v>
      </c>
      <c r="F67" s="38" t="s">
        <v>13</v>
      </c>
    </row>
    <row r="68" spans="1:6">
      <c r="A68" s="38">
        <v>1</v>
      </c>
      <c r="B68" s="38">
        <v>45</v>
      </c>
      <c r="C68" s="39">
        <v>1.4530898765626847E-2</v>
      </c>
      <c r="D68" s="39">
        <v>0.29160550000000002</v>
      </c>
      <c r="E68" s="39">
        <f t="shared" si="3"/>
        <v>4.2372899999999995E-3</v>
      </c>
      <c r="F68" s="38" t="s">
        <v>13</v>
      </c>
    </row>
    <row r="69" spans="1:6">
      <c r="A69" s="38">
        <v>1</v>
      </c>
      <c r="B69" s="38">
        <v>50</v>
      </c>
      <c r="C69" s="39">
        <v>2.1270846548936951E-2</v>
      </c>
      <c r="D69" s="39">
        <v>0.56199349999999992</v>
      </c>
      <c r="E69" s="39">
        <f t="shared" si="3"/>
        <v>1.1954077499999997E-2</v>
      </c>
      <c r="F69" s="38" t="s">
        <v>13</v>
      </c>
    </row>
    <row r="70" spans="1:6">
      <c r="A70" s="38">
        <v>1</v>
      </c>
      <c r="B70" s="38">
        <v>55</v>
      </c>
      <c r="C70" s="39">
        <v>2.7260605256492213E-2</v>
      </c>
      <c r="D70" s="39">
        <v>0.95343049999999985</v>
      </c>
      <c r="E70" s="39">
        <f t="shared" si="3"/>
        <v>2.5991092499999993E-2</v>
      </c>
      <c r="F70" s="38" t="s">
        <v>13</v>
      </c>
    </row>
    <row r="71" spans="1:6">
      <c r="A71" s="40">
        <v>1</v>
      </c>
      <c r="B71" s="40">
        <v>60</v>
      </c>
      <c r="C71" s="39">
        <v>4.2840949999999996E-2</v>
      </c>
      <c r="D71" s="39">
        <v>1</v>
      </c>
      <c r="E71" s="39">
        <f t="shared" si="3"/>
        <v>4.2840949999999996E-2</v>
      </c>
      <c r="F71" s="38" t="s">
        <v>13</v>
      </c>
    </row>
    <row r="72" spans="1:6">
      <c r="A72" s="40">
        <v>1</v>
      </c>
      <c r="B72" s="40">
        <v>65</v>
      </c>
      <c r="C72" s="39">
        <v>4.2840949999999996E-2</v>
      </c>
      <c r="D72" s="39">
        <v>1</v>
      </c>
      <c r="E72" s="39">
        <f t="shared" si="3"/>
        <v>4.2840949999999996E-2</v>
      </c>
      <c r="F72" s="38" t="s">
        <v>13</v>
      </c>
    </row>
    <row r="73" spans="1:6">
      <c r="A73" s="40">
        <v>1</v>
      </c>
      <c r="B73" s="40">
        <v>70</v>
      </c>
      <c r="C73" s="39">
        <v>4.2840949999999996E-2</v>
      </c>
      <c r="D73" s="39">
        <v>1</v>
      </c>
      <c r="E73" s="39">
        <f t="shared" si="3"/>
        <v>4.2840949999999996E-2</v>
      </c>
      <c r="F73" s="38" t="s">
        <v>13</v>
      </c>
    </row>
    <row r="74" spans="1:6">
      <c r="A74" s="40">
        <v>1</v>
      </c>
      <c r="B74" s="40">
        <v>75</v>
      </c>
      <c r="C74" s="39">
        <v>4.2840949999999996E-2</v>
      </c>
      <c r="D74" s="39">
        <v>1</v>
      </c>
      <c r="E74" s="39">
        <f t="shared" si="3"/>
        <v>4.2840949999999996E-2</v>
      </c>
      <c r="F74" s="38" t="s">
        <v>13</v>
      </c>
    </row>
    <row r="75" spans="1:6">
      <c r="A75" s="40">
        <v>1</v>
      </c>
      <c r="B75" s="40">
        <v>80</v>
      </c>
      <c r="C75" s="39">
        <v>4.2840949999999996E-2</v>
      </c>
      <c r="D75" s="39">
        <v>1</v>
      </c>
      <c r="E75" s="39">
        <f t="shared" si="3"/>
        <v>4.2840949999999996E-2</v>
      </c>
      <c r="F75" s="38" t="s">
        <v>13</v>
      </c>
    </row>
    <row r="76" spans="1:6">
      <c r="A76" s="40">
        <v>1</v>
      </c>
      <c r="B76" s="40">
        <v>85</v>
      </c>
      <c r="C76" s="39">
        <v>4.2840949999999996E-2</v>
      </c>
      <c r="D76" s="39">
        <v>1</v>
      </c>
      <c r="E76" s="39">
        <f t="shared" si="3"/>
        <v>4.2840949999999996E-2</v>
      </c>
      <c r="F76" s="38" t="s">
        <v>13</v>
      </c>
    </row>
    <row r="77" spans="1:6">
      <c r="A77" s="40">
        <v>1</v>
      </c>
      <c r="B77" s="40">
        <v>90</v>
      </c>
      <c r="C77" s="39">
        <v>4.2840949999999996E-2</v>
      </c>
      <c r="D77" s="39">
        <v>1</v>
      </c>
      <c r="E77" s="39">
        <f t="shared" si="3"/>
        <v>4.2840949999999996E-2</v>
      </c>
      <c r="F77" s="38" t="s">
        <v>13</v>
      </c>
    </row>
    <row r="78" spans="1:6">
      <c r="A78" s="40">
        <v>1</v>
      </c>
      <c r="B78" s="40">
        <v>95</v>
      </c>
      <c r="C78" s="39">
        <v>4.2840949999999996E-2</v>
      </c>
      <c r="D78" s="39">
        <v>1</v>
      </c>
      <c r="E78" s="39">
        <f t="shared" si="3"/>
        <v>4.2840949999999996E-2</v>
      </c>
      <c r="F78" s="38" t="s">
        <v>13</v>
      </c>
    </row>
    <row r="79" spans="1:6">
      <c r="A79" s="48">
        <v>1</v>
      </c>
      <c r="B79" s="48">
        <v>100</v>
      </c>
      <c r="C79" s="66">
        <v>4.2840949999999996E-2</v>
      </c>
      <c r="D79" s="66">
        <v>1</v>
      </c>
      <c r="E79" s="66">
        <f t="shared" si="3"/>
        <v>4.2840949999999996E-2</v>
      </c>
      <c r="F79" s="49" t="s">
        <v>13</v>
      </c>
    </row>
    <row r="80" spans="1:6">
      <c r="A80" s="58">
        <v>1</v>
      </c>
      <c r="B80" s="59">
        <v>4</v>
      </c>
      <c r="C80" s="60">
        <v>1E-3</v>
      </c>
      <c r="D80" s="61">
        <v>0</v>
      </c>
      <c r="E80" s="61">
        <f>C80*D80</f>
        <v>0</v>
      </c>
      <c r="F80" s="59" t="s">
        <v>14</v>
      </c>
    </row>
    <row r="81" spans="1:6">
      <c r="A81" s="58">
        <v>1</v>
      </c>
      <c r="B81" s="59">
        <v>4.5</v>
      </c>
      <c r="C81" s="60">
        <v>0.01</v>
      </c>
      <c r="D81" s="61">
        <v>0.02</v>
      </c>
      <c r="E81" s="61">
        <f t="shared" ref="E81:E98" si="4">C81*D81</f>
        <v>2.0000000000000001E-4</v>
      </c>
      <c r="F81" s="59" t="s">
        <v>14</v>
      </c>
    </row>
    <row r="82" spans="1:6">
      <c r="A82" s="58">
        <v>1</v>
      </c>
      <c r="B82" s="59">
        <v>5</v>
      </c>
      <c r="C82" s="60">
        <v>0.02</v>
      </c>
      <c r="D82" s="61">
        <v>0.03</v>
      </c>
      <c r="E82" s="61">
        <f t="shared" si="4"/>
        <v>5.9999999999999995E-4</v>
      </c>
      <c r="F82" s="59" t="s">
        <v>14</v>
      </c>
    </row>
    <row r="83" spans="1:6">
      <c r="A83" s="58">
        <v>1</v>
      </c>
      <c r="B83" s="59">
        <v>5.5</v>
      </c>
      <c r="C83" s="60">
        <v>2.3E-2</v>
      </c>
      <c r="D83" s="61">
        <v>4.1000000000000002E-2</v>
      </c>
      <c r="E83" s="61">
        <f t="shared" si="4"/>
        <v>9.4300000000000004E-4</v>
      </c>
      <c r="F83" s="59" t="s">
        <v>14</v>
      </c>
    </row>
    <row r="84" spans="1:6">
      <c r="A84" s="58">
        <v>1</v>
      </c>
      <c r="B84" s="59">
        <v>6</v>
      </c>
      <c r="C84" s="60">
        <v>0.03</v>
      </c>
      <c r="D84" s="61">
        <v>0.05</v>
      </c>
      <c r="E84" s="61">
        <f t="shared" si="4"/>
        <v>1.5E-3</v>
      </c>
      <c r="F84" s="59" t="s">
        <v>14</v>
      </c>
    </row>
    <row r="85" spans="1:6">
      <c r="A85" s="58">
        <v>1</v>
      </c>
      <c r="B85" s="59">
        <v>6.5</v>
      </c>
      <c r="C85" s="60">
        <v>0.04</v>
      </c>
      <c r="D85" s="61">
        <v>7.0000000000000007E-2</v>
      </c>
      <c r="E85" s="61">
        <f t="shared" si="4"/>
        <v>2.8000000000000004E-3</v>
      </c>
      <c r="F85" s="59" t="s">
        <v>14</v>
      </c>
    </row>
    <row r="86" spans="1:6">
      <c r="A86" s="58">
        <v>1</v>
      </c>
      <c r="B86" s="59">
        <v>7</v>
      </c>
      <c r="C86" s="60">
        <v>0.06</v>
      </c>
      <c r="D86" s="61">
        <v>0.1</v>
      </c>
      <c r="E86" s="61">
        <f t="shared" si="4"/>
        <v>6.0000000000000001E-3</v>
      </c>
      <c r="F86" s="59" t="s">
        <v>14</v>
      </c>
    </row>
    <row r="87" spans="1:6">
      <c r="A87" s="58">
        <v>1</v>
      </c>
      <c r="B87" s="59">
        <v>7.5</v>
      </c>
      <c r="C87" s="60">
        <v>9.5000000000000001E-2</v>
      </c>
      <c r="D87" s="61">
        <v>0.12</v>
      </c>
      <c r="E87" s="61">
        <f t="shared" si="4"/>
        <v>1.14E-2</v>
      </c>
      <c r="F87" s="59" t="s">
        <v>14</v>
      </c>
    </row>
    <row r="88" spans="1:6">
      <c r="A88" s="58">
        <v>1</v>
      </c>
      <c r="B88" s="59">
        <v>8</v>
      </c>
      <c r="C88" s="60">
        <v>0.1</v>
      </c>
      <c r="D88" s="61">
        <v>0.2</v>
      </c>
      <c r="E88" s="61">
        <f t="shared" si="4"/>
        <v>2.0000000000000004E-2</v>
      </c>
      <c r="F88" s="59" t="s">
        <v>14</v>
      </c>
    </row>
    <row r="89" spans="1:6">
      <c r="A89" s="58">
        <v>1</v>
      </c>
      <c r="B89" s="59">
        <v>8.5</v>
      </c>
      <c r="C89" s="60">
        <v>0.11</v>
      </c>
      <c r="D89" s="61">
        <v>0.3</v>
      </c>
      <c r="E89" s="61">
        <f t="shared" si="4"/>
        <v>3.3000000000000002E-2</v>
      </c>
      <c r="F89" s="59" t="s">
        <v>14</v>
      </c>
    </row>
    <row r="90" spans="1:6">
      <c r="A90" s="58">
        <v>1</v>
      </c>
      <c r="B90" s="59">
        <v>9</v>
      </c>
      <c r="C90" s="60">
        <v>0.15</v>
      </c>
      <c r="D90" s="61">
        <v>0.4</v>
      </c>
      <c r="E90" s="61">
        <f t="shared" si="4"/>
        <v>0.06</v>
      </c>
      <c r="F90" s="59" t="s">
        <v>14</v>
      </c>
    </row>
    <row r="91" spans="1:6">
      <c r="A91" s="58">
        <v>1</v>
      </c>
      <c r="B91" s="59">
        <v>9.5</v>
      </c>
      <c r="C91" s="60">
        <v>0.159</v>
      </c>
      <c r="D91" s="61">
        <v>0.43</v>
      </c>
      <c r="E91" s="61">
        <f t="shared" si="4"/>
        <v>6.837E-2</v>
      </c>
      <c r="F91" s="59" t="s">
        <v>14</v>
      </c>
    </row>
    <row r="92" spans="1:6">
      <c r="A92" s="58">
        <v>1</v>
      </c>
      <c r="B92" s="59">
        <v>10</v>
      </c>
      <c r="C92" s="60">
        <v>0.2</v>
      </c>
      <c r="D92" s="61">
        <v>0.45</v>
      </c>
      <c r="E92" s="61">
        <f t="shared" si="4"/>
        <v>9.0000000000000011E-2</v>
      </c>
      <c r="F92" s="59" t="s">
        <v>14</v>
      </c>
    </row>
    <row r="93" spans="1:6">
      <c r="A93" s="58">
        <v>1</v>
      </c>
      <c r="B93" s="59">
        <v>10.5</v>
      </c>
      <c r="C93" s="60">
        <v>0.23</v>
      </c>
      <c r="D93" s="61">
        <v>0.47</v>
      </c>
      <c r="E93" s="61">
        <f t="shared" si="4"/>
        <v>0.1081</v>
      </c>
      <c r="F93" s="59" t="s">
        <v>14</v>
      </c>
    </row>
    <row r="94" spans="1:6">
      <c r="A94" s="58">
        <v>1</v>
      </c>
      <c r="B94" s="59">
        <v>11</v>
      </c>
      <c r="C94" s="60">
        <v>0.27</v>
      </c>
      <c r="D94" s="61">
        <v>0.49</v>
      </c>
      <c r="E94" s="61">
        <f t="shared" si="4"/>
        <v>0.1323</v>
      </c>
      <c r="F94" s="59" t="s">
        <v>14</v>
      </c>
    </row>
    <row r="95" spans="1:6">
      <c r="A95" s="58">
        <v>1</v>
      </c>
      <c r="B95" s="59">
        <v>11.5</v>
      </c>
      <c r="C95" s="60">
        <v>0.31</v>
      </c>
      <c r="D95" s="61">
        <v>0.5</v>
      </c>
      <c r="E95" s="61">
        <f t="shared" si="4"/>
        <v>0.155</v>
      </c>
      <c r="F95" s="59" t="s">
        <v>14</v>
      </c>
    </row>
    <row r="96" spans="1:6">
      <c r="A96" s="58">
        <v>1</v>
      </c>
      <c r="B96" s="59">
        <v>12</v>
      </c>
      <c r="C96" s="60">
        <v>0.38</v>
      </c>
      <c r="D96" s="61">
        <v>0.51</v>
      </c>
      <c r="E96" s="61">
        <f t="shared" si="4"/>
        <v>0.1938</v>
      </c>
      <c r="F96" s="59" t="s">
        <v>14</v>
      </c>
    </row>
    <row r="97" spans="1:6">
      <c r="A97" s="58">
        <v>1</v>
      </c>
      <c r="B97" s="59">
        <v>12.5</v>
      </c>
      <c r="C97" s="60">
        <v>0.39</v>
      </c>
      <c r="D97" s="61">
        <v>0.52</v>
      </c>
      <c r="E97" s="61">
        <f t="shared" si="4"/>
        <v>0.20280000000000001</v>
      </c>
      <c r="F97" s="59" t="s">
        <v>14</v>
      </c>
    </row>
    <row r="98" spans="1:6">
      <c r="A98" s="62">
        <v>1</v>
      </c>
      <c r="B98" s="63">
        <v>13</v>
      </c>
      <c r="C98" s="64">
        <v>0.4</v>
      </c>
      <c r="D98" s="65">
        <v>0.53</v>
      </c>
      <c r="E98" s="65">
        <f t="shared" si="4"/>
        <v>0.21200000000000002</v>
      </c>
      <c r="F98" s="63" t="s">
        <v>14</v>
      </c>
    </row>
    <row r="99" spans="1:6">
      <c r="A99" s="67">
        <v>2</v>
      </c>
      <c r="B99" s="68">
        <v>4</v>
      </c>
      <c r="C99" s="69">
        <v>9.9419479122375934E-2</v>
      </c>
      <c r="D99" s="69">
        <v>0</v>
      </c>
      <c r="E99" s="70">
        <f>C99*D99</f>
        <v>0</v>
      </c>
      <c r="F99" s="71" t="s">
        <v>14</v>
      </c>
    </row>
    <row r="100" spans="1:6">
      <c r="A100" s="67">
        <v>2</v>
      </c>
      <c r="B100" s="68">
        <v>5</v>
      </c>
      <c r="C100" s="69">
        <v>0.12906911827967563</v>
      </c>
      <c r="D100" s="69">
        <v>0</v>
      </c>
      <c r="E100" s="70">
        <f t="shared" ref="E100:E108" si="5">C100*D100</f>
        <v>0</v>
      </c>
      <c r="F100" s="71" t="s">
        <v>14</v>
      </c>
    </row>
    <row r="101" spans="1:6">
      <c r="A101" s="67">
        <v>2</v>
      </c>
      <c r="B101" s="68">
        <v>6</v>
      </c>
      <c r="C101" s="69">
        <v>0.16756110010380806</v>
      </c>
      <c r="D101" s="69">
        <v>5.9679722762650544E-2</v>
      </c>
      <c r="E101" s="70">
        <f t="shared" si="5"/>
        <v>0.01</v>
      </c>
      <c r="F101" s="71" t="s">
        <v>14</v>
      </c>
    </row>
    <row r="102" spans="1:6">
      <c r="A102" s="67">
        <v>2</v>
      </c>
      <c r="B102" s="68">
        <v>7</v>
      </c>
      <c r="C102" s="69">
        <v>0.21753245580526753</v>
      </c>
      <c r="D102" s="69">
        <v>0.13791045519596232</v>
      </c>
      <c r="E102" s="70">
        <f t="shared" si="5"/>
        <v>3.0000000000000002E-2</v>
      </c>
      <c r="F102" s="71" t="s">
        <v>14</v>
      </c>
    </row>
    <row r="103" spans="1:6">
      <c r="A103" s="67">
        <v>2</v>
      </c>
      <c r="B103" s="68">
        <v>8</v>
      </c>
      <c r="C103" s="69">
        <v>0.28240665225612982</v>
      </c>
      <c r="D103" s="69">
        <v>0.70819861501920012</v>
      </c>
      <c r="E103" s="70">
        <f t="shared" si="5"/>
        <v>0.2</v>
      </c>
      <c r="F103" s="71" t="s">
        <v>14</v>
      </c>
    </row>
    <row r="104" spans="1:6">
      <c r="A104" s="67">
        <v>2</v>
      </c>
      <c r="B104" s="68">
        <v>9</v>
      </c>
      <c r="C104" s="69">
        <v>0.36662812886141943</v>
      </c>
      <c r="D104" s="69">
        <v>0.87</v>
      </c>
      <c r="E104" s="70">
        <f t="shared" si="5"/>
        <v>0.31896647210943491</v>
      </c>
      <c r="F104" s="71" t="s">
        <v>14</v>
      </c>
    </row>
    <row r="105" spans="1:6">
      <c r="A105" s="67">
        <v>2</v>
      </c>
      <c r="B105" s="68">
        <v>10</v>
      </c>
      <c r="C105" s="69">
        <v>0.47596677981408259</v>
      </c>
      <c r="D105" s="69">
        <v>0.93</v>
      </c>
      <c r="E105" s="70">
        <f t="shared" si="5"/>
        <v>0.44264910522709683</v>
      </c>
      <c r="F105" s="71" t="s">
        <v>14</v>
      </c>
    </row>
    <row r="106" spans="1:6">
      <c r="A106" s="67">
        <v>2</v>
      </c>
      <c r="B106" s="68">
        <v>11</v>
      </c>
      <c r="C106" s="69">
        <v>0.61791324138202741</v>
      </c>
      <c r="D106" s="69">
        <v>0.99</v>
      </c>
      <c r="E106" s="70">
        <f t="shared" si="5"/>
        <v>0.61173410896820712</v>
      </c>
      <c r="F106" s="71" t="s">
        <v>14</v>
      </c>
    </row>
    <row r="107" spans="1:6">
      <c r="A107" s="67">
        <v>2</v>
      </c>
      <c r="B107" s="72">
        <v>12</v>
      </c>
      <c r="C107" s="73">
        <v>0.80219206479995375</v>
      </c>
      <c r="D107" s="73">
        <v>0.99726740652751245</v>
      </c>
      <c r="E107" s="70">
        <f t="shared" si="5"/>
        <v>0.8</v>
      </c>
      <c r="F107" s="72" t="s">
        <v>14</v>
      </c>
    </row>
    <row r="108" spans="1:6">
      <c r="A108" s="74">
        <v>2</v>
      </c>
      <c r="B108" s="75">
        <v>13</v>
      </c>
      <c r="C108" s="76">
        <v>0.80219206479995375</v>
      </c>
      <c r="D108" s="76">
        <v>0.99726740652751245</v>
      </c>
      <c r="E108" s="77">
        <f t="shared" si="5"/>
        <v>0.8</v>
      </c>
      <c r="F108" s="75" t="s">
        <v>14</v>
      </c>
    </row>
    <row r="109" spans="1:6">
      <c r="A109" s="37">
        <v>1</v>
      </c>
      <c r="B109" s="37">
        <v>0</v>
      </c>
      <c r="C109" s="37">
        <v>0</v>
      </c>
      <c r="D109" s="37">
        <v>0</v>
      </c>
      <c r="E109" s="37">
        <f>C109*D109</f>
        <v>0</v>
      </c>
      <c r="F109" s="37" t="s">
        <v>15</v>
      </c>
    </row>
    <row r="110" spans="1:6">
      <c r="A110" s="37">
        <v>1</v>
      </c>
      <c r="B110" s="37">
        <v>10</v>
      </c>
      <c r="C110" s="37">
        <v>0</v>
      </c>
      <c r="D110" s="37">
        <v>0</v>
      </c>
      <c r="E110" s="37">
        <f t="shared" ref="E110:E159" si="6">C110*D110</f>
        <v>0</v>
      </c>
      <c r="F110" s="37" t="s">
        <v>15</v>
      </c>
    </row>
    <row r="111" spans="1:6">
      <c r="A111" s="37">
        <v>1</v>
      </c>
      <c r="B111" s="37">
        <v>20</v>
      </c>
      <c r="C111" s="37">
        <v>6.9999999999999999E-4</v>
      </c>
      <c r="D111" s="37">
        <v>1E-3</v>
      </c>
      <c r="E111" s="37">
        <f t="shared" si="6"/>
        <v>6.9999999999999997E-7</v>
      </c>
      <c r="F111" s="37" t="s">
        <v>15</v>
      </c>
    </row>
    <row r="112" spans="1:6">
      <c r="A112" s="37">
        <v>1</v>
      </c>
      <c r="B112" s="37">
        <v>30</v>
      </c>
      <c r="C112" s="37">
        <v>1.6999999999999999E-3</v>
      </c>
      <c r="D112" s="37">
        <v>2.3E-3</v>
      </c>
      <c r="E112" s="37">
        <f t="shared" si="6"/>
        <v>3.9099999999999998E-6</v>
      </c>
      <c r="F112" s="37" t="s">
        <v>15</v>
      </c>
    </row>
    <row r="113" spans="1:6">
      <c r="A113" s="37">
        <v>1</v>
      </c>
      <c r="B113" s="37">
        <v>40</v>
      </c>
      <c r="C113" s="37">
        <v>3.0999999999999999E-3</v>
      </c>
      <c r="D113" s="37">
        <v>4.1000000000000003E-3</v>
      </c>
      <c r="E113" s="37">
        <f t="shared" si="6"/>
        <v>1.271E-5</v>
      </c>
      <c r="F113" s="37" t="s">
        <v>15</v>
      </c>
    </row>
    <row r="114" spans="1:6">
      <c r="A114" s="37">
        <v>1</v>
      </c>
      <c r="B114" s="37">
        <v>50</v>
      </c>
      <c r="C114" s="37">
        <v>4.7999999999999996E-3</v>
      </c>
      <c r="D114" s="37">
        <v>6.4000000000000003E-3</v>
      </c>
      <c r="E114" s="37">
        <f t="shared" si="6"/>
        <v>3.0719999999999997E-5</v>
      </c>
      <c r="F114" s="37" t="s">
        <v>15</v>
      </c>
    </row>
    <row r="115" spans="1:6">
      <c r="A115" s="37">
        <v>1</v>
      </c>
      <c r="B115" s="37">
        <v>60</v>
      </c>
      <c r="C115" s="37">
        <v>7.1000000000000004E-3</v>
      </c>
      <c r="D115" s="37">
        <v>9.4999999999999998E-3</v>
      </c>
      <c r="E115" s="37">
        <f t="shared" si="6"/>
        <v>6.745E-5</v>
      </c>
      <c r="F115" s="37" t="s">
        <v>15</v>
      </c>
    </row>
    <row r="116" spans="1:6">
      <c r="A116" s="37">
        <v>1</v>
      </c>
      <c r="B116" s="37">
        <v>70</v>
      </c>
      <c r="C116" s="37">
        <v>1.01E-2</v>
      </c>
      <c r="D116" s="37">
        <v>1.35E-2</v>
      </c>
      <c r="E116" s="37">
        <f t="shared" si="6"/>
        <v>1.3634999999999998E-4</v>
      </c>
      <c r="F116" s="37" t="s">
        <v>15</v>
      </c>
    </row>
    <row r="117" spans="1:6">
      <c r="A117" s="37">
        <v>1</v>
      </c>
      <c r="B117" s="37">
        <v>80</v>
      </c>
      <c r="C117" s="37">
        <v>1.3899999999999999E-2</v>
      </c>
      <c r="D117" s="37">
        <v>1.8599999999999998E-2</v>
      </c>
      <c r="E117" s="37">
        <f t="shared" si="6"/>
        <v>2.5853999999999997E-4</v>
      </c>
      <c r="F117" s="37" t="s">
        <v>15</v>
      </c>
    </row>
    <row r="118" spans="1:6">
      <c r="A118" s="37">
        <v>1</v>
      </c>
      <c r="B118" s="37">
        <v>90</v>
      </c>
      <c r="C118" s="37">
        <v>1.8700000000000001E-2</v>
      </c>
      <c r="D118" s="37">
        <v>2.5000000000000001E-2</v>
      </c>
      <c r="E118" s="37">
        <f t="shared" si="6"/>
        <v>4.6750000000000003E-4</v>
      </c>
      <c r="F118" s="37" t="s">
        <v>15</v>
      </c>
    </row>
    <row r="119" spans="1:6">
      <c r="A119" s="37">
        <v>1</v>
      </c>
      <c r="B119" s="37">
        <v>100</v>
      </c>
      <c r="C119" s="37">
        <v>2.47E-2</v>
      </c>
      <c r="D119" s="37">
        <v>3.2899999999999999E-2</v>
      </c>
      <c r="E119" s="37">
        <f t="shared" si="6"/>
        <v>8.1262999999999995E-4</v>
      </c>
      <c r="F119" s="37" t="s">
        <v>15</v>
      </c>
    </row>
    <row r="120" spans="1:6">
      <c r="A120" s="37">
        <v>1</v>
      </c>
      <c r="B120" s="37">
        <v>110</v>
      </c>
      <c r="C120" s="37">
        <v>3.2000000000000001E-2</v>
      </c>
      <c r="D120" s="37">
        <v>4.2700000000000002E-2</v>
      </c>
      <c r="E120" s="37">
        <f t="shared" si="6"/>
        <v>1.3664E-3</v>
      </c>
      <c r="F120" s="37" t="s">
        <v>15</v>
      </c>
    </row>
    <row r="121" spans="1:6">
      <c r="A121" s="37">
        <v>1</v>
      </c>
      <c r="B121" s="37">
        <v>120</v>
      </c>
      <c r="C121" s="37">
        <v>4.0899999999999999E-2</v>
      </c>
      <c r="D121" s="37">
        <v>5.45E-2</v>
      </c>
      <c r="E121" s="37">
        <f t="shared" si="6"/>
        <v>2.2290499999999998E-3</v>
      </c>
      <c r="F121" s="37" t="s">
        <v>15</v>
      </c>
    </row>
    <row r="122" spans="1:6">
      <c r="A122" s="37">
        <v>1</v>
      </c>
      <c r="B122" s="37">
        <v>130</v>
      </c>
      <c r="C122" s="37">
        <v>5.1499999999999997E-2</v>
      </c>
      <c r="D122" s="37">
        <v>6.8699999999999997E-2</v>
      </c>
      <c r="E122" s="37">
        <f t="shared" si="6"/>
        <v>3.5380499999999996E-3</v>
      </c>
      <c r="F122" s="37" t="s">
        <v>15</v>
      </c>
    </row>
    <row r="123" spans="1:6">
      <c r="A123" s="37">
        <v>1</v>
      </c>
      <c r="B123" s="37">
        <v>140</v>
      </c>
      <c r="C123" s="37">
        <v>6.4000000000000001E-2</v>
      </c>
      <c r="D123" s="37">
        <v>8.5300000000000001E-2</v>
      </c>
      <c r="E123" s="37">
        <f t="shared" si="6"/>
        <v>5.4592E-3</v>
      </c>
      <c r="F123" s="37" t="s">
        <v>15</v>
      </c>
    </row>
    <row r="124" spans="1:6">
      <c r="A124" s="37">
        <v>1</v>
      </c>
      <c r="B124" s="37">
        <v>150</v>
      </c>
      <c r="C124" s="37">
        <v>7.8600000000000003E-2</v>
      </c>
      <c r="D124" s="37">
        <v>0.1048</v>
      </c>
      <c r="E124" s="37">
        <f t="shared" si="6"/>
        <v>8.2372800000000013E-3</v>
      </c>
      <c r="F124" s="37" t="s">
        <v>15</v>
      </c>
    </row>
    <row r="125" spans="1:6">
      <c r="A125" s="37">
        <v>1</v>
      </c>
      <c r="B125" s="37">
        <v>160</v>
      </c>
      <c r="C125" s="37">
        <v>9.5399999999999999E-2</v>
      </c>
      <c r="D125" s="37">
        <v>0.12720000000000001</v>
      </c>
      <c r="E125" s="37">
        <f t="shared" si="6"/>
        <v>1.2134880000000001E-2</v>
      </c>
      <c r="F125" s="37" t="s">
        <v>15</v>
      </c>
    </row>
    <row r="126" spans="1:6">
      <c r="A126" s="37">
        <v>1</v>
      </c>
      <c r="B126" s="37">
        <v>170</v>
      </c>
      <c r="C126" s="37">
        <v>0.1145</v>
      </c>
      <c r="D126" s="37">
        <v>0.1527</v>
      </c>
      <c r="E126" s="37">
        <f t="shared" si="6"/>
        <v>1.748415E-2</v>
      </c>
      <c r="F126" s="37" t="s">
        <v>15</v>
      </c>
    </row>
    <row r="127" spans="1:6">
      <c r="A127" s="37">
        <v>1</v>
      </c>
      <c r="B127" s="37">
        <v>180</v>
      </c>
      <c r="C127" s="37">
        <v>0.13589999999999999</v>
      </c>
      <c r="D127" s="37">
        <v>0.1812</v>
      </c>
      <c r="E127" s="37">
        <f t="shared" si="6"/>
        <v>2.4625079999999997E-2</v>
      </c>
      <c r="F127" s="37" t="s">
        <v>15</v>
      </c>
    </row>
    <row r="128" spans="1:6">
      <c r="A128" s="37">
        <v>1</v>
      </c>
      <c r="B128" s="37">
        <v>190</v>
      </c>
      <c r="C128" s="37">
        <v>0.15959999999999999</v>
      </c>
      <c r="D128" s="37">
        <v>0.21279999999999999</v>
      </c>
      <c r="E128" s="37">
        <f t="shared" si="6"/>
        <v>3.3962879999999994E-2</v>
      </c>
      <c r="F128" s="37" t="s">
        <v>15</v>
      </c>
    </row>
    <row r="129" spans="1:6">
      <c r="A129" s="37">
        <v>1</v>
      </c>
      <c r="B129" s="37">
        <v>200</v>
      </c>
      <c r="C129" s="37">
        <v>0.18559999999999999</v>
      </c>
      <c r="D129" s="37">
        <v>0.24740000000000001</v>
      </c>
      <c r="E129" s="37">
        <f t="shared" si="6"/>
        <v>4.5917439999999997E-2</v>
      </c>
      <c r="F129" s="37" t="s">
        <v>15</v>
      </c>
    </row>
    <row r="130" spans="1:6">
      <c r="A130" s="37">
        <v>1</v>
      </c>
      <c r="B130" s="37">
        <v>210</v>
      </c>
      <c r="C130" s="37">
        <v>0.21360000000000001</v>
      </c>
      <c r="D130" s="37">
        <v>0.2848</v>
      </c>
      <c r="E130" s="37">
        <f t="shared" si="6"/>
        <v>6.0833280000000003E-2</v>
      </c>
      <c r="F130" s="37" t="s">
        <v>15</v>
      </c>
    </row>
    <row r="131" spans="1:6">
      <c r="A131" s="37">
        <v>1</v>
      </c>
      <c r="B131" s="37">
        <v>220</v>
      </c>
      <c r="C131" s="37">
        <v>0.24349999999999999</v>
      </c>
      <c r="D131" s="37">
        <v>0.3246</v>
      </c>
      <c r="E131" s="37">
        <f t="shared" si="6"/>
        <v>7.9040100000000002E-2</v>
      </c>
      <c r="F131" s="37" t="s">
        <v>15</v>
      </c>
    </row>
    <row r="132" spans="1:6">
      <c r="A132" s="37">
        <v>1</v>
      </c>
      <c r="B132" s="37">
        <v>230</v>
      </c>
      <c r="C132" s="37">
        <v>0.27489999999999998</v>
      </c>
      <c r="D132" s="37">
        <v>0.36649999999999999</v>
      </c>
      <c r="E132" s="37">
        <f t="shared" si="6"/>
        <v>0.10075084999999999</v>
      </c>
      <c r="F132" s="37" t="s">
        <v>15</v>
      </c>
    </row>
    <row r="133" spans="1:6">
      <c r="A133" s="37">
        <v>1</v>
      </c>
      <c r="B133" s="37">
        <v>240</v>
      </c>
      <c r="C133" s="37">
        <v>0.30759999999999998</v>
      </c>
      <c r="D133" s="37">
        <v>0.41010000000000002</v>
      </c>
      <c r="E133" s="37">
        <f t="shared" si="6"/>
        <v>0.12614676</v>
      </c>
      <c r="F133" s="37" t="s">
        <v>15</v>
      </c>
    </row>
    <row r="134" spans="1:6">
      <c r="A134" s="37">
        <v>1</v>
      </c>
      <c r="B134" s="37">
        <v>250</v>
      </c>
      <c r="C134" s="37">
        <v>0.34110000000000001</v>
      </c>
      <c r="D134" s="37">
        <v>0.45469999999999999</v>
      </c>
      <c r="E134" s="37">
        <f t="shared" si="6"/>
        <v>0.15509817000000001</v>
      </c>
      <c r="F134" s="37" t="s">
        <v>15</v>
      </c>
    </row>
    <row r="135" spans="1:6">
      <c r="A135" s="37">
        <v>1</v>
      </c>
      <c r="B135" s="37">
        <v>260</v>
      </c>
      <c r="C135" s="37">
        <v>0.375</v>
      </c>
      <c r="D135" s="37">
        <v>0.5</v>
      </c>
      <c r="E135" s="37">
        <f t="shared" si="6"/>
        <v>0.1875</v>
      </c>
      <c r="F135" s="37" t="s">
        <v>15</v>
      </c>
    </row>
    <row r="136" spans="1:6">
      <c r="A136" s="37">
        <v>1</v>
      </c>
      <c r="B136" s="37">
        <v>270</v>
      </c>
      <c r="C136" s="37">
        <v>0.40889999999999999</v>
      </c>
      <c r="D136" s="37">
        <v>0.54530000000000001</v>
      </c>
      <c r="E136" s="37">
        <f t="shared" si="6"/>
        <v>0.22297317</v>
      </c>
      <c r="F136" s="37" t="s">
        <v>15</v>
      </c>
    </row>
    <row r="137" spans="1:6">
      <c r="A137" s="37">
        <v>1</v>
      </c>
      <c r="B137" s="37">
        <v>280</v>
      </c>
      <c r="C137" s="37">
        <v>0.44240000000000002</v>
      </c>
      <c r="D137" s="37">
        <v>0.58989999999999998</v>
      </c>
      <c r="E137" s="37">
        <f t="shared" si="6"/>
        <v>0.26097176</v>
      </c>
      <c r="F137" s="37" t="s">
        <v>15</v>
      </c>
    </row>
    <row r="138" spans="1:6">
      <c r="A138" s="37">
        <v>1</v>
      </c>
      <c r="B138" s="37">
        <v>290</v>
      </c>
      <c r="C138" s="37">
        <v>0.47510000000000002</v>
      </c>
      <c r="D138" s="37">
        <v>0.63349999999999995</v>
      </c>
      <c r="E138" s="37">
        <f t="shared" si="6"/>
        <v>0.30097584999999999</v>
      </c>
      <c r="F138" s="37" t="s">
        <v>15</v>
      </c>
    </row>
    <row r="139" spans="1:6">
      <c r="A139" s="37">
        <v>1</v>
      </c>
      <c r="B139" s="37">
        <v>300</v>
      </c>
      <c r="C139" s="37">
        <v>0.50649999999999995</v>
      </c>
      <c r="D139" s="37">
        <v>0.6754</v>
      </c>
      <c r="E139" s="37">
        <f t="shared" si="6"/>
        <v>0.34209009999999995</v>
      </c>
      <c r="F139" s="37" t="s">
        <v>15</v>
      </c>
    </row>
    <row r="140" spans="1:6">
      <c r="A140" s="37">
        <v>1</v>
      </c>
      <c r="B140" s="37">
        <v>310</v>
      </c>
      <c r="C140" s="37">
        <v>0.53639999999999999</v>
      </c>
      <c r="D140" s="37">
        <v>0.71519999999999995</v>
      </c>
      <c r="E140" s="37">
        <f t="shared" si="6"/>
        <v>0.38363327999999997</v>
      </c>
      <c r="F140" s="37" t="s">
        <v>15</v>
      </c>
    </row>
    <row r="141" spans="1:6">
      <c r="A141" s="37">
        <v>1</v>
      </c>
      <c r="B141" s="37">
        <v>320</v>
      </c>
      <c r="C141" s="37">
        <v>0.56440000000000001</v>
      </c>
      <c r="D141" s="37">
        <v>0.75260000000000005</v>
      </c>
      <c r="E141" s="37">
        <f t="shared" si="6"/>
        <v>0.42476744000000005</v>
      </c>
      <c r="F141" s="37" t="s">
        <v>15</v>
      </c>
    </row>
    <row r="142" spans="1:6">
      <c r="A142" s="37">
        <v>1</v>
      </c>
      <c r="B142" s="37">
        <v>330</v>
      </c>
      <c r="C142" s="37">
        <v>0.59040000000000004</v>
      </c>
      <c r="D142" s="37">
        <v>0.78720000000000001</v>
      </c>
      <c r="E142" s="37">
        <f t="shared" si="6"/>
        <v>0.46476288000000004</v>
      </c>
      <c r="F142" s="37" t="s">
        <v>15</v>
      </c>
    </row>
    <row r="143" spans="1:6">
      <c r="A143" s="37">
        <v>1</v>
      </c>
      <c r="B143" s="37">
        <v>340</v>
      </c>
      <c r="C143" s="37">
        <v>0.61409999999999998</v>
      </c>
      <c r="D143" s="37">
        <v>0.81879999999999997</v>
      </c>
      <c r="E143" s="37">
        <f t="shared" si="6"/>
        <v>0.50282507999999992</v>
      </c>
      <c r="F143" s="37" t="s">
        <v>15</v>
      </c>
    </row>
    <row r="144" spans="1:6">
      <c r="A144" s="37">
        <v>1</v>
      </c>
      <c r="B144" s="37">
        <v>350</v>
      </c>
      <c r="C144" s="37">
        <v>0.63549999999999995</v>
      </c>
      <c r="D144" s="37">
        <v>0.84730000000000005</v>
      </c>
      <c r="E144" s="37">
        <f t="shared" si="6"/>
        <v>0.53845915</v>
      </c>
      <c r="F144" s="37" t="s">
        <v>15</v>
      </c>
    </row>
    <row r="145" spans="1:6">
      <c r="A145" s="37">
        <v>1</v>
      </c>
      <c r="B145" s="37">
        <v>360</v>
      </c>
      <c r="C145" s="37">
        <v>0.65459999999999996</v>
      </c>
      <c r="D145" s="37">
        <v>0.87280000000000002</v>
      </c>
      <c r="E145" s="37">
        <f t="shared" si="6"/>
        <v>0.57133487999999999</v>
      </c>
      <c r="F145" s="37" t="s">
        <v>15</v>
      </c>
    </row>
    <row r="146" spans="1:6">
      <c r="A146" s="37">
        <v>1</v>
      </c>
      <c r="B146" s="37">
        <v>370</v>
      </c>
      <c r="C146" s="37">
        <v>0.6714</v>
      </c>
      <c r="D146" s="37">
        <v>0.8952</v>
      </c>
      <c r="E146" s="37">
        <f t="shared" si="6"/>
        <v>0.60103728000000001</v>
      </c>
      <c r="F146" s="37" t="s">
        <v>15</v>
      </c>
    </row>
    <row r="147" spans="1:6">
      <c r="A147" s="37">
        <v>1</v>
      </c>
      <c r="B147" s="37">
        <v>380</v>
      </c>
      <c r="C147" s="37">
        <v>0.68600000000000005</v>
      </c>
      <c r="D147" s="37">
        <v>0.91469999999999996</v>
      </c>
      <c r="E147" s="37">
        <f t="shared" si="6"/>
        <v>0.62748420000000005</v>
      </c>
      <c r="F147" s="37" t="s">
        <v>15</v>
      </c>
    </row>
    <row r="148" spans="1:6">
      <c r="A148" s="37">
        <v>1</v>
      </c>
      <c r="B148" s="37">
        <v>390</v>
      </c>
      <c r="C148" s="37">
        <v>0.69850000000000001</v>
      </c>
      <c r="D148" s="37">
        <v>0.93130000000000002</v>
      </c>
      <c r="E148" s="37">
        <f t="shared" si="6"/>
        <v>0.65051305000000004</v>
      </c>
      <c r="F148" s="37" t="s">
        <v>15</v>
      </c>
    </row>
    <row r="149" spans="1:6">
      <c r="A149" s="37">
        <v>1</v>
      </c>
      <c r="B149" s="37">
        <v>400</v>
      </c>
      <c r="C149" s="37">
        <v>0.70909999999999995</v>
      </c>
      <c r="D149" s="37">
        <v>0.94550000000000001</v>
      </c>
      <c r="E149" s="37">
        <f t="shared" si="6"/>
        <v>0.67045404999999991</v>
      </c>
      <c r="F149" s="37" t="s">
        <v>15</v>
      </c>
    </row>
    <row r="150" spans="1:6">
      <c r="A150" s="37">
        <v>1</v>
      </c>
      <c r="B150" s="37">
        <v>410</v>
      </c>
      <c r="C150" s="37">
        <v>0.71799999999999997</v>
      </c>
      <c r="D150" s="37">
        <v>0.95730000000000004</v>
      </c>
      <c r="E150" s="37">
        <f t="shared" si="6"/>
        <v>0.68734139999999999</v>
      </c>
      <c r="F150" s="37" t="s">
        <v>15</v>
      </c>
    </row>
    <row r="151" spans="1:6">
      <c r="A151" s="37">
        <v>1</v>
      </c>
      <c r="B151" s="37">
        <v>420</v>
      </c>
      <c r="C151" s="37">
        <v>0.72529999999999994</v>
      </c>
      <c r="D151" s="37">
        <v>0.96709999999999996</v>
      </c>
      <c r="E151" s="37">
        <f t="shared" si="6"/>
        <v>0.70143762999999992</v>
      </c>
      <c r="F151" s="37" t="s">
        <v>15</v>
      </c>
    </row>
    <row r="152" spans="1:6">
      <c r="A152" s="37">
        <v>1</v>
      </c>
      <c r="B152" s="37">
        <v>430</v>
      </c>
      <c r="C152" s="37">
        <v>0.73129999999999995</v>
      </c>
      <c r="D152" s="37">
        <v>0.97499999999999998</v>
      </c>
      <c r="E152" s="37">
        <f t="shared" si="6"/>
        <v>0.71301749999999997</v>
      </c>
      <c r="F152" s="37" t="s">
        <v>15</v>
      </c>
    </row>
    <row r="153" spans="1:6">
      <c r="A153" s="37">
        <v>1</v>
      </c>
      <c r="B153" s="37">
        <v>440</v>
      </c>
      <c r="C153" s="37">
        <v>0.73609999999999998</v>
      </c>
      <c r="D153" s="37">
        <v>0.98140000000000005</v>
      </c>
      <c r="E153" s="37">
        <f t="shared" si="6"/>
        <v>0.72240853999999999</v>
      </c>
      <c r="F153" s="37" t="s">
        <v>15</v>
      </c>
    </row>
    <row r="154" spans="1:6">
      <c r="A154" s="37">
        <v>1</v>
      </c>
      <c r="B154" s="37">
        <v>450</v>
      </c>
      <c r="C154" s="37">
        <v>0.7399</v>
      </c>
      <c r="D154" s="37">
        <v>0.98650000000000004</v>
      </c>
      <c r="E154" s="37">
        <f t="shared" si="6"/>
        <v>0.72991135000000007</v>
      </c>
      <c r="F154" s="37" t="s">
        <v>15</v>
      </c>
    </row>
    <row r="155" spans="1:6">
      <c r="A155" s="37">
        <v>1</v>
      </c>
      <c r="B155" s="37">
        <v>460</v>
      </c>
      <c r="C155" s="37">
        <v>0.7429</v>
      </c>
      <c r="D155" s="37">
        <v>0.99050000000000005</v>
      </c>
      <c r="E155" s="37">
        <f t="shared" si="6"/>
        <v>0.73584245000000004</v>
      </c>
      <c r="F155" s="37" t="s">
        <v>15</v>
      </c>
    </row>
    <row r="156" spans="1:6">
      <c r="A156" s="37">
        <v>1</v>
      </c>
      <c r="B156" s="37">
        <v>470</v>
      </c>
      <c r="C156" s="37">
        <v>0.74519999999999997</v>
      </c>
      <c r="D156" s="37">
        <v>0.99360000000000004</v>
      </c>
      <c r="E156" s="37">
        <f t="shared" si="6"/>
        <v>0.74043071999999999</v>
      </c>
      <c r="F156" s="37" t="s">
        <v>15</v>
      </c>
    </row>
    <row r="157" spans="1:6">
      <c r="A157" s="37">
        <v>1</v>
      </c>
      <c r="B157" s="37">
        <v>480</v>
      </c>
      <c r="C157" s="37">
        <v>0.74690000000000001</v>
      </c>
      <c r="D157" s="37">
        <v>0.99590000000000001</v>
      </c>
      <c r="E157" s="37">
        <f t="shared" si="6"/>
        <v>0.74383770999999999</v>
      </c>
      <c r="F157" s="37" t="s">
        <v>15</v>
      </c>
    </row>
    <row r="158" spans="1:6">
      <c r="A158" s="37">
        <v>1</v>
      </c>
      <c r="B158" s="37">
        <v>490</v>
      </c>
      <c r="C158" s="37">
        <v>0.74829999999999997</v>
      </c>
      <c r="D158" s="37">
        <v>0.99770000000000003</v>
      </c>
      <c r="E158" s="37">
        <f t="shared" si="6"/>
        <v>0.74657890999999998</v>
      </c>
      <c r="F158" s="37" t="s">
        <v>15</v>
      </c>
    </row>
    <row r="159" spans="1:6">
      <c r="A159" s="78">
        <v>1</v>
      </c>
      <c r="B159" s="78">
        <v>500</v>
      </c>
      <c r="C159" s="78">
        <v>0.74929999999999997</v>
      </c>
      <c r="D159" s="78">
        <v>0.999</v>
      </c>
      <c r="E159" s="78">
        <f t="shared" si="6"/>
        <v>0.74855070000000001</v>
      </c>
      <c r="F159" s="78" t="s">
        <v>15</v>
      </c>
    </row>
    <row r="160" spans="1:6">
      <c r="A160" s="37">
        <v>1</v>
      </c>
      <c r="B160" s="37">
        <v>0</v>
      </c>
      <c r="C160" s="37">
        <v>0</v>
      </c>
      <c r="D160" s="37">
        <v>0</v>
      </c>
      <c r="E160" s="37">
        <f>C160*D160</f>
        <v>0</v>
      </c>
      <c r="F160" s="37" t="s">
        <v>11</v>
      </c>
    </row>
    <row r="161" spans="1:6">
      <c r="A161" s="37">
        <v>1</v>
      </c>
      <c r="B161" s="37">
        <v>5</v>
      </c>
      <c r="C161" s="37">
        <v>0</v>
      </c>
      <c r="D161" s="37">
        <v>0</v>
      </c>
      <c r="E161" s="37">
        <f t="shared" ref="E161:E184" si="7">C161*D161</f>
        <v>0</v>
      </c>
      <c r="F161" s="37" t="s">
        <v>11</v>
      </c>
    </row>
    <row r="162" spans="1:6">
      <c r="A162" s="37">
        <v>1</v>
      </c>
      <c r="B162" s="37">
        <v>10</v>
      </c>
      <c r="C162" s="37">
        <v>0</v>
      </c>
      <c r="D162" s="37">
        <v>0</v>
      </c>
      <c r="E162" s="37">
        <f t="shared" si="7"/>
        <v>0</v>
      </c>
      <c r="F162" s="37" t="s">
        <v>11</v>
      </c>
    </row>
    <row r="163" spans="1:6">
      <c r="A163" s="37">
        <v>1</v>
      </c>
      <c r="B163" s="37">
        <v>15</v>
      </c>
      <c r="C163" s="37">
        <v>0</v>
      </c>
      <c r="D163" s="37">
        <v>0</v>
      </c>
      <c r="E163" s="37">
        <f t="shared" si="7"/>
        <v>0</v>
      </c>
      <c r="F163" s="37" t="s">
        <v>11</v>
      </c>
    </row>
    <row r="164" spans="1:6">
      <c r="A164" s="37">
        <v>1</v>
      </c>
      <c r="B164" s="37">
        <v>20</v>
      </c>
      <c r="C164" s="37">
        <v>0</v>
      </c>
      <c r="D164" s="37">
        <v>0</v>
      </c>
      <c r="E164" s="37">
        <f t="shared" si="7"/>
        <v>0</v>
      </c>
      <c r="F164" s="37" t="s">
        <v>11</v>
      </c>
    </row>
    <row r="165" spans="1:6">
      <c r="A165" s="37">
        <v>1</v>
      </c>
      <c r="B165" s="37">
        <v>25</v>
      </c>
      <c r="C165" s="37">
        <v>0</v>
      </c>
      <c r="D165" s="37">
        <v>0</v>
      </c>
      <c r="E165" s="37">
        <f t="shared" si="7"/>
        <v>0</v>
      </c>
      <c r="F165" s="37" t="s">
        <v>11</v>
      </c>
    </row>
    <row r="166" spans="1:6">
      <c r="A166" s="37">
        <v>1</v>
      </c>
      <c r="B166" s="37">
        <v>30</v>
      </c>
      <c r="C166" s="37">
        <v>0</v>
      </c>
      <c r="D166" s="37">
        <v>0</v>
      </c>
      <c r="E166" s="37">
        <f t="shared" si="7"/>
        <v>0</v>
      </c>
      <c r="F166" s="37" t="s">
        <v>11</v>
      </c>
    </row>
    <row r="167" spans="1:6">
      <c r="A167" s="37">
        <v>1</v>
      </c>
      <c r="B167" s="37">
        <v>35</v>
      </c>
      <c r="C167" s="37">
        <v>1.2999999999999999E-3</v>
      </c>
      <c r="D167" s="37">
        <v>3.3999999999999998E-3</v>
      </c>
      <c r="E167" s="37">
        <f t="shared" si="7"/>
        <v>4.4199999999999992E-6</v>
      </c>
      <c r="F167" s="37" t="s">
        <v>11</v>
      </c>
    </row>
    <row r="168" spans="1:6">
      <c r="A168" s="37">
        <v>1</v>
      </c>
      <c r="B168" s="37">
        <v>40</v>
      </c>
      <c r="C168" s="37">
        <v>3.8999999999999998E-3</v>
      </c>
      <c r="D168" s="37">
        <v>1.0500000000000001E-2</v>
      </c>
      <c r="E168" s="37">
        <f t="shared" si="7"/>
        <v>4.0949999999999999E-5</v>
      </c>
      <c r="F168" s="37" t="s">
        <v>11</v>
      </c>
    </row>
    <row r="169" spans="1:6">
      <c r="A169" s="37">
        <v>1</v>
      </c>
      <c r="B169" s="37">
        <v>45</v>
      </c>
      <c r="C169" s="37">
        <v>9.1000000000000004E-3</v>
      </c>
      <c r="D169" s="37">
        <v>2.4299999999999999E-2</v>
      </c>
      <c r="E169" s="37">
        <f t="shared" si="7"/>
        <v>2.2112999999999999E-4</v>
      </c>
      <c r="F169" s="37" t="s">
        <v>11</v>
      </c>
    </row>
    <row r="170" spans="1:6">
      <c r="A170" s="37">
        <v>1</v>
      </c>
      <c r="B170" s="37">
        <v>50</v>
      </c>
      <c r="C170" s="37">
        <v>1.8200000000000001E-2</v>
      </c>
      <c r="D170" s="37">
        <v>4.87E-2</v>
      </c>
      <c r="E170" s="37">
        <f t="shared" si="7"/>
        <v>8.8634E-4</v>
      </c>
      <c r="F170" s="37" t="s">
        <v>11</v>
      </c>
    </row>
    <row r="171" spans="1:6">
      <c r="A171" s="37">
        <v>1</v>
      </c>
      <c r="B171" s="37">
        <v>55</v>
      </c>
      <c r="C171" s="37">
        <v>3.3099999999999997E-2</v>
      </c>
      <c r="D171" s="37">
        <v>8.8200000000000001E-2</v>
      </c>
      <c r="E171" s="37">
        <f t="shared" si="7"/>
        <v>2.9194199999999998E-3</v>
      </c>
      <c r="F171" s="37" t="s">
        <v>11</v>
      </c>
    </row>
    <row r="172" spans="1:6">
      <c r="A172" s="37">
        <v>1</v>
      </c>
      <c r="B172" s="37">
        <v>60</v>
      </c>
      <c r="C172" s="37">
        <v>5.5100000000000003E-2</v>
      </c>
      <c r="D172" s="37">
        <v>0.14699999999999999</v>
      </c>
      <c r="E172" s="37">
        <f t="shared" si="7"/>
        <v>8.0996999999999996E-3</v>
      </c>
      <c r="F172" s="37" t="s">
        <v>11</v>
      </c>
    </row>
    <row r="173" spans="1:6">
      <c r="A173" s="37">
        <v>1</v>
      </c>
      <c r="B173" s="37">
        <v>65</v>
      </c>
      <c r="C173" s="37">
        <v>8.5099999999999995E-2</v>
      </c>
      <c r="D173" s="37">
        <v>0.2271</v>
      </c>
      <c r="E173" s="37">
        <f t="shared" si="7"/>
        <v>1.932621E-2</v>
      </c>
      <c r="F173" s="37" t="s">
        <v>11</v>
      </c>
    </row>
    <row r="174" spans="1:6">
      <c r="A174" s="37">
        <v>1</v>
      </c>
      <c r="B174" s="37">
        <v>70</v>
      </c>
      <c r="C174" s="37">
        <v>0.1225</v>
      </c>
      <c r="D174" s="37">
        <v>0.32679999999999998</v>
      </c>
      <c r="E174" s="37">
        <f t="shared" si="7"/>
        <v>4.0032999999999999E-2</v>
      </c>
      <c r="F174" s="37" t="s">
        <v>11</v>
      </c>
    </row>
    <row r="175" spans="1:6">
      <c r="A175" s="37">
        <v>1</v>
      </c>
      <c r="B175" s="37">
        <v>75</v>
      </c>
      <c r="C175" s="37">
        <v>0.16520000000000001</v>
      </c>
      <c r="D175" s="37">
        <v>0.44059999999999999</v>
      </c>
      <c r="E175" s="37">
        <f t="shared" si="7"/>
        <v>7.2787120000000011E-2</v>
      </c>
      <c r="F175" s="37" t="s">
        <v>11</v>
      </c>
    </row>
    <row r="176" spans="1:6">
      <c r="A176" s="37">
        <v>1</v>
      </c>
      <c r="B176" s="37">
        <v>80</v>
      </c>
      <c r="C176" s="37">
        <v>0.20979999999999999</v>
      </c>
      <c r="D176" s="37">
        <v>0.55940000000000001</v>
      </c>
      <c r="E176" s="37">
        <f t="shared" si="7"/>
        <v>0.11736212</v>
      </c>
      <c r="F176" s="37" t="s">
        <v>11</v>
      </c>
    </row>
    <row r="177" spans="1:6">
      <c r="A177" s="37">
        <v>1</v>
      </c>
      <c r="B177" s="37">
        <v>85</v>
      </c>
      <c r="C177" s="37">
        <v>0.2525</v>
      </c>
      <c r="D177" s="37">
        <v>0.67320000000000002</v>
      </c>
      <c r="E177" s="37">
        <f t="shared" si="7"/>
        <v>0.169983</v>
      </c>
      <c r="F177" s="37" t="s">
        <v>11</v>
      </c>
    </row>
    <row r="178" spans="1:6">
      <c r="A178" s="37">
        <v>1</v>
      </c>
      <c r="B178" s="37">
        <v>90</v>
      </c>
      <c r="C178" s="37">
        <v>0.28989999999999999</v>
      </c>
      <c r="D178" s="37">
        <v>0.77290000000000003</v>
      </c>
      <c r="E178" s="37">
        <f t="shared" si="7"/>
        <v>0.22406371</v>
      </c>
      <c r="F178" s="37" t="s">
        <v>11</v>
      </c>
    </row>
    <row r="179" spans="1:6">
      <c r="A179" s="37">
        <v>1</v>
      </c>
      <c r="B179" s="37">
        <v>95</v>
      </c>
      <c r="C179" s="37">
        <v>0.31990000000000002</v>
      </c>
      <c r="D179" s="37">
        <v>0.85299999999999998</v>
      </c>
      <c r="E179" s="37">
        <f t="shared" si="7"/>
        <v>0.27287470000000003</v>
      </c>
      <c r="F179" s="37" t="s">
        <v>11</v>
      </c>
    </row>
    <row r="180" spans="1:6">
      <c r="A180" s="37">
        <v>1</v>
      </c>
      <c r="B180" s="37">
        <v>100</v>
      </c>
      <c r="C180" s="37">
        <v>0.34189999999999998</v>
      </c>
      <c r="D180" s="37">
        <v>0.91180000000000005</v>
      </c>
      <c r="E180" s="37">
        <f t="shared" si="7"/>
        <v>0.31174442000000002</v>
      </c>
      <c r="F180" s="37" t="s">
        <v>11</v>
      </c>
    </row>
    <row r="181" spans="1:6">
      <c r="A181" s="37">
        <v>1</v>
      </c>
      <c r="B181" s="37">
        <v>105</v>
      </c>
      <c r="C181" s="37">
        <v>0.35680000000000001</v>
      </c>
      <c r="D181" s="37">
        <v>0.95130000000000003</v>
      </c>
      <c r="E181" s="37">
        <f t="shared" si="7"/>
        <v>0.33942384000000003</v>
      </c>
      <c r="F181" s="37" t="s">
        <v>11</v>
      </c>
    </row>
    <row r="182" spans="1:6">
      <c r="A182" s="37">
        <v>1</v>
      </c>
      <c r="B182" s="37">
        <v>110</v>
      </c>
      <c r="C182" s="37">
        <v>0.3659</v>
      </c>
      <c r="D182" s="37">
        <v>0.97570000000000001</v>
      </c>
      <c r="E182" s="37">
        <f t="shared" si="7"/>
        <v>0.35700862999999999</v>
      </c>
      <c r="F182" s="37" t="s">
        <v>11</v>
      </c>
    </row>
    <row r="183" spans="1:6">
      <c r="A183" s="37">
        <v>1</v>
      </c>
      <c r="B183" s="37">
        <v>115</v>
      </c>
      <c r="C183" s="37">
        <v>0.37109999999999999</v>
      </c>
      <c r="D183" s="37">
        <v>0.98950000000000005</v>
      </c>
      <c r="E183" s="37">
        <f t="shared" si="7"/>
        <v>0.36720344999999999</v>
      </c>
      <c r="F183" s="37" t="s">
        <v>11</v>
      </c>
    </row>
    <row r="184" spans="1:6">
      <c r="A184" s="37">
        <v>1</v>
      </c>
      <c r="B184" s="37">
        <v>120</v>
      </c>
      <c r="C184" s="37">
        <v>0.37369999999999998</v>
      </c>
      <c r="D184" s="37">
        <v>0.99660000000000004</v>
      </c>
      <c r="E184" s="37">
        <f t="shared" si="7"/>
        <v>0.37242942000000001</v>
      </c>
      <c r="F184" s="37" t="s">
        <v>11</v>
      </c>
    </row>
  </sheetData>
  <pageMargins left="0.75" right="0.75" top="1" bottom="1" header="0.5" footer="0.5"/>
  <pageSetup paperSize="9" orientation="portrait"/>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assets</vt:lpstr>
      <vt:lpstr>damagefunctions</vt:lpstr>
      <vt:lpstr>measures</vt:lpstr>
      <vt:lpstr>discount</vt:lpstr>
      <vt:lpstr>_measures_details</vt:lpstr>
      <vt:lpstr>_discounting_sheet</vt:lpstr>
      <vt:lpstr>OLD_damagefunctions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 Müller</dc:creator>
  <cp:lastModifiedBy>David Bresch</cp:lastModifiedBy>
  <dcterms:created xsi:type="dcterms:W3CDTF">1996-10-14T23:33:28Z</dcterms:created>
  <dcterms:modified xsi:type="dcterms:W3CDTF">2015-09-03T21:02:54Z</dcterms:modified>
</cp:coreProperties>
</file>