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ugus\Desktop\Augusto\Finanças\"/>
    </mc:Choice>
  </mc:AlternateContent>
  <xr:revisionPtr revIDLastSave="0" documentId="13_ncr:1_{686CF1CF-5049-4A11-AEF9-16FE86FAFF2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Janeiro" sheetId="1" r:id="rId1"/>
    <sheet name="Fevereiro" sheetId="13" r:id="rId2"/>
    <sheet name="Março" sheetId="14" r:id="rId3"/>
    <sheet name="Abril" sheetId="15" r:id="rId4"/>
    <sheet name="Maio" sheetId="16" r:id="rId5"/>
    <sheet name="Junho" sheetId="17" r:id="rId6"/>
    <sheet name="Julho" sheetId="7" r:id="rId7"/>
    <sheet name="Agosto" sheetId="8" r:id="rId8"/>
    <sheet name="Setembro" sheetId="9" r:id="rId9"/>
    <sheet name="Outubro" sheetId="10" r:id="rId10"/>
    <sheet name="Novembro" sheetId="11" r:id="rId11"/>
    <sheet name="Dezembro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3" i="13"/>
  <c r="E3" i="13" s="1"/>
  <c r="B3" i="17"/>
  <c r="E3" i="17" s="1"/>
  <c r="E7" i="17" s="1"/>
  <c r="B4" i="17"/>
  <c r="B11" i="17"/>
  <c r="B10" i="17"/>
  <c r="M5" i="17"/>
  <c r="B4" i="16"/>
  <c r="B3" i="16"/>
  <c r="E3" i="16" s="1"/>
  <c r="E7" i="16" s="1"/>
  <c r="B3" i="15"/>
  <c r="E3" i="15" s="1"/>
  <c r="E7" i="15" s="1"/>
  <c r="B4" i="15"/>
  <c r="B3" i="14"/>
  <c r="B4" i="14"/>
  <c r="E3" i="1"/>
  <c r="B4" i="13"/>
  <c r="M3" i="16"/>
  <c r="B11" i="16"/>
  <c r="B10" i="16"/>
  <c r="M5" i="16"/>
  <c r="B11" i="15"/>
  <c r="B10" i="15"/>
  <c r="M5" i="15"/>
  <c r="M3" i="15"/>
  <c r="M3" i="14"/>
  <c r="B11" i="14"/>
  <c r="B10" i="14"/>
  <c r="M5" i="14"/>
  <c r="B11" i="13"/>
  <c r="M3" i="13"/>
  <c r="B10" i="13"/>
  <c r="M5" i="13"/>
  <c r="M5" i="1"/>
  <c r="B19" i="1"/>
  <c r="M3" i="1"/>
  <c r="B15" i="1"/>
  <c r="B11" i="1"/>
  <c r="B13" i="1"/>
  <c r="B10" i="1"/>
  <c r="B12" i="12"/>
  <c r="M5" i="12"/>
  <c r="B5" i="12"/>
  <c r="B4" i="12"/>
  <c r="M3" i="12"/>
  <c r="B3" i="12"/>
  <c r="E3" i="12" s="1"/>
  <c r="E7" i="12" s="1"/>
  <c r="B12" i="11"/>
  <c r="M5" i="11"/>
  <c r="B5" i="11"/>
  <c r="B4" i="11"/>
  <c r="M3" i="11"/>
  <c r="B3" i="11"/>
  <c r="E3" i="11" s="1"/>
  <c r="E7" i="11" s="1"/>
  <c r="B12" i="10"/>
  <c r="M5" i="10"/>
  <c r="B5" i="10"/>
  <c r="B4" i="10"/>
  <c r="M3" i="10"/>
  <c r="B3" i="10"/>
  <c r="E3" i="10" s="1"/>
  <c r="E7" i="10" s="1"/>
  <c r="B18" i="9"/>
  <c r="B17" i="9"/>
  <c r="B15" i="9"/>
  <c r="B14" i="9"/>
  <c r="B13" i="9"/>
  <c r="B12" i="9"/>
  <c r="B11" i="9"/>
  <c r="M5" i="9"/>
  <c r="K5" i="9"/>
  <c r="M3" i="9" s="1"/>
  <c r="B3" i="9" s="1"/>
  <c r="E3" i="9" s="1"/>
  <c r="E7" i="9" s="1"/>
  <c r="B5" i="9"/>
  <c r="B4" i="9"/>
  <c r="B19" i="8"/>
  <c r="B17" i="8"/>
  <c r="B15" i="8"/>
  <c r="B12" i="8"/>
  <c r="M5" i="8"/>
  <c r="K5" i="8"/>
  <c r="M3" i="8" s="1"/>
  <c r="B5" i="8"/>
  <c r="B4" i="8"/>
  <c r="B20" i="7"/>
  <c r="B14" i="7"/>
  <c r="B13" i="7"/>
  <c r="B12" i="7"/>
  <c r="K6" i="7"/>
  <c r="M5" i="7"/>
  <c r="E5" i="7"/>
  <c r="B5" i="7"/>
  <c r="B4" i="7"/>
  <c r="M3" i="7"/>
  <c r="B3" i="7"/>
  <c r="E3" i="7" s="1"/>
  <c r="E7" i="7" s="1"/>
  <c r="E3" i="14" l="1"/>
  <c r="E7" i="14" s="1"/>
  <c r="E7" i="13"/>
  <c r="E7" i="1"/>
  <c r="B3" i="8"/>
  <c r="E3" i="8" s="1"/>
  <c r="E7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Augusto Neto</author>
  </authors>
  <commentList>
    <comment ref="B5" authorId="0" shapeId="0" xr:uid="{EF657555-5234-4008-92E7-05094E193429}">
      <text>
        <r>
          <rPr>
            <b/>
            <sz val="9"/>
            <color indexed="81"/>
            <rFont val="Tahoma"/>
            <family val="2"/>
          </rPr>
          <t>Augusto Neto:</t>
        </r>
        <r>
          <rPr>
            <sz val="9"/>
            <color indexed="81"/>
            <rFont val="Tahoma"/>
            <family val="2"/>
          </rPr>
          <t xml:space="preserve">
Emprestado 950;
iphone 500;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Augusto Neto</author>
  </authors>
  <commentList>
    <comment ref="B5" authorId="0" shapeId="0" xr:uid="{8A6F2ADC-66A4-46BC-A276-7555790805DF}">
      <text>
        <r>
          <rPr>
            <b/>
            <sz val="9"/>
            <color indexed="81"/>
            <rFont val="Tahoma"/>
            <family val="2"/>
          </rPr>
          <t>Augusto Neto:</t>
        </r>
        <r>
          <rPr>
            <sz val="9"/>
            <color indexed="81"/>
            <rFont val="Tahoma"/>
            <family val="2"/>
          </rPr>
          <t xml:space="preserve">
Emprestado 950;
iphone 500;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Augusto Neto</author>
  </authors>
  <commentList>
    <comment ref="B5" authorId="0" shapeId="0" xr:uid="{E1827444-AB86-4B93-A205-3B61E4FBA953}">
      <text>
        <r>
          <rPr>
            <b/>
            <sz val="9"/>
            <color indexed="81"/>
            <rFont val="Tahoma"/>
            <family val="2"/>
          </rPr>
          <t>Augusto Neto:</t>
        </r>
        <r>
          <rPr>
            <sz val="9"/>
            <color indexed="81"/>
            <rFont val="Tahoma"/>
            <family val="2"/>
          </rPr>
          <t xml:space="preserve">
Emprestado 950;
iphone 500;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Augusto Neto</author>
  </authors>
  <commentList>
    <comment ref="B5" authorId="0" shapeId="0" xr:uid="{7208C27A-AECA-4290-BAB1-1E7E1118F4E3}">
      <text>
        <r>
          <rPr>
            <b/>
            <sz val="9"/>
            <color indexed="81"/>
            <rFont val="Tahoma"/>
            <family val="2"/>
          </rPr>
          <t>Augusto Neto:</t>
        </r>
        <r>
          <rPr>
            <sz val="9"/>
            <color indexed="81"/>
            <rFont val="Tahoma"/>
            <family val="2"/>
          </rPr>
          <t xml:space="preserve">
Emprestado 950;
iphone 500;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Augusto Neto</author>
  </authors>
  <commentList>
    <comment ref="B5" authorId="0" shapeId="0" xr:uid="{FA461433-F7C7-47A0-B123-C59AE0897F07}">
      <text>
        <r>
          <rPr>
            <b/>
            <sz val="9"/>
            <color indexed="81"/>
            <rFont val="Tahoma"/>
            <family val="2"/>
          </rPr>
          <t>Augusto Neto:</t>
        </r>
        <r>
          <rPr>
            <sz val="9"/>
            <color indexed="81"/>
            <rFont val="Tahoma"/>
            <family val="2"/>
          </rPr>
          <t xml:space="preserve">
Emprestado 950;
iphone 500;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Augusto Neto</author>
  </authors>
  <commentList>
    <comment ref="B5" authorId="0" shapeId="0" xr:uid="{6138FE30-0567-4183-A926-745866B66B2E}">
      <text>
        <r>
          <rPr>
            <b/>
            <sz val="9"/>
            <color indexed="81"/>
            <rFont val="Tahoma"/>
            <family val="2"/>
          </rPr>
          <t>Augusto Neto:</t>
        </r>
        <r>
          <rPr>
            <sz val="9"/>
            <color indexed="81"/>
            <rFont val="Tahoma"/>
            <family val="2"/>
          </rPr>
          <t xml:space="preserve">
Emprestado 950;
iphone 500;</t>
        </r>
      </text>
    </comment>
  </commentList>
</comments>
</file>

<file path=xl/sharedStrings.xml><?xml version="1.0" encoding="utf-8"?>
<sst xmlns="http://schemas.openxmlformats.org/spreadsheetml/2006/main" count="698" uniqueCount="93">
  <si>
    <t xml:space="preserve">                   </t>
  </si>
  <si>
    <t>Contas Parceladas</t>
  </si>
  <si>
    <t>Conta</t>
  </si>
  <si>
    <t>Valor</t>
  </si>
  <si>
    <t>Vencimento</t>
  </si>
  <si>
    <t>Status</t>
  </si>
  <si>
    <t>Total Gasto</t>
  </si>
  <si>
    <t>Contas</t>
  </si>
  <si>
    <t>Origem</t>
  </si>
  <si>
    <t>Valor Total</t>
  </si>
  <si>
    <t>Nº</t>
  </si>
  <si>
    <t>Parcelas</t>
  </si>
  <si>
    <t>Período</t>
  </si>
  <si>
    <t>Total BB</t>
  </si>
  <si>
    <t>Cartão BB</t>
  </si>
  <si>
    <t>ထ</t>
  </si>
  <si>
    <t>Cartão Inter</t>
  </si>
  <si>
    <t>12x</t>
  </si>
  <si>
    <t>✓</t>
  </si>
  <si>
    <t>Renda</t>
  </si>
  <si>
    <t>Mari</t>
  </si>
  <si>
    <t>3x</t>
  </si>
  <si>
    <t>Total Mari</t>
  </si>
  <si>
    <t>Restou</t>
  </si>
  <si>
    <t>Total Inter</t>
  </si>
  <si>
    <t>Extrato</t>
  </si>
  <si>
    <t>Compra</t>
  </si>
  <si>
    <t>Data</t>
  </si>
  <si>
    <t>BB</t>
  </si>
  <si>
    <t>Combustivel</t>
  </si>
  <si>
    <t xml:space="preserve">Claro </t>
  </si>
  <si>
    <t>Drogal</t>
  </si>
  <si>
    <t>claro plano</t>
  </si>
  <si>
    <t>spotify</t>
  </si>
  <si>
    <t>porto seguro</t>
  </si>
  <si>
    <t>06/23 à 06/24</t>
  </si>
  <si>
    <t>Mariana</t>
  </si>
  <si>
    <t>Capinha Iphone</t>
  </si>
  <si>
    <t>06/23 à 09/23</t>
  </si>
  <si>
    <t>Spotify</t>
  </si>
  <si>
    <t>Iphone 11</t>
  </si>
  <si>
    <t>04/23 à 04/24</t>
  </si>
  <si>
    <t>star + disney+</t>
  </si>
  <si>
    <t>Cartão inter</t>
  </si>
  <si>
    <t>Play</t>
  </si>
  <si>
    <t>Headset</t>
  </si>
  <si>
    <t>mercado</t>
  </si>
  <si>
    <t>maylart</t>
  </si>
  <si>
    <t>lucom</t>
  </si>
  <si>
    <t>pasta termica</t>
  </si>
  <si>
    <t>regua tomada</t>
  </si>
  <si>
    <t>ração</t>
  </si>
  <si>
    <t>pk</t>
  </si>
  <si>
    <t>Zico calças jeans</t>
  </si>
  <si>
    <t>5x</t>
  </si>
  <si>
    <t xml:space="preserve"> jogos</t>
  </si>
  <si>
    <t>Faculdade</t>
  </si>
  <si>
    <t>Bauru Shopping</t>
  </si>
  <si>
    <t>shope</t>
  </si>
  <si>
    <t>controle</t>
  </si>
  <si>
    <t>cartão inter</t>
  </si>
  <si>
    <t>zico calças jeans</t>
  </si>
  <si>
    <t>radio do vô</t>
  </si>
  <si>
    <t>4x</t>
  </si>
  <si>
    <t>Comida</t>
  </si>
  <si>
    <t>faculdade</t>
  </si>
  <si>
    <t>jogo</t>
  </si>
  <si>
    <t>Contas internet</t>
  </si>
  <si>
    <t>contas agua</t>
  </si>
  <si>
    <t>Drogavida</t>
  </si>
  <si>
    <t>Claro planos</t>
  </si>
  <si>
    <t>contas eletrica</t>
  </si>
  <si>
    <t>regua do quarto</t>
  </si>
  <si>
    <t>supermercado</t>
  </si>
  <si>
    <t>Moto</t>
  </si>
  <si>
    <t>Whey</t>
  </si>
  <si>
    <t>Shopee</t>
  </si>
  <si>
    <t>Moto Transferencia</t>
  </si>
  <si>
    <t>Seguro Iphone</t>
  </si>
  <si>
    <t>Até Maio 2024</t>
  </si>
  <si>
    <t>Kestão de Estilo</t>
  </si>
  <si>
    <t>Até janeiro</t>
  </si>
  <si>
    <t>Alarme moto</t>
  </si>
  <si>
    <t>Até Abril 2024</t>
  </si>
  <si>
    <t>Até Fevereiro</t>
  </si>
  <si>
    <t>INTER</t>
  </si>
  <si>
    <t>Até Dezembro</t>
  </si>
  <si>
    <t>Entretenimento</t>
  </si>
  <si>
    <t>Controle</t>
  </si>
  <si>
    <t>Inter</t>
  </si>
  <si>
    <t>Iphone</t>
  </si>
  <si>
    <t>Remédio Aladim</t>
  </si>
  <si>
    <t>Ebanx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</si>
</sst>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"/>
    <numFmt numFmtId="165" formatCode="&quot;R$&quot;\ #,##0.00"/>
    <numFmt numFmtId="166" formatCode="mmmm\ dd/yyyy"/>
  </numFmts>
  <fonts count="33" x14ac:knownFonts="1">
    <font>
      <sz val="11"/>
      <color theme="1"/>
      <name val="Calibri"/>
      <scheme val="minor"/>
    </font>
    <font>
      <b/>
      <sz val="14"/>
      <color rgb="FF7F6000"/>
      <name val="Arial Black"/>
    </font>
    <font>
      <sz val="11"/>
      <color theme="1"/>
      <name val="Calibri"/>
    </font>
    <font>
      <b/>
      <sz val="12"/>
      <color theme="1"/>
      <name val="Arial"/>
    </font>
    <font>
      <sz val="12"/>
      <color theme="0"/>
      <name val="Arial Black"/>
    </font>
    <font>
      <sz val="12"/>
      <color rgb="FFD74141"/>
      <name val="Arial Black"/>
    </font>
    <font>
      <b/>
      <sz val="12"/>
      <color rgb="FFEEE300"/>
      <name val="Arial"/>
    </font>
    <font>
      <sz val="12"/>
      <color theme="1"/>
      <name val="Arial"/>
    </font>
    <font>
      <sz val="12"/>
      <color rgb="FF00B050"/>
      <name val="Arial"/>
    </font>
    <font>
      <sz val="12"/>
      <color theme="1"/>
      <name val="Arial Black"/>
    </font>
    <font>
      <b/>
      <sz val="11"/>
      <color rgb="FFFFFFFF"/>
      <name val="Arial"/>
    </font>
    <font>
      <b/>
      <sz val="11"/>
      <color theme="1"/>
      <name val="Arial"/>
    </font>
    <font>
      <b/>
      <sz val="11"/>
      <color theme="1"/>
      <name val="Calibri"/>
    </font>
    <font>
      <sz val="12"/>
      <color rgb="FFA8D08D"/>
      <name val="Arial Black"/>
    </font>
    <font>
      <b/>
      <sz val="11"/>
      <color rgb="FFF2F2F2"/>
      <name val="Arial"/>
    </font>
    <font>
      <b/>
      <sz val="11"/>
      <color rgb="FFFFFF00"/>
      <name val="Arial"/>
    </font>
    <font>
      <sz val="12"/>
      <color rgb="FF9CC2E5"/>
      <name val="Arial Black"/>
    </font>
    <font>
      <b/>
      <sz val="11"/>
      <color theme="0"/>
      <name val="Arial"/>
    </font>
    <font>
      <b/>
      <sz val="12"/>
      <color rgb="FF7F6000"/>
      <name val="Arial"/>
    </font>
    <font>
      <b/>
      <sz val="12"/>
      <color theme="0"/>
      <name val="Arial"/>
    </font>
    <font>
      <sz val="11"/>
      <color theme="1"/>
      <name val="Arial"/>
    </font>
    <font>
      <sz val="11"/>
      <color rgb="FF00B050"/>
      <name val="Calibri"/>
    </font>
    <font>
      <sz val="12"/>
      <color rgb="FFFFFFFF"/>
      <name val="Arial Black"/>
    </font>
    <font>
      <b/>
      <sz val="11"/>
      <color rgb="FFFF6699"/>
      <name val="Arial"/>
    </font>
    <font>
      <b/>
      <sz val="11"/>
      <color rgb="FFFFFF00"/>
      <name val="Arial"/>
      <family val="2"/>
    </font>
    <font>
      <b/>
      <sz val="11"/>
      <color rgb="FFFFFFFF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rgb="FFFEA23C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Arial"/>
      <family val="2"/>
    </font>
    <font>
      <sz val="12"/>
      <color rgb="FFA8D08D"/>
      <name val="Arial Black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53"/>
        <bgColor rgb="FFFFFF53"/>
      </patternFill>
    </fill>
    <fill>
      <patternFill patternType="solid">
        <fgColor rgb="FF333F4F"/>
        <bgColor rgb="FF333F4F"/>
      </patternFill>
    </fill>
    <fill>
      <patternFill patternType="solid">
        <fgColor rgb="FF222A35"/>
        <bgColor rgb="FF222A35"/>
      </patternFill>
    </fill>
    <fill>
      <patternFill patternType="solid">
        <fgColor rgb="FF740000"/>
        <bgColor rgb="FF740000"/>
      </patternFill>
    </fill>
    <fill>
      <patternFill patternType="solid">
        <fgColor rgb="FF9CC2E5"/>
        <bgColor rgb="FF9CC2E5"/>
      </patternFill>
    </fill>
    <fill>
      <patternFill patternType="solid">
        <fgColor rgb="FFBDD6EE"/>
        <bgColor rgb="FFBDD6EE"/>
      </patternFill>
    </fill>
    <fill>
      <patternFill patternType="solid">
        <fgColor rgb="FF1F3864"/>
        <bgColor rgb="FF1F3864"/>
      </patternFill>
    </fill>
    <fill>
      <patternFill patternType="solid">
        <fgColor rgb="FF548135"/>
        <bgColor rgb="FF548135"/>
      </patternFill>
    </fill>
    <fill>
      <patternFill patternType="solid">
        <fgColor rgb="FFD74141"/>
        <bgColor rgb="FFD74141"/>
      </patternFill>
    </fill>
    <fill>
      <patternFill patternType="solid">
        <fgColor rgb="FFFF6699"/>
        <bgColor rgb="FFFF6699"/>
      </patternFill>
    </fill>
    <fill>
      <patternFill patternType="solid">
        <fgColor rgb="FF3C80E4"/>
        <bgColor rgb="FF3C80E4"/>
      </patternFill>
    </fill>
    <fill>
      <patternFill patternType="solid">
        <fgColor theme="5"/>
        <bgColor theme="5"/>
      </patternFill>
    </fill>
    <fill>
      <patternFill patternType="solid">
        <fgColor rgb="FF00B050"/>
        <bgColor rgb="FF333F4F"/>
      </patternFill>
    </fill>
    <fill>
      <patternFill patternType="solid">
        <fgColor rgb="FF00B050"/>
        <bgColor rgb="FF222A35"/>
      </patternFill>
    </fill>
  </fills>
  <borders count="41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 style="thick">
        <color rgb="FF000000"/>
      </bottom>
      <diagonal/>
    </border>
    <border>
      <left style="double">
        <color rgb="FF000000"/>
      </left>
      <right style="double">
        <color rgb="FF000000"/>
      </right>
      <top style="thick">
        <color rgb="FF000000"/>
      </top>
      <bottom style="thick">
        <color rgb="FF000000"/>
      </bottom>
      <diagonal/>
    </border>
    <border>
      <left style="double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thick">
        <color rgb="FF000000"/>
      </top>
      <bottom style="double">
        <color rgb="FF000000"/>
      </bottom>
      <diagonal/>
    </border>
    <border>
      <left style="double">
        <color rgb="FF000000"/>
      </left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 style="thick">
        <color rgb="FF000000"/>
      </right>
      <top style="double">
        <color rgb="FF000000"/>
      </top>
      <bottom style="thick">
        <color rgb="FF000000"/>
      </bottom>
      <diagonal/>
    </border>
    <border>
      <left style="thick">
        <color rgb="FF000000"/>
      </left>
      <right style="double">
        <color rgb="FF000000"/>
      </right>
      <top style="double">
        <color rgb="FF000000"/>
      </top>
      <bottom style="thick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thick">
        <color rgb="FF000000"/>
      </bottom>
      <diagonal/>
    </border>
    <border>
      <left style="double">
        <color rgb="FF000000"/>
      </left>
      <right/>
      <top style="double">
        <color rgb="FF000000"/>
      </top>
      <bottom style="thick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ck">
        <color rgb="FF000000"/>
      </bottom>
      <diagonal/>
    </border>
    <border>
      <left style="double">
        <color rgb="FF000000"/>
      </left>
      <right style="thick">
        <color rgb="FF000000"/>
      </right>
      <top style="double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ck">
        <color rgb="FF000000"/>
      </right>
      <top/>
      <bottom style="double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ck">
        <color rgb="FF000000"/>
      </right>
      <top style="double">
        <color rgb="FF000000"/>
      </top>
      <bottom style="double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thick">
        <color rgb="FF000000"/>
      </left>
      <right style="double">
        <color rgb="FF000000"/>
      </right>
      <top style="thin">
        <color rgb="FF000000"/>
      </top>
      <bottom style="thick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2" borderId="1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left"/>
    </xf>
    <xf numFmtId="0" fontId="3" fillId="6" borderId="11" xfId="0" applyFont="1" applyFill="1" applyBorder="1" applyAlignment="1">
      <alignment horizontal="center"/>
    </xf>
    <xf numFmtId="0" fontId="6" fillId="8" borderId="12" xfId="0" applyFont="1" applyFill="1" applyBorder="1" applyAlignment="1">
      <alignment horizontal="center"/>
    </xf>
    <xf numFmtId="0" fontId="3" fillId="6" borderId="13" xfId="0" applyFont="1" applyFill="1" applyBorder="1"/>
    <xf numFmtId="164" fontId="7" fillId="7" borderId="14" xfId="0" applyNumberFormat="1" applyFont="1" applyFill="1" applyBorder="1" applyAlignment="1">
      <alignment horizontal="left"/>
    </xf>
    <xf numFmtId="0" fontId="3" fillId="6" borderId="14" xfId="0" applyFont="1" applyFill="1" applyBorder="1" applyAlignment="1">
      <alignment horizontal="center"/>
    </xf>
    <xf numFmtId="0" fontId="8" fillId="7" borderId="15" xfId="0" applyFont="1" applyFill="1" applyBorder="1" applyAlignment="1">
      <alignment horizontal="center"/>
    </xf>
    <xf numFmtId="165" fontId="9" fillId="2" borderId="16" xfId="0" applyNumberFormat="1" applyFont="1" applyFill="1" applyBorder="1" applyAlignment="1">
      <alignment horizontal="center"/>
    </xf>
    <xf numFmtId="0" fontId="10" fillId="3" borderId="17" xfId="0" applyFont="1" applyFill="1" applyBorder="1" applyAlignment="1"/>
    <xf numFmtId="164" fontId="10" fillId="3" borderId="18" xfId="0" applyNumberFormat="1" applyFont="1" applyFill="1" applyBorder="1" applyAlignment="1">
      <alignment horizontal="left"/>
    </xf>
    <xf numFmtId="0" fontId="10" fillId="4" borderId="19" xfId="0" applyFont="1" applyFill="1" applyBorder="1" applyAlignment="1">
      <alignment horizontal="center"/>
    </xf>
    <xf numFmtId="164" fontId="10" fillId="4" borderId="20" xfId="0" applyNumberFormat="1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165" fontId="11" fillId="2" borderId="22" xfId="0" applyNumberFormat="1" applyFont="1" applyFill="1" applyBorder="1" applyAlignment="1">
      <alignment horizontal="center"/>
    </xf>
    <xf numFmtId="0" fontId="3" fillId="6" borderId="23" xfId="0" applyFont="1" applyFill="1" applyBorder="1"/>
    <xf numFmtId="164" fontId="7" fillId="7" borderId="24" xfId="0" applyNumberFormat="1" applyFont="1" applyFill="1" applyBorder="1" applyAlignment="1">
      <alignment horizontal="left"/>
    </xf>
    <xf numFmtId="0" fontId="12" fillId="6" borderId="24" xfId="0" applyFont="1" applyFill="1" applyBorder="1" applyAlignment="1">
      <alignment horizontal="center"/>
    </xf>
    <xf numFmtId="0" fontId="8" fillId="7" borderId="25" xfId="0" applyFont="1" applyFill="1" applyBorder="1" applyAlignment="1">
      <alignment horizontal="center"/>
    </xf>
    <xf numFmtId="0" fontId="13" fillId="9" borderId="8" xfId="0" applyFont="1" applyFill="1" applyBorder="1" applyAlignment="1">
      <alignment horizontal="center"/>
    </xf>
    <xf numFmtId="0" fontId="14" fillId="11" borderId="12" xfId="0" applyFont="1" applyFill="1" applyBorder="1" applyAlignment="1">
      <alignment horizontal="center"/>
    </xf>
    <xf numFmtId="0" fontId="3" fillId="6" borderId="23" xfId="0" applyFont="1" applyFill="1" applyBorder="1" applyAlignment="1"/>
    <xf numFmtId="164" fontId="7" fillId="7" borderId="24" xfId="0" applyNumberFormat="1" applyFont="1" applyFill="1" applyBorder="1" applyAlignment="1">
      <alignment horizontal="left"/>
    </xf>
    <xf numFmtId="0" fontId="2" fillId="0" borderId="28" xfId="0" applyFont="1" applyBorder="1"/>
    <xf numFmtId="0" fontId="10" fillId="3" borderId="23" xfId="0" applyFont="1" applyFill="1" applyBorder="1" applyAlignment="1"/>
    <xf numFmtId="0" fontId="15" fillId="4" borderId="23" xfId="0" applyFont="1" applyFill="1" applyBorder="1" applyAlignment="1">
      <alignment horizontal="center"/>
    </xf>
    <xf numFmtId="164" fontId="10" fillId="3" borderId="24" xfId="0" applyNumberFormat="1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164" fontId="10" fillId="4" borderId="30" xfId="0" applyNumberFormat="1" applyFont="1" applyFill="1" applyBorder="1" applyAlignment="1">
      <alignment horizontal="center"/>
    </xf>
    <xf numFmtId="0" fontId="10" fillId="3" borderId="31" xfId="0" applyFont="1" applyFill="1" applyBorder="1" applyAlignment="1">
      <alignment horizontal="center"/>
    </xf>
    <xf numFmtId="0" fontId="3" fillId="6" borderId="17" xfId="0" applyFont="1" applyFill="1" applyBorder="1"/>
    <xf numFmtId="164" fontId="7" fillId="7" borderId="20" xfId="0" applyNumberFormat="1" applyFont="1" applyFill="1" applyBorder="1" applyAlignment="1">
      <alignment horizontal="left"/>
    </xf>
    <xf numFmtId="0" fontId="3" fillId="6" borderId="20" xfId="0" applyFont="1" applyFill="1" applyBorder="1" applyAlignment="1">
      <alignment horizontal="center"/>
    </xf>
    <xf numFmtId="0" fontId="7" fillId="7" borderId="21" xfId="0" applyFont="1" applyFill="1" applyBorder="1"/>
    <xf numFmtId="0" fontId="16" fillId="12" borderId="8" xfId="0" applyFont="1" applyFill="1" applyBorder="1" applyAlignment="1">
      <alignment horizontal="center"/>
    </xf>
    <xf numFmtId="164" fontId="17" fillId="3" borderId="24" xfId="0" applyNumberFormat="1" applyFont="1" applyFill="1" applyBorder="1" applyAlignment="1">
      <alignment horizontal="left"/>
    </xf>
    <xf numFmtId="0" fontId="17" fillId="4" borderId="29" xfId="0" applyFont="1" applyFill="1" applyBorder="1" applyAlignment="1">
      <alignment horizontal="center"/>
    </xf>
    <xf numFmtId="164" fontId="17" fillId="4" borderId="30" xfId="0" applyNumberFormat="1" applyFont="1" applyFill="1" applyBorder="1" applyAlignment="1">
      <alignment horizontal="center"/>
    </xf>
    <xf numFmtId="0" fontId="14" fillId="13" borderId="12" xfId="0" applyFont="1" applyFill="1" applyBorder="1" applyAlignment="1">
      <alignment horizontal="center"/>
    </xf>
    <xf numFmtId="165" fontId="9" fillId="2" borderId="22" xfId="0" applyNumberFormat="1" applyFont="1" applyFill="1" applyBorder="1" applyAlignment="1">
      <alignment horizontal="center"/>
    </xf>
    <xf numFmtId="0" fontId="2" fillId="0" borderId="32" xfId="0" applyFont="1" applyBorder="1"/>
    <xf numFmtId="164" fontId="17" fillId="3" borderId="20" xfId="0" applyNumberFormat="1" applyFont="1" applyFill="1" applyBorder="1"/>
    <xf numFmtId="164" fontId="17" fillId="4" borderId="20" xfId="0" applyNumberFormat="1" applyFont="1" applyFill="1" applyBorder="1"/>
    <xf numFmtId="0" fontId="18" fillId="2" borderId="33" xfId="0" applyFont="1" applyFill="1" applyBorder="1" applyAlignment="1">
      <alignment horizontal="center"/>
    </xf>
    <xf numFmtId="0" fontId="2" fillId="0" borderId="0" xfId="0" applyFont="1"/>
    <xf numFmtId="0" fontId="9" fillId="0" borderId="0" xfId="0" applyFont="1"/>
    <xf numFmtId="0" fontId="12" fillId="0" borderId="0" xfId="0" applyFont="1"/>
    <xf numFmtId="0" fontId="19" fillId="3" borderId="5" xfId="0" applyFont="1" applyFill="1" applyBorder="1" applyAlignment="1">
      <alignment horizontal="center"/>
    </xf>
    <xf numFmtId="0" fontId="17" fillId="4" borderId="6" xfId="0" applyFont="1" applyFill="1" applyBorder="1" applyAlignment="1">
      <alignment horizontal="center"/>
    </xf>
    <xf numFmtId="0" fontId="17" fillId="3" borderId="6" xfId="0" applyFont="1" applyFill="1" applyBorder="1" applyAlignment="1">
      <alignment horizontal="center"/>
    </xf>
    <xf numFmtId="0" fontId="19" fillId="4" borderId="11" xfId="0" applyFont="1" applyFill="1" applyBorder="1" applyAlignment="1">
      <alignment horizontal="center"/>
    </xf>
    <xf numFmtId="0" fontId="20" fillId="6" borderId="34" xfId="0" applyFont="1" applyFill="1" applyBorder="1" applyAlignment="1"/>
    <xf numFmtId="164" fontId="20" fillId="7" borderId="35" xfId="0" applyNumberFormat="1" applyFont="1" applyFill="1" applyBorder="1" applyAlignment="1">
      <alignment horizontal="center"/>
    </xf>
    <xf numFmtId="14" fontId="20" fillId="6" borderId="35" xfId="0" applyNumberFormat="1" applyFont="1" applyFill="1" applyBorder="1" applyAlignment="1">
      <alignment horizontal="center"/>
    </xf>
    <xf numFmtId="0" fontId="20" fillId="7" borderId="2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/>
    <xf numFmtId="0" fontId="20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2" fillId="6" borderId="35" xfId="0" applyFont="1" applyFill="1" applyBorder="1" applyAlignment="1">
      <alignment horizontal="center"/>
    </xf>
    <xf numFmtId="0" fontId="11" fillId="0" borderId="0" xfId="0" applyFont="1"/>
    <xf numFmtId="0" fontId="20" fillId="6" borderId="36" xfId="0" applyFont="1" applyFill="1" applyBorder="1" applyAlignment="1"/>
    <xf numFmtId="164" fontId="20" fillId="7" borderId="37" xfId="0" applyNumberFormat="1" applyFont="1" applyFill="1" applyBorder="1" applyAlignment="1">
      <alignment horizontal="center"/>
    </xf>
    <xf numFmtId="0" fontId="20" fillId="6" borderId="38" xfId="0" applyFont="1" applyFill="1" applyBorder="1" applyAlignment="1"/>
    <xf numFmtId="164" fontId="20" fillId="7" borderId="39" xfId="0" applyNumberFormat="1" applyFont="1" applyFill="1" applyBorder="1" applyAlignment="1">
      <alignment horizontal="center"/>
    </xf>
    <xf numFmtId="14" fontId="20" fillId="6" borderId="39" xfId="0" applyNumberFormat="1" applyFont="1" applyFill="1" applyBorder="1" applyAlignment="1">
      <alignment horizontal="center"/>
    </xf>
    <xf numFmtId="0" fontId="20" fillId="6" borderId="35" xfId="0" applyFont="1" applyFill="1" applyBorder="1" applyAlignment="1">
      <alignment horizontal="center"/>
    </xf>
    <xf numFmtId="14" fontId="20" fillId="6" borderId="35" xfId="0" applyNumberFormat="1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0" fontId="10" fillId="10" borderId="23" xfId="0" applyFont="1" applyFill="1" applyBorder="1" applyAlignment="1"/>
    <xf numFmtId="0" fontId="15" fillId="10" borderId="23" xfId="0" applyFont="1" applyFill="1" applyBorder="1" applyAlignment="1">
      <alignment horizontal="center"/>
    </xf>
    <xf numFmtId="164" fontId="10" fillId="10" borderId="24" xfId="0" applyNumberFormat="1" applyFont="1" applyFill="1" applyBorder="1" applyAlignment="1">
      <alignment horizontal="left"/>
    </xf>
    <xf numFmtId="0" fontId="10" fillId="10" borderId="29" xfId="0" applyFont="1" applyFill="1" applyBorder="1" applyAlignment="1">
      <alignment horizontal="center"/>
    </xf>
    <xf numFmtId="164" fontId="10" fillId="10" borderId="30" xfId="0" applyNumberFormat="1" applyFont="1" applyFill="1" applyBorder="1" applyAlignment="1">
      <alignment horizontal="center"/>
    </xf>
    <xf numFmtId="0" fontId="10" fillId="10" borderId="31" xfId="0" applyFont="1" applyFill="1" applyBorder="1" applyAlignment="1">
      <alignment horizontal="center"/>
    </xf>
    <xf numFmtId="0" fontId="22" fillId="3" borderId="5" xfId="0" applyFont="1" applyFill="1" applyBorder="1" applyAlignment="1">
      <alignment horizontal="center"/>
    </xf>
    <xf numFmtId="0" fontId="22" fillId="4" borderId="6" xfId="0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0" fillId="3" borderId="17" xfId="0" applyFont="1" applyFill="1" applyBorder="1" applyAlignment="1"/>
    <xf numFmtId="0" fontId="20" fillId="6" borderId="40" xfId="0" applyFont="1" applyFill="1" applyBorder="1" applyAlignment="1"/>
    <xf numFmtId="0" fontId="23" fillId="4" borderId="17" xfId="0" applyFont="1" applyFill="1" applyBorder="1" applyAlignment="1">
      <alignment horizontal="center"/>
    </xf>
    <xf numFmtId="0" fontId="24" fillId="4" borderId="17" xfId="0" applyFont="1" applyFill="1" applyBorder="1" applyAlignment="1">
      <alignment horizontal="center"/>
    </xf>
    <xf numFmtId="0" fontId="25" fillId="3" borderId="21" xfId="0" applyFont="1" applyFill="1" applyBorder="1" applyAlignment="1">
      <alignment horizontal="center"/>
    </xf>
    <xf numFmtId="0" fontId="25" fillId="3" borderId="23" xfId="0" applyFont="1" applyFill="1" applyBorder="1" applyAlignment="1"/>
    <xf numFmtId="0" fontId="24" fillId="4" borderId="23" xfId="0" applyFont="1" applyFill="1" applyBorder="1" applyAlignment="1">
      <alignment horizontal="center"/>
    </xf>
    <xf numFmtId="0" fontId="25" fillId="3" borderId="31" xfId="0" applyFont="1" applyFill="1" applyBorder="1" applyAlignment="1">
      <alignment horizontal="center"/>
    </xf>
    <xf numFmtId="0" fontId="25" fillId="14" borderId="23" xfId="0" applyFont="1" applyFill="1" applyBorder="1" applyAlignment="1"/>
    <xf numFmtId="0" fontId="24" fillId="15" borderId="23" xfId="0" applyFont="1" applyFill="1" applyBorder="1" applyAlignment="1">
      <alignment horizontal="center"/>
    </xf>
    <xf numFmtId="164" fontId="10" fillId="14" borderId="24" xfId="0" applyNumberFormat="1" applyFont="1" applyFill="1" applyBorder="1" applyAlignment="1">
      <alignment horizontal="left"/>
    </xf>
    <xf numFmtId="0" fontId="10" fillId="15" borderId="29" xfId="0" applyFont="1" applyFill="1" applyBorder="1" applyAlignment="1">
      <alignment horizontal="center"/>
    </xf>
    <xf numFmtId="164" fontId="10" fillId="15" borderId="30" xfId="0" applyNumberFormat="1" applyFont="1" applyFill="1" applyBorder="1" applyAlignment="1">
      <alignment horizontal="center"/>
    </xf>
    <xf numFmtId="0" fontId="25" fillId="14" borderId="31" xfId="0" applyFont="1" applyFill="1" applyBorder="1" applyAlignment="1">
      <alignment horizontal="center"/>
    </xf>
    <xf numFmtId="0" fontId="26" fillId="3" borderId="23" xfId="0" applyFont="1" applyFill="1" applyBorder="1"/>
    <xf numFmtId="0" fontId="26" fillId="3" borderId="31" xfId="0" applyFont="1" applyFill="1" applyBorder="1" applyAlignment="1">
      <alignment horizontal="center"/>
    </xf>
    <xf numFmtId="4" fontId="26" fillId="3" borderId="17" xfId="0" applyNumberFormat="1" applyFont="1" applyFill="1" applyBorder="1"/>
    <xf numFmtId="4" fontId="24" fillId="4" borderId="20" xfId="0" applyNumberFormat="1" applyFont="1" applyFill="1" applyBorder="1" applyAlignment="1">
      <alignment horizontal="center"/>
    </xf>
    <xf numFmtId="0" fontId="17" fillId="4" borderId="26" xfId="0" applyNumberFormat="1" applyFont="1" applyFill="1" applyBorder="1" applyAlignment="1">
      <alignment horizontal="center"/>
    </xf>
    <xf numFmtId="4" fontId="26" fillId="3" borderId="27" xfId="0" applyNumberFormat="1" applyFont="1" applyFill="1" applyBorder="1" applyAlignment="1">
      <alignment horizontal="center"/>
    </xf>
    <xf numFmtId="0" fontId="27" fillId="6" borderId="34" xfId="0" applyFont="1" applyFill="1" applyBorder="1" applyAlignment="1"/>
    <xf numFmtId="0" fontId="27" fillId="7" borderId="21" xfId="0" applyFont="1" applyFill="1" applyBorder="1" applyAlignment="1">
      <alignment horizontal="center"/>
    </xf>
    <xf numFmtId="4" fontId="28" fillId="4" borderId="20" xfId="0" applyNumberFormat="1" applyFont="1" applyFill="1" applyBorder="1" applyAlignment="1">
      <alignment horizontal="center"/>
    </xf>
    <xf numFmtId="4" fontId="26" fillId="14" borderId="17" xfId="0" applyNumberFormat="1" applyFont="1" applyFill="1" applyBorder="1"/>
    <xf numFmtId="4" fontId="24" fillId="15" borderId="20" xfId="0" applyNumberFormat="1" applyFont="1" applyFill="1" applyBorder="1" applyAlignment="1">
      <alignment horizontal="center"/>
    </xf>
    <xf numFmtId="164" fontId="17" fillId="14" borderId="20" xfId="0" applyNumberFormat="1" applyFont="1" applyFill="1" applyBorder="1"/>
    <xf numFmtId="0" fontId="17" fillId="15" borderId="26" xfId="0" applyNumberFormat="1" applyFont="1" applyFill="1" applyBorder="1" applyAlignment="1">
      <alignment horizontal="center"/>
    </xf>
    <xf numFmtId="164" fontId="17" fillId="15" borderId="20" xfId="0" applyNumberFormat="1" applyFont="1" applyFill="1" applyBorder="1"/>
    <xf numFmtId="4" fontId="26" fillId="14" borderId="27" xfId="0" applyNumberFormat="1" applyFont="1" applyFill="1" applyBorder="1" applyAlignment="1">
      <alignment horizontal="center"/>
    </xf>
    <xf numFmtId="0" fontId="26" fillId="14" borderId="23" xfId="0" applyFont="1" applyFill="1" applyBorder="1"/>
    <xf numFmtId="164" fontId="17" fillId="14" borderId="24" xfId="0" applyNumberFormat="1" applyFont="1" applyFill="1" applyBorder="1" applyAlignment="1">
      <alignment horizontal="left"/>
    </xf>
    <xf numFmtId="0" fontId="17" fillId="15" borderId="29" xfId="0" applyFont="1" applyFill="1" applyBorder="1" applyAlignment="1">
      <alignment horizontal="center"/>
    </xf>
    <xf numFmtId="164" fontId="17" fillId="15" borderId="30" xfId="0" applyNumberFormat="1" applyFont="1" applyFill="1" applyBorder="1" applyAlignment="1">
      <alignment horizontal="center"/>
    </xf>
    <xf numFmtId="0" fontId="26" fillId="14" borderId="31" xfId="0" applyFont="1" applyFill="1" applyBorder="1" applyAlignment="1">
      <alignment horizontal="center"/>
    </xf>
    <xf numFmtId="0" fontId="10" fillId="14" borderId="17" xfId="0" applyFont="1" applyFill="1" applyBorder="1" applyAlignment="1"/>
    <xf numFmtId="0" fontId="24" fillId="15" borderId="17" xfId="0" applyFont="1" applyFill="1" applyBorder="1" applyAlignment="1">
      <alignment horizontal="center"/>
    </xf>
    <xf numFmtId="164" fontId="10" fillId="14" borderId="18" xfId="0" applyNumberFormat="1" applyFont="1" applyFill="1" applyBorder="1" applyAlignment="1">
      <alignment horizontal="left"/>
    </xf>
    <xf numFmtId="0" fontId="10" fillId="15" borderId="19" xfId="0" applyFont="1" applyFill="1" applyBorder="1" applyAlignment="1">
      <alignment horizontal="center"/>
    </xf>
    <xf numFmtId="164" fontId="10" fillId="15" borderId="20" xfId="0" applyNumberFormat="1" applyFont="1" applyFill="1" applyBorder="1" applyAlignment="1">
      <alignment horizontal="center"/>
    </xf>
    <xf numFmtId="0" fontId="25" fillId="14" borderId="21" xfId="0" applyFont="1" applyFill="1" applyBorder="1" applyAlignment="1">
      <alignment horizontal="center"/>
    </xf>
    <xf numFmtId="0" fontId="31" fillId="6" borderId="17" xfId="0" applyFont="1" applyFill="1" applyBorder="1"/>
    <xf numFmtId="0" fontId="32" fillId="9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A2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9"/>
  <sheetViews>
    <sheetView tabSelected="1" workbookViewId="0">
      <selection activeCell="F22" sqref="F22"/>
    </sheetView>
  </sheetViews>
  <sheetFormatPr defaultColWidth="14.42578125" defaultRowHeight="15" customHeight="1" x14ac:dyDescent="0.25"/>
  <cols>
    <col min="1" max="1" width="27.5703125" customWidth="1"/>
    <col min="2" max="2" width="15.42578125" customWidth="1"/>
    <col min="3" max="3" width="16" customWidth="1"/>
    <col min="4" max="4" width="10.42578125" customWidth="1"/>
    <col min="5" max="5" width="16.28515625" customWidth="1"/>
    <col min="6" max="6" width="3" customWidth="1"/>
    <col min="7" max="7" width="24.5703125" customWidth="1"/>
    <col min="8" max="8" width="12.140625" customWidth="1"/>
    <col min="9" max="9" width="13.85546875" customWidth="1"/>
    <col min="10" max="10" width="3.28515625" customWidth="1"/>
    <col min="11" max="11" width="12.42578125" customWidth="1"/>
    <col min="12" max="12" width="15.28515625" customWidth="1"/>
    <col min="13" max="13" width="16.140625" customWidth="1"/>
  </cols>
  <sheetData>
    <row r="1" spans="1:13" ht="22.5" x14ac:dyDescent="0.45">
      <c r="A1" s="1" t="s">
        <v>0</v>
      </c>
      <c r="B1" s="2"/>
      <c r="C1" s="3"/>
      <c r="D1" s="3"/>
      <c r="E1" s="3"/>
      <c r="F1" s="4"/>
      <c r="G1" s="5" t="s">
        <v>1</v>
      </c>
    </row>
    <row r="2" spans="1:13" ht="19.5" x14ac:dyDescent="0.4">
      <c r="A2" s="6" t="s">
        <v>2</v>
      </c>
      <c r="B2" s="7" t="s">
        <v>3</v>
      </c>
      <c r="C2" s="8" t="s">
        <v>4</v>
      </c>
      <c r="D2" s="9" t="s">
        <v>5</v>
      </c>
      <c r="E2" s="10" t="s">
        <v>6</v>
      </c>
      <c r="F2" s="4"/>
      <c r="G2" s="11" t="s">
        <v>7</v>
      </c>
      <c r="H2" s="12" t="s">
        <v>8</v>
      </c>
      <c r="I2" s="13" t="s">
        <v>9</v>
      </c>
      <c r="J2" s="14" t="s">
        <v>10</v>
      </c>
      <c r="K2" s="15" t="s">
        <v>11</v>
      </c>
      <c r="L2" s="16" t="s">
        <v>12</v>
      </c>
      <c r="M2" s="17" t="s">
        <v>13</v>
      </c>
    </row>
    <row r="3" spans="1:13" ht="21" thickTop="1" thickBot="1" x14ac:dyDescent="0.45">
      <c r="A3" s="18" t="s">
        <v>14</v>
      </c>
      <c r="B3" s="19">
        <f>B10+B11+B12+B13+B14+B15+B16+B17+B18+B21+M3</f>
        <v>2180</v>
      </c>
      <c r="C3" s="20" t="s">
        <v>15</v>
      </c>
      <c r="D3" s="21"/>
      <c r="E3" s="22">
        <f>B3+B4</f>
        <v>2519.3200000000002</v>
      </c>
      <c r="F3" s="4"/>
      <c r="G3" s="23" t="s">
        <v>78</v>
      </c>
      <c r="H3" s="96" t="s">
        <v>28</v>
      </c>
      <c r="I3" s="24">
        <v>587.76</v>
      </c>
      <c r="J3" s="25">
        <v>12</v>
      </c>
      <c r="K3" s="26">
        <v>48.98</v>
      </c>
      <c r="L3" s="97" t="s">
        <v>79</v>
      </c>
      <c r="M3" s="28">
        <f>K3+K4+K5+K6+K7</f>
        <v>449.96999999999997</v>
      </c>
    </row>
    <row r="4" spans="1:13" ht="21" thickTop="1" thickBot="1" x14ac:dyDescent="0.45">
      <c r="A4" s="29" t="s">
        <v>16</v>
      </c>
      <c r="B4" s="30">
        <f>M5+B19+B20</f>
        <v>339.32</v>
      </c>
      <c r="C4" s="31" t="s">
        <v>15</v>
      </c>
      <c r="D4" s="32" t="s">
        <v>18</v>
      </c>
      <c r="E4" s="33" t="s">
        <v>19</v>
      </c>
      <c r="F4" s="4"/>
      <c r="G4" s="101" t="s">
        <v>80</v>
      </c>
      <c r="H4" s="102" t="s">
        <v>28</v>
      </c>
      <c r="I4" s="103">
        <v>614.5</v>
      </c>
      <c r="J4" s="104">
        <v>5</v>
      </c>
      <c r="K4" s="105">
        <v>122.9</v>
      </c>
      <c r="L4" s="106" t="s">
        <v>81</v>
      </c>
      <c r="M4" s="52" t="s">
        <v>24</v>
      </c>
    </row>
    <row r="5" spans="1:13" ht="21" thickTop="1" thickBot="1" x14ac:dyDescent="0.45">
      <c r="A5" s="35" t="s">
        <v>20</v>
      </c>
      <c r="B5" s="36">
        <v>1450</v>
      </c>
      <c r="C5" s="31" t="s">
        <v>15</v>
      </c>
      <c r="D5" s="32"/>
      <c r="E5" s="22">
        <v>2400</v>
      </c>
      <c r="F5" s="37"/>
      <c r="G5" s="98" t="s">
        <v>82</v>
      </c>
      <c r="H5" s="99" t="s">
        <v>28</v>
      </c>
      <c r="I5" s="40">
        <v>538.98</v>
      </c>
      <c r="J5" s="41">
        <v>6</v>
      </c>
      <c r="K5" s="42">
        <v>89.83</v>
      </c>
      <c r="L5" s="100" t="s">
        <v>79</v>
      </c>
      <c r="M5" s="28">
        <f>B19+K8+K9</f>
        <v>183.32999999999998</v>
      </c>
    </row>
    <row r="6" spans="1:13" ht="21" thickTop="1" thickBot="1" x14ac:dyDescent="0.45">
      <c r="A6" s="133"/>
      <c r="B6" s="45"/>
      <c r="C6" s="46" t="s">
        <v>15</v>
      </c>
      <c r="D6" s="47"/>
      <c r="E6" s="48" t="s">
        <v>23</v>
      </c>
      <c r="F6" s="4"/>
      <c r="G6" s="107" t="s">
        <v>76</v>
      </c>
      <c r="H6" s="99" t="s">
        <v>28</v>
      </c>
      <c r="I6" s="49">
        <v>407.28</v>
      </c>
      <c r="J6" s="50">
        <v>3</v>
      </c>
      <c r="K6" s="51">
        <v>135.76</v>
      </c>
      <c r="L6" s="108" t="s">
        <v>83</v>
      </c>
    </row>
    <row r="7" spans="1:13" ht="21" thickTop="1" thickBot="1" x14ac:dyDescent="0.45">
      <c r="E7" s="53">
        <f>E5-E3</f>
        <v>-119.32000000000016</v>
      </c>
      <c r="F7" s="54"/>
      <c r="G7" s="109" t="s">
        <v>76</v>
      </c>
      <c r="H7" s="110" t="s">
        <v>28</v>
      </c>
      <c r="I7" s="55">
        <v>105</v>
      </c>
      <c r="J7" s="111">
        <v>2</v>
      </c>
      <c r="K7" s="56">
        <v>52.5</v>
      </c>
      <c r="L7" s="112" t="s">
        <v>84</v>
      </c>
    </row>
    <row r="8" spans="1:13" ht="21" thickTop="1" thickBot="1" x14ac:dyDescent="0.45">
      <c r="A8" s="57" t="s">
        <v>25</v>
      </c>
      <c r="B8" s="58"/>
      <c r="C8" s="58"/>
      <c r="D8" s="3"/>
      <c r="E8" s="59"/>
      <c r="F8" s="60"/>
      <c r="G8" s="109" t="s">
        <v>56</v>
      </c>
      <c r="H8" s="115" t="s">
        <v>85</v>
      </c>
      <c r="I8" s="55">
        <v>917.64</v>
      </c>
      <c r="J8" s="111">
        <v>12</v>
      </c>
      <c r="K8" s="56">
        <v>76.47</v>
      </c>
      <c r="L8" s="112" t="s">
        <v>86</v>
      </c>
    </row>
    <row r="9" spans="1:13" ht="19.5" customHeight="1" thickTop="1" thickBot="1" x14ac:dyDescent="0.3">
      <c r="A9" s="61" t="s">
        <v>26</v>
      </c>
      <c r="B9" s="62" t="s">
        <v>3</v>
      </c>
      <c r="C9" s="63" t="s">
        <v>27</v>
      </c>
      <c r="D9" s="64" t="s">
        <v>8</v>
      </c>
      <c r="G9" s="109" t="s">
        <v>88</v>
      </c>
      <c r="H9" s="115" t="s">
        <v>85</v>
      </c>
      <c r="I9" s="55">
        <v>610.44000000000005</v>
      </c>
      <c r="J9" s="111">
        <v>12</v>
      </c>
      <c r="K9" s="56">
        <v>50.87</v>
      </c>
      <c r="L9" s="112" t="s">
        <v>86</v>
      </c>
    </row>
    <row r="10" spans="1:13" ht="16.5" thickTop="1" thickBot="1" x14ac:dyDescent="0.3">
      <c r="A10" s="65" t="s">
        <v>30</v>
      </c>
      <c r="B10" s="66">
        <f xml:space="preserve"> 29.99+52.5</f>
        <v>82.49</v>
      </c>
      <c r="C10" s="67">
        <v>44895</v>
      </c>
      <c r="D10" s="68" t="s">
        <v>28</v>
      </c>
      <c r="E10" s="58"/>
    </row>
    <row r="11" spans="1:13" ht="16.5" thickTop="1" thickBot="1" x14ac:dyDescent="0.3">
      <c r="A11" s="65" t="s">
        <v>73</v>
      </c>
      <c r="B11" s="66">
        <f>58.86+14.96+21.99+13.66+24.62+12.67+13.06+73.85+22.48+10</f>
        <v>266.14999999999998</v>
      </c>
      <c r="C11" s="67"/>
      <c r="D11" s="68" t="s">
        <v>28</v>
      </c>
      <c r="G11" s="70"/>
      <c r="I11" s="69"/>
      <c r="K11" s="70"/>
    </row>
    <row r="12" spans="1:13" ht="16.5" thickTop="1" thickBot="1" x14ac:dyDescent="0.3">
      <c r="A12" s="65" t="s">
        <v>74</v>
      </c>
      <c r="B12" s="66">
        <v>592.70000000000005</v>
      </c>
      <c r="C12" s="67"/>
      <c r="D12" s="68" t="s">
        <v>28</v>
      </c>
      <c r="G12" s="71"/>
      <c r="H12" s="72"/>
      <c r="I12" s="72"/>
      <c r="J12" s="72"/>
      <c r="K12" s="73"/>
      <c r="L12" s="72"/>
      <c r="M12" s="58"/>
    </row>
    <row r="13" spans="1:13" x14ac:dyDescent="0.25">
      <c r="A13" s="65" t="s">
        <v>64</v>
      </c>
      <c r="B13" s="66">
        <f>97+20+49</f>
        <v>166</v>
      </c>
      <c r="C13" s="74"/>
      <c r="D13" s="68" t="s">
        <v>28</v>
      </c>
      <c r="F13" s="75"/>
      <c r="G13" s="72"/>
      <c r="H13" s="72"/>
      <c r="I13" s="72"/>
      <c r="J13" s="73"/>
      <c r="K13" s="72"/>
      <c r="L13" s="58"/>
    </row>
    <row r="14" spans="1:13" x14ac:dyDescent="0.25">
      <c r="A14" s="65" t="s">
        <v>75</v>
      </c>
      <c r="B14" s="66">
        <v>158.9</v>
      </c>
      <c r="C14" s="67"/>
      <c r="D14" s="68" t="s">
        <v>28</v>
      </c>
      <c r="F14" s="58"/>
      <c r="G14" s="58"/>
      <c r="H14" s="58"/>
      <c r="I14" s="58"/>
      <c r="J14" s="58"/>
      <c r="K14" s="58"/>
      <c r="L14" s="58"/>
    </row>
    <row r="15" spans="1:13" x14ac:dyDescent="0.25">
      <c r="A15" s="65" t="s">
        <v>76</v>
      </c>
      <c r="B15" s="66">
        <f>56.8</f>
        <v>56.8</v>
      </c>
      <c r="C15" s="74"/>
      <c r="D15" s="68" t="s">
        <v>28</v>
      </c>
    </row>
    <row r="16" spans="1:13" x14ac:dyDescent="0.25">
      <c r="A16" s="76" t="s">
        <v>31</v>
      </c>
      <c r="B16" s="77">
        <v>68.78</v>
      </c>
      <c r="C16" s="74"/>
      <c r="D16" s="68" t="s">
        <v>28</v>
      </c>
    </row>
    <row r="17" spans="1:4" x14ac:dyDescent="0.25">
      <c r="A17" s="65" t="s">
        <v>77</v>
      </c>
      <c r="B17" s="66">
        <v>288.20999999999998</v>
      </c>
      <c r="C17" s="67"/>
      <c r="D17" s="68" t="s">
        <v>28</v>
      </c>
    </row>
    <row r="18" spans="1:4" x14ac:dyDescent="0.25">
      <c r="A18" s="113" t="s">
        <v>91</v>
      </c>
      <c r="B18" s="66">
        <v>50</v>
      </c>
      <c r="C18" s="67"/>
      <c r="D18" s="68" t="s">
        <v>28</v>
      </c>
    </row>
    <row r="19" spans="1:4" x14ac:dyDescent="0.25">
      <c r="A19" s="113" t="s">
        <v>87</v>
      </c>
      <c r="B19" s="66">
        <f>38+17.99</f>
        <v>55.989999999999995</v>
      </c>
      <c r="C19" s="67"/>
      <c r="D19" s="114" t="s">
        <v>89</v>
      </c>
    </row>
    <row r="20" spans="1:4" ht="15.75" customHeight="1" x14ac:dyDescent="0.25">
      <c r="A20" s="113" t="s">
        <v>92</v>
      </c>
      <c r="B20" s="66">
        <v>100</v>
      </c>
      <c r="C20" s="67"/>
      <c r="D20" s="114" t="s">
        <v>89</v>
      </c>
    </row>
    <row r="21" spans="1:4" ht="15.75" customHeight="1" x14ac:dyDescent="0.25">
      <c r="A21" s="78"/>
      <c r="B21" s="79"/>
      <c r="C21" s="80"/>
      <c r="D21" s="68"/>
    </row>
    <row r="22" spans="1:4" ht="15.75" customHeight="1" x14ac:dyDescent="0.25"/>
    <row r="23" spans="1:4" ht="15.75" customHeight="1" x14ac:dyDescent="0.25"/>
    <row r="24" spans="1:4" ht="15.75" customHeight="1" x14ac:dyDescent="0.25"/>
    <row r="25" spans="1:4" ht="15.75" customHeight="1" x14ac:dyDescent="0.25"/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pageMargins left="0.511811024" right="0.511811024" top="0.78740157499999996" bottom="0.78740157499999996" header="0" footer="0"/>
  <pageSetup orientation="landscape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M23"/>
  <sheetViews>
    <sheetView workbookViewId="0"/>
  </sheetViews>
  <sheetFormatPr defaultColWidth="14.42578125" defaultRowHeight="15" customHeight="1" x14ac:dyDescent="0.25"/>
  <cols>
    <col min="1" max="1" width="28.28515625" customWidth="1"/>
    <col min="3" max="3" width="15.5703125" customWidth="1"/>
    <col min="4" max="4" width="12.5703125" customWidth="1"/>
    <col min="5" max="5" width="16.42578125" customWidth="1"/>
    <col min="6" max="6" width="2.140625" customWidth="1"/>
    <col min="7" max="7" width="21.42578125" customWidth="1"/>
    <col min="10" max="10" width="4.140625" customWidth="1"/>
    <col min="11" max="11" width="12.5703125" customWidth="1"/>
  </cols>
  <sheetData>
    <row r="1" spans="1:13" ht="15" customHeight="1" x14ac:dyDescent="0.45">
      <c r="A1" s="83">
        <v>45209</v>
      </c>
      <c r="B1" s="2"/>
      <c r="C1" s="3"/>
      <c r="D1" s="3"/>
      <c r="E1" s="3"/>
      <c r="F1" s="4"/>
      <c r="G1" s="5" t="s">
        <v>1</v>
      </c>
    </row>
    <row r="2" spans="1:13" ht="15" customHeight="1" x14ac:dyDescent="0.4">
      <c r="A2" s="90" t="s">
        <v>2</v>
      </c>
      <c r="B2" s="91" t="s">
        <v>3</v>
      </c>
      <c r="C2" s="8" t="s">
        <v>4</v>
      </c>
      <c r="D2" s="9" t="s">
        <v>5</v>
      </c>
      <c r="E2" s="10" t="s">
        <v>6</v>
      </c>
      <c r="F2" s="4"/>
      <c r="G2" s="11" t="s">
        <v>7</v>
      </c>
      <c r="H2" s="12" t="s">
        <v>8</v>
      </c>
      <c r="I2" s="13" t="s">
        <v>9</v>
      </c>
      <c r="J2" s="14" t="s">
        <v>10</v>
      </c>
      <c r="K2" s="15" t="s">
        <v>11</v>
      </c>
      <c r="L2" s="16" t="s">
        <v>12</v>
      </c>
      <c r="M2" s="17" t="s">
        <v>13</v>
      </c>
    </row>
    <row r="3" spans="1:13" ht="15" customHeight="1" x14ac:dyDescent="0.4">
      <c r="A3" s="18" t="s">
        <v>14</v>
      </c>
      <c r="B3" s="19">
        <f>B11+B12+B13+M3</f>
        <v>167.91</v>
      </c>
      <c r="C3" s="20" t="s">
        <v>15</v>
      </c>
      <c r="D3" s="21"/>
      <c r="E3" s="22">
        <f>B3+B4+B5</f>
        <v>432.9</v>
      </c>
      <c r="F3" s="4"/>
      <c r="G3" s="38" t="s">
        <v>34</v>
      </c>
      <c r="H3" s="39" t="s">
        <v>14</v>
      </c>
      <c r="I3" s="40">
        <v>580.20000000000005</v>
      </c>
      <c r="J3" s="41" t="s">
        <v>17</v>
      </c>
      <c r="K3" s="42">
        <v>48.35</v>
      </c>
      <c r="L3" s="43" t="s">
        <v>35</v>
      </c>
      <c r="M3" s="28">
        <f>K3</f>
        <v>48.35</v>
      </c>
    </row>
    <row r="4" spans="1:13" ht="15" customHeight="1" x14ac:dyDescent="0.4">
      <c r="A4" s="29" t="s">
        <v>16</v>
      </c>
      <c r="B4" s="30">
        <f>M7+B10</f>
        <v>14.99</v>
      </c>
      <c r="C4" s="31" t="s">
        <v>15</v>
      </c>
      <c r="D4" s="32" t="s">
        <v>18</v>
      </c>
      <c r="E4" s="33" t="s">
        <v>19</v>
      </c>
      <c r="F4" s="4"/>
      <c r="G4" s="23" t="s">
        <v>40</v>
      </c>
      <c r="H4" s="95" t="s">
        <v>20</v>
      </c>
      <c r="I4" s="24">
        <v>3000</v>
      </c>
      <c r="J4" s="25" t="s">
        <v>17</v>
      </c>
      <c r="K4" s="26">
        <v>250</v>
      </c>
      <c r="L4" s="27" t="s">
        <v>41</v>
      </c>
      <c r="M4" s="34" t="s">
        <v>22</v>
      </c>
    </row>
    <row r="5" spans="1:13" ht="15" customHeight="1" x14ac:dyDescent="0.4">
      <c r="A5" s="35" t="s">
        <v>36</v>
      </c>
      <c r="B5" s="36">
        <f>M5</f>
        <v>250</v>
      </c>
      <c r="C5" s="31" t="s">
        <v>15</v>
      </c>
      <c r="D5" s="32"/>
      <c r="E5" s="22">
        <v>1600</v>
      </c>
      <c r="F5" s="54"/>
      <c r="M5" s="28">
        <f>K4</f>
        <v>250</v>
      </c>
    </row>
    <row r="6" spans="1:13" ht="15" customHeight="1" x14ac:dyDescent="0.4">
      <c r="A6" s="44"/>
      <c r="B6" s="45"/>
      <c r="C6" s="46" t="s">
        <v>15</v>
      </c>
      <c r="D6" s="47"/>
      <c r="E6" s="48" t="s">
        <v>23</v>
      </c>
      <c r="F6" s="58"/>
      <c r="M6" s="52" t="s">
        <v>24</v>
      </c>
    </row>
    <row r="7" spans="1:13" ht="15" customHeight="1" x14ac:dyDescent="0.4">
      <c r="E7" s="53">
        <f>E5-E3</f>
        <v>1167.0999999999999</v>
      </c>
      <c r="F7" s="54"/>
      <c r="M7" s="28"/>
    </row>
    <row r="8" spans="1:13" ht="15" customHeight="1" x14ac:dyDescent="0.4">
      <c r="A8" s="57" t="s">
        <v>25</v>
      </c>
      <c r="B8" s="58"/>
      <c r="C8" s="58"/>
      <c r="D8" s="3"/>
      <c r="E8" s="59"/>
      <c r="F8" s="60"/>
    </row>
    <row r="9" spans="1:13" ht="15.75" x14ac:dyDescent="0.25">
      <c r="A9" s="61" t="s">
        <v>26</v>
      </c>
      <c r="B9" s="62" t="s">
        <v>3</v>
      </c>
      <c r="C9" s="63" t="s">
        <v>27</v>
      </c>
      <c r="D9" s="64" t="s">
        <v>8</v>
      </c>
    </row>
    <row r="10" spans="1:13" x14ac:dyDescent="0.25">
      <c r="A10" s="65" t="s">
        <v>42</v>
      </c>
      <c r="B10" s="66">
        <v>14.99</v>
      </c>
      <c r="C10" s="81"/>
      <c r="D10" s="92" t="s">
        <v>43</v>
      </c>
      <c r="E10" s="58"/>
    </row>
    <row r="11" spans="1:13" x14ac:dyDescent="0.25">
      <c r="A11" s="65" t="s">
        <v>39</v>
      </c>
      <c r="B11" s="66">
        <v>34.9</v>
      </c>
      <c r="C11" s="82"/>
      <c r="D11" s="68" t="s">
        <v>14</v>
      </c>
    </row>
    <row r="12" spans="1:13" x14ac:dyDescent="0.25">
      <c r="A12" s="65" t="s">
        <v>44</v>
      </c>
      <c r="B12" s="66">
        <f>37.64</f>
        <v>37.64</v>
      </c>
      <c r="C12" s="81"/>
      <c r="D12" s="68" t="s">
        <v>14</v>
      </c>
    </row>
    <row r="13" spans="1:13" x14ac:dyDescent="0.25">
      <c r="A13" s="94" t="s">
        <v>32</v>
      </c>
      <c r="B13" s="66">
        <v>47.02</v>
      </c>
      <c r="C13" s="67"/>
      <c r="D13" s="68" t="s">
        <v>14</v>
      </c>
    </row>
    <row r="14" spans="1:13" x14ac:dyDescent="0.25">
      <c r="A14" s="94"/>
      <c r="B14" s="66"/>
      <c r="C14" s="67"/>
      <c r="D14" s="68"/>
    </row>
    <row r="15" spans="1:13" x14ac:dyDescent="0.25">
      <c r="A15" s="94"/>
      <c r="B15" s="66"/>
      <c r="C15" s="67"/>
      <c r="D15" s="68"/>
    </row>
    <row r="16" spans="1:13" x14ac:dyDescent="0.25">
      <c r="A16" s="94"/>
      <c r="B16" s="66"/>
      <c r="C16" s="67"/>
      <c r="D16" s="68"/>
    </row>
    <row r="17" spans="1:4" x14ac:dyDescent="0.25">
      <c r="A17" s="65"/>
      <c r="B17" s="66"/>
      <c r="C17" s="67"/>
      <c r="D17" s="68"/>
    </row>
    <row r="18" spans="1:4" x14ac:dyDescent="0.25">
      <c r="A18" s="65"/>
      <c r="B18" s="66"/>
      <c r="C18" s="67"/>
      <c r="D18" s="68"/>
    </row>
    <row r="19" spans="1:4" x14ac:dyDescent="0.25">
      <c r="A19" s="65"/>
      <c r="B19" s="66"/>
      <c r="C19" s="67"/>
      <c r="D19" s="68"/>
    </row>
    <row r="20" spans="1:4" x14ac:dyDescent="0.25">
      <c r="A20" s="65"/>
      <c r="B20" s="66"/>
      <c r="C20" s="67"/>
      <c r="D20" s="68"/>
    </row>
    <row r="21" spans="1:4" x14ac:dyDescent="0.25">
      <c r="A21" s="65"/>
      <c r="B21" s="66"/>
      <c r="C21" s="67"/>
      <c r="D21" s="68"/>
    </row>
    <row r="22" spans="1:4" x14ac:dyDescent="0.25">
      <c r="A22" s="65"/>
      <c r="B22" s="66"/>
      <c r="C22" s="67"/>
      <c r="D22" s="68"/>
    </row>
    <row r="23" spans="1:4" x14ac:dyDescent="0.25">
      <c r="A23" s="78"/>
      <c r="B23" s="79"/>
      <c r="C23" s="80"/>
      <c r="D23" s="6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M23"/>
  <sheetViews>
    <sheetView workbookViewId="0"/>
  </sheetViews>
  <sheetFormatPr defaultColWidth="14.42578125" defaultRowHeight="15" customHeight="1" x14ac:dyDescent="0.25"/>
  <cols>
    <col min="1" max="1" width="28.28515625" customWidth="1"/>
    <col min="3" max="3" width="15.5703125" customWidth="1"/>
    <col min="4" max="4" width="12.5703125" customWidth="1"/>
    <col min="5" max="5" width="16.42578125" customWidth="1"/>
    <col min="6" max="6" width="2.140625" customWidth="1"/>
    <col min="7" max="7" width="21.42578125" customWidth="1"/>
    <col min="10" max="10" width="4.140625" customWidth="1"/>
    <col min="11" max="11" width="12.5703125" customWidth="1"/>
  </cols>
  <sheetData>
    <row r="1" spans="1:13" ht="15" customHeight="1" x14ac:dyDescent="0.45">
      <c r="A1" s="83">
        <v>45241</v>
      </c>
      <c r="B1" s="2"/>
      <c r="C1" s="3"/>
      <c r="D1" s="3"/>
      <c r="E1" s="3"/>
      <c r="F1" s="4"/>
      <c r="G1" s="5" t="s">
        <v>1</v>
      </c>
    </row>
    <row r="2" spans="1:13" ht="15" customHeight="1" x14ac:dyDescent="0.4">
      <c r="A2" s="90" t="s">
        <v>2</v>
      </c>
      <c r="B2" s="91" t="s">
        <v>3</v>
      </c>
      <c r="C2" s="8" t="s">
        <v>4</v>
      </c>
      <c r="D2" s="9" t="s">
        <v>5</v>
      </c>
      <c r="E2" s="10" t="s">
        <v>6</v>
      </c>
      <c r="F2" s="4"/>
      <c r="G2" s="11" t="s">
        <v>7</v>
      </c>
      <c r="H2" s="12" t="s">
        <v>8</v>
      </c>
      <c r="I2" s="13" t="s">
        <v>9</v>
      </c>
      <c r="J2" s="14" t="s">
        <v>10</v>
      </c>
      <c r="K2" s="15" t="s">
        <v>11</v>
      </c>
      <c r="L2" s="16" t="s">
        <v>12</v>
      </c>
      <c r="M2" s="17" t="s">
        <v>13</v>
      </c>
    </row>
    <row r="3" spans="1:13" ht="15" customHeight="1" x14ac:dyDescent="0.4">
      <c r="A3" s="18" t="s">
        <v>14</v>
      </c>
      <c r="B3" s="19">
        <f>B11+B12+B13+M3</f>
        <v>167.91</v>
      </c>
      <c r="C3" s="20" t="s">
        <v>15</v>
      </c>
      <c r="D3" s="21"/>
      <c r="E3" s="22">
        <f>B3+B4+B5</f>
        <v>432.9</v>
      </c>
      <c r="F3" s="4"/>
      <c r="G3" s="38" t="s">
        <v>34</v>
      </c>
      <c r="H3" s="39" t="s">
        <v>14</v>
      </c>
      <c r="I3" s="40">
        <v>580.20000000000005</v>
      </c>
      <c r="J3" s="41" t="s">
        <v>17</v>
      </c>
      <c r="K3" s="42">
        <v>48.35</v>
      </c>
      <c r="L3" s="43" t="s">
        <v>35</v>
      </c>
      <c r="M3" s="28">
        <f>K3</f>
        <v>48.35</v>
      </c>
    </row>
    <row r="4" spans="1:13" ht="15" customHeight="1" x14ac:dyDescent="0.4">
      <c r="A4" s="29" t="s">
        <v>16</v>
      </c>
      <c r="B4" s="30">
        <f>M7+B10</f>
        <v>14.99</v>
      </c>
      <c r="C4" s="31" t="s">
        <v>15</v>
      </c>
      <c r="D4" s="32" t="s">
        <v>18</v>
      </c>
      <c r="E4" s="33" t="s">
        <v>19</v>
      </c>
      <c r="F4" s="4"/>
      <c r="G4" s="23" t="s">
        <v>40</v>
      </c>
      <c r="H4" s="95" t="s">
        <v>20</v>
      </c>
      <c r="I4" s="24">
        <v>3000</v>
      </c>
      <c r="J4" s="25" t="s">
        <v>17</v>
      </c>
      <c r="K4" s="26">
        <v>250</v>
      </c>
      <c r="L4" s="27" t="s">
        <v>41</v>
      </c>
      <c r="M4" s="34" t="s">
        <v>22</v>
      </c>
    </row>
    <row r="5" spans="1:13" ht="15" customHeight="1" x14ac:dyDescent="0.4">
      <c r="A5" s="35" t="s">
        <v>36</v>
      </c>
      <c r="B5" s="36">
        <f>M5</f>
        <v>250</v>
      </c>
      <c r="C5" s="31" t="s">
        <v>15</v>
      </c>
      <c r="D5" s="32"/>
      <c r="E5" s="22">
        <v>1600</v>
      </c>
      <c r="F5" s="54"/>
      <c r="M5" s="28">
        <f>K4</f>
        <v>250</v>
      </c>
    </row>
    <row r="6" spans="1:13" ht="15" customHeight="1" x14ac:dyDescent="0.4">
      <c r="A6" s="44"/>
      <c r="B6" s="45"/>
      <c r="C6" s="46" t="s">
        <v>15</v>
      </c>
      <c r="D6" s="47"/>
      <c r="E6" s="48" t="s">
        <v>23</v>
      </c>
      <c r="F6" s="58"/>
      <c r="M6" s="52" t="s">
        <v>24</v>
      </c>
    </row>
    <row r="7" spans="1:13" ht="15" customHeight="1" x14ac:dyDescent="0.4">
      <c r="E7" s="53">
        <f>E5-E3</f>
        <v>1167.0999999999999</v>
      </c>
      <c r="F7" s="54"/>
      <c r="M7" s="28"/>
    </row>
    <row r="8" spans="1:13" ht="15" customHeight="1" x14ac:dyDescent="0.4">
      <c r="A8" s="57" t="s">
        <v>25</v>
      </c>
      <c r="B8" s="58"/>
      <c r="C8" s="58"/>
      <c r="D8" s="3"/>
      <c r="E8" s="59"/>
      <c r="F8" s="60"/>
    </row>
    <row r="9" spans="1:13" ht="15.75" x14ac:dyDescent="0.25">
      <c r="A9" s="61" t="s">
        <v>26</v>
      </c>
      <c r="B9" s="62" t="s">
        <v>3</v>
      </c>
      <c r="C9" s="63" t="s">
        <v>27</v>
      </c>
      <c r="D9" s="64" t="s">
        <v>8</v>
      </c>
    </row>
    <row r="10" spans="1:13" x14ac:dyDescent="0.25">
      <c r="A10" s="65" t="s">
        <v>42</v>
      </c>
      <c r="B10" s="66">
        <v>14.99</v>
      </c>
      <c r="C10" s="81"/>
      <c r="D10" s="92" t="s">
        <v>43</v>
      </c>
      <c r="E10" s="58"/>
    </row>
    <row r="11" spans="1:13" x14ac:dyDescent="0.25">
      <c r="A11" s="65" t="s">
        <v>39</v>
      </c>
      <c r="B11" s="66">
        <v>34.9</v>
      </c>
      <c r="C11" s="82"/>
      <c r="D11" s="68" t="s">
        <v>14</v>
      </c>
    </row>
    <row r="12" spans="1:13" x14ac:dyDescent="0.25">
      <c r="A12" s="65" t="s">
        <v>44</v>
      </c>
      <c r="B12" s="66">
        <f>37.64</f>
        <v>37.64</v>
      </c>
      <c r="C12" s="81"/>
      <c r="D12" s="68" t="s">
        <v>14</v>
      </c>
    </row>
    <row r="13" spans="1:13" x14ac:dyDescent="0.25">
      <c r="A13" s="94" t="s">
        <v>32</v>
      </c>
      <c r="B13" s="66">
        <v>47.02</v>
      </c>
      <c r="C13" s="67"/>
      <c r="D13" s="68" t="s">
        <v>14</v>
      </c>
    </row>
    <row r="14" spans="1:13" x14ac:dyDescent="0.25">
      <c r="A14" s="94"/>
      <c r="B14" s="66"/>
      <c r="C14" s="67"/>
      <c r="D14" s="68"/>
    </row>
    <row r="15" spans="1:13" x14ac:dyDescent="0.25">
      <c r="A15" s="94"/>
      <c r="B15" s="66"/>
      <c r="C15" s="67"/>
      <c r="D15" s="68"/>
    </row>
    <row r="16" spans="1:13" x14ac:dyDescent="0.25">
      <c r="A16" s="94"/>
      <c r="B16" s="66"/>
      <c r="C16" s="67"/>
      <c r="D16" s="68"/>
    </row>
    <row r="17" spans="1:4" x14ac:dyDescent="0.25">
      <c r="A17" s="65"/>
      <c r="B17" s="66"/>
      <c r="C17" s="67"/>
      <c r="D17" s="68"/>
    </row>
    <row r="18" spans="1:4" x14ac:dyDescent="0.25">
      <c r="A18" s="65"/>
      <c r="B18" s="66"/>
      <c r="C18" s="67"/>
      <c r="D18" s="68"/>
    </row>
    <row r="19" spans="1:4" x14ac:dyDescent="0.25">
      <c r="A19" s="65"/>
      <c r="B19" s="66"/>
      <c r="C19" s="67"/>
      <c r="D19" s="68"/>
    </row>
    <row r="20" spans="1:4" x14ac:dyDescent="0.25">
      <c r="A20" s="65"/>
      <c r="B20" s="66"/>
      <c r="C20" s="67"/>
      <c r="D20" s="68"/>
    </row>
    <row r="21" spans="1:4" x14ac:dyDescent="0.25">
      <c r="A21" s="65"/>
      <c r="B21" s="66"/>
      <c r="C21" s="67"/>
      <c r="D21" s="68"/>
    </row>
    <row r="22" spans="1:4" x14ac:dyDescent="0.25">
      <c r="A22" s="65"/>
      <c r="B22" s="66"/>
      <c r="C22" s="67"/>
      <c r="D22" s="68"/>
    </row>
    <row r="23" spans="1:4" x14ac:dyDescent="0.25">
      <c r="A23" s="78"/>
      <c r="B23" s="79"/>
      <c r="C23" s="80"/>
      <c r="D23" s="6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M23"/>
  <sheetViews>
    <sheetView workbookViewId="0"/>
  </sheetViews>
  <sheetFormatPr defaultColWidth="14.42578125" defaultRowHeight="15" customHeight="1" x14ac:dyDescent="0.25"/>
  <cols>
    <col min="1" max="1" width="28.28515625" customWidth="1"/>
    <col min="3" max="3" width="15.5703125" customWidth="1"/>
    <col min="4" max="4" width="12.5703125" customWidth="1"/>
    <col min="5" max="5" width="16.42578125" customWidth="1"/>
    <col min="6" max="6" width="2.140625" customWidth="1"/>
    <col min="7" max="7" width="21.42578125" customWidth="1"/>
    <col min="10" max="10" width="4.140625" customWidth="1"/>
    <col min="11" max="11" width="12.5703125" customWidth="1"/>
  </cols>
  <sheetData>
    <row r="1" spans="1:13" ht="15" customHeight="1" x14ac:dyDescent="0.45">
      <c r="A1" s="83">
        <v>45272</v>
      </c>
      <c r="B1" s="2"/>
      <c r="C1" s="3"/>
      <c r="D1" s="3"/>
      <c r="E1" s="3"/>
      <c r="F1" s="4"/>
      <c r="G1" s="5" t="s">
        <v>1</v>
      </c>
    </row>
    <row r="2" spans="1:13" ht="15" customHeight="1" x14ac:dyDescent="0.4">
      <c r="A2" s="90" t="s">
        <v>2</v>
      </c>
      <c r="B2" s="91" t="s">
        <v>3</v>
      </c>
      <c r="C2" s="8" t="s">
        <v>4</v>
      </c>
      <c r="D2" s="9" t="s">
        <v>5</v>
      </c>
      <c r="E2" s="10" t="s">
        <v>6</v>
      </c>
      <c r="F2" s="4"/>
      <c r="G2" s="11" t="s">
        <v>7</v>
      </c>
      <c r="H2" s="12" t="s">
        <v>8</v>
      </c>
      <c r="I2" s="13" t="s">
        <v>9</v>
      </c>
      <c r="J2" s="14" t="s">
        <v>10</v>
      </c>
      <c r="K2" s="15" t="s">
        <v>11</v>
      </c>
      <c r="L2" s="16" t="s">
        <v>12</v>
      </c>
      <c r="M2" s="17" t="s">
        <v>13</v>
      </c>
    </row>
    <row r="3" spans="1:13" ht="15" customHeight="1" x14ac:dyDescent="0.4">
      <c r="A3" s="18" t="s">
        <v>14</v>
      </c>
      <c r="B3" s="19">
        <f>B11+B12+B13+M3</f>
        <v>167.91</v>
      </c>
      <c r="C3" s="20" t="s">
        <v>15</v>
      </c>
      <c r="D3" s="21"/>
      <c r="E3" s="22">
        <f>B3+B4+B5</f>
        <v>432.9</v>
      </c>
      <c r="F3" s="4"/>
      <c r="G3" s="38" t="s">
        <v>34</v>
      </c>
      <c r="H3" s="39" t="s">
        <v>14</v>
      </c>
      <c r="I3" s="40">
        <v>580.20000000000005</v>
      </c>
      <c r="J3" s="41" t="s">
        <v>17</v>
      </c>
      <c r="K3" s="42">
        <v>48.35</v>
      </c>
      <c r="L3" s="43" t="s">
        <v>35</v>
      </c>
      <c r="M3" s="28">
        <f>K3</f>
        <v>48.35</v>
      </c>
    </row>
    <row r="4" spans="1:13" ht="15" customHeight="1" x14ac:dyDescent="0.4">
      <c r="A4" s="29" t="s">
        <v>16</v>
      </c>
      <c r="B4" s="30">
        <f>M7+B10</f>
        <v>14.99</v>
      </c>
      <c r="C4" s="31" t="s">
        <v>15</v>
      </c>
      <c r="D4" s="32" t="s">
        <v>18</v>
      </c>
      <c r="E4" s="33" t="s">
        <v>19</v>
      </c>
      <c r="F4" s="4"/>
      <c r="G4" s="23" t="s">
        <v>40</v>
      </c>
      <c r="H4" s="95" t="s">
        <v>20</v>
      </c>
      <c r="I4" s="24">
        <v>3000</v>
      </c>
      <c r="J4" s="25" t="s">
        <v>17</v>
      </c>
      <c r="K4" s="26">
        <v>250</v>
      </c>
      <c r="L4" s="27" t="s">
        <v>41</v>
      </c>
      <c r="M4" s="34" t="s">
        <v>22</v>
      </c>
    </row>
    <row r="5" spans="1:13" ht="15" customHeight="1" x14ac:dyDescent="0.4">
      <c r="A5" s="35" t="s">
        <v>36</v>
      </c>
      <c r="B5" s="36">
        <f>M5</f>
        <v>250</v>
      </c>
      <c r="C5" s="31" t="s">
        <v>15</v>
      </c>
      <c r="D5" s="32"/>
      <c r="E5" s="22">
        <v>1600</v>
      </c>
      <c r="F5" s="54"/>
      <c r="M5" s="28">
        <f>K4</f>
        <v>250</v>
      </c>
    </row>
    <row r="6" spans="1:13" ht="15" customHeight="1" x14ac:dyDescent="0.4">
      <c r="A6" s="44"/>
      <c r="B6" s="45"/>
      <c r="C6" s="46" t="s">
        <v>15</v>
      </c>
      <c r="D6" s="47"/>
      <c r="E6" s="48" t="s">
        <v>23</v>
      </c>
      <c r="F6" s="58"/>
      <c r="M6" s="52" t="s">
        <v>24</v>
      </c>
    </row>
    <row r="7" spans="1:13" ht="15" customHeight="1" x14ac:dyDescent="0.4">
      <c r="E7" s="53">
        <f>E5-E3</f>
        <v>1167.0999999999999</v>
      </c>
      <c r="F7" s="54"/>
      <c r="M7" s="28"/>
    </row>
    <row r="8" spans="1:13" ht="15" customHeight="1" x14ac:dyDescent="0.4">
      <c r="A8" s="57" t="s">
        <v>25</v>
      </c>
      <c r="B8" s="58"/>
      <c r="C8" s="58"/>
      <c r="D8" s="3"/>
      <c r="E8" s="59"/>
      <c r="F8" s="60"/>
    </row>
    <row r="9" spans="1:13" ht="15.75" x14ac:dyDescent="0.25">
      <c r="A9" s="61" t="s">
        <v>26</v>
      </c>
      <c r="B9" s="62" t="s">
        <v>3</v>
      </c>
      <c r="C9" s="63" t="s">
        <v>27</v>
      </c>
      <c r="D9" s="64" t="s">
        <v>8</v>
      </c>
    </row>
    <row r="10" spans="1:13" x14ac:dyDescent="0.25">
      <c r="A10" s="65" t="s">
        <v>42</v>
      </c>
      <c r="B10" s="66">
        <v>14.99</v>
      </c>
      <c r="C10" s="81"/>
      <c r="D10" s="92" t="s">
        <v>43</v>
      </c>
      <c r="E10" s="58"/>
    </row>
    <row r="11" spans="1:13" x14ac:dyDescent="0.25">
      <c r="A11" s="65" t="s">
        <v>39</v>
      </c>
      <c r="B11" s="66">
        <v>34.9</v>
      </c>
      <c r="C11" s="82"/>
      <c r="D11" s="68" t="s">
        <v>14</v>
      </c>
    </row>
    <row r="12" spans="1:13" x14ac:dyDescent="0.25">
      <c r="A12" s="65" t="s">
        <v>44</v>
      </c>
      <c r="B12" s="66">
        <f>37.64</f>
        <v>37.64</v>
      </c>
      <c r="C12" s="81"/>
      <c r="D12" s="68" t="s">
        <v>14</v>
      </c>
    </row>
    <row r="13" spans="1:13" x14ac:dyDescent="0.25">
      <c r="A13" s="94" t="s">
        <v>32</v>
      </c>
      <c r="B13" s="66">
        <v>47.02</v>
      </c>
      <c r="C13" s="67"/>
      <c r="D13" s="68" t="s">
        <v>14</v>
      </c>
    </row>
    <row r="14" spans="1:13" x14ac:dyDescent="0.25">
      <c r="A14" s="94"/>
      <c r="B14" s="66"/>
      <c r="C14" s="67"/>
      <c r="D14" s="68"/>
    </row>
    <row r="15" spans="1:13" x14ac:dyDescent="0.25">
      <c r="A15" s="94"/>
      <c r="B15" s="66"/>
      <c r="C15" s="67"/>
      <c r="D15" s="68"/>
    </row>
    <row r="16" spans="1:13" x14ac:dyDescent="0.25">
      <c r="A16" s="94"/>
      <c r="B16" s="66"/>
      <c r="C16" s="67"/>
      <c r="D16" s="68"/>
    </row>
    <row r="17" spans="1:4" x14ac:dyDescent="0.25">
      <c r="A17" s="65"/>
      <c r="B17" s="66"/>
      <c r="C17" s="67"/>
      <c r="D17" s="68"/>
    </row>
    <row r="18" spans="1:4" x14ac:dyDescent="0.25">
      <c r="A18" s="65"/>
      <c r="B18" s="66"/>
      <c r="C18" s="67"/>
      <c r="D18" s="68"/>
    </row>
    <row r="19" spans="1:4" x14ac:dyDescent="0.25">
      <c r="A19" s="65"/>
      <c r="B19" s="66"/>
      <c r="C19" s="67"/>
      <c r="D19" s="68"/>
    </row>
    <row r="20" spans="1:4" x14ac:dyDescent="0.25">
      <c r="A20" s="65"/>
      <c r="B20" s="66"/>
      <c r="C20" s="67"/>
      <c r="D20" s="68"/>
    </row>
    <row r="21" spans="1:4" x14ac:dyDescent="0.25">
      <c r="A21" s="65"/>
      <c r="B21" s="66"/>
      <c r="C21" s="67"/>
      <c r="D21" s="68"/>
    </row>
    <row r="22" spans="1:4" x14ac:dyDescent="0.25">
      <c r="A22" s="65"/>
      <c r="B22" s="66"/>
      <c r="C22" s="67"/>
      <c r="D22" s="68"/>
    </row>
    <row r="23" spans="1:4" x14ac:dyDescent="0.25">
      <c r="A23" s="78"/>
      <c r="B23" s="79"/>
      <c r="C23" s="80"/>
      <c r="D23" s="6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9CE6E-90D0-4925-9C30-49090064B248}">
  <dimension ref="A1:M989"/>
  <sheetViews>
    <sheetView workbookViewId="0">
      <selection activeCell="G16" sqref="G16"/>
    </sheetView>
  </sheetViews>
  <sheetFormatPr defaultColWidth="14.42578125" defaultRowHeight="15" customHeight="1" x14ac:dyDescent="0.25"/>
  <cols>
    <col min="1" max="1" width="27.5703125" customWidth="1"/>
    <col min="2" max="2" width="15.42578125" customWidth="1"/>
    <col min="3" max="3" width="16" customWidth="1"/>
    <col min="4" max="4" width="10.42578125" customWidth="1"/>
    <col min="5" max="5" width="16.28515625" customWidth="1"/>
    <col min="6" max="6" width="3" customWidth="1"/>
    <col min="7" max="7" width="24.5703125" customWidth="1"/>
    <col min="8" max="8" width="12.140625" customWidth="1"/>
    <col min="9" max="9" width="13.85546875" customWidth="1"/>
    <col min="10" max="10" width="3.28515625" customWidth="1"/>
    <col min="11" max="11" width="12.42578125" customWidth="1"/>
    <col min="12" max="12" width="15.28515625" customWidth="1"/>
    <col min="13" max="13" width="16.140625" customWidth="1"/>
  </cols>
  <sheetData>
    <row r="1" spans="1:13" ht="24" thickTop="1" thickBot="1" x14ac:dyDescent="0.5">
      <c r="A1" s="1" t="s">
        <v>0</v>
      </c>
      <c r="B1" s="2"/>
      <c r="C1" s="3"/>
      <c r="D1" s="3"/>
      <c r="E1" s="3"/>
      <c r="F1" s="4"/>
      <c r="G1" s="5" t="s">
        <v>1</v>
      </c>
    </row>
    <row r="2" spans="1:13" ht="21" thickTop="1" thickBot="1" x14ac:dyDescent="0.45">
      <c r="A2" s="6" t="s">
        <v>2</v>
      </c>
      <c r="B2" s="7" t="s">
        <v>3</v>
      </c>
      <c r="C2" s="8" t="s">
        <v>4</v>
      </c>
      <c r="D2" s="9" t="s">
        <v>5</v>
      </c>
      <c r="E2" s="10" t="s">
        <v>6</v>
      </c>
      <c r="F2" s="4"/>
      <c r="G2" s="11" t="s">
        <v>7</v>
      </c>
      <c r="H2" s="12" t="s">
        <v>8</v>
      </c>
      <c r="I2" s="13" t="s">
        <v>9</v>
      </c>
      <c r="J2" s="14" t="s">
        <v>10</v>
      </c>
      <c r="K2" s="15" t="s">
        <v>11</v>
      </c>
      <c r="L2" s="16" t="s">
        <v>12</v>
      </c>
      <c r="M2" s="17" t="s">
        <v>13</v>
      </c>
    </row>
    <row r="3" spans="1:13" ht="21" thickTop="1" thickBot="1" x14ac:dyDescent="0.45">
      <c r="A3" s="18" t="s">
        <v>14</v>
      </c>
      <c r="B3" s="19">
        <f>B10+B12+B13+B14+B15+B16+B17+B18+B19+B20+B21+M3</f>
        <v>1672.26</v>
      </c>
      <c r="C3" s="20" t="s">
        <v>15</v>
      </c>
      <c r="D3" s="21"/>
      <c r="E3" s="22">
        <f>B3+B4+B6</f>
        <v>2105.59</v>
      </c>
      <c r="F3" s="4"/>
      <c r="G3" s="93" t="s">
        <v>78</v>
      </c>
      <c r="H3" s="96" t="s">
        <v>28</v>
      </c>
      <c r="I3" s="24">
        <v>587.76</v>
      </c>
      <c r="J3" s="25">
        <v>12</v>
      </c>
      <c r="K3" s="26">
        <v>48.98</v>
      </c>
      <c r="L3" s="97" t="s">
        <v>79</v>
      </c>
      <c r="M3" s="28">
        <f>K3+K4+K5+K6</f>
        <v>327.07</v>
      </c>
    </row>
    <row r="4" spans="1:13" ht="21" thickTop="1" thickBot="1" x14ac:dyDescent="0.45">
      <c r="A4" s="29" t="s">
        <v>16</v>
      </c>
      <c r="B4" s="36">
        <f>M5+B11</f>
        <v>183.32999999999998</v>
      </c>
      <c r="C4" s="31" t="s">
        <v>15</v>
      </c>
      <c r="D4" s="32" t="s">
        <v>18</v>
      </c>
      <c r="E4" s="134" t="s">
        <v>19</v>
      </c>
      <c r="F4" s="4"/>
      <c r="G4" s="98" t="s">
        <v>82</v>
      </c>
      <c r="H4" s="99" t="s">
        <v>28</v>
      </c>
      <c r="I4" s="40">
        <v>538.98</v>
      </c>
      <c r="J4" s="41">
        <v>6</v>
      </c>
      <c r="K4" s="42">
        <v>89.83</v>
      </c>
      <c r="L4" s="100" t="s">
        <v>79</v>
      </c>
      <c r="M4" s="52" t="s">
        <v>24</v>
      </c>
    </row>
    <row r="5" spans="1:13" ht="21" thickTop="1" thickBot="1" x14ac:dyDescent="0.45">
      <c r="A5" s="35" t="s">
        <v>20</v>
      </c>
      <c r="B5" s="36">
        <v>1450</v>
      </c>
      <c r="C5" s="31" t="s">
        <v>15</v>
      </c>
      <c r="D5" s="32"/>
      <c r="E5" s="22">
        <v>2400</v>
      </c>
      <c r="F5" s="37"/>
      <c r="G5" s="107" t="s">
        <v>76</v>
      </c>
      <c r="H5" s="99" t="s">
        <v>28</v>
      </c>
      <c r="I5" s="49">
        <v>407.28</v>
      </c>
      <c r="J5" s="50">
        <v>3</v>
      </c>
      <c r="K5" s="51">
        <v>135.76</v>
      </c>
      <c r="L5" s="108" t="s">
        <v>83</v>
      </c>
      <c r="M5" s="28">
        <f>B19+K7+K8</f>
        <v>127.34</v>
      </c>
    </row>
    <row r="6" spans="1:13" ht="21" thickTop="1" thickBot="1" x14ac:dyDescent="0.45">
      <c r="A6" s="133" t="s">
        <v>90</v>
      </c>
      <c r="B6" s="45">
        <v>250</v>
      </c>
      <c r="C6" s="46" t="s">
        <v>15</v>
      </c>
      <c r="D6" s="47"/>
      <c r="E6" s="48" t="s">
        <v>23</v>
      </c>
      <c r="F6" s="4"/>
      <c r="G6" s="116" t="s">
        <v>76</v>
      </c>
      <c r="H6" s="117" t="s">
        <v>28</v>
      </c>
      <c r="I6" s="118">
        <v>105</v>
      </c>
      <c r="J6" s="119">
        <v>2</v>
      </c>
      <c r="K6" s="120">
        <v>52.5</v>
      </c>
      <c r="L6" s="121" t="s">
        <v>84</v>
      </c>
    </row>
    <row r="7" spans="1:13" ht="21" thickTop="1" thickBot="1" x14ac:dyDescent="0.45">
      <c r="E7" s="53">
        <f>E5-E3</f>
        <v>294.40999999999985</v>
      </c>
      <c r="F7" s="54"/>
      <c r="G7" s="109" t="s">
        <v>56</v>
      </c>
      <c r="H7" s="115" t="s">
        <v>85</v>
      </c>
      <c r="I7" s="55">
        <v>917.64</v>
      </c>
      <c r="J7" s="111">
        <v>12</v>
      </c>
      <c r="K7" s="56">
        <v>76.47</v>
      </c>
      <c r="L7" s="112" t="s">
        <v>86</v>
      </c>
    </row>
    <row r="8" spans="1:13" ht="21" thickTop="1" thickBot="1" x14ac:dyDescent="0.45">
      <c r="A8" s="57" t="s">
        <v>25</v>
      </c>
      <c r="B8" s="58"/>
      <c r="C8" s="58"/>
      <c r="D8" s="3"/>
      <c r="E8" s="59"/>
      <c r="F8" s="60"/>
      <c r="G8" s="109" t="s">
        <v>88</v>
      </c>
      <c r="H8" s="115" t="s">
        <v>85</v>
      </c>
      <c r="I8" s="55">
        <v>610.44000000000005</v>
      </c>
      <c r="J8" s="111">
        <v>12</v>
      </c>
      <c r="K8" s="56">
        <v>50.87</v>
      </c>
      <c r="L8" s="112" t="s">
        <v>86</v>
      </c>
    </row>
    <row r="9" spans="1:13" ht="19.5" customHeight="1" thickTop="1" thickBot="1" x14ac:dyDescent="0.3">
      <c r="A9" s="61" t="s">
        <v>26</v>
      </c>
      <c r="B9" s="62" t="s">
        <v>3</v>
      </c>
      <c r="C9" s="63" t="s">
        <v>27</v>
      </c>
      <c r="D9" s="64" t="s">
        <v>8</v>
      </c>
    </row>
    <row r="10" spans="1:13" ht="16.5" thickTop="1" thickBot="1" x14ac:dyDescent="0.3">
      <c r="A10" s="65" t="s">
        <v>30</v>
      </c>
      <c r="B10" s="66">
        <f xml:space="preserve"> 29.99+52.5</f>
        <v>82.49</v>
      </c>
      <c r="C10" s="82">
        <v>44895</v>
      </c>
      <c r="D10" s="68" t="s">
        <v>28</v>
      </c>
      <c r="E10" s="58"/>
      <c r="G10" s="70"/>
      <c r="I10" s="69"/>
      <c r="K10" s="70"/>
    </row>
    <row r="11" spans="1:13" ht="16.5" thickTop="1" thickBot="1" x14ac:dyDescent="0.3">
      <c r="A11" s="113" t="s">
        <v>87</v>
      </c>
      <c r="B11" s="66">
        <f>38+17.99</f>
        <v>55.989999999999995</v>
      </c>
      <c r="C11" s="82"/>
      <c r="D11" s="114" t="s">
        <v>89</v>
      </c>
      <c r="G11" s="71"/>
      <c r="H11" s="72"/>
      <c r="I11" s="72"/>
      <c r="J11" s="72"/>
      <c r="K11" s="73"/>
      <c r="L11" s="72"/>
    </row>
    <row r="12" spans="1:13" ht="16.5" thickTop="1" thickBot="1" x14ac:dyDescent="0.3">
      <c r="A12" s="113" t="s">
        <v>56</v>
      </c>
      <c r="B12" s="66">
        <v>450</v>
      </c>
      <c r="C12" s="82"/>
      <c r="D12" s="114" t="s">
        <v>28</v>
      </c>
      <c r="G12" s="72"/>
      <c r="H12" s="72"/>
      <c r="I12" s="72"/>
      <c r="J12" s="73"/>
      <c r="K12" s="72"/>
      <c r="L12" s="58"/>
      <c r="M12" s="58"/>
    </row>
    <row r="13" spans="1:13" ht="16.5" thickTop="1" thickBot="1" x14ac:dyDescent="0.3">
      <c r="A13" s="65" t="s">
        <v>74</v>
      </c>
      <c r="B13" s="66">
        <v>592.70000000000005</v>
      </c>
      <c r="C13" s="82"/>
      <c r="D13" s="68" t="s">
        <v>28</v>
      </c>
      <c r="F13" s="75"/>
      <c r="G13" s="58"/>
      <c r="H13" s="58"/>
      <c r="I13" s="58"/>
      <c r="J13" s="58"/>
      <c r="K13" s="58"/>
      <c r="L13" s="58"/>
    </row>
    <row r="14" spans="1:13" ht="16.5" thickTop="1" thickBot="1" x14ac:dyDescent="0.3">
      <c r="A14" s="113" t="s">
        <v>29</v>
      </c>
      <c r="B14" s="66">
        <v>70</v>
      </c>
      <c r="C14" s="82"/>
      <c r="D14" s="114" t="s">
        <v>28</v>
      </c>
      <c r="F14" s="58"/>
    </row>
    <row r="15" spans="1:13" ht="16.5" thickTop="1" thickBot="1" x14ac:dyDescent="0.3">
      <c r="A15" s="65" t="s">
        <v>91</v>
      </c>
      <c r="B15" s="66">
        <v>150</v>
      </c>
      <c r="C15" s="74"/>
      <c r="D15" s="68" t="s">
        <v>28</v>
      </c>
    </row>
    <row r="16" spans="1:13" ht="16.5" thickTop="1" thickBot="1" x14ac:dyDescent="0.3">
      <c r="A16" s="76"/>
      <c r="B16" s="77"/>
      <c r="C16" s="74"/>
      <c r="D16" s="68"/>
    </row>
    <row r="17" spans="1:4" ht="16.5" thickTop="1" thickBot="1" x14ac:dyDescent="0.3">
      <c r="A17" s="65"/>
      <c r="B17" s="66"/>
      <c r="C17" s="82"/>
      <c r="D17" s="68"/>
    </row>
    <row r="18" spans="1:4" ht="16.5" thickTop="1" thickBot="1" x14ac:dyDescent="0.3">
      <c r="A18" s="65"/>
      <c r="B18" s="66"/>
      <c r="C18" s="82"/>
      <c r="D18" s="68"/>
    </row>
    <row r="19" spans="1:4" ht="16.5" thickTop="1" thickBot="1" x14ac:dyDescent="0.3">
      <c r="A19" s="113"/>
      <c r="B19" s="66"/>
      <c r="C19" s="82"/>
      <c r="D19" s="114"/>
    </row>
    <row r="20" spans="1:4" ht="15.75" customHeight="1" thickTop="1" thickBot="1" x14ac:dyDescent="0.3">
      <c r="A20" s="65"/>
      <c r="B20" s="66"/>
      <c r="C20" s="82"/>
      <c r="D20" s="68"/>
    </row>
    <row r="21" spans="1:4" ht="15.75" customHeight="1" thickTop="1" thickBot="1" x14ac:dyDescent="0.3">
      <c r="A21" s="78"/>
      <c r="B21" s="79"/>
      <c r="C21" s="80"/>
      <c r="D21" s="68"/>
    </row>
    <row r="22" spans="1:4" ht="15.75" customHeight="1" thickTop="1" x14ac:dyDescent="0.25"/>
    <row r="23" spans="1:4" ht="15.75" customHeight="1" x14ac:dyDescent="0.25"/>
    <row r="24" spans="1:4" ht="15.75" customHeight="1" x14ac:dyDescent="0.25"/>
    <row r="25" spans="1:4" ht="15.75" customHeight="1" x14ac:dyDescent="0.25"/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pageMargins left="0.511811024" right="0.511811024" top="0.78740157499999996" bottom="0.78740157499999996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957B0-A761-41E9-BF3A-2DBCC87885DA}">
  <dimension ref="A1:M989"/>
  <sheetViews>
    <sheetView workbookViewId="0">
      <selection activeCell="A15" sqref="A15:D15"/>
    </sheetView>
  </sheetViews>
  <sheetFormatPr defaultColWidth="14.42578125" defaultRowHeight="15" customHeight="1" x14ac:dyDescent="0.25"/>
  <cols>
    <col min="1" max="1" width="27.5703125" customWidth="1"/>
    <col min="2" max="2" width="15.42578125" customWidth="1"/>
    <col min="3" max="3" width="16" customWidth="1"/>
    <col min="4" max="4" width="10.42578125" customWidth="1"/>
    <col min="5" max="5" width="16.28515625" customWidth="1"/>
    <col min="6" max="6" width="3" customWidth="1"/>
    <col min="7" max="7" width="24.5703125" customWidth="1"/>
    <col min="8" max="8" width="12.140625" customWidth="1"/>
    <col min="9" max="9" width="13.85546875" customWidth="1"/>
    <col min="10" max="10" width="3.28515625" customWidth="1"/>
    <col min="11" max="11" width="12.42578125" customWidth="1"/>
    <col min="12" max="12" width="15.28515625" customWidth="1"/>
    <col min="13" max="13" width="16.140625" customWidth="1"/>
  </cols>
  <sheetData>
    <row r="1" spans="1:13" ht="24" thickTop="1" thickBot="1" x14ac:dyDescent="0.5">
      <c r="A1" s="1" t="s">
        <v>0</v>
      </c>
      <c r="B1" s="2"/>
      <c r="C1" s="3"/>
      <c r="D1" s="3"/>
      <c r="E1" s="3"/>
      <c r="F1" s="4"/>
      <c r="G1" s="5" t="s">
        <v>1</v>
      </c>
    </row>
    <row r="2" spans="1:13" ht="21" thickTop="1" thickBot="1" x14ac:dyDescent="0.45">
      <c r="A2" s="6" t="s">
        <v>2</v>
      </c>
      <c r="B2" s="7" t="s">
        <v>3</v>
      </c>
      <c r="C2" s="8" t="s">
        <v>4</v>
      </c>
      <c r="D2" s="9" t="s">
        <v>5</v>
      </c>
      <c r="E2" s="10" t="s">
        <v>6</v>
      </c>
      <c r="F2" s="4"/>
      <c r="G2" s="11" t="s">
        <v>7</v>
      </c>
      <c r="H2" s="12" t="s">
        <v>8</v>
      </c>
      <c r="I2" s="13" t="s">
        <v>9</v>
      </c>
      <c r="J2" s="14" t="s">
        <v>10</v>
      </c>
      <c r="K2" s="15" t="s">
        <v>11</v>
      </c>
      <c r="L2" s="16" t="s">
        <v>12</v>
      </c>
      <c r="M2" s="17" t="s">
        <v>13</v>
      </c>
    </row>
    <row r="3" spans="1:13" ht="21" thickTop="1" thickBot="1" x14ac:dyDescent="0.45">
      <c r="A3" s="18" t="s">
        <v>14</v>
      </c>
      <c r="B3" s="19">
        <f>B10+B12+B13+B14+B15+B16+B17+B18+B19+B20+B21+M3</f>
        <v>1569.76</v>
      </c>
      <c r="C3" s="20" t="s">
        <v>15</v>
      </c>
      <c r="D3" s="21"/>
      <c r="E3" s="22">
        <f>B3+B4+B6</f>
        <v>2003.09</v>
      </c>
      <c r="F3" s="4"/>
      <c r="G3" s="93" t="s">
        <v>78</v>
      </c>
      <c r="H3" s="96" t="s">
        <v>28</v>
      </c>
      <c r="I3" s="24">
        <v>587.76</v>
      </c>
      <c r="J3" s="25">
        <v>12</v>
      </c>
      <c r="K3" s="26">
        <v>48.98</v>
      </c>
      <c r="L3" s="97" t="s">
        <v>79</v>
      </c>
      <c r="M3" s="28">
        <f>K3+K4+K5</f>
        <v>274.57</v>
      </c>
    </row>
    <row r="4" spans="1:13" ht="21" thickTop="1" thickBot="1" x14ac:dyDescent="0.45">
      <c r="A4" s="29" t="s">
        <v>16</v>
      </c>
      <c r="B4" s="36">
        <f>M5+B11</f>
        <v>183.32999999999998</v>
      </c>
      <c r="C4" s="31" t="s">
        <v>15</v>
      </c>
      <c r="D4" s="32" t="s">
        <v>18</v>
      </c>
      <c r="E4" s="33" t="s">
        <v>19</v>
      </c>
      <c r="F4" s="4"/>
      <c r="G4" s="98" t="s">
        <v>82</v>
      </c>
      <c r="H4" s="99" t="s">
        <v>28</v>
      </c>
      <c r="I4" s="40">
        <v>538.98</v>
      </c>
      <c r="J4" s="41">
        <v>6</v>
      </c>
      <c r="K4" s="42">
        <v>89.83</v>
      </c>
      <c r="L4" s="100" t="s">
        <v>79</v>
      </c>
      <c r="M4" s="52" t="s">
        <v>24</v>
      </c>
    </row>
    <row r="5" spans="1:13" ht="21" thickTop="1" thickBot="1" x14ac:dyDescent="0.45">
      <c r="A5" s="35" t="s">
        <v>20</v>
      </c>
      <c r="B5" s="36">
        <v>1450</v>
      </c>
      <c r="C5" s="31" t="s">
        <v>15</v>
      </c>
      <c r="D5" s="32"/>
      <c r="E5" s="22">
        <v>2400</v>
      </c>
      <c r="F5" s="37"/>
      <c r="G5" s="107" t="s">
        <v>76</v>
      </c>
      <c r="H5" s="99" t="s">
        <v>28</v>
      </c>
      <c r="I5" s="49">
        <v>407.28</v>
      </c>
      <c r="J5" s="50">
        <v>3</v>
      </c>
      <c r="K5" s="51">
        <v>135.76</v>
      </c>
      <c r="L5" s="108" t="s">
        <v>83</v>
      </c>
      <c r="M5" s="28">
        <f>B19+K6+K7</f>
        <v>127.34</v>
      </c>
    </row>
    <row r="6" spans="1:13" ht="21" thickTop="1" thickBot="1" x14ac:dyDescent="0.45">
      <c r="A6" s="133" t="s">
        <v>90</v>
      </c>
      <c r="B6" s="45">
        <v>250</v>
      </c>
      <c r="C6" s="46" t="s">
        <v>15</v>
      </c>
      <c r="D6" s="47"/>
      <c r="E6" s="48" t="s">
        <v>23</v>
      </c>
      <c r="F6" s="4"/>
      <c r="G6" s="109" t="s">
        <v>56</v>
      </c>
      <c r="H6" s="115" t="s">
        <v>85</v>
      </c>
      <c r="I6" s="55">
        <v>917.64</v>
      </c>
      <c r="J6" s="111">
        <v>12</v>
      </c>
      <c r="K6" s="56">
        <v>76.47</v>
      </c>
      <c r="L6" s="112" t="s">
        <v>86</v>
      </c>
    </row>
    <row r="7" spans="1:13" ht="21" thickTop="1" thickBot="1" x14ac:dyDescent="0.45">
      <c r="E7" s="53">
        <f>E5-E3</f>
        <v>396.91000000000008</v>
      </c>
      <c r="F7" s="54"/>
      <c r="G7" s="109" t="s">
        <v>88</v>
      </c>
      <c r="H7" s="115" t="s">
        <v>85</v>
      </c>
      <c r="I7" s="55">
        <v>610.44000000000005</v>
      </c>
      <c r="J7" s="111">
        <v>12</v>
      </c>
      <c r="K7" s="56">
        <v>50.87</v>
      </c>
      <c r="L7" s="112" t="s">
        <v>86</v>
      </c>
    </row>
    <row r="8" spans="1:13" ht="21" thickTop="1" thickBot="1" x14ac:dyDescent="0.45">
      <c r="A8" s="57" t="s">
        <v>25</v>
      </c>
      <c r="B8" s="58"/>
      <c r="C8" s="58"/>
      <c r="D8" s="3"/>
      <c r="E8" s="59"/>
      <c r="F8" s="60"/>
    </row>
    <row r="9" spans="1:13" ht="19.5" customHeight="1" thickTop="1" thickBot="1" x14ac:dyDescent="0.3">
      <c r="A9" s="61" t="s">
        <v>26</v>
      </c>
      <c r="B9" s="62" t="s">
        <v>3</v>
      </c>
      <c r="C9" s="63" t="s">
        <v>27</v>
      </c>
      <c r="D9" s="64" t="s">
        <v>8</v>
      </c>
      <c r="G9" s="70"/>
      <c r="I9" s="69"/>
      <c r="K9" s="70"/>
    </row>
    <row r="10" spans="1:13" ht="16.5" thickTop="1" thickBot="1" x14ac:dyDescent="0.3">
      <c r="A10" s="65" t="s">
        <v>30</v>
      </c>
      <c r="B10" s="66">
        <f xml:space="preserve"> 29.99+52.5</f>
        <v>82.49</v>
      </c>
      <c r="C10" s="82">
        <v>44895</v>
      </c>
      <c r="D10" s="68" t="s">
        <v>28</v>
      </c>
      <c r="E10" s="58"/>
      <c r="G10" s="71"/>
      <c r="H10" s="72"/>
      <c r="I10" s="72"/>
      <c r="J10" s="72"/>
      <c r="K10" s="73"/>
      <c r="L10" s="72"/>
    </row>
    <row r="11" spans="1:13" ht="16.5" thickTop="1" thickBot="1" x14ac:dyDescent="0.3">
      <c r="A11" s="113" t="s">
        <v>87</v>
      </c>
      <c r="B11" s="66">
        <f>38+17.99</f>
        <v>55.989999999999995</v>
      </c>
      <c r="C11" s="82"/>
      <c r="D11" s="114" t="s">
        <v>89</v>
      </c>
      <c r="G11" s="72"/>
      <c r="H11" s="72"/>
      <c r="I11" s="72"/>
      <c r="J11" s="73"/>
      <c r="K11" s="72"/>
      <c r="L11" s="58"/>
    </row>
    <row r="12" spans="1:13" ht="16.5" thickTop="1" thickBot="1" x14ac:dyDescent="0.3">
      <c r="A12" s="113" t="s">
        <v>56</v>
      </c>
      <c r="B12" s="66">
        <v>450</v>
      </c>
      <c r="C12" s="82"/>
      <c r="D12" s="114" t="s">
        <v>28</v>
      </c>
      <c r="G12" s="58"/>
      <c r="H12" s="58"/>
      <c r="I12" s="58"/>
      <c r="J12" s="58"/>
      <c r="K12" s="58"/>
      <c r="L12" s="58"/>
      <c r="M12" s="58"/>
    </row>
    <row r="13" spans="1:13" ht="16.5" thickTop="1" thickBot="1" x14ac:dyDescent="0.3">
      <c r="A13" s="65" t="s">
        <v>74</v>
      </c>
      <c r="B13" s="66">
        <v>592.70000000000005</v>
      </c>
      <c r="C13" s="82"/>
      <c r="D13" s="68" t="s">
        <v>28</v>
      </c>
      <c r="F13" s="75"/>
    </row>
    <row r="14" spans="1:13" ht="16.5" thickTop="1" thickBot="1" x14ac:dyDescent="0.3">
      <c r="A14" s="113" t="s">
        <v>29</v>
      </c>
      <c r="B14" s="66">
        <v>70</v>
      </c>
      <c r="C14" s="82"/>
      <c r="D14" s="114" t="s">
        <v>28</v>
      </c>
      <c r="F14" s="58"/>
    </row>
    <row r="15" spans="1:13" ht="16.5" thickTop="1" thickBot="1" x14ac:dyDescent="0.3">
      <c r="A15" s="65" t="s">
        <v>91</v>
      </c>
      <c r="B15" s="66">
        <v>100</v>
      </c>
      <c r="C15" s="74"/>
      <c r="D15" s="114" t="s">
        <v>28</v>
      </c>
    </row>
    <row r="16" spans="1:13" ht="16.5" thickTop="1" thickBot="1" x14ac:dyDescent="0.3">
      <c r="A16" s="76"/>
      <c r="B16" s="77"/>
      <c r="C16" s="74"/>
      <c r="D16" s="68"/>
    </row>
    <row r="17" spans="1:4" ht="16.5" thickTop="1" thickBot="1" x14ac:dyDescent="0.3">
      <c r="A17" s="65"/>
      <c r="B17" s="66"/>
      <c r="C17" s="82"/>
      <c r="D17" s="68"/>
    </row>
    <row r="18" spans="1:4" ht="16.5" thickTop="1" thickBot="1" x14ac:dyDescent="0.3">
      <c r="A18" s="65"/>
      <c r="B18" s="66"/>
      <c r="C18" s="82"/>
      <c r="D18" s="68"/>
    </row>
    <row r="19" spans="1:4" ht="16.5" thickTop="1" thickBot="1" x14ac:dyDescent="0.3">
      <c r="A19" s="113"/>
      <c r="B19" s="66"/>
      <c r="C19" s="82"/>
      <c r="D19" s="114"/>
    </row>
    <row r="20" spans="1:4" ht="15.75" customHeight="1" thickTop="1" thickBot="1" x14ac:dyDescent="0.3">
      <c r="A20" s="65"/>
      <c r="B20" s="66"/>
      <c r="C20" s="82"/>
      <c r="D20" s="68"/>
    </row>
    <row r="21" spans="1:4" ht="15.75" customHeight="1" thickTop="1" thickBot="1" x14ac:dyDescent="0.3">
      <c r="A21" s="78"/>
      <c r="B21" s="79"/>
      <c r="C21" s="80"/>
      <c r="D21" s="68"/>
    </row>
    <row r="22" spans="1:4" ht="15.75" customHeight="1" thickTop="1" x14ac:dyDescent="0.25"/>
    <row r="23" spans="1:4" ht="15.75" customHeight="1" x14ac:dyDescent="0.25"/>
    <row r="24" spans="1:4" ht="15.75" customHeight="1" x14ac:dyDescent="0.25"/>
    <row r="25" spans="1:4" ht="15.75" customHeight="1" x14ac:dyDescent="0.25"/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pageMargins left="0.511811024" right="0.511811024" top="0.78740157499999996" bottom="0.78740157499999996" header="0" footer="0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4D395-2753-4C84-BC62-D3CB9A5FC5DA}">
  <dimension ref="A1:M989"/>
  <sheetViews>
    <sheetView workbookViewId="0">
      <selection activeCell="A15" sqref="A15:D15"/>
    </sheetView>
  </sheetViews>
  <sheetFormatPr defaultColWidth="14.42578125" defaultRowHeight="15" customHeight="1" x14ac:dyDescent="0.25"/>
  <cols>
    <col min="1" max="1" width="27.5703125" customWidth="1"/>
    <col min="2" max="2" width="15.42578125" customWidth="1"/>
    <col min="3" max="3" width="16" customWidth="1"/>
    <col min="4" max="4" width="10.42578125" customWidth="1"/>
    <col min="5" max="5" width="16.28515625" customWidth="1"/>
    <col min="6" max="6" width="3" customWidth="1"/>
    <col min="7" max="7" width="24.5703125" customWidth="1"/>
    <col min="8" max="8" width="12.140625" customWidth="1"/>
    <col min="9" max="9" width="13.85546875" customWidth="1"/>
    <col min="10" max="10" width="3.28515625" customWidth="1"/>
    <col min="11" max="11" width="12.42578125" customWidth="1"/>
    <col min="12" max="12" width="15.28515625" customWidth="1"/>
    <col min="13" max="13" width="16.140625" customWidth="1"/>
  </cols>
  <sheetData>
    <row r="1" spans="1:13" ht="24" thickTop="1" thickBot="1" x14ac:dyDescent="0.5">
      <c r="A1" s="1" t="s">
        <v>0</v>
      </c>
      <c r="B1" s="2"/>
      <c r="C1" s="3"/>
      <c r="D1" s="3"/>
      <c r="E1" s="3"/>
      <c r="F1" s="4"/>
      <c r="G1" s="5" t="s">
        <v>1</v>
      </c>
    </row>
    <row r="2" spans="1:13" ht="21" thickTop="1" thickBot="1" x14ac:dyDescent="0.45">
      <c r="A2" s="6" t="s">
        <v>2</v>
      </c>
      <c r="B2" s="7" t="s">
        <v>3</v>
      </c>
      <c r="C2" s="8" t="s">
        <v>4</v>
      </c>
      <c r="D2" s="9" t="s">
        <v>5</v>
      </c>
      <c r="E2" s="10" t="s">
        <v>6</v>
      </c>
      <c r="F2" s="4"/>
      <c r="G2" s="11" t="s">
        <v>7</v>
      </c>
      <c r="H2" s="12" t="s">
        <v>8</v>
      </c>
      <c r="I2" s="13" t="s">
        <v>9</v>
      </c>
      <c r="J2" s="14" t="s">
        <v>10</v>
      </c>
      <c r="K2" s="15" t="s">
        <v>11</v>
      </c>
      <c r="L2" s="16" t="s">
        <v>12</v>
      </c>
      <c r="M2" s="17" t="s">
        <v>13</v>
      </c>
    </row>
    <row r="3" spans="1:13" ht="21" thickTop="1" thickBot="1" x14ac:dyDescent="0.45">
      <c r="A3" s="18" t="s">
        <v>14</v>
      </c>
      <c r="B3" s="19">
        <f>B10+B12+B13+B14+B15+B16+B17+B18+B19+B20+B21+M3</f>
        <v>1569.76</v>
      </c>
      <c r="C3" s="20" t="s">
        <v>15</v>
      </c>
      <c r="D3" s="21"/>
      <c r="E3" s="22">
        <f>B3+B4+B6</f>
        <v>2003.09</v>
      </c>
      <c r="F3" s="4"/>
      <c r="G3" s="93" t="s">
        <v>78</v>
      </c>
      <c r="H3" s="96" t="s">
        <v>28</v>
      </c>
      <c r="I3" s="24">
        <v>587.76</v>
      </c>
      <c r="J3" s="25">
        <v>12</v>
      </c>
      <c r="K3" s="26">
        <v>48.98</v>
      </c>
      <c r="L3" s="97" t="s">
        <v>79</v>
      </c>
      <c r="M3" s="28">
        <f>K3+K4+K5</f>
        <v>274.57</v>
      </c>
    </row>
    <row r="4" spans="1:13" ht="21" thickTop="1" thickBot="1" x14ac:dyDescent="0.45">
      <c r="A4" s="29" t="s">
        <v>16</v>
      </c>
      <c r="B4" s="36">
        <f>M5+B11</f>
        <v>183.32999999999998</v>
      </c>
      <c r="C4" s="31" t="s">
        <v>15</v>
      </c>
      <c r="D4" s="32" t="s">
        <v>18</v>
      </c>
      <c r="E4" s="33" t="s">
        <v>19</v>
      </c>
      <c r="F4" s="4"/>
      <c r="G4" s="98" t="s">
        <v>82</v>
      </c>
      <c r="H4" s="99" t="s">
        <v>28</v>
      </c>
      <c r="I4" s="40">
        <v>538.98</v>
      </c>
      <c r="J4" s="41">
        <v>6</v>
      </c>
      <c r="K4" s="42">
        <v>89.83</v>
      </c>
      <c r="L4" s="100" t="s">
        <v>79</v>
      </c>
      <c r="M4" s="52" t="s">
        <v>24</v>
      </c>
    </row>
    <row r="5" spans="1:13" ht="21" thickTop="1" thickBot="1" x14ac:dyDescent="0.45">
      <c r="A5" s="35" t="s">
        <v>20</v>
      </c>
      <c r="B5" s="36">
        <v>1450</v>
      </c>
      <c r="C5" s="31" t="s">
        <v>15</v>
      </c>
      <c r="D5" s="32"/>
      <c r="E5" s="22">
        <v>2400</v>
      </c>
      <c r="F5" s="37"/>
      <c r="G5" s="122" t="s">
        <v>76</v>
      </c>
      <c r="H5" s="102" t="s">
        <v>28</v>
      </c>
      <c r="I5" s="123">
        <v>407.28</v>
      </c>
      <c r="J5" s="124">
        <v>3</v>
      </c>
      <c r="K5" s="125">
        <v>135.76</v>
      </c>
      <c r="L5" s="126" t="s">
        <v>83</v>
      </c>
      <c r="M5" s="28">
        <f>B19+K6+K7</f>
        <v>127.34</v>
      </c>
    </row>
    <row r="6" spans="1:13" ht="21" thickTop="1" thickBot="1" x14ac:dyDescent="0.45">
      <c r="A6" s="133" t="s">
        <v>90</v>
      </c>
      <c r="B6" s="45">
        <v>250</v>
      </c>
      <c r="C6" s="46" t="s">
        <v>15</v>
      </c>
      <c r="D6" s="47"/>
      <c r="E6" s="48" t="s">
        <v>23</v>
      </c>
      <c r="F6" s="4"/>
      <c r="G6" s="109" t="s">
        <v>56</v>
      </c>
      <c r="H6" s="115" t="s">
        <v>85</v>
      </c>
      <c r="I6" s="55">
        <v>917.64</v>
      </c>
      <c r="J6" s="111">
        <v>12</v>
      </c>
      <c r="K6" s="56">
        <v>76.47</v>
      </c>
      <c r="L6" s="112" t="s">
        <v>86</v>
      </c>
    </row>
    <row r="7" spans="1:13" ht="21" thickTop="1" thickBot="1" x14ac:dyDescent="0.45">
      <c r="E7" s="53">
        <f>E5-E3</f>
        <v>396.91000000000008</v>
      </c>
      <c r="F7" s="54"/>
      <c r="G7" s="109" t="s">
        <v>88</v>
      </c>
      <c r="H7" s="115" t="s">
        <v>85</v>
      </c>
      <c r="I7" s="55">
        <v>610.44000000000005</v>
      </c>
      <c r="J7" s="111">
        <v>12</v>
      </c>
      <c r="K7" s="56">
        <v>50.87</v>
      </c>
      <c r="L7" s="112" t="s">
        <v>86</v>
      </c>
    </row>
    <row r="8" spans="1:13" ht="21" thickTop="1" thickBot="1" x14ac:dyDescent="0.45">
      <c r="A8" s="57" t="s">
        <v>25</v>
      </c>
      <c r="B8" s="58"/>
      <c r="C8" s="58"/>
      <c r="D8" s="3"/>
      <c r="E8" s="59"/>
      <c r="F8" s="60"/>
    </row>
    <row r="9" spans="1:13" ht="19.5" customHeight="1" thickTop="1" thickBot="1" x14ac:dyDescent="0.3">
      <c r="A9" s="61" t="s">
        <v>26</v>
      </c>
      <c r="B9" s="62" t="s">
        <v>3</v>
      </c>
      <c r="C9" s="63" t="s">
        <v>27</v>
      </c>
      <c r="D9" s="64" t="s">
        <v>8</v>
      </c>
      <c r="G9" s="70"/>
      <c r="I9" s="69"/>
      <c r="K9" s="70"/>
    </row>
    <row r="10" spans="1:13" ht="16.5" thickTop="1" thickBot="1" x14ac:dyDescent="0.3">
      <c r="A10" s="65" t="s">
        <v>30</v>
      </c>
      <c r="B10" s="66">
        <f xml:space="preserve"> 29.99+52.5</f>
        <v>82.49</v>
      </c>
      <c r="C10" s="82">
        <v>44895</v>
      </c>
      <c r="D10" s="68" t="s">
        <v>28</v>
      </c>
      <c r="E10" s="58"/>
      <c r="G10" s="71"/>
      <c r="H10" s="72"/>
      <c r="I10" s="72"/>
      <c r="J10" s="72"/>
      <c r="K10" s="73"/>
      <c r="L10" s="72"/>
    </row>
    <row r="11" spans="1:13" ht="16.5" thickTop="1" thickBot="1" x14ac:dyDescent="0.3">
      <c r="A11" s="113" t="s">
        <v>87</v>
      </c>
      <c r="B11" s="66">
        <f>38+17.99</f>
        <v>55.989999999999995</v>
      </c>
      <c r="C11" s="82"/>
      <c r="D11" s="114" t="s">
        <v>89</v>
      </c>
      <c r="G11" s="72"/>
      <c r="H11" s="72"/>
      <c r="I11" s="72"/>
      <c r="J11" s="73"/>
      <c r="K11" s="72"/>
      <c r="L11" s="58"/>
    </row>
    <row r="12" spans="1:13" ht="16.5" thickTop="1" thickBot="1" x14ac:dyDescent="0.3">
      <c r="A12" s="113" t="s">
        <v>56</v>
      </c>
      <c r="B12" s="66">
        <v>450</v>
      </c>
      <c r="C12" s="82"/>
      <c r="D12" s="114" t="s">
        <v>28</v>
      </c>
      <c r="G12" s="58"/>
      <c r="H12" s="58"/>
      <c r="I12" s="58"/>
      <c r="J12" s="58"/>
      <c r="K12" s="58"/>
      <c r="L12" s="58"/>
      <c r="M12" s="58"/>
    </row>
    <row r="13" spans="1:13" ht="16.5" thickTop="1" thickBot="1" x14ac:dyDescent="0.3">
      <c r="A13" s="65" t="s">
        <v>74</v>
      </c>
      <c r="B13" s="66">
        <v>592.70000000000005</v>
      </c>
      <c r="C13" s="82"/>
      <c r="D13" s="68" t="s">
        <v>28</v>
      </c>
      <c r="F13" s="75"/>
    </row>
    <row r="14" spans="1:13" ht="16.5" thickTop="1" thickBot="1" x14ac:dyDescent="0.3">
      <c r="A14" s="113" t="s">
        <v>29</v>
      </c>
      <c r="B14" s="66">
        <v>70</v>
      </c>
      <c r="C14" s="82"/>
      <c r="D14" s="114" t="s">
        <v>28</v>
      </c>
      <c r="F14" s="58"/>
    </row>
    <row r="15" spans="1:13" ht="16.5" thickTop="1" thickBot="1" x14ac:dyDescent="0.3">
      <c r="A15" s="65" t="s">
        <v>91</v>
      </c>
      <c r="B15" s="66">
        <v>100</v>
      </c>
      <c r="C15" s="74"/>
      <c r="D15" s="114" t="s">
        <v>28</v>
      </c>
    </row>
    <row r="16" spans="1:13" ht="16.5" thickTop="1" thickBot="1" x14ac:dyDescent="0.3">
      <c r="A16" s="76"/>
      <c r="B16" s="77"/>
      <c r="C16" s="74"/>
      <c r="D16" s="68"/>
    </row>
    <row r="17" spans="1:4" ht="16.5" thickTop="1" thickBot="1" x14ac:dyDescent="0.3">
      <c r="A17" s="65"/>
      <c r="B17" s="66"/>
      <c r="C17" s="82"/>
      <c r="D17" s="68"/>
    </row>
    <row r="18" spans="1:4" ht="16.5" thickTop="1" thickBot="1" x14ac:dyDescent="0.3">
      <c r="A18" s="65"/>
      <c r="B18" s="66"/>
      <c r="C18" s="82"/>
      <c r="D18" s="68"/>
    </row>
    <row r="19" spans="1:4" ht="16.5" thickTop="1" thickBot="1" x14ac:dyDescent="0.3">
      <c r="A19" s="113"/>
      <c r="B19" s="66"/>
      <c r="C19" s="82"/>
      <c r="D19" s="114"/>
    </row>
    <row r="20" spans="1:4" ht="15.75" customHeight="1" thickTop="1" thickBot="1" x14ac:dyDescent="0.3">
      <c r="A20" s="65"/>
      <c r="B20" s="66"/>
      <c r="C20" s="82"/>
      <c r="D20" s="68"/>
    </row>
    <row r="21" spans="1:4" ht="15.75" customHeight="1" thickTop="1" thickBot="1" x14ac:dyDescent="0.3">
      <c r="A21" s="78"/>
      <c r="B21" s="79"/>
      <c r="C21" s="80"/>
      <c r="D21" s="68"/>
    </row>
    <row r="22" spans="1:4" ht="15.75" customHeight="1" thickTop="1" x14ac:dyDescent="0.25"/>
    <row r="23" spans="1:4" ht="15.75" customHeight="1" x14ac:dyDescent="0.25"/>
    <row r="24" spans="1:4" ht="15.75" customHeight="1" x14ac:dyDescent="0.25"/>
    <row r="25" spans="1:4" ht="15.75" customHeight="1" x14ac:dyDescent="0.25"/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pageMargins left="0.511811024" right="0.511811024" top="0.78740157499999996" bottom="0.78740157499999996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5E114-4536-4C50-99C8-EBF11B43CD21}">
  <dimension ref="A1:M989"/>
  <sheetViews>
    <sheetView workbookViewId="0">
      <selection activeCell="A15" sqref="A15:D15"/>
    </sheetView>
  </sheetViews>
  <sheetFormatPr defaultColWidth="14.42578125" defaultRowHeight="15" customHeight="1" x14ac:dyDescent="0.25"/>
  <cols>
    <col min="1" max="1" width="27.5703125" customWidth="1"/>
    <col min="2" max="2" width="15.42578125" customWidth="1"/>
    <col min="3" max="3" width="16" customWidth="1"/>
    <col min="4" max="4" width="10.42578125" customWidth="1"/>
    <col min="5" max="5" width="16.28515625" customWidth="1"/>
    <col min="6" max="6" width="3" customWidth="1"/>
    <col min="7" max="7" width="24.5703125" customWidth="1"/>
    <col min="8" max="8" width="12.140625" customWidth="1"/>
    <col min="9" max="9" width="13.85546875" customWidth="1"/>
    <col min="10" max="10" width="3.28515625" customWidth="1"/>
    <col min="11" max="11" width="12.42578125" customWidth="1"/>
    <col min="12" max="12" width="15.28515625" customWidth="1"/>
    <col min="13" max="13" width="16.140625" customWidth="1"/>
  </cols>
  <sheetData>
    <row r="1" spans="1:13" ht="24" thickTop="1" thickBot="1" x14ac:dyDescent="0.5">
      <c r="A1" s="1" t="s">
        <v>0</v>
      </c>
      <c r="B1" s="2"/>
      <c r="C1" s="3"/>
      <c r="D1" s="3"/>
      <c r="E1" s="3"/>
      <c r="F1" s="4"/>
      <c r="G1" s="5" t="s">
        <v>1</v>
      </c>
    </row>
    <row r="2" spans="1:13" ht="21" thickTop="1" thickBot="1" x14ac:dyDescent="0.45">
      <c r="A2" s="6" t="s">
        <v>2</v>
      </c>
      <c r="B2" s="7" t="s">
        <v>3</v>
      </c>
      <c r="C2" s="8" t="s">
        <v>4</v>
      </c>
      <c r="D2" s="9" t="s">
        <v>5</v>
      </c>
      <c r="E2" s="10" t="s">
        <v>6</v>
      </c>
      <c r="F2" s="4"/>
      <c r="G2" s="11" t="s">
        <v>7</v>
      </c>
      <c r="H2" s="12" t="s">
        <v>8</v>
      </c>
      <c r="I2" s="13" t="s">
        <v>9</v>
      </c>
      <c r="J2" s="14" t="s">
        <v>10</v>
      </c>
      <c r="K2" s="15" t="s">
        <v>11</v>
      </c>
      <c r="L2" s="16" t="s">
        <v>12</v>
      </c>
      <c r="M2" s="17" t="s">
        <v>13</v>
      </c>
    </row>
    <row r="3" spans="1:13" ht="21" thickTop="1" thickBot="1" x14ac:dyDescent="0.45">
      <c r="A3" s="18" t="s">
        <v>14</v>
      </c>
      <c r="B3" s="19">
        <f>B10+B12+B13+B14+B15+B16+B17+B18+B19+B20+B21+M3</f>
        <v>1434</v>
      </c>
      <c r="C3" s="20" t="s">
        <v>15</v>
      </c>
      <c r="D3" s="21"/>
      <c r="E3" s="22">
        <f>B3+B4+B6</f>
        <v>1867.33</v>
      </c>
      <c r="F3" s="4"/>
      <c r="G3" s="127" t="s">
        <v>78</v>
      </c>
      <c r="H3" s="128" t="s">
        <v>28</v>
      </c>
      <c r="I3" s="129">
        <v>587.76</v>
      </c>
      <c r="J3" s="130">
        <v>12</v>
      </c>
      <c r="K3" s="131">
        <v>48.98</v>
      </c>
      <c r="L3" s="132" t="s">
        <v>79</v>
      </c>
      <c r="M3" s="28">
        <f>K3+K4</f>
        <v>138.81</v>
      </c>
    </row>
    <row r="4" spans="1:13" ht="21" thickTop="1" thickBot="1" x14ac:dyDescent="0.45">
      <c r="A4" s="29" t="s">
        <v>16</v>
      </c>
      <c r="B4" s="36">
        <f>M5+B11</f>
        <v>183.32999999999998</v>
      </c>
      <c r="C4" s="31" t="s">
        <v>15</v>
      </c>
      <c r="D4" s="32" t="s">
        <v>18</v>
      </c>
      <c r="E4" s="33" t="s">
        <v>19</v>
      </c>
      <c r="F4" s="4"/>
      <c r="G4" s="101" t="s">
        <v>82</v>
      </c>
      <c r="H4" s="102" t="s">
        <v>28</v>
      </c>
      <c r="I4" s="103">
        <v>538.98</v>
      </c>
      <c r="J4" s="104">
        <v>6</v>
      </c>
      <c r="K4" s="105">
        <v>89.83</v>
      </c>
      <c r="L4" s="106" t="s">
        <v>79</v>
      </c>
      <c r="M4" s="52" t="s">
        <v>24</v>
      </c>
    </row>
    <row r="5" spans="1:13" ht="21" thickTop="1" thickBot="1" x14ac:dyDescent="0.45">
      <c r="A5" s="35" t="s">
        <v>20</v>
      </c>
      <c r="B5" s="36">
        <v>1450</v>
      </c>
      <c r="C5" s="31" t="s">
        <v>15</v>
      </c>
      <c r="D5" s="32"/>
      <c r="E5" s="22">
        <v>2400</v>
      </c>
      <c r="F5" s="37"/>
      <c r="G5" s="109" t="s">
        <v>56</v>
      </c>
      <c r="H5" s="115" t="s">
        <v>85</v>
      </c>
      <c r="I5" s="55">
        <v>917.64</v>
      </c>
      <c r="J5" s="111">
        <v>12</v>
      </c>
      <c r="K5" s="56">
        <v>76.47</v>
      </c>
      <c r="L5" s="112" t="s">
        <v>86</v>
      </c>
      <c r="M5" s="28">
        <f>B19+K5+K6</f>
        <v>127.34</v>
      </c>
    </row>
    <row r="6" spans="1:13" ht="21" thickTop="1" thickBot="1" x14ac:dyDescent="0.45">
      <c r="A6" s="133" t="s">
        <v>90</v>
      </c>
      <c r="B6" s="45">
        <v>250</v>
      </c>
      <c r="C6" s="46" t="s">
        <v>15</v>
      </c>
      <c r="D6" s="47"/>
      <c r="E6" s="48" t="s">
        <v>23</v>
      </c>
      <c r="F6" s="4"/>
      <c r="G6" s="109" t="s">
        <v>88</v>
      </c>
      <c r="H6" s="115" t="s">
        <v>85</v>
      </c>
      <c r="I6" s="55">
        <v>610.44000000000005</v>
      </c>
      <c r="J6" s="111">
        <v>12</v>
      </c>
      <c r="K6" s="56">
        <v>50.87</v>
      </c>
      <c r="L6" s="112" t="s">
        <v>86</v>
      </c>
    </row>
    <row r="7" spans="1:13" ht="21" thickTop="1" thickBot="1" x14ac:dyDescent="0.45">
      <c r="E7" s="53">
        <f>E5-E3</f>
        <v>532.67000000000007</v>
      </c>
      <c r="F7" s="54"/>
    </row>
    <row r="8" spans="1:13" ht="21" thickTop="1" thickBot="1" x14ac:dyDescent="0.45">
      <c r="A8" s="57" t="s">
        <v>25</v>
      </c>
      <c r="B8" s="58"/>
      <c r="C8" s="58"/>
      <c r="D8" s="3"/>
      <c r="E8" s="59"/>
      <c r="F8" s="60"/>
      <c r="G8" s="70"/>
      <c r="I8" s="69"/>
      <c r="K8" s="70"/>
    </row>
    <row r="9" spans="1:13" ht="19.5" customHeight="1" thickTop="1" thickBot="1" x14ac:dyDescent="0.3">
      <c r="A9" s="61" t="s">
        <v>26</v>
      </c>
      <c r="B9" s="62" t="s">
        <v>3</v>
      </c>
      <c r="C9" s="63" t="s">
        <v>27</v>
      </c>
      <c r="D9" s="64" t="s">
        <v>8</v>
      </c>
      <c r="G9" s="71"/>
      <c r="H9" s="72"/>
      <c r="I9" s="72"/>
      <c r="J9" s="72"/>
      <c r="K9" s="73"/>
      <c r="L9" s="72"/>
    </row>
    <row r="10" spans="1:13" ht="16.5" thickTop="1" thickBot="1" x14ac:dyDescent="0.3">
      <c r="A10" s="65" t="s">
        <v>30</v>
      </c>
      <c r="B10" s="66">
        <f xml:space="preserve"> 29.99+52.5</f>
        <v>82.49</v>
      </c>
      <c r="C10" s="82">
        <v>44895</v>
      </c>
      <c r="D10" s="68" t="s">
        <v>28</v>
      </c>
      <c r="E10" s="58"/>
      <c r="G10" s="72"/>
      <c r="H10" s="72"/>
      <c r="I10" s="72"/>
      <c r="J10" s="73"/>
      <c r="K10" s="72"/>
      <c r="L10" s="58"/>
    </row>
    <row r="11" spans="1:13" ht="16.5" thickTop="1" thickBot="1" x14ac:dyDescent="0.3">
      <c r="A11" s="113" t="s">
        <v>87</v>
      </c>
      <c r="B11" s="66">
        <f>38+17.99</f>
        <v>55.989999999999995</v>
      </c>
      <c r="C11" s="82"/>
      <c r="D11" s="114" t="s">
        <v>89</v>
      </c>
      <c r="G11" s="58"/>
      <c r="H11" s="58"/>
      <c r="I11" s="58"/>
      <c r="J11" s="58"/>
      <c r="K11" s="58"/>
      <c r="L11" s="58"/>
    </row>
    <row r="12" spans="1:13" ht="16.5" thickTop="1" thickBot="1" x14ac:dyDescent="0.3">
      <c r="A12" s="113" t="s">
        <v>56</v>
      </c>
      <c r="B12" s="66">
        <v>450</v>
      </c>
      <c r="C12" s="82"/>
      <c r="D12" s="114" t="s">
        <v>28</v>
      </c>
      <c r="M12" s="58"/>
    </row>
    <row r="13" spans="1:13" ht="16.5" thickTop="1" thickBot="1" x14ac:dyDescent="0.3">
      <c r="A13" s="65" t="s">
        <v>74</v>
      </c>
      <c r="B13" s="66">
        <v>592.70000000000005</v>
      </c>
      <c r="C13" s="82"/>
      <c r="D13" s="68" t="s">
        <v>28</v>
      </c>
      <c r="F13" s="75"/>
    </row>
    <row r="14" spans="1:13" ht="16.5" thickTop="1" thickBot="1" x14ac:dyDescent="0.3">
      <c r="A14" s="113" t="s">
        <v>29</v>
      </c>
      <c r="B14" s="66">
        <v>70</v>
      </c>
      <c r="C14" s="82"/>
      <c r="D14" s="114" t="s">
        <v>28</v>
      </c>
      <c r="F14" s="58"/>
    </row>
    <row r="15" spans="1:13" ht="16.5" thickTop="1" thickBot="1" x14ac:dyDescent="0.3">
      <c r="A15" s="65" t="s">
        <v>91</v>
      </c>
      <c r="B15" s="66">
        <v>100</v>
      </c>
      <c r="C15" s="74"/>
      <c r="D15" s="114" t="s">
        <v>28</v>
      </c>
    </row>
    <row r="16" spans="1:13" ht="16.5" thickTop="1" thickBot="1" x14ac:dyDescent="0.3">
      <c r="A16" s="76"/>
      <c r="B16" s="77"/>
      <c r="C16" s="74"/>
      <c r="D16" s="68"/>
    </row>
    <row r="17" spans="1:4" ht="16.5" thickTop="1" thickBot="1" x14ac:dyDescent="0.3">
      <c r="A17" s="65"/>
      <c r="B17" s="66"/>
      <c r="C17" s="82"/>
      <c r="D17" s="68"/>
    </row>
    <row r="18" spans="1:4" ht="16.5" thickTop="1" thickBot="1" x14ac:dyDescent="0.3">
      <c r="A18" s="65"/>
      <c r="B18" s="66"/>
      <c r="C18" s="82"/>
      <c r="D18" s="68"/>
    </row>
    <row r="19" spans="1:4" ht="16.5" thickTop="1" thickBot="1" x14ac:dyDescent="0.3">
      <c r="A19" s="113"/>
      <c r="B19" s="66"/>
      <c r="C19" s="82"/>
      <c r="D19" s="114"/>
    </row>
    <row r="20" spans="1:4" ht="15.75" customHeight="1" thickTop="1" thickBot="1" x14ac:dyDescent="0.3">
      <c r="A20" s="65"/>
      <c r="B20" s="66"/>
      <c r="C20" s="82"/>
      <c r="D20" s="68"/>
    </row>
    <row r="21" spans="1:4" ht="15.75" customHeight="1" thickTop="1" thickBot="1" x14ac:dyDescent="0.3">
      <c r="A21" s="78"/>
      <c r="B21" s="79"/>
      <c r="C21" s="80"/>
      <c r="D21" s="68"/>
    </row>
    <row r="22" spans="1:4" ht="15.75" customHeight="1" thickTop="1" x14ac:dyDescent="0.25"/>
    <row r="23" spans="1:4" ht="15.75" customHeight="1" x14ac:dyDescent="0.25"/>
    <row r="24" spans="1:4" ht="15.75" customHeight="1" x14ac:dyDescent="0.25"/>
    <row r="25" spans="1:4" ht="15.75" customHeight="1" x14ac:dyDescent="0.25"/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pageMargins left="0.511811024" right="0.511811024" top="0.78740157499999996" bottom="0.78740157499999996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73A73-D872-4487-8FA8-7B27D8F0CAA3}">
  <dimension ref="A1:M989"/>
  <sheetViews>
    <sheetView workbookViewId="0">
      <selection activeCell="A15" sqref="A15:D15"/>
    </sheetView>
  </sheetViews>
  <sheetFormatPr defaultColWidth="14.42578125" defaultRowHeight="15" customHeight="1" x14ac:dyDescent="0.25"/>
  <cols>
    <col min="1" max="1" width="27.5703125" customWidth="1"/>
    <col min="2" max="2" width="15.42578125" customWidth="1"/>
    <col min="3" max="3" width="16" customWidth="1"/>
    <col min="4" max="4" width="10.42578125" customWidth="1"/>
    <col min="5" max="5" width="16.28515625" customWidth="1"/>
    <col min="6" max="6" width="3" customWidth="1"/>
    <col min="7" max="7" width="24.5703125" customWidth="1"/>
    <col min="8" max="8" width="12.140625" customWidth="1"/>
    <col min="9" max="9" width="13.85546875" customWidth="1"/>
    <col min="10" max="10" width="3.28515625" customWidth="1"/>
    <col min="11" max="11" width="12.42578125" customWidth="1"/>
    <col min="12" max="12" width="15.28515625" customWidth="1"/>
    <col min="13" max="13" width="16.140625" customWidth="1"/>
  </cols>
  <sheetData>
    <row r="1" spans="1:13" ht="24" thickTop="1" thickBot="1" x14ac:dyDescent="0.5">
      <c r="A1" s="1" t="s">
        <v>0</v>
      </c>
      <c r="B1" s="2"/>
      <c r="C1" s="3"/>
      <c r="D1" s="3"/>
      <c r="E1" s="3"/>
      <c r="F1" s="4"/>
      <c r="G1" s="5" t="s">
        <v>1</v>
      </c>
    </row>
    <row r="2" spans="1:13" ht="21" thickTop="1" thickBot="1" x14ac:dyDescent="0.45">
      <c r="A2" s="6" t="s">
        <v>2</v>
      </c>
      <c r="B2" s="7" t="s">
        <v>3</v>
      </c>
      <c r="C2" s="8" t="s">
        <v>4</v>
      </c>
      <c r="D2" s="9" t="s">
        <v>5</v>
      </c>
      <c r="E2" s="10" t="s">
        <v>6</v>
      </c>
      <c r="F2" s="4"/>
      <c r="G2" s="11" t="s">
        <v>7</v>
      </c>
      <c r="H2" s="12" t="s">
        <v>8</v>
      </c>
      <c r="I2" s="13" t="s">
        <v>9</v>
      </c>
      <c r="J2" s="14" t="s">
        <v>10</v>
      </c>
      <c r="K2" s="15" t="s">
        <v>11</v>
      </c>
      <c r="L2" s="16" t="s">
        <v>12</v>
      </c>
      <c r="M2" s="17" t="s">
        <v>13</v>
      </c>
    </row>
    <row r="3" spans="1:13" ht="21" thickTop="1" thickBot="1" x14ac:dyDescent="0.45">
      <c r="A3" s="18" t="s">
        <v>14</v>
      </c>
      <c r="B3" s="19">
        <f>B10+B12+B13+B14+B15+B16+B17+B18+B19+B20+B21+M3</f>
        <v>1295.19</v>
      </c>
      <c r="C3" s="20" t="s">
        <v>15</v>
      </c>
      <c r="D3" s="21"/>
      <c r="E3" s="22">
        <f>B3+B4+B6</f>
        <v>1728.52</v>
      </c>
      <c r="F3" s="4"/>
      <c r="G3" s="109" t="s">
        <v>56</v>
      </c>
      <c r="H3" s="115" t="s">
        <v>85</v>
      </c>
      <c r="I3" s="55">
        <v>917.64</v>
      </c>
      <c r="J3" s="111">
        <v>12</v>
      </c>
      <c r="K3" s="56">
        <v>76.47</v>
      </c>
      <c r="L3" s="112" t="s">
        <v>86</v>
      </c>
      <c r="M3" s="28"/>
    </row>
    <row r="4" spans="1:13" ht="21" thickTop="1" thickBot="1" x14ac:dyDescent="0.45">
      <c r="A4" s="29" t="s">
        <v>16</v>
      </c>
      <c r="B4" s="36">
        <f>M5+B11</f>
        <v>183.32999999999998</v>
      </c>
      <c r="C4" s="31" t="s">
        <v>15</v>
      </c>
      <c r="D4" s="32" t="s">
        <v>18</v>
      </c>
      <c r="E4" s="33" t="s">
        <v>19</v>
      </c>
      <c r="F4" s="4"/>
      <c r="G4" s="109" t="s">
        <v>88</v>
      </c>
      <c r="H4" s="115" t="s">
        <v>85</v>
      </c>
      <c r="I4" s="55">
        <v>610.44000000000005</v>
      </c>
      <c r="J4" s="111">
        <v>12</v>
      </c>
      <c r="K4" s="56">
        <v>50.87</v>
      </c>
      <c r="L4" s="112" t="s">
        <v>86</v>
      </c>
      <c r="M4" s="52" t="s">
        <v>24</v>
      </c>
    </row>
    <row r="5" spans="1:13" ht="21" thickTop="1" thickBot="1" x14ac:dyDescent="0.45">
      <c r="A5" s="35" t="s">
        <v>20</v>
      </c>
      <c r="B5" s="36">
        <v>1450</v>
      </c>
      <c r="C5" s="31" t="s">
        <v>15</v>
      </c>
      <c r="D5" s="32"/>
      <c r="E5" s="22">
        <v>2400</v>
      </c>
      <c r="F5" s="37"/>
      <c r="M5" s="28">
        <f>B19+K3+K4</f>
        <v>127.34</v>
      </c>
    </row>
    <row r="6" spans="1:13" ht="21" thickTop="1" thickBot="1" x14ac:dyDescent="0.45">
      <c r="A6" s="133" t="s">
        <v>90</v>
      </c>
      <c r="B6" s="45">
        <v>250</v>
      </c>
      <c r="C6" s="46" t="s">
        <v>15</v>
      </c>
      <c r="D6" s="47"/>
      <c r="E6" s="48" t="s">
        <v>23</v>
      </c>
      <c r="F6" s="4"/>
      <c r="G6" s="71"/>
      <c r="I6" s="69"/>
      <c r="K6" s="70"/>
    </row>
    <row r="7" spans="1:13" ht="21" thickTop="1" thickBot="1" x14ac:dyDescent="0.45">
      <c r="E7" s="53">
        <f>E5-E3</f>
        <v>671.48</v>
      </c>
      <c r="F7" s="54"/>
      <c r="G7" s="72"/>
      <c r="H7" s="72"/>
      <c r="I7" s="72"/>
      <c r="J7" s="72"/>
      <c r="K7" s="73"/>
      <c r="L7" s="72"/>
    </row>
    <row r="8" spans="1:13" ht="21" thickTop="1" thickBot="1" x14ac:dyDescent="0.45">
      <c r="A8" s="57" t="s">
        <v>25</v>
      </c>
      <c r="B8" s="58"/>
      <c r="C8" s="58"/>
      <c r="D8" s="3"/>
      <c r="E8" s="59"/>
      <c r="F8" s="60"/>
      <c r="G8" s="72"/>
      <c r="H8" s="72"/>
      <c r="I8" s="72"/>
      <c r="J8" s="73"/>
      <c r="K8" s="72"/>
      <c r="L8" s="58"/>
    </row>
    <row r="9" spans="1:13" ht="19.5" customHeight="1" thickTop="1" thickBot="1" x14ac:dyDescent="0.3">
      <c r="A9" s="61" t="s">
        <v>26</v>
      </c>
      <c r="B9" s="62" t="s">
        <v>3</v>
      </c>
      <c r="C9" s="63" t="s">
        <v>27</v>
      </c>
      <c r="D9" s="64" t="s">
        <v>8</v>
      </c>
      <c r="G9" s="58"/>
      <c r="H9" s="58"/>
      <c r="I9" s="58"/>
      <c r="J9" s="58"/>
      <c r="K9" s="58"/>
      <c r="L9" s="58"/>
    </row>
    <row r="10" spans="1:13" ht="16.5" thickTop="1" thickBot="1" x14ac:dyDescent="0.3">
      <c r="A10" s="65" t="s">
        <v>30</v>
      </c>
      <c r="B10" s="66">
        <f xml:space="preserve"> 29.99+52.5</f>
        <v>82.49</v>
      </c>
      <c r="C10" s="82">
        <v>44895</v>
      </c>
      <c r="D10" s="68" t="s">
        <v>28</v>
      </c>
      <c r="E10" s="58"/>
    </row>
    <row r="11" spans="1:13" ht="16.5" thickTop="1" thickBot="1" x14ac:dyDescent="0.3">
      <c r="A11" s="113" t="s">
        <v>87</v>
      </c>
      <c r="B11" s="66">
        <f>38+17.99</f>
        <v>55.989999999999995</v>
      </c>
      <c r="C11" s="82"/>
      <c r="D11" s="114" t="s">
        <v>89</v>
      </c>
    </row>
    <row r="12" spans="1:13" ht="16.5" thickTop="1" thickBot="1" x14ac:dyDescent="0.3">
      <c r="A12" s="113" t="s">
        <v>56</v>
      </c>
      <c r="B12" s="66">
        <v>450</v>
      </c>
      <c r="C12" s="82"/>
      <c r="D12" s="114" t="s">
        <v>28</v>
      </c>
      <c r="M12" s="58"/>
    </row>
    <row r="13" spans="1:13" ht="16.5" thickTop="1" thickBot="1" x14ac:dyDescent="0.3">
      <c r="A13" s="65" t="s">
        <v>74</v>
      </c>
      <c r="B13" s="66">
        <v>592.70000000000005</v>
      </c>
      <c r="C13" s="82"/>
      <c r="D13" s="68" t="s">
        <v>28</v>
      </c>
      <c r="F13" s="75"/>
    </row>
    <row r="14" spans="1:13" ht="16.5" thickTop="1" thickBot="1" x14ac:dyDescent="0.3">
      <c r="A14" s="113" t="s">
        <v>29</v>
      </c>
      <c r="B14" s="66">
        <v>70</v>
      </c>
      <c r="C14" s="82"/>
      <c r="D14" s="114" t="s">
        <v>28</v>
      </c>
      <c r="F14" s="58"/>
    </row>
    <row r="15" spans="1:13" ht="16.5" thickTop="1" thickBot="1" x14ac:dyDescent="0.3">
      <c r="A15" s="65" t="s">
        <v>91</v>
      </c>
      <c r="B15" s="66">
        <v>100</v>
      </c>
      <c r="C15" s="74"/>
      <c r="D15" s="114" t="s">
        <v>28</v>
      </c>
    </row>
    <row r="16" spans="1:13" ht="16.5" thickTop="1" thickBot="1" x14ac:dyDescent="0.3">
      <c r="A16" s="76"/>
      <c r="B16" s="77"/>
      <c r="C16" s="74"/>
      <c r="D16" s="68"/>
    </row>
    <row r="17" spans="1:4" ht="16.5" thickTop="1" thickBot="1" x14ac:dyDescent="0.3">
      <c r="A17" s="65"/>
      <c r="B17" s="66"/>
      <c r="C17" s="82"/>
      <c r="D17" s="68"/>
    </row>
    <row r="18" spans="1:4" ht="16.5" thickTop="1" thickBot="1" x14ac:dyDescent="0.3">
      <c r="A18" s="65"/>
      <c r="B18" s="66"/>
      <c r="C18" s="82"/>
      <c r="D18" s="68"/>
    </row>
    <row r="19" spans="1:4" ht="16.5" thickTop="1" thickBot="1" x14ac:dyDescent="0.3">
      <c r="A19" s="113"/>
      <c r="B19" s="66"/>
      <c r="C19" s="82"/>
      <c r="D19" s="114"/>
    </row>
    <row r="20" spans="1:4" ht="15.75" customHeight="1" thickTop="1" thickBot="1" x14ac:dyDescent="0.3">
      <c r="A20" s="65"/>
      <c r="B20" s="66"/>
      <c r="C20" s="82"/>
      <c r="D20" s="68"/>
    </row>
    <row r="21" spans="1:4" ht="15.75" customHeight="1" thickTop="1" thickBot="1" x14ac:dyDescent="0.3">
      <c r="A21" s="78"/>
      <c r="B21" s="79"/>
      <c r="C21" s="80"/>
      <c r="D21" s="68"/>
    </row>
    <row r="22" spans="1:4" ht="15.75" customHeight="1" thickTop="1" x14ac:dyDescent="0.25"/>
    <row r="23" spans="1:4" ht="15.75" customHeight="1" x14ac:dyDescent="0.25"/>
    <row r="24" spans="1:4" ht="15.75" customHeight="1" x14ac:dyDescent="0.25"/>
    <row r="25" spans="1:4" ht="15.75" customHeight="1" x14ac:dyDescent="0.25"/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pageMargins left="0.511811024" right="0.511811024" top="0.78740157499999996" bottom="0.78740157499999996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M23"/>
  <sheetViews>
    <sheetView workbookViewId="0"/>
  </sheetViews>
  <sheetFormatPr defaultColWidth="14.42578125" defaultRowHeight="15" customHeight="1" x14ac:dyDescent="0.25"/>
  <cols>
    <col min="1" max="1" width="28.28515625" customWidth="1"/>
    <col min="3" max="3" width="15.5703125" customWidth="1"/>
    <col min="4" max="4" width="12.5703125" customWidth="1"/>
    <col min="5" max="5" width="16.42578125" customWidth="1"/>
    <col min="6" max="6" width="2.140625" customWidth="1"/>
    <col min="7" max="7" width="21.42578125" customWidth="1"/>
    <col min="10" max="10" width="4.140625" customWidth="1"/>
    <col min="11" max="11" width="12.5703125" customWidth="1"/>
  </cols>
  <sheetData>
    <row r="1" spans="1:13" ht="15" customHeight="1" x14ac:dyDescent="0.45">
      <c r="A1" s="83">
        <v>45114</v>
      </c>
      <c r="B1" s="2"/>
      <c r="C1" s="3"/>
      <c r="D1" s="3"/>
      <c r="E1" s="3"/>
      <c r="F1" s="4"/>
      <c r="G1" s="5" t="s">
        <v>1</v>
      </c>
    </row>
    <row r="2" spans="1:13" ht="15" customHeight="1" x14ac:dyDescent="0.4">
      <c r="A2" s="90" t="s">
        <v>2</v>
      </c>
      <c r="B2" s="91" t="s">
        <v>3</v>
      </c>
      <c r="C2" s="8" t="s">
        <v>4</v>
      </c>
      <c r="D2" s="9" t="s">
        <v>5</v>
      </c>
      <c r="E2" s="10" t="s">
        <v>6</v>
      </c>
      <c r="F2" s="4"/>
      <c r="G2" s="11" t="s">
        <v>7</v>
      </c>
      <c r="H2" s="12" t="s">
        <v>8</v>
      </c>
      <c r="I2" s="13" t="s">
        <v>9</v>
      </c>
      <c r="J2" s="14" t="s">
        <v>10</v>
      </c>
      <c r="K2" s="15" t="s">
        <v>11</v>
      </c>
      <c r="L2" s="16" t="s">
        <v>12</v>
      </c>
      <c r="M2" s="17" t="s">
        <v>13</v>
      </c>
    </row>
    <row r="3" spans="1:13" ht="15" customHeight="1" x14ac:dyDescent="0.4">
      <c r="A3" s="18" t="s">
        <v>14</v>
      </c>
      <c r="B3" s="19">
        <f>B11+B12+B13+B14+B15+B16+B17+B18+B19+B20+B21+M3</f>
        <v>1142.7200000000003</v>
      </c>
      <c r="C3" s="20" t="s">
        <v>15</v>
      </c>
      <c r="D3" s="21"/>
      <c r="E3" s="22">
        <f>B3+B4+B5</f>
        <v>1407.7100000000003</v>
      </c>
      <c r="F3" s="4"/>
      <c r="G3" s="38" t="s">
        <v>34</v>
      </c>
      <c r="H3" s="39" t="s">
        <v>14</v>
      </c>
      <c r="I3" s="40">
        <v>580.20000000000005</v>
      </c>
      <c r="J3" s="41" t="s">
        <v>17</v>
      </c>
      <c r="K3" s="42">
        <v>48.35</v>
      </c>
      <c r="L3" s="43" t="s">
        <v>35</v>
      </c>
      <c r="M3" s="28">
        <f>K3+K4+K6</f>
        <v>177.34</v>
      </c>
    </row>
    <row r="4" spans="1:13" ht="15" customHeight="1" x14ac:dyDescent="0.4">
      <c r="A4" s="29" t="s">
        <v>16</v>
      </c>
      <c r="B4" s="30">
        <f>M7+B10</f>
        <v>14.99</v>
      </c>
      <c r="C4" s="31" t="s">
        <v>15</v>
      </c>
      <c r="D4" s="32" t="s">
        <v>18</v>
      </c>
      <c r="E4" s="33" t="s">
        <v>19</v>
      </c>
      <c r="F4" s="4"/>
      <c r="G4" s="38" t="s">
        <v>37</v>
      </c>
      <c r="H4" s="39" t="s">
        <v>14</v>
      </c>
      <c r="I4" s="40">
        <v>145.05000000000001</v>
      </c>
      <c r="J4" s="41" t="s">
        <v>21</v>
      </c>
      <c r="K4" s="42">
        <v>48.35</v>
      </c>
      <c r="L4" s="43" t="s">
        <v>38</v>
      </c>
      <c r="M4" s="34" t="s">
        <v>22</v>
      </c>
    </row>
    <row r="5" spans="1:13" ht="15" customHeight="1" x14ac:dyDescent="0.4">
      <c r="A5" s="35" t="s">
        <v>36</v>
      </c>
      <c r="B5" s="36">
        <f>M5</f>
        <v>250</v>
      </c>
      <c r="C5" s="31" t="s">
        <v>15</v>
      </c>
      <c r="D5" s="32"/>
      <c r="E5" s="22">
        <f>1600</f>
        <v>1600</v>
      </c>
      <c r="F5" s="37"/>
      <c r="G5" s="23" t="s">
        <v>40</v>
      </c>
      <c r="H5" s="95" t="s">
        <v>20</v>
      </c>
      <c r="I5" s="24">
        <v>3000</v>
      </c>
      <c r="J5" s="25" t="s">
        <v>17</v>
      </c>
      <c r="K5" s="26">
        <v>250</v>
      </c>
      <c r="L5" s="27" t="s">
        <v>41</v>
      </c>
      <c r="M5" s="28">
        <f>K5</f>
        <v>250</v>
      </c>
    </row>
    <row r="6" spans="1:13" ht="15" customHeight="1" x14ac:dyDescent="0.4">
      <c r="A6" s="44"/>
      <c r="B6" s="45"/>
      <c r="C6" s="46" t="s">
        <v>15</v>
      </c>
      <c r="D6" s="47"/>
      <c r="E6" s="48" t="s">
        <v>23</v>
      </c>
      <c r="F6" s="4"/>
      <c r="G6" s="38" t="s">
        <v>45</v>
      </c>
      <c r="H6" s="39" t="s">
        <v>14</v>
      </c>
      <c r="I6" s="40">
        <v>241.92</v>
      </c>
      <c r="J6" s="41" t="s">
        <v>21</v>
      </c>
      <c r="K6" s="42">
        <f>241.92/3</f>
        <v>80.64</v>
      </c>
      <c r="L6" s="43" t="s">
        <v>38</v>
      </c>
      <c r="M6" s="52" t="s">
        <v>24</v>
      </c>
    </row>
    <row r="7" spans="1:13" ht="15" customHeight="1" x14ac:dyDescent="0.4">
      <c r="E7" s="53">
        <f>E5-E3</f>
        <v>192.28999999999974</v>
      </c>
      <c r="F7" s="54"/>
      <c r="M7" s="28"/>
    </row>
    <row r="8" spans="1:13" ht="15" customHeight="1" x14ac:dyDescent="0.4">
      <c r="A8" s="57" t="s">
        <v>25</v>
      </c>
      <c r="B8" s="58"/>
      <c r="C8" s="58"/>
      <c r="D8" s="3"/>
      <c r="E8" s="59"/>
      <c r="F8" s="60"/>
    </row>
    <row r="9" spans="1:13" ht="15.75" x14ac:dyDescent="0.25">
      <c r="A9" s="61" t="s">
        <v>26</v>
      </c>
      <c r="B9" s="62" t="s">
        <v>3</v>
      </c>
      <c r="C9" s="63" t="s">
        <v>27</v>
      </c>
      <c r="D9" s="64" t="s">
        <v>8</v>
      </c>
    </row>
    <row r="10" spans="1:13" x14ac:dyDescent="0.25">
      <c r="A10" s="65" t="s">
        <v>42</v>
      </c>
      <c r="B10" s="66">
        <v>14.99</v>
      </c>
      <c r="C10" s="81"/>
      <c r="D10" s="92" t="s">
        <v>43</v>
      </c>
      <c r="E10" s="58"/>
    </row>
    <row r="11" spans="1:13" x14ac:dyDescent="0.25">
      <c r="A11" s="65" t="s">
        <v>39</v>
      </c>
      <c r="B11" s="66">
        <v>34.9</v>
      </c>
      <c r="C11" s="82"/>
      <c r="D11" s="68" t="s">
        <v>14</v>
      </c>
    </row>
    <row r="12" spans="1:13" x14ac:dyDescent="0.25">
      <c r="A12" s="65" t="s">
        <v>44</v>
      </c>
      <c r="B12" s="66">
        <f>37.64</f>
        <v>37.64</v>
      </c>
      <c r="C12" s="81"/>
      <c r="D12" s="68" t="s">
        <v>14</v>
      </c>
    </row>
    <row r="13" spans="1:13" x14ac:dyDescent="0.25">
      <c r="A13" s="94" t="s">
        <v>32</v>
      </c>
      <c r="B13" s="66">
        <f>47.02+29.99</f>
        <v>77.010000000000005</v>
      </c>
      <c r="C13" s="67"/>
      <c r="D13" s="68" t="s">
        <v>14</v>
      </c>
    </row>
    <row r="14" spans="1:13" x14ac:dyDescent="0.25">
      <c r="A14" s="94" t="s">
        <v>46</v>
      </c>
      <c r="B14" s="66">
        <f>4.84+2.69+13.38+9.96+5.9+3.69+105.91+11.99+15.99+18+5.22+13.67+40.68+8.72+5.11+8.17+32.55+12+41.29+18.68+4.84+2.69+13.38+9.96+7.78+14.94+38.99+7.98+25+2+7.68+3.99+4.57</f>
        <v>522.24000000000012</v>
      </c>
      <c r="C14" s="67"/>
      <c r="D14" s="68" t="s">
        <v>14</v>
      </c>
    </row>
    <row r="15" spans="1:13" x14ac:dyDescent="0.25">
      <c r="A15" s="94" t="s">
        <v>47</v>
      </c>
      <c r="B15" s="66">
        <v>144</v>
      </c>
      <c r="C15" s="67"/>
      <c r="D15" s="68" t="s">
        <v>14</v>
      </c>
    </row>
    <row r="16" spans="1:13" x14ac:dyDescent="0.25">
      <c r="A16" s="94" t="s">
        <v>48</v>
      </c>
      <c r="B16" s="66">
        <v>18</v>
      </c>
      <c r="C16" s="67"/>
      <c r="D16" s="68" t="s">
        <v>14</v>
      </c>
    </row>
    <row r="17" spans="1:4" x14ac:dyDescent="0.25">
      <c r="A17" s="65" t="s">
        <v>49</v>
      </c>
      <c r="B17" s="66">
        <v>30.4</v>
      </c>
      <c r="C17" s="67"/>
      <c r="D17" s="68" t="s">
        <v>14</v>
      </c>
    </row>
    <row r="18" spans="1:4" x14ac:dyDescent="0.25">
      <c r="A18" s="65" t="s">
        <v>50</v>
      </c>
      <c r="B18" s="66">
        <v>22.99</v>
      </c>
      <c r="C18" s="67"/>
      <c r="D18" s="68" t="s">
        <v>14</v>
      </c>
    </row>
    <row r="19" spans="1:4" x14ac:dyDescent="0.25">
      <c r="A19" s="65" t="s">
        <v>51</v>
      </c>
      <c r="B19" s="66">
        <v>46.5</v>
      </c>
      <c r="C19" s="67"/>
      <c r="D19" s="68" t="s">
        <v>14</v>
      </c>
    </row>
    <row r="20" spans="1:4" x14ac:dyDescent="0.25">
      <c r="A20" s="65" t="s">
        <v>52</v>
      </c>
      <c r="B20" s="66">
        <f>27.9+1.9+1.9</f>
        <v>31.699999999999996</v>
      </c>
      <c r="C20" s="67"/>
      <c r="D20" s="68" t="s">
        <v>14</v>
      </c>
    </row>
    <row r="21" spans="1:4" x14ac:dyDescent="0.25">
      <c r="A21" s="94"/>
      <c r="B21" s="66"/>
      <c r="C21" s="67"/>
      <c r="D21" s="68"/>
    </row>
    <row r="22" spans="1:4" x14ac:dyDescent="0.25">
      <c r="A22" s="65"/>
      <c r="B22" s="66"/>
      <c r="C22" s="67"/>
      <c r="D22" s="68"/>
    </row>
    <row r="23" spans="1:4" x14ac:dyDescent="0.25">
      <c r="A23" s="78"/>
      <c r="B23" s="79"/>
      <c r="C23" s="80"/>
      <c r="D23" s="6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M23"/>
  <sheetViews>
    <sheetView workbookViewId="0"/>
  </sheetViews>
  <sheetFormatPr defaultColWidth="14.42578125" defaultRowHeight="15" customHeight="1" x14ac:dyDescent="0.25"/>
  <cols>
    <col min="1" max="1" width="28.28515625" customWidth="1"/>
    <col min="3" max="3" width="15.5703125" customWidth="1"/>
    <col min="4" max="4" width="12.5703125" customWidth="1"/>
    <col min="5" max="5" width="16.42578125" customWidth="1"/>
    <col min="6" max="6" width="2.140625" customWidth="1"/>
    <col min="7" max="7" width="21.42578125" customWidth="1"/>
    <col min="10" max="10" width="4.140625" customWidth="1"/>
    <col min="11" max="11" width="12.5703125" customWidth="1"/>
  </cols>
  <sheetData>
    <row r="1" spans="1:13" ht="15" customHeight="1" x14ac:dyDescent="0.45">
      <c r="A1" s="83">
        <v>45146</v>
      </c>
      <c r="B1" s="2"/>
      <c r="C1" s="3"/>
      <c r="D1" s="3"/>
      <c r="E1" s="3"/>
      <c r="F1" s="4"/>
      <c r="G1" s="5" t="s">
        <v>1</v>
      </c>
    </row>
    <row r="2" spans="1:13" ht="15" customHeight="1" x14ac:dyDescent="0.4">
      <c r="A2" s="90" t="s">
        <v>2</v>
      </c>
      <c r="B2" s="91" t="s">
        <v>3</v>
      </c>
      <c r="C2" s="8" t="s">
        <v>4</v>
      </c>
      <c r="D2" s="9" t="s">
        <v>5</v>
      </c>
      <c r="E2" s="10" t="s">
        <v>6</v>
      </c>
      <c r="F2" s="4"/>
      <c r="G2" s="11" t="s">
        <v>7</v>
      </c>
      <c r="H2" s="12" t="s">
        <v>8</v>
      </c>
      <c r="I2" s="13" t="s">
        <v>9</v>
      </c>
      <c r="J2" s="14" t="s">
        <v>10</v>
      </c>
      <c r="K2" s="15" t="s">
        <v>11</v>
      </c>
      <c r="L2" s="16" t="s">
        <v>12</v>
      </c>
      <c r="M2" s="17" t="s">
        <v>13</v>
      </c>
    </row>
    <row r="3" spans="1:13" ht="15" customHeight="1" x14ac:dyDescent="0.4">
      <c r="A3" s="18" t="s">
        <v>14</v>
      </c>
      <c r="B3" s="19">
        <f>B11+B12+B13+M3+B14+B15+B16+B17+B18</f>
        <v>1317.97</v>
      </c>
      <c r="C3" s="20" t="s">
        <v>15</v>
      </c>
      <c r="D3" s="21"/>
      <c r="E3" s="22">
        <f>B3+B4+B5</f>
        <v>1633.83</v>
      </c>
      <c r="F3" s="4"/>
      <c r="G3" s="38" t="s">
        <v>34</v>
      </c>
      <c r="H3" s="39" t="s">
        <v>14</v>
      </c>
      <c r="I3" s="40">
        <v>580.20000000000005</v>
      </c>
      <c r="J3" s="41" t="s">
        <v>17</v>
      </c>
      <c r="K3" s="42">
        <v>48.35</v>
      </c>
      <c r="L3" s="43" t="s">
        <v>35</v>
      </c>
      <c r="M3" s="28">
        <f>K3+K5+K6</f>
        <v>251.89000000000001</v>
      </c>
    </row>
    <row r="4" spans="1:13" ht="15" customHeight="1" x14ac:dyDescent="0.4">
      <c r="A4" s="29" t="s">
        <v>16</v>
      </c>
      <c r="B4" s="30">
        <f>M7+B10+B19</f>
        <v>65.86</v>
      </c>
      <c r="C4" s="31" t="s">
        <v>15</v>
      </c>
      <c r="D4" s="32" t="s">
        <v>18</v>
      </c>
      <c r="E4" s="33" t="s">
        <v>19</v>
      </c>
      <c r="F4" s="4"/>
      <c r="G4" s="23" t="s">
        <v>40</v>
      </c>
      <c r="H4" s="95" t="s">
        <v>20</v>
      </c>
      <c r="I4" s="24">
        <v>3000</v>
      </c>
      <c r="J4" s="25" t="s">
        <v>17</v>
      </c>
      <c r="K4" s="26">
        <v>250</v>
      </c>
      <c r="L4" s="27" t="s">
        <v>41</v>
      </c>
      <c r="M4" s="34" t="s">
        <v>22</v>
      </c>
    </row>
    <row r="5" spans="1:13" ht="15" customHeight="1" x14ac:dyDescent="0.4">
      <c r="A5" s="35" t="s">
        <v>36</v>
      </c>
      <c r="B5" s="36">
        <f>M5</f>
        <v>250</v>
      </c>
      <c r="C5" s="31" t="s">
        <v>15</v>
      </c>
      <c r="D5" s="32"/>
      <c r="E5" s="22">
        <v>1600</v>
      </c>
      <c r="F5" s="54"/>
      <c r="G5" s="38" t="s">
        <v>45</v>
      </c>
      <c r="H5" s="39" t="s">
        <v>14</v>
      </c>
      <c r="I5" s="40">
        <v>241.92</v>
      </c>
      <c r="J5" s="41" t="s">
        <v>21</v>
      </c>
      <c r="K5" s="42">
        <f>241.92/3</f>
        <v>80.64</v>
      </c>
      <c r="L5" s="43" t="s">
        <v>38</v>
      </c>
      <c r="M5" s="28">
        <f>K4</f>
        <v>250</v>
      </c>
    </row>
    <row r="6" spans="1:13" ht="15" customHeight="1" x14ac:dyDescent="0.4">
      <c r="A6" s="44"/>
      <c r="B6" s="45"/>
      <c r="C6" s="46" t="s">
        <v>15</v>
      </c>
      <c r="D6" s="47"/>
      <c r="E6" s="48" t="s">
        <v>23</v>
      </c>
      <c r="F6" s="58"/>
      <c r="G6" s="38" t="s">
        <v>53</v>
      </c>
      <c r="H6" s="39" t="s">
        <v>14</v>
      </c>
      <c r="I6" s="40">
        <v>241.92</v>
      </c>
      <c r="J6" s="41" t="s">
        <v>54</v>
      </c>
      <c r="K6" s="42">
        <v>122.9</v>
      </c>
      <c r="L6" s="43" t="s">
        <v>38</v>
      </c>
      <c r="M6" s="52" t="s">
        <v>24</v>
      </c>
    </row>
    <row r="7" spans="1:13" ht="15" customHeight="1" x14ac:dyDescent="0.4">
      <c r="E7" s="53">
        <f>E5-E3</f>
        <v>-33.829999999999927</v>
      </c>
      <c r="F7" s="54"/>
      <c r="M7" s="28"/>
    </row>
    <row r="8" spans="1:13" ht="15" customHeight="1" x14ac:dyDescent="0.4">
      <c r="A8" s="57" t="s">
        <v>25</v>
      </c>
      <c r="B8" s="58"/>
      <c r="C8" s="58"/>
      <c r="D8" s="3"/>
      <c r="E8" s="59"/>
      <c r="F8" s="60"/>
    </row>
    <row r="9" spans="1:13" ht="15.75" x14ac:dyDescent="0.25">
      <c r="A9" s="61" t="s">
        <v>26</v>
      </c>
      <c r="B9" s="62" t="s">
        <v>3</v>
      </c>
      <c r="C9" s="63" t="s">
        <v>27</v>
      </c>
      <c r="D9" s="64" t="s">
        <v>8</v>
      </c>
    </row>
    <row r="10" spans="1:13" x14ac:dyDescent="0.25">
      <c r="A10" s="65" t="s">
        <v>42</v>
      </c>
      <c r="B10" s="66">
        <v>14.99</v>
      </c>
      <c r="C10" s="81"/>
      <c r="D10" s="92" t="s">
        <v>43</v>
      </c>
      <c r="E10" s="58"/>
    </row>
    <row r="11" spans="1:13" x14ac:dyDescent="0.25">
      <c r="A11" s="65" t="s">
        <v>39</v>
      </c>
      <c r="B11" s="66">
        <v>34.9</v>
      </c>
      <c r="C11" s="82"/>
      <c r="D11" s="68" t="s">
        <v>14</v>
      </c>
    </row>
    <row r="12" spans="1:13" x14ac:dyDescent="0.25">
      <c r="A12" s="94" t="s">
        <v>55</v>
      </c>
      <c r="B12" s="66">
        <f>156.59+29.99+49.9</f>
        <v>236.48000000000002</v>
      </c>
      <c r="C12" s="81"/>
      <c r="D12" s="68" t="s">
        <v>14</v>
      </c>
    </row>
    <row r="13" spans="1:13" x14ac:dyDescent="0.25">
      <c r="A13" s="94" t="s">
        <v>32</v>
      </c>
      <c r="B13" s="66">
        <v>47.02</v>
      </c>
      <c r="C13" s="67"/>
      <c r="D13" s="68" t="s">
        <v>14</v>
      </c>
    </row>
    <row r="14" spans="1:13" x14ac:dyDescent="0.25">
      <c r="A14" s="94" t="s">
        <v>56</v>
      </c>
      <c r="B14" s="66">
        <v>276</v>
      </c>
      <c r="C14" s="67"/>
      <c r="D14" s="68" t="s">
        <v>14</v>
      </c>
    </row>
    <row r="15" spans="1:13" x14ac:dyDescent="0.25">
      <c r="A15" s="94" t="s">
        <v>46</v>
      </c>
      <c r="B15" s="66">
        <f>9.98+4.93+2.69+30.74+8.54+1.99+14.72+1.99+9.96+1.25+6.28+2.69+3.69+2.69+31.98+3.99</f>
        <v>138.10999999999999</v>
      </c>
      <c r="C15" s="67"/>
      <c r="D15" s="68" t="s">
        <v>14</v>
      </c>
    </row>
    <row r="16" spans="1:13" x14ac:dyDescent="0.25">
      <c r="A16" s="94" t="s">
        <v>47</v>
      </c>
      <c r="B16" s="66">
        <v>116</v>
      </c>
      <c r="C16" s="67"/>
      <c r="D16" s="68" t="s">
        <v>14</v>
      </c>
    </row>
    <row r="17" spans="1:4" x14ac:dyDescent="0.25">
      <c r="A17" s="65" t="s">
        <v>57</v>
      </c>
      <c r="B17" s="66">
        <f>68.8+119.98</f>
        <v>188.78</v>
      </c>
      <c r="C17" s="67"/>
      <c r="D17" s="68" t="s">
        <v>14</v>
      </c>
    </row>
    <row r="18" spans="1:4" x14ac:dyDescent="0.25">
      <c r="A18" s="65" t="s">
        <v>58</v>
      </c>
      <c r="B18" s="66">
        <v>28.79</v>
      </c>
      <c r="C18" s="67"/>
      <c r="D18" s="68" t="s">
        <v>14</v>
      </c>
    </row>
    <row r="19" spans="1:4" x14ac:dyDescent="0.25">
      <c r="A19" s="65" t="s">
        <v>59</v>
      </c>
      <c r="B19" s="66">
        <f>43.99+6.88</f>
        <v>50.870000000000005</v>
      </c>
      <c r="C19" s="67"/>
      <c r="D19" s="68" t="s">
        <v>60</v>
      </c>
    </row>
    <row r="20" spans="1:4" x14ac:dyDescent="0.25">
      <c r="A20" s="65"/>
      <c r="B20" s="66"/>
      <c r="C20" s="67"/>
      <c r="D20" s="68"/>
    </row>
    <row r="21" spans="1:4" x14ac:dyDescent="0.25">
      <c r="A21" s="65"/>
      <c r="B21" s="66"/>
      <c r="C21" s="67"/>
      <c r="D21" s="68"/>
    </row>
    <row r="22" spans="1:4" x14ac:dyDescent="0.25">
      <c r="A22" s="65"/>
      <c r="B22" s="66"/>
      <c r="C22" s="67"/>
      <c r="D22" s="68"/>
    </row>
    <row r="23" spans="1:4" x14ac:dyDescent="0.25">
      <c r="A23" s="78"/>
      <c r="B23" s="79"/>
      <c r="C23" s="80"/>
      <c r="D23" s="6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M23"/>
  <sheetViews>
    <sheetView workbookViewId="0"/>
  </sheetViews>
  <sheetFormatPr defaultColWidth="14.42578125" defaultRowHeight="15" customHeight="1" x14ac:dyDescent="0.25"/>
  <cols>
    <col min="1" max="1" width="28.28515625" customWidth="1"/>
    <col min="3" max="3" width="15.5703125" customWidth="1"/>
    <col min="4" max="4" width="12.5703125" customWidth="1"/>
    <col min="5" max="5" width="16.42578125" customWidth="1"/>
    <col min="6" max="6" width="2.140625" customWidth="1"/>
    <col min="7" max="7" width="21.42578125" customWidth="1"/>
    <col min="10" max="10" width="4.140625" customWidth="1"/>
    <col min="11" max="11" width="12.5703125" customWidth="1"/>
  </cols>
  <sheetData>
    <row r="1" spans="1:13" ht="15" customHeight="1" x14ac:dyDescent="0.45">
      <c r="A1" s="83">
        <v>45178</v>
      </c>
      <c r="B1" s="2"/>
      <c r="C1" s="3"/>
      <c r="D1" s="3"/>
      <c r="E1" s="3"/>
      <c r="F1" s="4"/>
      <c r="G1" s="5" t="s">
        <v>1</v>
      </c>
    </row>
    <row r="2" spans="1:13" ht="15" customHeight="1" x14ac:dyDescent="0.4">
      <c r="A2" s="90" t="s">
        <v>2</v>
      </c>
      <c r="B2" s="91" t="s">
        <v>3</v>
      </c>
      <c r="C2" s="8" t="s">
        <v>4</v>
      </c>
      <c r="D2" s="9" t="s">
        <v>5</v>
      </c>
      <c r="E2" s="10" t="s">
        <v>6</v>
      </c>
      <c r="F2" s="4"/>
      <c r="G2" s="11" t="s">
        <v>7</v>
      </c>
      <c r="H2" s="12" t="s">
        <v>8</v>
      </c>
      <c r="I2" s="13" t="s">
        <v>9</v>
      </c>
      <c r="J2" s="14" t="s">
        <v>10</v>
      </c>
      <c r="K2" s="15" t="s">
        <v>11</v>
      </c>
      <c r="L2" s="16" t="s">
        <v>12</v>
      </c>
      <c r="M2" s="17" t="s">
        <v>13</v>
      </c>
    </row>
    <row r="3" spans="1:13" ht="15" customHeight="1" x14ac:dyDescent="0.4">
      <c r="A3" s="18" t="s">
        <v>14</v>
      </c>
      <c r="B3" s="19">
        <f>M3+B11+B12+B13+B14+B15+B16+B17+B18+B19+B20</f>
        <v>1984.7300000000005</v>
      </c>
      <c r="C3" s="20" t="s">
        <v>15</v>
      </c>
      <c r="D3" s="21"/>
      <c r="E3" s="22">
        <f>B3+B4+B5</f>
        <v>2954.7200000000003</v>
      </c>
      <c r="F3" s="4"/>
      <c r="G3" s="38" t="s">
        <v>34</v>
      </c>
      <c r="H3" s="39" t="s">
        <v>14</v>
      </c>
      <c r="I3" s="40">
        <v>580.20000000000005</v>
      </c>
      <c r="J3" s="41" t="s">
        <v>17</v>
      </c>
      <c r="K3" s="42">
        <v>48.35</v>
      </c>
      <c r="L3" s="43" t="s">
        <v>35</v>
      </c>
      <c r="M3" s="28">
        <f>K3+K5+K6+K7</f>
        <v>486.39</v>
      </c>
    </row>
    <row r="4" spans="1:13" ht="15" customHeight="1" x14ac:dyDescent="0.4">
      <c r="A4" s="29" t="s">
        <v>16</v>
      </c>
      <c r="B4" s="30">
        <f>M7+B10</f>
        <v>14.99</v>
      </c>
      <c r="C4" s="31" t="s">
        <v>15</v>
      </c>
      <c r="D4" s="32" t="s">
        <v>18</v>
      </c>
      <c r="E4" s="33" t="s">
        <v>19</v>
      </c>
      <c r="F4" s="4"/>
      <c r="G4" s="23" t="s">
        <v>40</v>
      </c>
      <c r="H4" s="95" t="s">
        <v>20</v>
      </c>
      <c r="I4" s="24">
        <v>3000</v>
      </c>
      <c r="J4" s="25" t="s">
        <v>17</v>
      </c>
      <c r="K4" s="26">
        <v>250</v>
      </c>
      <c r="L4" s="27" t="s">
        <v>41</v>
      </c>
      <c r="M4" s="34" t="s">
        <v>22</v>
      </c>
    </row>
    <row r="5" spans="1:13" ht="15" customHeight="1" x14ac:dyDescent="0.4">
      <c r="A5" s="35" t="s">
        <v>36</v>
      </c>
      <c r="B5" s="36">
        <f>M5+250+212+101+130+12</f>
        <v>955</v>
      </c>
      <c r="C5" s="31" t="s">
        <v>15</v>
      </c>
      <c r="D5" s="32"/>
      <c r="E5" s="22">
        <v>2000</v>
      </c>
      <c r="F5" s="54"/>
      <c r="G5" s="84" t="s">
        <v>45</v>
      </c>
      <c r="H5" s="85" t="s">
        <v>14</v>
      </c>
      <c r="I5" s="86">
        <v>241.92</v>
      </c>
      <c r="J5" s="87" t="s">
        <v>21</v>
      </c>
      <c r="K5" s="88">
        <f>241.92/3</f>
        <v>80.64</v>
      </c>
      <c r="L5" s="89" t="s">
        <v>38</v>
      </c>
      <c r="M5" s="28">
        <f>K4</f>
        <v>250</v>
      </c>
    </row>
    <row r="6" spans="1:13" ht="15" customHeight="1" x14ac:dyDescent="0.4">
      <c r="A6" s="44"/>
      <c r="B6" s="45"/>
      <c r="C6" s="46" t="s">
        <v>15</v>
      </c>
      <c r="D6" s="47"/>
      <c r="E6" s="48" t="s">
        <v>23</v>
      </c>
      <c r="F6" s="58"/>
      <c r="G6" s="38" t="s">
        <v>61</v>
      </c>
      <c r="H6" s="39" t="s">
        <v>14</v>
      </c>
      <c r="I6" s="40">
        <v>615.92999999999995</v>
      </c>
      <c r="J6" s="41" t="s">
        <v>54</v>
      </c>
      <c r="K6" s="42">
        <v>122.9</v>
      </c>
      <c r="L6" s="43" t="s">
        <v>35</v>
      </c>
      <c r="M6" s="52" t="s">
        <v>24</v>
      </c>
    </row>
    <row r="7" spans="1:13" ht="15" customHeight="1" x14ac:dyDescent="0.4">
      <c r="E7" s="53">
        <f>E5-E3</f>
        <v>-954.72000000000025</v>
      </c>
      <c r="F7" s="54"/>
      <c r="G7" s="38" t="s">
        <v>62</v>
      </c>
      <c r="H7" s="39" t="s">
        <v>14</v>
      </c>
      <c r="I7" s="40">
        <v>580.20000000000005</v>
      </c>
      <c r="J7" s="41" t="s">
        <v>63</v>
      </c>
      <c r="K7" s="42">
        <v>234.5</v>
      </c>
      <c r="L7" s="43" t="s">
        <v>35</v>
      </c>
      <c r="M7" s="28"/>
    </row>
    <row r="8" spans="1:13" ht="15" customHeight="1" x14ac:dyDescent="0.4">
      <c r="A8" s="57" t="s">
        <v>25</v>
      </c>
      <c r="B8" s="58"/>
      <c r="C8" s="58"/>
      <c r="D8" s="3"/>
      <c r="E8" s="59"/>
      <c r="F8" s="60"/>
    </row>
    <row r="9" spans="1:13" ht="15.75" x14ac:dyDescent="0.25">
      <c r="A9" s="61" t="s">
        <v>26</v>
      </c>
      <c r="B9" s="62" t="s">
        <v>3</v>
      </c>
      <c r="C9" s="63" t="s">
        <v>27</v>
      </c>
      <c r="D9" s="64" t="s">
        <v>8</v>
      </c>
    </row>
    <row r="10" spans="1:13" x14ac:dyDescent="0.25">
      <c r="A10" s="65" t="s">
        <v>42</v>
      </c>
      <c r="B10" s="66">
        <v>14.99</v>
      </c>
      <c r="C10" s="81"/>
      <c r="D10" s="92" t="s">
        <v>43</v>
      </c>
      <c r="E10" s="58"/>
    </row>
    <row r="11" spans="1:13" x14ac:dyDescent="0.25">
      <c r="A11" s="65" t="s">
        <v>64</v>
      </c>
      <c r="B11" s="66">
        <f>134+96.87+2.39+4.24+6.99+41.68+4.99+19.16+36.22+4.99+11.88+17+5.35+2.69+39.23+19.98+11.98+8.16+28.86+59.1+6.25+2.39+2.39+4+8.5+2.69</f>
        <v>581.98000000000025</v>
      </c>
      <c r="C11" s="82"/>
      <c r="D11" s="68" t="s">
        <v>14</v>
      </c>
    </row>
    <row r="12" spans="1:13" x14ac:dyDescent="0.25">
      <c r="A12" s="65" t="s">
        <v>65</v>
      </c>
      <c r="B12" s="66">
        <f>316.54+17.03+9.9+1.21+1.04</f>
        <v>345.72</v>
      </c>
      <c r="C12" s="81"/>
      <c r="D12" s="68" t="s">
        <v>14</v>
      </c>
    </row>
    <row r="13" spans="1:13" x14ac:dyDescent="0.25">
      <c r="A13" s="94" t="s">
        <v>66</v>
      </c>
      <c r="B13" s="66">
        <f>27.1</f>
        <v>27.1</v>
      </c>
      <c r="C13" s="67"/>
      <c r="D13" s="68" t="s">
        <v>14</v>
      </c>
    </row>
    <row r="14" spans="1:13" x14ac:dyDescent="0.25">
      <c r="A14" s="94" t="s">
        <v>67</v>
      </c>
      <c r="B14" s="66">
        <f>93.24+9.9+3.61+0.35+0.22</f>
        <v>107.32</v>
      </c>
      <c r="C14" s="67"/>
      <c r="D14" s="68" t="s">
        <v>14</v>
      </c>
    </row>
    <row r="15" spans="1:13" x14ac:dyDescent="0.25">
      <c r="A15" s="94" t="s">
        <v>68</v>
      </c>
      <c r="B15" s="66">
        <f>77.84+9.9+3.01+0.29+0.18</f>
        <v>91.220000000000027</v>
      </c>
      <c r="C15" s="67"/>
      <c r="D15" s="68" t="s">
        <v>14</v>
      </c>
    </row>
    <row r="16" spans="1:13" x14ac:dyDescent="0.25">
      <c r="A16" s="94" t="s">
        <v>69</v>
      </c>
      <c r="B16" s="66">
        <v>25.9</v>
      </c>
      <c r="C16" s="67"/>
      <c r="D16" s="68" t="s">
        <v>14</v>
      </c>
    </row>
    <row r="17" spans="1:4" x14ac:dyDescent="0.25">
      <c r="A17" s="65" t="s">
        <v>70</v>
      </c>
      <c r="B17" s="66">
        <f>29.99+52.5</f>
        <v>82.49</v>
      </c>
      <c r="C17" s="67"/>
      <c r="D17" s="68" t="s">
        <v>14</v>
      </c>
    </row>
    <row r="18" spans="1:4" x14ac:dyDescent="0.25">
      <c r="A18" s="65" t="s">
        <v>71</v>
      </c>
      <c r="B18" s="66">
        <f>100+9.9+3.33+0.38+0.2</f>
        <v>113.81</v>
      </c>
      <c r="C18" s="67"/>
      <c r="D18" s="68" t="s">
        <v>14</v>
      </c>
    </row>
    <row r="19" spans="1:4" x14ac:dyDescent="0.25">
      <c r="A19" s="65" t="s">
        <v>72</v>
      </c>
      <c r="B19" s="66">
        <v>87.9</v>
      </c>
      <c r="C19" s="67"/>
      <c r="D19" s="68" t="s">
        <v>14</v>
      </c>
    </row>
    <row r="20" spans="1:4" x14ac:dyDescent="0.25">
      <c r="A20" s="65" t="s">
        <v>33</v>
      </c>
      <c r="B20" s="66">
        <v>34.9</v>
      </c>
      <c r="C20" s="67"/>
      <c r="D20" s="68" t="s">
        <v>14</v>
      </c>
    </row>
    <row r="21" spans="1:4" x14ac:dyDescent="0.25">
      <c r="A21" s="65"/>
      <c r="B21" s="66"/>
      <c r="C21" s="67"/>
      <c r="D21" s="68"/>
    </row>
    <row r="22" spans="1:4" x14ac:dyDescent="0.25">
      <c r="A22" s="65"/>
      <c r="B22" s="66"/>
      <c r="C22" s="67"/>
      <c r="D22" s="68"/>
    </row>
    <row r="23" spans="1:4" x14ac:dyDescent="0.25">
      <c r="A23" s="78"/>
      <c r="B23" s="79"/>
      <c r="C23" s="80"/>
      <c r="D23" s="6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Augusto Neto</cp:lastModifiedBy>
  <dcterms:modified xsi:type="dcterms:W3CDTF">2023-12-15T00:30:50Z</dcterms:modified>
</cp:coreProperties>
</file>