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25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N27" i="1" l="1"/>
  <c r="P27" i="1" s="1"/>
  <c r="Q27" i="1" s="1"/>
  <c r="F27" i="1"/>
  <c r="N26" i="1"/>
  <c r="P26" i="1" s="1"/>
  <c r="Q26" i="1" s="1"/>
  <c r="F26" i="1"/>
  <c r="N25" i="1"/>
  <c r="P25" i="1" s="1"/>
  <c r="Q25" i="1" s="1"/>
  <c r="G25" i="1"/>
  <c r="F25" i="1"/>
  <c r="N24" i="1"/>
  <c r="P24" i="1" s="1"/>
  <c r="Q24" i="1" s="1"/>
  <c r="G24" i="1"/>
  <c r="F24" i="1"/>
  <c r="A14" i="1"/>
  <c r="C13" i="1"/>
  <c r="C11" i="1"/>
  <c r="N28" i="1" l="1"/>
  <c r="P28" i="1" l="1"/>
  <c r="Q28" i="1"/>
  <c r="D32" i="1" s="1"/>
</calcChain>
</file>

<file path=xl/sharedStrings.xml><?xml version="1.0" encoding="utf-8"?>
<sst xmlns="http://schemas.openxmlformats.org/spreadsheetml/2006/main" count="78" uniqueCount="66">
  <si>
    <t>Унифицированная форма № ТОРГ-12 Утверждена</t>
  </si>
  <si>
    <t>постановлением Госкомстата России от 25.12.98 № 132</t>
  </si>
  <si>
    <t>Код</t>
  </si>
  <si>
    <t>Форма по ОКУД</t>
  </si>
  <si>
    <t>ООО "Элма-1, 620076, г. Екатеринбург, пл. Жуковского, 1в, т. 295-98-29, ф. 295-98-56, ИНН 6664068381/666401001, р/с 40702810400000004026</t>
  </si>
  <si>
    <t>по ОКПО</t>
  </si>
  <si>
    <t>грузоотправитель, адрес, номер телефона, банковские реквизиты</t>
  </si>
  <si>
    <t>в ОАО "СКБ-Банк" г. Екатеринбург, к/с 30101810800000000756, БИК 046577756.</t>
  </si>
  <si>
    <t>Вид деятельности по ОКДП</t>
  </si>
  <si>
    <t>структурное подразделение</t>
  </si>
  <si>
    <t xml:space="preserve"> </t>
  </si>
  <si>
    <t>Грузополучатель</t>
  </si>
  <si>
    <t>ООО "Энерго-Инопром", ИНН 6604028666/660401001, 623700, Свердловская обл., г. Березовский, ул. Коммуны, д. 31</t>
  </si>
  <si>
    <t>р/с 40702810062450000211 в ОАО "УБРИР" г. Екатеринбург, к/с 30101810900000000795, БИК 046577795</t>
  </si>
  <si>
    <t>Поставщик</t>
  </si>
  <si>
    <t xml:space="preserve">Плательщик </t>
  </si>
  <si>
    <t>Основание</t>
  </si>
  <si>
    <t>счет384 от 08,07,2013г. Наличный расчет</t>
  </si>
  <si>
    <t>номер</t>
  </si>
  <si>
    <t>договор, заказ-наряд</t>
  </si>
  <si>
    <t>дата</t>
  </si>
  <si>
    <t>Транспортная накладная</t>
  </si>
  <si>
    <t>Номер документа</t>
  </si>
  <si>
    <t>Дата составления</t>
  </si>
  <si>
    <t>ТОВАРНАЯ НАКЛАДНАЯ</t>
  </si>
  <si>
    <t>Вид операции</t>
  </si>
  <si>
    <t>Номер по порядку</t>
  </si>
  <si>
    <t>Товар</t>
  </si>
  <si>
    <t>Единица измерения</t>
  </si>
  <si>
    <t>Вид упаковки</t>
  </si>
  <si>
    <t>Количество</t>
  </si>
  <si>
    <t>Масса, брутто</t>
  </si>
  <si>
    <t>Количество  (масса, нетто)</t>
  </si>
  <si>
    <t>Цена,    руб. коп.</t>
  </si>
  <si>
    <t>Сумма без учета НДС, руб. коп.</t>
  </si>
  <si>
    <t>НДС</t>
  </si>
  <si>
    <t>Сумма с учетом НДС, руб. коп.</t>
  </si>
  <si>
    <t>Наименование, характеристика, сорт, артикул товара</t>
  </si>
  <si>
    <t>код</t>
  </si>
  <si>
    <t>наименование</t>
  </si>
  <si>
    <t>код по ОКЕИ</t>
  </si>
  <si>
    <t>в одном месте</t>
  </si>
  <si>
    <t>мест,    штук</t>
  </si>
  <si>
    <t>ставка, %</t>
  </si>
  <si>
    <t>сумма, руб. коп.</t>
  </si>
  <si>
    <t>Рукав 5СЯ.462.024</t>
  </si>
  <si>
    <t>4</t>
  </si>
  <si>
    <t>Рукав 5СЯ.462.023</t>
  </si>
  <si>
    <t>Прокладка 5СЯ.760.000</t>
  </si>
  <si>
    <t>33</t>
  </si>
  <si>
    <t>Клапан 5БП.456.210</t>
  </si>
  <si>
    <t>Итого</t>
  </si>
  <si>
    <t>Товарная накладная имеет приложение на___________________________листах</t>
  </si>
  <si>
    <t>и содержит</t>
  </si>
  <si>
    <t>порядковых записей</t>
  </si>
  <si>
    <t>Приложение (паспорта, сертификаты) на</t>
  </si>
  <si>
    <t>листах</t>
  </si>
  <si>
    <t>По доверенности № _______________от "___"__________________2013г.</t>
  </si>
  <si>
    <t>Всего отпущено на сумму</t>
  </si>
  <si>
    <t>выданной_____________________________________________________</t>
  </si>
  <si>
    <t>Отпуск груза разрешил_____________________Холодников Ю.В.</t>
  </si>
  <si>
    <t>Груз получил___________________________________________________</t>
  </si>
  <si>
    <t>Главный бухгалтер________________________Холодникова В.П.</t>
  </si>
  <si>
    <t>______________________________________________________________</t>
  </si>
  <si>
    <t>Отпуск груза произвел________________________"____"___________2013г.</t>
  </si>
  <si>
    <t>"________"__________________________2013г.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</si>
</sst>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8"/>
      <name val="Arial"/>
      <family val="2"/>
      <charset val="204"/>
    </font>
    <font>
      <sz val="10"/>
      <name val="Arial Cyr"/>
      <charset val="204"/>
    </font>
    <font>
      <sz val="7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b/>
      <u/>
      <sz val="8"/>
      <name val="Arial"/>
      <family val="2"/>
      <charset val="204"/>
    </font>
    <font>
      <b/>
      <sz val="7"/>
      <name val="Arial"/>
      <family val="2"/>
      <charset val="204"/>
    </font>
    <font>
      <b/>
      <u/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2">
    <xf numFmtId="0" fontId="0" fillId="0" borderId="0" xfId="0"/>
    <xf numFmtId="2" fontId="6" fillId="0" borderId="9" xfId="2" applyNumberFormat="1" applyFont="1" applyBorder="1" applyAlignment="1">
      <alignment horizontal="left" wrapText="1"/>
    </xf>
    <xf numFmtId="0" fontId="4" fillId="0" borderId="0" xfId="0" applyFont="1"/>
    <xf numFmtId="0" fontId="4" fillId="0" borderId="5" xfId="0" applyFont="1" applyBorder="1"/>
    <xf numFmtId="0" fontId="4" fillId="0" borderId="0" xfId="0" applyFont="1" applyAlignment="1">
      <alignment horizontal="right"/>
    </xf>
    <xf numFmtId="0" fontId="4" fillId="0" borderId="29" xfId="0" applyFont="1" applyBorder="1" applyAlignment="1">
      <alignment horizontal="right"/>
    </xf>
    <xf numFmtId="0" fontId="8" fillId="0" borderId="17" xfId="0" applyFont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4" fillId="0" borderId="1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18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19" xfId="0" applyFont="1" applyBorder="1" applyAlignment="1">
      <alignment horizontal="left"/>
    </xf>
    <xf numFmtId="0" fontId="7" fillId="0" borderId="0" xfId="0" applyFont="1"/>
    <xf numFmtId="0" fontId="4" fillId="0" borderId="12" xfId="0" applyFont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20" xfId="0" applyFont="1" applyBorder="1" applyAlignment="1">
      <alignment horizontal="right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29" xfId="0" applyFont="1" applyBorder="1" applyAlignment="1">
      <alignment horizontal="right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14" fontId="10" fillId="0" borderId="27" xfId="0" applyNumberFormat="1" applyFont="1" applyBorder="1" applyAlignment="1">
      <alignment horizontal="center"/>
    </xf>
    <xf numFmtId="14" fontId="10" fillId="0" borderId="26" xfId="0" applyNumberFormat="1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4" fillId="0" borderId="1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0" fontId="6" fillId="0" borderId="21" xfId="0" applyNumberFormat="1" applyFont="1" applyBorder="1" applyAlignment="1">
      <alignment horizontal="left"/>
    </xf>
    <xf numFmtId="0" fontId="6" fillId="0" borderId="11" xfId="0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0" xfId="0" applyFont="1"/>
    <xf numFmtId="0" fontId="2" fillId="0" borderId="15" xfId="0" applyFont="1" applyBorder="1"/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</cellXfs>
  <cellStyles count="3">
    <cellStyle name="Обычный" xfId="0" builtinId="0"/>
    <cellStyle name="Обычный 2" xfId="1"/>
    <cellStyle name="Обычный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8;&#1047;%2023.03/&#1054;&#1090;&#1095;&#1077;&#1090;&#1085;&#1099;&#1077;%20&#1076;&#1086;&#1082;&#1091;&#1084;&#1077;&#1085;&#1090;&#1099;/17-03-2016_14-53-25/&#1053;&#1072;&#1082;&#1083;&#1072;&#1076;&#1085;&#1072;&#1103;%20&#1052;&#1061;&#1050;%20&#1057;&#1099;&#1089;&#1077;&#1088;&#1090;&#110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вансовая счф"/>
      <sheetName val="сч24"/>
      <sheetName val="сч34"/>
      <sheetName val="Лист9"/>
      <sheetName val="счф11"/>
      <sheetName val="накл 11"/>
      <sheetName val="нова счф"/>
      <sheetName val="20"/>
      <sheetName val="20н"/>
      <sheetName val="Лист5"/>
      <sheetName val="Лист10"/>
      <sheetName val="счф 24"/>
      <sheetName val="нак 24"/>
      <sheetName val="26"/>
      <sheetName val="нак 26"/>
      <sheetName val="Лист8"/>
      <sheetName val="СЧФ28"/>
      <sheetName val="накл28"/>
      <sheetName val="сч 21"/>
      <sheetName val="сч 45"/>
      <sheetName val="сч 46"/>
      <sheetName val="сч 47"/>
      <sheetName val="счф 34"/>
      <sheetName val="сч 29"/>
      <sheetName val="Лист13"/>
      <sheetName val="сч 62"/>
      <sheetName val="сч63"/>
      <sheetName val="счф49"/>
      <sheetName val="нак 49"/>
      <sheetName val="счф 57"/>
      <sheetName val="сч 37"/>
      <sheetName val="нак 57"/>
      <sheetName val="счф58"/>
      <sheetName val="нак 58"/>
      <sheetName val="сч 64"/>
      <sheetName val="счф 63"/>
      <sheetName val="нак63"/>
      <sheetName val="счф64"/>
      <sheetName val="нак64"/>
      <sheetName val="сч73"/>
      <sheetName val="счф65"/>
      <sheetName val="нак65"/>
      <sheetName val="счф66"/>
      <sheetName val="нак66"/>
      <sheetName val="сч75"/>
      <sheetName val="счф67"/>
      <sheetName val="нак67"/>
      <sheetName val="сч87"/>
      <sheetName val="счф78"/>
      <sheetName val="нак 78"/>
      <sheetName val="сч  97"/>
      <sheetName val="сч 98"/>
      <sheetName val="счф82"/>
      <sheetName val="нак82"/>
      <sheetName val="счф97"/>
      <sheetName val="нак 97"/>
      <sheetName val="сч107"/>
      <sheetName val="сч 109"/>
      <sheetName val="сч111"/>
      <sheetName val="счф102"/>
      <sheetName val="накл102"/>
      <sheetName val="счф 142"/>
      <sheetName val="нак 142"/>
      <sheetName val="счф109"/>
      <sheetName val="нак 109"/>
      <sheetName val="акт сверки"/>
      <sheetName val="сч 115"/>
      <sheetName val="сч 118"/>
      <sheetName val="сч 130"/>
      <sheetName val="сч 120"/>
      <sheetName val="счф121"/>
      <sheetName val="нак121"/>
      <sheetName val="сч 47 цены со скидкой"/>
      <sheetName val="акт янв мар"/>
      <sheetName val="счф 130"/>
      <sheetName val="нак130"/>
      <sheetName val="сч 139"/>
      <sheetName val="сч155"/>
      <sheetName val="сч 156"/>
      <sheetName val="счф 149"/>
      <sheetName val="накл.149"/>
      <sheetName val="счф153"/>
      <sheetName val="нак153"/>
      <sheetName val="сч 168"/>
      <sheetName val="сч188"/>
      <sheetName val="сч191"/>
      <sheetName val="на 26 апр"/>
      <sheetName val="нак на 26 апр"/>
      <sheetName val="сч199"/>
      <sheetName val="счф 202"/>
      <sheetName val="накл 202"/>
      <sheetName val="счфю"/>
      <sheetName val="нак."/>
      <sheetName val="сч 210"/>
      <sheetName val="счф219"/>
      <sheetName val="нак219"/>
      <sheetName val="244"/>
      <sheetName val="247"/>
      <sheetName val="сч 257"/>
      <sheetName val="Лист1"/>
      <sheetName val="сч 262"/>
      <sheetName val="сч 263"/>
      <sheetName val="сч266"/>
      <sheetName val="сч265"/>
      <sheetName val="сч273"/>
      <sheetName val="счф293"/>
      <sheetName val="нак 293 за наличные"/>
      <sheetName val="нак 416 за наличные"/>
      <sheetName val="сч 290"/>
      <sheetName val="сч294"/>
      <sheetName val="сч295"/>
      <sheetName val="сч301"/>
      <sheetName val="сч303"/>
      <sheetName val="309сч"/>
      <sheetName val="сч 317"/>
      <sheetName val="сч322"/>
      <sheetName val="Лист3"/>
      <sheetName val="сч363"/>
      <sheetName val="сч 367"/>
      <sheetName val="372"/>
      <sheetName val="Лист4"/>
      <sheetName val="акт сверки 14 г"/>
      <sheetName val="акт сверки 15"/>
      <sheetName val="акт св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25">
          <cell r="C25" t="str">
            <v>шт</v>
          </cell>
        </row>
        <row r="26">
          <cell r="C26" t="str">
            <v>шт</v>
          </cell>
        </row>
        <row r="27">
          <cell r="C27" t="str">
            <v>шт</v>
          </cell>
        </row>
        <row r="28">
          <cell r="C28" t="str">
            <v>шт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>
        <row r="21">
          <cell r="B21">
            <v>796</v>
          </cell>
        </row>
        <row r="22">
          <cell r="B22">
            <v>796</v>
          </cell>
        </row>
      </sheetData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L14" sqref="L14"/>
    </sheetView>
  </sheetViews>
  <sheetFormatPr defaultRowHeight="15" x14ac:dyDescent="0.25"/>
  <cols>
    <col min="1" max="1" width="6.28515625" customWidth="1"/>
    <col min="4" max="4" width="6" customWidth="1"/>
    <col min="5" max="5" width="7.28515625" customWidth="1"/>
    <col min="6" max="6" width="9.85546875" customWidth="1"/>
    <col min="10" max="10" width="7" customWidth="1"/>
    <col min="11" max="11" width="7.140625" customWidth="1"/>
    <col min="12" max="12" width="8.7109375" customWidth="1"/>
    <col min="13" max="13" width="7.85546875" customWidth="1"/>
    <col min="14" max="14" width="9.5703125" bestFit="1" customWidth="1"/>
    <col min="15" max="15" width="9.5703125" customWidth="1"/>
    <col min="17" max="17" width="10.140625" customWidth="1"/>
  </cols>
  <sheetData>
    <row r="1" spans="1:1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  <c r="M1" s="2"/>
      <c r="N1" s="2"/>
      <c r="O1" s="2"/>
      <c r="P1" s="2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1</v>
      </c>
      <c r="M2" s="2"/>
      <c r="N2" s="2"/>
      <c r="O2" s="2"/>
      <c r="P2" s="2"/>
      <c r="Q2" s="2"/>
    </row>
    <row r="3" spans="1:17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 t="s">
        <v>2</v>
      </c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3</v>
      </c>
      <c r="P4" s="5"/>
      <c r="Q4" s="6">
        <v>330212</v>
      </c>
    </row>
    <row r="5" spans="1:17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2"/>
      <c r="P5" s="2" t="s">
        <v>5</v>
      </c>
      <c r="Q5" s="9">
        <v>51835367</v>
      </c>
    </row>
    <row r="6" spans="1:17" x14ac:dyDescent="0.25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  <c r="Q6" s="9"/>
    </row>
    <row r="7" spans="1:17" x14ac:dyDescent="0.25">
      <c r="A7" s="11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" t="s">
        <v>8</v>
      </c>
      <c r="P7" s="2"/>
      <c r="Q7" s="9"/>
    </row>
    <row r="8" spans="1:17" x14ac:dyDescent="0.25">
      <c r="A8" s="10" t="s">
        <v>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 t="s">
        <v>10</v>
      </c>
      <c r="P8" s="2"/>
      <c r="Q8" s="12"/>
    </row>
    <row r="9" spans="1:17" x14ac:dyDescent="0.25">
      <c r="A9" s="8" t="s">
        <v>11</v>
      </c>
      <c r="B9" s="8"/>
      <c r="C9" s="7" t="s">
        <v>12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2"/>
      <c r="P9" s="13" t="s">
        <v>5</v>
      </c>
      <c r="Q9" s="14"/>
    </row>
    <row r="10" spans="1:17" x14ac:dyDescent="0.25">
      <c r="A10" s="11" t="s">
        <v>13</v>
      </c>
      <c r="B10" s="8"/>
      <c r="C10" s="1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2"/>
      <c r="P10" s="13"/>
      <c r="Q10" s="14"/>
    </row>
    <row r="11" spans="1:17" x14ac:dyDescent="0.25">
      <c r="A11" s="8" t="s">
        <v>14</v>
      </c>
      <c r="B11" s="8"/>
      <c r="C11" s="15" t="str">
        <f>A5</f>
        <v>ООО "Элма-1, 620076, г. Екатеринбург, пл. Жуковского, 1в, т. 295-98-29, ф. 295-98-56, ИНН 6664068381/666401001, р/с 40702810400000004026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"/>
      <c r="P11" s="13" t="s">
        <v>5</v>
      </c>
      <c r="Q11" s="9">
        <v>51835367</v>
      </c>
    </row>
    <row r="12" spans="1:17" x14ac:dyDescent="0.25">
      <c r="A12" s="11" t="s">
        <v>7</v>
      </c>
      <c r="B12" s="8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2"/>
      <c r="P12" s="13"/>
      <c r="Q12" s="16"/>
    </row>
    <row r="13" spans="1:17" x14ac:dyDescent="0.25">
      <c r="A13" s="8" t="s">
        <v>15</v>
      </c>
      <c r="B13" s="8"/>
      <c r="C13" s="7" t="str">
        <f>C9</f>
        <v>ООО "Энерго-Инопром", ИНН 6604028666/660401001, 623700, Свердловская обл., г. Березовский, ул. Коммуны, д. 31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2"/>
      <c r="P13" s="13" t="s">
        <v>5</v>
      </c>
      <c r="Q13" s="16"/>
    </row>
    <row r="14" spans="1:17" x14ac:dyDescent="0.25">
      <c r="A14" s="11" t="str">
        <f>A10</f>
        <v>р/с 40702810062450000211 в ОАО "УБРИР" г. Екатеринбург, к/с 30101810900000000795, БИК 046577795</v>
      </c>
      <c r="B14" s="8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"/>
      <c r="P14" s="13"/>
      <c r="Q14" s="16"/>
    </row>
    <row r="15" spans="1:17" x14ac:dyDescent="0.25">
      <c r="A15" s="17" t="s">
        <v>16</v>
      </c>
      <c r="B15" s="17"/>
      <c r="C15" s="18" t="s">
        <v>17</v>
      </c>
      <c r="D15" s="17"/>
      <c r="E15" s="17"/>
      <c r="F15" s="17"/>
      <c r="G15" s="17"/>
      <c r="H15" s="17" t="s">
        <v>10</v>
      </c>
      <c r="I15" s="17"/>
      <c r="J15" s="17"/>
      <c r="K15" s="17"/>
      <c r="L15" s="17"/>
      <c r="M15" s="17"/>
      <c r="N15" s="17"/>
      <c r="O15" s="19"/>
      <c r="P15" s="20" t="s">
        <v>18</v>
      </c>
      <c r="Q15" s="16"/>
    </row>
    <row r="16" spans="1:17" x14ac:dyDescent="0.25">
      <c r="A16" s="21" t="s">
        <v>19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"/>
      <c r="P16" s="20" t="s">
        <v>20</v>
      </c>
      <c r="Q16" s="16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" t="s">
        <v>21</v>
      </c>
      <c r="N17" s="4"/>
      <c r="O17" s="22"/>
      <c r="P17" s="20" t="s">
        <v>18</v>
      </c>
      <c r="Q17" s="16"/>
    </row>
    <row r="18" spans="1:17" ht="15.75" thickBot="1" x14ac:dyDescent="0.3">
      <c r="A18" s="2"/>
      <c r="B18" s="2"/>
      <c r="C18" s="2"/>
      <c r="D18" s="2"/>
      <c r="E18" s="2"/>
      <c r="F18" s="2"/>
      <c r="G18" s="23" t="s">
        <v>22</v>
      </c>
      <c r="H18" s="24"/>
      <c r="I18" s="23" t="s">
        <v>23</v>
      </c>
      <c r="J18" s="24"/>
      <c r="K18" s="2"/>
      <c r="L18" s="2"/>
      <c r="M18" s="2"/>
      <c r="N18" s="2"/>
      <c r="O18" s="2"/>
      <c r="P18" s="20" t="s">
        <v>20</v>
      </c>
      <c r="Q18" s="16"/>
    </row>
    <row r="19" spans="1:17" ht="15.75" thickBot="1" x14ac:dyDescent="0.3">
      <c r="A19" s="25" t="s">
        <v>24</v>
      </c>
      <c r="B19" s="25"/>
      <c r="C19" s="25"/>
      <c r="D19" s="25"/>
      <c r="E19" s="25"/>
      <c r="F19" s="26"/>
      <c r="G19" s="27">
        <v>416</v>
      </c>
      <c r="H19" s="28"/>
      <c r="I19" s="29">
        <v>41479</v>
      </c>
      <c r="J19" s="30"/>
      <c r="K19" s="2"/>
      <c r="L19" s="2"/>
      <c r="M19" s="2"/>
      <c r="N19" s="2"/>
      <c r="O19" s="31" t="s">
        <v>25</v>
      </c>
      <c r="P19" s="32"/>
      <c r="Q19" s="33"/>
    </row>
    <row r="20" spans="1:17" x14ac:dyDescent="0.25">
      <c r="A20" s="34" t="s">
        <v>26</v>
      </c>
      <c r="B20" s="35" t="s">
        <v>27</v>
      </c>
      <c r="C20" s="36"/>
      <c r="D20" s="36"/>
      <c r="E20" s="37"/>
      <c r="F20" s="35" t="s">
        <v>28</v>
      </c>
      <c r="G20" s="37"/>
      <c r="H20" s="38" t="s">
        <v>29</v>
      </c>
      <c r="I20" s="39" t="s">
        <v>30</v>
      </c>
      <c r="J20" s="40"/>
      <c r="K20" s="34" t="s">
        <v>31</v>
      </c>
      <c r="L20" s="34" t="s">
        <v>32</v>
      </c>
      <c r="M20" s="34" t="s">
        <v>33</v>
      </c>
      <c r="N20" s="34" t="s">
        <v>34</v>
      </c>
      <c r="O20" s="35" t="s">
        <v>35</v>
      </c>
      <c r="P20" s="37"/>
      <c r="Q20" s="38" t="s">
        <v>36</v>
      </c>
    </row>
    <row r="21" spans="1:17" x14ac:dyDescent="0.25">
      <c r="A21" s="41"/>
      <c r="B21" s="42" t="s">
        <v>37</v>
      </c>
      <c r="C21" s="43"/>
      <c r="D21" s="44"/>
      <c r="E21" s="34" t="s">
        <v>38</v>
      </c>
      <c r="F21" s="34" t="s">
        <v>39</v>
      </c>
      <c r="G21" s="34" t="s">
        <v>40</v>
      </c>
      <c r="H21" s="41"/>
      <c r="I21" s="34" t="s">
        <v>41</v>
      </c>
      <c r="J21" s="34" t="s">
        <v>42</v>
      </c>
      <c r="K21" s="41"/>
      <c r="L21" s="41"/>
      <c r="M21" s="41"/>
      <c r="N21" s="41"/>
      <c r="O21" s="34" t="s">
        <v>43</v>
      </c>
      <c r="P21" s="34" t="s">
        <v>44</v>
      </c>
      <c r="Q21" s="41"/>
    </row>
    <row r="22" spans="1:17" x14ac:dyDescent="0.25">
      <c r="A22" s="45"/>
      <c r="B22" s="46"/>
      <c r="C22" s="47"/>
      <c r="D22" s="48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1:17" x14ac:dyDescent="0.25">
      <c r="A23" s="49">
        <v>1</v>
      </c>
      <c r="B23" s="50">
        <v>2</v>
      </c>
      <c r="C23" s="51"/>
      <c r="D23" s="52"/>
      <c r="E23" s="49">
        <v>3</v>
      </c>
      <c r="F23" s="49">
        <v>4</v>
      </c>
      <c r="G23" s="49">
        <v>5</v>
      </c>
      <c r="H23" s="49">
        <v>6</v>
      </c>
      <c r="I23" s="49">
        <v>7</v>
      </c>
      <c r="J23" s="49">
        <v>8</v>
      </c>
      <c r="K23" s="49">
        <v>9</v>
      </c>
      <c r="L23" s="49">
        <v>10</v>
      </c>
      <c r="M23" s="49">
        <v>11</v>
      </c>
      <c r="N23" s="53">
        <v>12</v>
      </c>
      <c r="O23" s="49">
        <v>13</v>
      </c>
      <c r="P23" s="49">
        <v>14</v>
      </c>
      <c r="Q23" s="49">
        <v>15</v>
      </c>
    </row>
    <row r="24" spans="1:17" x14ac:dyDescent="0.25">
      <c r="A24" s="54">
        <v>1</v>
      </c>
      <c r="B24" s="55" t="s">
        <v>45</v>
      </c>
      <c r="C24" s="56"/>
      <c r="D24" s="57"/>
      <c r="E24" s="58"/>
      <c r="F24" s="58" t="str">
        <f>[1]счф82!C25</f>
        <v>шт</v>
      </c>
      <c r="G24" s="59">
        <f>[1]счф293!B21</f>
        <v>796</v>
      </c>
      <c r="H24" s="59"/>
      <c r="I24" s="59"/>
      <c r="J24" s="59"/>
      <c r="K24" s="59"/>
      <c r="L24" s="60" t="s">
        <v>46</v>
      </c>
      <c r="M24" s="61">
        <v>1200</v>
      </c>
      <c r="N24" s="61">
        <f>L24*M24</f>
        <v>4800</v>
      </c>
      <c r="O24" s="62">
        <v>0.18</v>
      </c>
      <c r="P24" s="63">
        <f>N24*0.18</f>
        <v>864</v>
      </c>
      <c r="Q24" s="63">
        <f>P24+N24</f>
        <v>5664</v>
      </c>
    </row>
    <row r="25" spans="1:17" x14ac:dyDescent="0.25">
      <c r="A25" s="54">
        <v>2</v>
      </c>
      <c r="B25" s="55" t="s">
        <v>47</v>
      </c>
      <c r="C25" s="56"/>
      <c r="D25" s="57"/>
      <c r="E25" s="58"/>
      <c r="F25" s="58" t="str">
        <f>[1]счф82!C26</f>
        <v>шт</v>
      </c>
      <c r="G25" s="59">
        <f>[1]счф293!B22</f>
        <v>796</v>
      </c>
      <c r="H25" s="59"/>
      <c r="I25" s="59"/>
      <c r="J25" s="59"/>
      <c r="K25" s="59"/>
      <c r="L25" s="60" t="s">
        <v>46</v>
      </c>
      <c r="M25" s="61">
        <v>1200</v>
      </c>
      <c r="N25" s="61">
        <f>L25*M25</f>
        <v>4800</v>
      </c>
      <c r="O25" s="62">
        <v>0.18</v>
      </c>
      <c r="P25" s="63">
        <f>N25*0.18</f>
        <v>864</v>
      </c>
      <c r="Q25" s="63">
        <f>P25+N25</f>
        <v>5664</v>
      </c>
    </row>
    <row r="26" spans="1:17" x14ac:dyDescent="0.25">
      <c r="A26" s="54">
        <v>3</v>
      </c>
      <c r="B26" s="55" t="s">
        <v>48</v>
      </c>
      <c r="C26" s="56"/>
      <c r="D26" s="57"/>
      <c r="E26" s="58"/>
      <c r="F26" s="58" t="str">
        <f>[1]счф82!C27</f>
        <v>шт</v>
      </c>
      <c r="G26" s="59">
        <v>796</v>
      </c>
      <c r="H26" s="59"/>
      <c r="I26" s="59"/>
      <c r="J26" s="59"/>
      <c r="K26" s="59"/>
      <c r="L26" s="60" t="s">
        <v>49</v>
      </c>
      <c r="M26" s="61">
        <v>942.61</v>
      </c>
      <c r="N26" s="61">
        <f>L26*M26</f>
        <v>31106.13</v>
      </c>
      <c r="O26" s="62">
        <v>0.18</v>
      </c>
      <c r="P26" s="63">
        <f>N26*0.18</f>
        <v>5599.1034</v>
      </c>
      <c r="Q26" s="63">
        <f>P26+N26</f>
        <v>36705.233399999997</v>
      </c>
    </row>
    <row r="27" spans="1:17" x14ac:dyDescent="0.25">
      <c r="A27" s="54">
        <v>4</v>
      </c>
      <c r="B27" s="55" t="s">
        <v>50</v>
      </c>
      <c r="C27" s="56"/>
      <c r="D27" s="57"/>
      <c r="E27" s="58"/>
      <c r="F27" s="58" t="str">
        <f>[1]счф82!C28</f>
        <v>шт</v>
      </c>
      <c r="G27" s="59">
        <v>796</v>
      </c>
      <c r="H27" s="59"/>
      <c r="I27" s="59"/>
      <c r="J27" s="59"/>
      <c r="K27" s="59"/>
      <c r="L27" s="60" t="s">
        <v>46</v>
      </c>
      <c r="M27" s="61">
        <v>950</v>
      </c>
      <c r="N27" s="61">
        <f>L27*M27</f>
        <v>3800</v>
      </c>
      <c r="O27" s="62">
        <v>0.18</v>
      </c>
      <c r="P27" s="63">
        <f>N27*0.18</f>
        <v>684</v>
      </c>
      <c r="Q27" s="63">
        <f>P27+N27</f>
        <v>4484</v>
      </c>
    </row>
    <row r="28" spans="1:17" x14ac:dyDescent="0.25">
      <c r="A28" s="64"/>
      <c r="B28" s="65"/>
      <c r="C28" s="65"/>
      <c r="D28" s="65"/>
      <c r="E28" s="64"/>
      <c r="F28" s="64"/>
      <c r="G28" s="64"/>
      <c r="H28" s="64"/>
      <c r="I28" s="66" t="s">
        <v>51</v>
      </c>
      <c r="J28" s="66"/>
      <c r="K28" s="66"/>
      <c r="L28" s="67"/>
      <c r="M28" s="1"/>
      <c r="N28" s="63">
        <f>SUM(N24:N27)</f>
        <v>44506.130000000005</v>
      </c>
      <c r="O28" s="63"/>
      <c r="P28" s="63">
        <f>N28*0.18</f>
        <v>8011.1034000000009</v>
      </c>
      <c r="Q28" s="63">
        <f>N28*1.18</f>
        <v>52517.233400000005</v>
      </c>
    </row>
    <row r="29" spans="1:17" x14ac:dyDescent="0.25">
      <c r="A29" s="68"/>
      <c r="B29" s="68"/>
      <c r="C29" s="68"/>
      <c r="D29" s="68" t="s">
        <v>52</v>
      </c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x14ac:dyDescent="0.25">
      <c r="A30" s="68"/>
      <c r="B30" s="68"/>
      <c r="C30" s="68"/>
      <c r="D30" s="68" t="s">
        <v>53</v>
      </c>
      <c r="E30" s="68"/>
      <c r="F30" s="68">
        <v>4</v>
      </c>
      <c r="G30" s="68" t="s">
        <v>10</v>
      </c>
      <c r="H30" s="68" t="s">
        <v>10</v>
      </c>
      <c r="I30" s="68" t="s">
        <v>54</v>
      </c>
      <c r="J30" s="68"/>
      <c r="K30" s="68"/>
      <c r="L30" s="68"/>
      <c r="M30" s="68"/>
      <c r="N30" s="68"/>
      <c r="O30" s="68"/>
      <c r="P30" s="68"/>
      <c r="Q30" s="68"/>
    </row>
    <row r="31" spans="1:17" x14ac:dyDescent="0.25">
      <c r="A31" s="68" t="s">
        <v>55</v>
      </c>
      <c r="B31" s="68"/>
      <c r="C31" s="68"/>
      <c r="D31" s="68"/>
      <c r="E31" s="68"/>
      <c r="F31" s="68" t="s">
        <v>10</v>
      </c>
      <c r="G31" s="68" t="s">
        <v>56</v>
      </c>
      <c r="H31" s="68"/>
      <c r="I31" s="68"/>
      <c r="J31" s="69" t="s">
        <v>57</v>
      </c>
      <c r="K31" s="68"/>
      <c r="L31" s="68"/>
      <c r="M31" s="68"/>
      <c r="N31" s="68"/>
      <c r="O31" s="68"/>
      <c r="P31" s="68"/>
      <c r="Q31" s="68"/>
    </row>
    <row r="32" spans="1:17" x14ac:dyDescent="0.25">
      <c r="A32" s="68" t="s">
        <v>58</v>
      </c>
      <c r="B32" s="68"/>
      <c r="C32" s="68"/>
      <c r="D32" s="70">
        <f>Q28</f>
        <v>52517.233400000005</v>
      </c>
      <c r="E32" s="70"/>
      <c r="F32" s="68"/>
      <c r="G32" s="68"/>
      <c r="H32" s="68"/>
      <c r="I32" s="68"/>
      <c r="J32" s="69" t="s">
        <v>59</v>
      </c>
      <c r="K32" s="68"/>
      <c r="L32" s="68"/>
      <c r="M32" s="68"/>
      <c r="N32" s="68"/>
      <c r="O32" s="68"/>
      <c r="P32" s="68"/>
      <c r="Q32" s="68"/>
    </row>
    <row r="33" spans="1:17" x14ac:dyDescent="0.25">
      <c r="A33" s="71" t="s">
        <v>60</v>
      </c>
      <c r="B33" s="71"/>
      <c r="C33" s="71"/>
      <c r="D33" s="71"/>
      <c r="E33" s="71"/>
      <c r="F33" s="71"/>
      <c r="G33" s="71"/>
      <c r="H33" s="68"/>
      <c r="I33" s="68"/>
      <c r="J33" s="69" t="s">
        <v>61</v>
      </c>
      <c r="K33" s="68"/>
      <c r="L33" s="68"/>
      <c r="M33" s="68"/>
      <c r="N33" s="68"/>
      <c r="O33" s="68"/>
      <c r="P33" s="68"/>
      <c r="Q33" s="68"/>
    </row>
    <row r="34" spans="1:17" x14ac:dyDescent="0.25">
      <c r="A34" s="68" t="s">
        <v>62</v>
      </c>
      <c r="B34" s="68"/>
      <c r="C34" s="68"/>
      <c r="D34" s="68"/>
      <c r="E34" s="68"/>
      <c r="F34" s="68"/>
      <c r="G34" s="68"/>
      <c r="H34" s="68"/>
      <c r="I34" s="68"/>
      <c r="J34" s="69" t="s">
        <v>63</v>
      </c>
      <c r="K34" s="68"/>
      <c r="L34" s="68"/>
      <c r="M34" s="68"/>
      <c r="N34" s="68"/>
      <c r="O34" s="68"/>
      <c r="P34" s="68"/>
      <c r="Q34" s="68"/>
    </row>
    <row r="35" spans="1:17" x14ac:dyDescent="0.25">
      <c r="A35" s="68" t="s">
        <v>64</v>
      </c>
      <c r="B35" s="68"/>
      <c r="C35" s="68"/>
      <c r="D35" s="68"/>
      <c r="E35" s="68"/>
      <c r="F35" s="68"/>
      <c r="G35" s="68"/>
      <c r="H35" s="68"/>
      <c r="I35" s="68"/>
      <c r="J35" s="69" t="s">
        <v>65</v>
      </c>
      <c r="K35" s="68"/>
      <c r="L35" s="68"/>
      <c r="M35" s="68"/>
      <c r="N35" s="68"/>
      <c r="O35" s="68"/>
      <c r="P35" s="68"/>
      <c r="Q35" s="68"/>
    </row>
    <row r="36" spans="1:17" x14ac:dyDescent="0.25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</sheetData>
  <mergeCells count="37">
    <mergeCell ref="B26:D26"/>
    <mergeCell ref="B27:D27"/>
    <mergeCell ref="D32:E32"/>
    <mergeCell ref="A33:G33"/>
    <mergeCell ref="J21:J22"/>
    <mergeCell ref="B23:D23"/>
    <mergeCell ref="B24:D24"/>
    <mergeCell ref="B25:D25"/>
    <mergeCell ref="Q20:Q22"/>
    <mergeCell ref="B21:D22"/>
    <mergeCell ref="E21:E22"/>
    <mergeCell ref="F21:F22"/>
    <mergeCell ref="G21:G22"/>
    <mergeCell ref="I21:I22"/>
    <mergeCell ref="P21:P22"/>
    <mergeCell ref="O20:P20"/>
    <mergeCell ref="O21:O22"/>
    <mergeCell ref="L20:L22"/>
    <mergeCell ref="O19:P19"/>
    <mergeCell ref="A20:A22"/>
    <mergeCell ref="B20:E20"/>
    <mergeCell ref="F20:G20"/>
    <mergeCell ref="H20:H22"/>
    <mergeCell ref="I20:J20"/>
    <mergeCell ref="K20:K22"/>
    <mergeCell ref="M20:M22"/>
    <mergeCell ref="N20:N22"/>
    <mergeCell ref="G18:H18"/>
    <mergeCell ref="I18:J18"/>
    <mergeCell ref="A19:F19"/>
    <mergeCell ref="G19:H19"/>
    <mergeCell ref="I19:J19"/>
    <mergeCell ref="O4:P4"/>
    <mergeCell ref="A6:N6"/>
    <mergeCell ref="A8:N8"/>
    <mergeCell ref="A16:N16"/>
    <mergeCell ref="M17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2016-03-23T18:34:24Z</dcterms:created>
  <dcterms:modified xsi:type="dcterms:W3CDTF">2016-03-23T18:35:16Z</dcterms:modified>
</cp:coreProperties>
</file>