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Учеба\Полиграфические машины, автоматы и поточные линии\Лабораторная работа №7\"/>
    </mc:Choice>
  </mc:AlternateContent>
  <xr:revisionPtr revIDLastSave="0" documentId="13_ncr:1_{58987888-AA6A-44B6-9EA0-184147E0CE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A36" i="1"/>
  <c r="B36" i="1"/>
  <c r="C36" i="1"/>
  <c r="B24" i="1"/>
  <c r="I32" i="1" l="1"/>
  <c r="I33" i="1"/>
  <c r="I34" i="1"/>
  <c r="I35" i="1"/>
  <c r="I31" i="1"/>
  <c r="B32" i="1"/>
  <c r="A32" i="1" s="1"/>
  <c r="B31" i="1"/>
  <c r="A31" i="1" s="1"/>
  <c r="C32" i="1"/>
  <c r="C33" i="1"/>
  <c r="B33" i="1" s="1"/>
  <c r="A33" i="1" s="1"/>
  <c r="C34" i="1"/>
  <c r="B34" i="1" s="1"/>
  <c r="A34" i="1" s="1"/>
  <c r="C35" i="1"/>
  <c r="B35" i="1" s="1"/>
  <c r="A35" i="1" s="1"/>
  <c r="C31" i="1"/>
  <c r="B23" i="1"/>
  <c r="J23" i="1" l="1"/>
  <c r="H23" i="1" s="1"/>
  <c r="A23" i="1" s="1"/>
  <c r="J24" i="1"/>
  <c r="H24" i="1" s="1"/>
  <c r="A24" i="1" s="1"/>
  <c r="I16" i="1" l="1"/>
  <c r="H17" i="1" s="1"/>
  <c r="H16" i="1"/>
  <c r="F17" i="1" s="1"/>
  <c r="F18" i="1" s="1"/>
  <c r="A18" i="1"/>
  <c r="D16" i="1"/>
  <c r="C17" i="1" s="1"/>
  <c r="C16" i="1"/>
  <c r="A17" i="1" s="1"/>
</calcChain>
</file>

<file path=xl/sharedStrings.xml><?xml version="1.0" encoding="utf-8"?>
<sst xmlns="http://schemas.openxmlformats.org/spreadsheetml/2006/main" count="40" uniqueCount="26">
  <si>
    <t>Формат листа</t>
  </si>
  <si>
    <t>Формат тетради</t>
  </si>
  <si>
    <t>Ширина</t>
  </si>
  <si>
    <t>Длина</t>
  </si>
  <si>
    <t>Пу</t>
  </si>
  <si>
    <t>V1</t>
  </si>
  <si>
    <t>beta</t>
  </si>
  <si>
    <t>teta</t>
  </si>
  <si>
    <t>L</t>
  </si>
  <si>
    <t>l</t>
  </si>
  <si>
    <t>V2</t>
  </si>
  <si>
    <t>mw</t>
  </si>
  <si>
    <t>Tp</t>
  </si>
  <si>
    <t>tвс</t>
  </si>
  <si>
    <t>deltaV2</t>
  </si>
  <si>
    <t>V2'</t>
  </si>
  <si>
    <t>K1</t>
  </si>
  <si>
    <t>a</t>
  </si>
  <si>
    <t>30x40</t>
  </si>
  <si>
    <t>30x45</t>
  </si>
  <si>
    <t>40x60</t>
  </si>
  <si>
    <t>45x60</t>
  </si>
  <si>
    <t>60x90</t>
  </si>
  <si>
    <t>Диагональ</t>
  </si>
  <si>
    <t>Вывод:</t>
  </si>
  <si>
    <t xml:space="preserve">формат 30х40: Пу=4392,453 тетр/ч. формат 70х108: Пу=1811,876 тетр/ч.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</si>
</sst>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0603674540684"/>
          <c:y val="9.7222222222222224E-2"/>
          <c:w val="0.87129396325459318"/>
          <c:h val="0.735771361913094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Лист1!$I$31:$I$35</c:f>
              <c:numCache>
                <c:formatCode>General</c:formatCode>
                <c:ptCount val="5"/>
                <c:pt idx="0">
                  <c:v>50</c:v>
                </c:pt>
                <c:pt idx="1">
                  <c:v>54.083269131959838</c:v>
                </c:pt>
                <c:pt idx="2">
                  <c:v>72.111025509279784</c:v>
                </c:pt>
                <c:pt idx="3">
                  <c:v>75</c:v>
                </c:pt>
                <c:pt idx="4">
                  <c:v>108.16653826391968</c:v>
                </c:pt>
              </c:numCache>
            </c:numRef>
          </c:cat>
          <c:val>
            <c:numRef>
              <c:f>Лист1!$A$31:$A$35</c:f>
              <c:numCache>
                <c:formatCode>General</c:formatCode>
                <c:ptCount val="5"/>
                <c:pt idx="0">
                  <c:v>2.9725702743892413E-3</c:v>
                </c:pt>
                <c:pt idx="1">
                  <c:v>6.1798711801042128E-3</c:v>
                </c:pt>
                <c:pt idx="2">
                  <c:v>1.2697934311072911E-2</c:v>
                </c:pt>
                <c:pt idx="3">
                  <c:v>1.2697934311072911E-2</c:v>
                </c:pt>
                <c:pt idx="4">
                  <c:v>1.9357694466628161E-2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7-4079-8F92-FE460E4B4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273519"/>
        <c:axId val="1080281007"/>
      </c:lineChart>
      <c:catAx>
        <c:axId val="108027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281007"/>
        <c:crosses val="autoZero"/>
        <c:auto val="1"/>
        <c:lblAlgn val="ctr"/>
        <c:lblOffset val="100"/>
        <c:noMultiLvlLbl val="0"/>
      </c:catAx>
      <c:valAx>
        <c:axId val="10802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27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0</xdr:row>
      <xdr:rowOff>83820</xdr:rowOff>
    </xdr:from>
    <xdr:to>
      <xdr:col>21</xdr:col>
      <xdr:colOff>75410</xdr:colOff>
      <xdr:row>10</xdr:row>
      <xdr:rowOff>65023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83820"/>
          <a:ext cx="7992590" cy="1810003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25</xdr:row>
      <xdr:rowOff>3810</xdr:rowOff>
    </xdr:from>
    <xdr:to>
      <xdr:col>22</xdr:col>
      <xdr:colOff>571500</xdr:colOff>
      <xdr:row>40</xdr:row>
      <xdr:rowOff>3810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O44"/>
  <sheetViews>
    <sheetView tabSelected="1" topLeftCell="A12" workbookViewId="0">
      <selection activeCell="K34" sqref="K34"/>
    </sheetView>
  </sheetViews>
  <sheetFormatPr defaultRowHeight="14.4" x14ac:dyDescent="0.3"/>
  <cols>
    <col min="9" max="9" width="10.44140625" customWidth="1"/>
  </cols>
  <sheetData>
    <row r="13" spans="1:11" x14ac:dyDescent="0.3">
      <c r="A13" s="12" t="s">
        <v>0</v>
      </c>
      <c r="B13" s="12"/>
      <c r="C13" s="12" t="s">
        <v>1</v>
      </c>
      <c r="D13" s="12"/>
      <c r="E13" s="3"/>
      <c r="F13" s="12" t="s">
        <v>0</v>
      </c>
      <c r="G13" s="12"/>
      <c r="H13" s="10" t="s">
        <v>1</v>
      </c>
      <c r="I13" s="10"/>
      <c r="J13" s="12"/>
      <c r="K13" s="12"/>
    </row>
    <row r="14" spans="1:11" x14ac:dyDescent="0.3">
      <c r="A14" s="3" t="s">
        <v>2</v>
      </c>
      <c r="B14" s="3" t="s">
        <v>3</v>
      </c>
      <c r="C14" s="3" t="s">
        <v>2</v>
      </c>
      <c r="D14" s="3" t="s">
        <v>3</v>
      </c>
      <c r="E14" s="3"/>
      <c r="F14" s="3" t="s">
        <v>2</v>
      </c>
      <c r="G14" s="3" t="s">
        <v>3</v>
      </c>
      <c r="H14" s="7" t="s">
        <v>2</v>
      </c>
      <c r="I14" s="3" t="s">
        <v>3</v>
      </c>
      <c r="J14" s="3"/>
      <c r="K14" s="3"/>
    </row>
    <row r="15" spans="1:11" x14ac:dyDescent="0.3">
      <c r="A15" s="3">
        <v>30</v>
      </c>
      <c r="B15" s="3">
        <v>40</v>
      </c>
      <c r="C15" s="3">
        <v>9.5</v>
      </c>
      <c r="D15" s="3">
        <v>14</v>
      </c>
      <c r="E15" s="3"/>
      <c r="F15" s="3">
        <v>70</v>
      </c>
      <c r="G15" s="3">
        <v>108</v>
      </c>
      <c r="H15" s="7">
        <v>16.5</v>
      </c>
      <c r="I15" s="3">
        <v>26.5</v>
      </c>
      <c r="J15" s="3"/>
      <c r="K15" s="3"/>
    </row>
    <row r="16" spans="1:11" x14ac:dyDescent="0.3">
      <c r="A16" s="4"/>
      <c r="B16" s="4"/>
      <c r="C16" s="3">
        <f>C15+0.5</f>
        <v>10</v>
      </c>
      <c r="D16" s="3">
        <f>D15+1</f>
        <v>15</v>
      </c>
      <c r="E16" s="4"/>
      <c r="F16" s="3"/>
      <c r="G16" s="3"/>
      <c r="H16" s="1">
        <f>H15+0.5</f>
        <v>17</v>
      </c>
      <c r="I16" s="3">
        <f>I15+1</f>
        <v>27.5</v>
      </c>
      <c r="J16" s="3"/>
      <c r="K16" s="3"/>
    </row>
    <row r="17" spans="1:14" x14ac:dyDescent="0.3">
      <c r="A17" s="12">
        <f>ROUNDDOWN(A15/C16,0)</f>
        <v>3</v>
      </c>
      <c r="B17" s="12"/>
      <c r="C17" s="12">
        <f>ROUNDDOWN(B15/D16,0)</f>
        <v>2</v>
      </c>
      <c r="D17" s="12"/>
      <c r="E17" s="3"/>
      <c r="F17" s="12">
        <f>ROUNDDOWN(F15/H16,0)</f>
        <v>4</v>
      </c>
      <c r="G17" s="12"/>
      <c r="H17" s="10">
        <f>ROUNDDOWN(G15/I16,0)</f>
        <v>3</v>
      </c>
      <c r="I17" s="10"/>
      <c r="J17" s="12"/>
      <c r="K17" s="12"/>
    </row>
    <row r="18" spans="1:14" x14ac:dyDescent="0.3">
      <c r="A18" s="12">
        <f>A17*C17</f>
        <v>6</v>
      </c>
      <c r="B18" s="12"/>
      <c r="C18" s="12"/>
      <c r="D18" s="12"/>
      <c r="E18" s="6"/>
      <c r="F18" s="12">
        <f>F17*H17</f>
        <v>12</v>
      </c>
      <c r="G18" s="12"/>
      <c r="H18" s="12"/>
      <c r="I18" s="12"/>
      <c r="J18" s="6"/>
      <c r="K18" s="6"/>
    </row>
    <row r="19" spans="1:14" x14ac:dyDescent="0.3">
      <c r="A19" s="10">
        <v>4</v>
      </c>
      <c r="B19" s="10"/>
      <c r="C19" s="10"/>
      <c r="D19" s="10"/>
      <c r="F19" s="10">
        <v>8</v>
      </c>
      <c r="G19" s="10"/>
      <c r="H19" s="10"/>
      <c r="I19" s="10"/>
      <c r="J19" s="6"/>
      <c r="K19" s="6"/>
    </row>
    <row r="20" spans="1:14" x14ac:dyDescent="0.3">
      <c r="F20" s="10"/>
      <c r="G20" s="10"/>
      <c r="H20" s="10"/>
      <c r="I20" s="10"/>
    </row>
    <row r="22" spans="1:14" x14ac:dyDescent="0.3">
      <c r="A22" s="5" t="s">
        <v>4</v>
      </c>
      <c r="B22" s="5" t="s">
        <v>5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6</v>
      </c>
      <c r="H22" s="5" t="s">
        <v>7</v>
      </c>
      <c r="I22" s="5" t="s">
        <v>13</v>
      </c>
      <c r="J22" s="5" t="s">
        <v>12</v>
      </c>
      <c r="K22" s="5"/>
      <c r="L22" s="5"/>
      <c r="M22" s="5"/>
      <c r="N22" s="5"/>
    </row>
    <row r="23" spans="1:14" x14ac:dyDescent="0.3">
      <c r="A23">
        <f>(60*B23*$F$23*$G$23*H23)/(($D$23+C23)/60)</f>
        <v>4392.4528301886785</v>
      </c>
      <c r="B23" s="1">
        <f>(C23*$E$23)/(C23+$D$23)</f>
        <v>0.5714285714285714</v>
      </c>
      <c r="C23" s="1">
        <v>0.4</v>
      </c>
      <c r="D23" s="1">
        <v>0.02</v>
      </c>
      <c r="E23" s="1">
        <v>0.6</v>
      </c>
      <c r="F23" s="1">
        <v>1</v>
      </c>
      <c r="G23" s="1">
        <v>0.97</v>
      </c>
      <c r="H23">
        <f>J23/(J23+$I$23)</f>
        <v>0.92452830188679247</v>
      </c>
      <c r="I23" s="1">
        <v>1E-3</v>
      </c>
      <c r="J23">
        <f>((C23+$D$23)/B23)/60</f>
        <v>1.2250000000000002E-2</v>
      </c>
      <c r="M23" s="1"/>
      <c r="N23" s="1"/>
    </row>
    <row r="24" spans="1:14" x14ac:dyDescent="0.3">
      <c r="A24">
        <f>(60*B24*$F$23*$G$23*H24)/(($D$23+C24)/60)</f>
        <v>1811.8762411120363</v>
      </c>
      <c r="B24" s="1">
        <f>(C24*$E$23)/(C24+$D$23)</f>
        <v>0.58909090909090911</v>
      </c>
      <c r="C24" s="1">
        <v>1.08</v>
      </c>
      <c r="H24">
        <f>J24/(J24+$I$23)</f>
        <v>0.96886810582281735</v>
      </c>
      <c r="J24">
        <f>((C24+$D$23)/B24)/60</f>
        <v>3.1121399176954733E-2</v>
      </c>
    </row>
    <row r="26" spans="1:14" x14ac:dyDescent="0.3">
      <c r="A26" s="5" t="s">
        <v>9</v>
      </c>
      <c r="B26" s="8" t="s">
        <v>16</v>
      </c>
      <c r="C26" s="5" t="s">
        <v>17</v>
      </c>
      <c r="D26" s="5" t="s">
        <v>10</v>
      </c>
    </row>
    <row r="27" spans="1:14" x14ac:dyDescent="0.3">
      <c r="A27" s="1">
        <v>0.02</v>
      </c>
      <c r="B27" s="9">
        <v>0.95</v>
      </c>
      <c r="C27" s="1">
        <v>4</v>
      </c>
      <c r="D27" s="1">
        <v>0.6</v>
      </c>
    </row>
    <row r="29" spans="1:14" x14ac:dyDescent="0.3">
      <c r="A29" s="1"/>
    </row>
    <row r="30" spans="1:14" x14ac:dyDescent="0.3">
      <c r="A30" s="5" t="s">
        <v>14</v>
      </c>
      <c r="B30" s="5" t="s">
        <v>15</v>
      </c>
      <c r="C30" s="5" t="s">
        <v>5</v>
      </c>
      <c r="D30" s="5" t="s">
        <v>8</v>
      </c>
      <c r="G30" s="5" t="s">
        <v>2</v>
      </c>
      <c r="H30" s="5" t="s">
        <v>3</v>
      </c>
      <c r="I30" s="5" t="s">
        <v>23</v>
      </c>
    </row>
    <row r="31" spans="1:14" x14ac:dyDescent="0.3">
      <c r="A31">
        <f>B31-$D$27</f>
        <v>2.9725702743892413E-3</v>
      </c>
      <c r="B31">
        <f>C31/($B$27*COS(RADIANS($C$27)))</f>
        <v>0.60297257027438922</v>
      </c>
      <c r="C31" s="1">
        <f>(D31*$D$27)/(D31+$A$27)</f>
        <v>0.5714285714285714</v>
      </c>
      <c r="D31" s="1">
        <v>0.4</v>
      </c>
      <c r="E31" s="1" t="s">
        <v>18</v>
      </c>
      <c r="G31" s="9">
        <v>30</v>
      </c>
      <c r="H31" s="9">
        <v>40</v>
      </c>
      <c r="I31">
        <f>SQRT(POWER(G31,2)+POWER(H31,2))</f>
        <v>50</v>
      </c>
    </row>
    <row r="32" spans="1:14" x14ac:dyDescent="0.3">
      <c r="A32">
        <f t="shared" ref="A32:A36" si="0">B32-$D$27</f>
        <v>6.1798711801042128E-3</v>
      </c>
      <c r="B32">
        <f t="shared" ref="B32:B36" si="1">C32/($B$27*COS(RADIANS($C$27)))</f>
        <v>0.60617987118010419</v>
      </c>
      <c r="C32" s="1">
        <f t="shared" ref="C32:C35" si="2">(D32*$D$27)/(D32+$A$27)</f>
        <v>0.57446808510638303</v>
      </c>
      <c r="D32" s="1">
        <v>0.45</v>
      </c>
      <c r="E32" s="1" t="s">
        <v>19</v>
      </c>
      <c r="G32" s="1">
        <v>30</v>
      </c>
      <c r="H32" s="1">
        <v>45</v>
      </c>
      <c r="I32">
        <f t="shared" ref="I32:I36" si="3">SQRT(POWER(G32,2)+POWER(H32,2))</f>
        <v>54.083269131959838</v>
      </c>
    </row>
    <row r="33" spans="1:15" x14ac:dyDescent="0.3">
      <c r="A33">
        <f t="shared" si="0"/>
        <v>1.2697934311072911E-2</v>
      </c>
      <c r="B33">
        <f t="shared" si="1"/>
        <v>0.61269793431107289</v>
      </c>
      <c r="C33" s="1">
        <f t="shared" si="2"/>
        <v>0.58064516129032251</v>
      </c>
      <c r="D33" s="1">
        <v>0.6</v>
      </c>
      <c r="E33" s="1" t="s">
        <v>20</v>
      </c>
      <c r="G33" s="1">
        <v>40</v>
      </c>
      <c r="H33" s="1">
        <v>60</v>
      </c>
      <c r="I33">
        <f t="shared" si="3"/>
        <v>72.111025509279784</v>
      </c>
    </row>
    <row r="34" spans="1:15" x14ac:dyDescent="0.3">
      <c r="A34">
        <f t="shared" si="0"/>
        <v>1.2697934311072911E-2</v>
      </c>
      <c r="B34">
        <f t="shared" si="1"/>
        <v>0.61269793431107289</v>
      </c>
      <c r="C34" s="1">
        <f t="shared" si="2"/>
        <v>0.58064516129032251</v>
      </c>
      <c r="D34" s="1">
        <v>0.6</v>
      </c>
      <c r="E34" s="1" t="s">
        <v>21</v>
      </c>
      <c r="G34" s="1">
        <v>45</v>
      </c>
      <c r="H34" s="1">
        <v>60</v>
      </c>
      <c r="I34">
        <f t="shared" si="3"/>
        <v>75</v>
      </c>
    </row>
    <row r="35" spans="1:15" x14ac:dyDescent="0.3">
      <c r="A35">
        <f t="shared" si="0"/>
        <v>1.9357694466628161E-2</v>
      </c>
      <c r="B35">
        <f t="shared" si="1"/>
        <v>0.61935769446662814</v>
      </c>
      <c r="C35" s="1">
        <f t="shared" si="2"/>
        <v>0.58695652173913049</v>
      </c>
      <c r="D35" s="1">
        <v>0.9</v>
      </c>
      <c r="E35" s="1" t="s">
        <v>22</v>
      </c>
      <c r="G35" s="1">
        <v>60</v>
      </c>
      <c r="H35" s="1">
        <v>90</v>
      </c>
      <c r="I35">
        <f t="shared" si="3"/>
        <v>108.16653826391968</v>
      </c>
    </row>
    <row r="36" spans="1:15" x14ac:dyDescent="0.3">
      <c r="A36">
        <f t="shared" si="0"/>
        <v>2.1609904264688673E-2</v>
      </c>
      <c r="B36">
        <f t="shared" si="1"/>
        <v>0.62160990426468865</v>
      </c>
      <c r="C36" s="2">
        <f>(C24*$E$23)/(C24+$D$23)</f>
        <v>0.58909090909090911</v>
      </c>
      <c r="G36" s="2">
        <v>70</v>
      </c>
      <c r="H36" s="2">
        <v>108</v>
      </c>
      <c r="I36">
        <f t="shared" si="3"/>
        <v>128.70120434556935</v>
      </c>
    </row>
    <row r="38" spans="1:15" x14ac:dyDescent="0.3">
      <c r="A38" t="s">
        <v>24</v>
      </c>
      <c r="B38" s="11" t="s">
        <v>25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</sheetData>
  <mergeCells count="16">
    <mergeCell ref="F19:I19"/>
    <mergeCell ref="F20:I20"/>
    <mergeCell ref="A19:D19"/>
    <mergeCell ref="B38:O44"/>
    <mergeCell ref="J13:K13"/>
    <mergeCell ref="H17:I17"/>
    <mergeCell ref="J17:K17"/>
    <mergeCell ref="C13:D13"/>
    <mergeCell ref="C17:D17"/>
    <mergeCell ref="A18:D18"/>
    <mergeCell ref="H13:I13"/>
    <mergeCell ref="F18:I18"/>
    <mergeCell ref="A13:B13"/>
    <mergeCell ref="F13:G13"/>
    <mergeCell ref="A17:B17"/>
    <mergeCell ref="F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evgenij-2002@bk.ru</dc:creator>
  <cp:lastModifiedBy>evgenij-2002@bk.ru</cp:lastModifiedBy>
  <dcterms:created xsi:type="dcterms:W3CDTF">2022-05-18T07:13:03Z</dcterms:created>
  <dcterms:modified xsi:type="dcterms:W3CDTF">2022-05-23T15:04:48Z</dcterms:modified>
</cp:coreProperties>
</file>