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eugen\OneDrive\Área de Trabalho\TCC\BenchMark\"/>
    </mc:Choice>
  </mc:AlternateContent>
  <xr:revisionPtr revIDLastSave="0" documentId="8_{5F0C295D-4C7D-4AF1-A7A1-A79938E5E52F}" xr6:coauthVersionLast="45" xr6:coauthVersionMax="45" xr10:uidLastSave="{00000000-0000-0000-0000-000000000000}"/>
  <bookViews>
    <workbookView xWindow="28680" yWindow="-120" windowWidth="20730" windowHeight="11160" xr2:uid="{00000000-000D-0000-FFFF-FFFF00000000}"/>
  </bookViews>
  <sheets>
    <sheet name="Cameras" sheetId="2" r:id="rId1"/>
  </sheets>
  <definedNames>
    <definedName name="_xlnm._FilterDatabase" localSheetId="0" hidden="1">Cameras!$A$1:$S$260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51" i="2" l="1"/>
  <c r="N151" i="2" s="1"/>
  <c r="L151" i="2"/>
  <c r="R151" i="2" s="1"/>
  <c r="S151" i="2" s="1"/>
  <c r="K151" i="2"/>
  <c r="M173" i="2"/>
  <c r="N173" i="2" s="1"/>
  <c r="L173" i="2"/>
  <c r="R173" i="2" s="1"/>
  <c r="S173" i="2" s="1"/>
  <c r="K173" i="2"/>
  <c r="M127" i="2"/>
  <c r="N127" i="2" s="1"/>
  <c r="L127" i="2"/>
  <c r="R127" i="2" s="1"/>
  <c r="S127" i="2" s="1"/>
  <c r="K127" i="2"/>
  <c r="M140" i="2"/>
  <c r="N140" i="2" s="1"/>
  <c r="L140" i="2"/>
  <c r="R140" i="2" s="1"/>
  <c r="S140" i="2" s="1"/>
  <c r="K140" i="2"/>
  <c r="M137" i="2"/>
  <c r="N137" i="2" s="1"/>
  <c r="L137" i="2"/>
  <c r="R137" i="2" s="1"/>
  <c r="S137" i="2" s="1"/>
  <c r="K137" i="2"/>
  <c r="M145" i="2"/>
  <c r="N145" i="2" s="1"/>
  <c r="L145" i="2"/>
  <c r="R145" i="2" s="1"/>
  <c r="S145" i="2" s="1"/>
  <c r="K145" i="2"/>
  <c r="M142" i="2"/>
  <c r="N142" i="2" s="1"/>
  <c r="L142" i="2"/>
  <c r="R142" i="2" s="1"/>
  <c r="S142" i="2" s="1"/>
  <c r="K142" i="2"/>
  <c r="M179" i="2"/>
  <c r="N179" i="2" s="1"/>
  <c r="L179" i="2"/>
  <c r="R179" i="2" s="1"/>
  <c r="S179" i="2" s="1"/>
  <c r="K179" i="2"/>
  <c r="M57" i="2"/>
  <c r="N57" i="2" s="1"/>
  <c r="L57" i="2"/>
  <c r="R57" i="2" s="1"/>
  <c r="S57" i="2" s="1"/>
  <c r="K57" i="2"/>
  <c r="M61" i="2"/>
  <c r="N61" i="2" s="1"/>
  <c r="L61" i="2"/>
  <c r="R61" i="2" s="1"/>
  <c r="S61" i="2" s="1"/>
  <c r="K61" i="2"/>
  <c r="M96" i="2"/>
  <c r="N96" i="2" s="1"/>
  <c r="L96" i="2"/>
  <c r="R96" i="2" s="1"/>
  <c r="S96" i="2" s="1"/>
  <c r="K96" i="2"/>
  <c r="M62" i="2"/>
  <c r="N62" i="2" s="1"/>
  <c r="L62" i="2"/>
  <c r="R62" i="2" s="1"/>
  <c r="S62" i="2" s="1"/>
  <c r="K62" i="2"/>
  <c r="M69" i="2"/>
  <c r="N69" i="2" s="1"/>
  <c r="L69" i="2"/>
  <c r="R69" i="2" s="1"/>
  <c r="S69" i="2" s="1"/>
  <c r="K69" i="2"/>
  <c r="M66" i="2"/>
  <c r="N66" i="2" s="1"/>
  <c r="L66" i="2"/>
  <c r="R66" i="2" s="1"/>
  <c r="S66" i="2" s="1"/>
  <c r="K66" i="2"/>
  <c r="M79" i="2"/>
  <c r="N79" i="2" s="1"/>
  <c r="L79" i="2"/>
  <c r="R79" i="2" s="1"/>
  <c r="S79" i="2" s="1"/>
  <c r="K79" i="2"/>
  <c r="M56" i="2"/>
  <c r="N56" i="2" s="1"/>
  <c r="L56" i="2"/>
  <c r="R56" i="2" s="1"/>
  <c r="S56" i="2" s="1"/>
  <c r="K56" i="2"/>
  <c r="M85" i="2"/>
  <c r="N85" i="2" s="1"/>
  <c r="L85" i="2"/>
  <c r="R85" i="2" s="1"/>
  <c r="S85" i="2" s="1"/>
  <c r="K85" i="2"/>
  <c r="M3" i="2"/>
  <c r="N3" i="2" s="1"/>
  <c r="L3" i="2"/>
  <c r="R3" i="2" s="1"/>
  <c r="S3" i="2" s="1"/>
  <c r="K3" i="2"/>
  <c r="M42" i="2"/>
  <c r="N42" i="2" s="1"/>
  <c r="L42" i="2"/>
  <c r="R42" i="2" s="1"/>
  <c r="S42" i="2" s="1"/>
  <c r="K42" i="2"/>
  <c r="M54" i="2"/>
  <c r="N54" i="2" s="1"/>
  <c r="L54" i="2"/>
  <c r="R54" i="2" s="1"/>
  <c r="S54" i="2" s="1"/>
  <c r="K54" i="2"/>
  <c r="M105" i="2"/>
  <c r="N105" i="2" s="1"/>
  <c r="L105" i="2"/>
  <c r="R105" i="2" s="1"/>
  <c r="S105" i="2" s="1"/>
  <c r="K105" i="2"/>
  <c r="M99" i="2"/>
  <c r="N99" i="2" s="1"/>
  <c r="L99" i="2"/>
  <c r="R99" i="2" s="1"/>
  <c r="S99" i="2" s="1"/>
  <c r="K99" i="2"/>
  <c r="M177" i="2"/>
  <c r="N177" i="2" s="1"/>
  <c r="L177" i="2"/>
  <c r="R177" i="2" s="1"/>
  <c r="S177" i="2" s="1"/>
  <c r="K177" i="2"/>
  <c r="M116" i="2"/>
  <c r="N116" i="2" s="1"/>
  <c r="L116" i="2"/>
  <c r="R116" i="2" s="1"/>
  <c r="S116" i="2" s="1"/>
  <c r="K116" i="2"/>
  <c r="M131" i="2"/>
  <c r="N131" i="2" s="1"/>
  <c r="L131" i="2"/>
  <c r="R131" i="2" s="1"/>
  <c r="S131" i="2" s="1"/>
  <c r="K131" i="2"/>
  <c r="M150" i="2"/>
  <c r="N150" i="2" s="1"/>
  <c r="L150" i="2"/>
  <c r="R150" i="2" s="1"/>
  <c r="S150" i="2" s="1"/>
  <c r="K150" i="2"/>
  <c r="M164" i="2"/>
  <c r="N164" i="2" s="1"/>
  <c r="L164" i="2"/>
  <c r="R164" i="2" s="1"/>
  <c r="S164" i="2" s="1"/>
  <c r="K164" i="2"/>
  <c r="M156" i="2"/>
  <c r="N156" i="2" s="1"/>
  <c r="L156" i="2"/>
  <c r="R156" i="2" s="1"/>
  <c r="S156" i="2" s="1"/>
  <c r="K156" i="2"/>
  <c r="M227" i="2"/>
  <c r="N227" i="2" s="1"/>
  <c r="L227" i="2"/>
  <c r="R227" i="2" s="1"/>
  <c r="S227" i="2" s="1"/>
  <c r="K227" i="2"/>
  <c r="M211" i="2"/>
  <c r="N211" i="2" s="1"/>
  <c r="L211" i="2"/>
  <c r="R211" i="2" s="1"/>
  <c r="S211" i="2" s="1"/>
  <c r="K211" i="2"/>
  <c r="M229" i="2"/>
  <c r="N229" i="2" s="1"/>
  <c r="L229" i="2"/>
  <c r="R229" i="2" s="1"/>
  <c r="S229" i="2" s="1"/>
  <c r="K229" i="2"/>
  <c r="M210" i="2"/>
  <c r="N210" i="2" s="1"/>
  <c r="L210" i="2"/>
  <c r="R210" i="2" s="1"/>
  <c r="S210" i="2" s="1"/>
  <c r="K210" i="2"/>
  <c r="M214" i="2"/>
  <c r="N214" i="2" s="1"/>
  <c r="L214" i="2"/>
  <c r="R214" i="2" s="1"/>
  <c r="S214" i="2" s="1"/>
  <c r="K214" i="2"/>
  <c r="M223" i="2"/>
  <c r="N223" i="2" s="1"/>
  <c r="L223" i="2"/>
  <c r="R223" i="2" s="1"/>
  <c r="S223" i="2" s="1"/>
  <c r="K223" i="2"/>
  <c r="M215" i="2"/>
  <c r="N215" i="2" s="1"/>
  <c r="L215" i="2"/>
  <c r="R215" i="2" s="1"/>
  <c r="S215" i="2" s="1"/>
  <c r="K215" i="2"/>
  <c r="M220" i="2"/>
  <c r="N220" i="2" s="1"/>
  <c r="L220" i="2"/>
  <c r="R220" i="2" s="1"/>
  <c r="S220" i="2" s="1"/>
  <c r="K220" i="2"/>
  <c r="M245" i="2"/>
  <c r="N245" i="2" s="1"/>
  <c r="L245" i="2"/>
  <c r="R245" i="2" s="1"/>
  <c r="S245" i="2" s="1"/>
  <c r="K245" i="2"/>
  <c r="M98" i="2"/>
  <c r="N98" i="2" s="1"/>
  <c r="L98" i="2"/>
  <c r="R98" i="2" s="1"/>
  <c r="S98" i="2" s="1"/>
  <c r="K98" i="2"/>
  <c r="M163" i="2"/>
  <c r="N163" i="2" s="1"/>
  <c r="L163" i="2"/>
  <c r="R163" i="2" s="1"/>
  <c r="S163" i="2" s="1"/>
  <c r="K163" i="2"/>
  <c r="M160" i="2"/>
  <c r="N160" i="2" s="1"/>
  <c r="L160" i="2"/>
  <c r="R160" i="2" s="1"/>
  <c r="S160" i="2" s="1"/>
  <c r="K160" i="2"/>
  <c r="M182" i="2"/>
  <c r="N182" i="2" s="1"/>
  <c r="L182" i="2"/>
  <c r="R182" i="2" s="1"/>
  <c r="S182" i="2" s="1"/>
  <c r="K182" i="2"/>
  <c r="M144" i="2"/>
  <c r="N144" i="2" s="1"/>
  <c r="L144" i="2"/>
  <c r="R144" i="2" s="1"/>
  <c r="S144" i="2" s="1"/>
  <c r="K144" i="2"/>
  <c r="M178" i="2"/>
  <c r="N178" i="2" s="1"/>
  <c r="L178" i="2"/>
  <c r="R178" i="2" s="1"/>
  <c r="S178" i="2" s="1"/>
  <c r="K178" i="2"/>
  <c r="M162" i="2"/>
  <c r="N162" i="2" s="1"/>
  <c r="L162" i="2"/>
  <c r="R162" i="2" s="1"/>
  <c r="S162" i="2" s="1"/>
  <c r="K162" i="2"/>
  <c r="M170" i="2"/>
  <c r="N170" i="2" s="1"/>
  <c r="L170" i="2"/>
  <c r="R170" i="2" s="1"/>
  <c r="S170" i="2" s="1"/>
  <c r="K170" i="2"/>
  <c r="M221" i="2"/>
  <c r="N221" i="2" s="1"/>
  <c r="L221" i="2"/>
  <c r="R221" i="2" s="1"/>
  <c r="S221" i="2" s="1"/>
  <c r="K221" i="2"/>
  <c r="M242" i="2"/>
  <c r="N242" i="2" s="1"/>
  <c r="L242" i="2"/>
  <c r="R242" i="2" s="1"/>
  <c r="S242" i="2" s="1"/>
  <c r="K242" i="2"/>
  <c r="M205" i="2"/>
  <c r="N205" i="2" s="1"/>
  <c r="L205" i="2"/>
  <c r="R205" i="2" s="1"/>
  <c r="S205" i="2" s="1"/>
  <c r="K205" i="2"/>
  <c r="M222" i="2"/>
  <c r="N222" i="2" s="1"/>
  <c r="L222" i="2"/>
  <c r="R222" i="2" s="1"/>
  <c r="S222" i="2" s="1"/>
  <c r="K222" i="2"/>
  <c r="M219" i="2"/>
  <c r="N219" i="2" s="1"/>
  <c r="L219" i="2"/>
  <c r="R219" i="2" s="1"/>
  <c r="S219" i="2" s="1"/>
  <c r="K219" i="2"/>
  <c r="M216" i="2"/>
  <c r="N216" i="2" s="1"/>
  <c r="L216" i="2"/>
  <c r="R216" i="2" s="1"/>
  <c r="S216" i="2" s="1"/>
  <c r="K216" i="2"/>
  <c r="M159" i="2"/>
  <c r="N159" i="2" s="1"/>
  <c r="L159" i="2"/>
  <c r="R159" i="2" s="1"/>
  <c r="S159" i="2" s="1"/>
  <c r="K159" i="2"/>
  <c r="M134" i="2"/>
  <c r="N134" i="2" s="1"/>
  <c r="L134" i="2"/>
  <c r="R134" i="2" s="1"/>
  <c r="S134" i="2" s="1"/>
  <c r="K134" i="2"/>
  <c r="M172" i="2"/>
  <c r="N172" i="2" s="1"/>
  <c r="L172" i="2"/>
  <c r="R172" i="2" s="1"/>
  <c r="S172" i="2" s="1"/>
  <c r="K172" i="2"/>
  <c r="M226" i="2"/>
  <c r="N226" i="2" s="1"/>
  <c r="L226" i="2"/>
  <c r="R226" i="2" s="1"/>
  <c r="S226" i="2" s="1"/>
  <c r="K226" i="2"/>
  <c r="M237" i="2"/>
  <c r="N237" i="2" s="1"/>
  <c r="L237" i="2"/>
  <c r="R237" i="2" s="1"/>
  <c r="S237" i="2" s="1"/>
  <c r="K237" i="2"/>
  <c r="M123" i="2"/>
  <c r="N123" i="2" s="1"/>
  <c r="L123" i="2"/>
  <c r="R123" i="2" s="1"/>
  <c r="S123" i="2" s="1"/>
  <c r="K123" i="2"/>
  <c r="M122" i="2"/>
  <c r="N122" i="2" s="1"/>
  <c r="L122" i="2"/>
  <c r="R122" i="2" s="1"/>
  <c r="S122" i="2" s="1"/>
  <c r="K122" i="2"/>
  <c r="M111" i="2"/>
  <c r="N111" i="2" s="1"/>
  <c r="L111" i="2"/>
  <c r="R111" i="2" s="1"/>
  <c r="S111" i="2" s="1"/>
  <c r="K111" i="2"/>
  <c r="M114" i="2"/>
  <c r="N114" i="2" s="1"/>
  <c r="L114" i="2"/>
  <c r="R114" i="2" s="1"/>
  <c r="S114" i="2" s="1"/>
  <c r="K114" i="2"/>
  <c r="M115" i="2"/>
  <c r="N115" i="2" s="1"/>
  <c r="L115" i="2"/>
  <c r="R115" i="2" s="1"/>
  <c r="S115" i="2" s="1"/>
  <c r="K115" i="2"/>
  <c r="M124" i="2"/>
  <c r="N124" i="2" s="1"/>
  <c r="L124" i="2"/>
  <c r="R124" i="2" s="1"/>
  <c r="S124" i="2" s="1"/>
  <c r="K124" i="2"/>
  <c r="M129" i="2"/>
  <c r="N129" i="2" s="1"/>
  <c r="L129" i="2"/>
  <c r="R129" i="2" s="1"/>
  <c r="S129" i="2" s="1"/>
  <c r="K129" i="2"/>
  <c r="M121" i="2"/>
  <c r="N121" i="2" s="1"/>
  <c r="L121" i="2"/>
  <c r="R121" i="2" s="1"/>
  <c r="S121" i="2" s="1"/>
  <c r="K121" i="2"/>
  <c r="M260" i="2"/>
  <c r="N260" i="2" s="1"/>
  <c r="L260" i="2"/>
  <c r="R260" i="2" s="1"/>
  <c r="S260" i="2" s="1"/>
  <c r="K260" i="2"/>
  <c r="M258" i="2"/>
  <c r="N258" i="2" s="1"/>
  <c r="L258" i="2"/>
  <c r="R258" i="2" s="1"/>
  <c r="S258" i="2" s="1"/>
  <c r="K258" i="2"/>
  <c r="M188" i="2"/>
  <c r="N188" i="2" s="1"/>
  <c r="L188" i="2"/>
  <c r="R188" i="2" s="1"/>
  <c r="S188" i="2" s="1"/>
  <c r="K188" i="2"/>
  <c r="M86" i="2"/>
  <c r="N86" i="2" s="1"/>
  <c r="L86" i="2"/>
  <c r="R86" i="2" s="1"/>
  <c r="S86" i="2" s="1"/>
  <c r="K86" i="2"/>
  <c r="M257" i="2"/>
  <c r="N257" i="2" s="1"/>
  <c r="L257" i="2"/>
  <c r="R257" i="2" s="1"/>
  <c r="S257" i="2" s="1"/>
  <c r="K257" i="2"/>
  <c r="M187" i="2"/>
  <c r="N187" i="2" s="1"/>
  <c r="L187" i="2"/>
  <c r="R187" i="2" s="1"/>
  <c r="S187" i="2" s="1"/>
  <c r="K187" i="2"/>
  <c r="M204" i="2"/>
  <c r="N204" i="2" s="1"/>
  <c r="L204" i="2"/>
  <c r="R204" i="2" s="1"/>
  <c r="S204" i="2" s="1"/>
  <c r="K204" i="2"/>
  <c r="M240" i="2"/>
  <c r="N240" i="2" s="1"/>
  <c r="L240" i="2"/>
  <c r="R240" i="2" s="1"/>
  <c r="S240" i="2" s="1"/>
  <c r="K240" i="2"/>
  <c r="M239" i="2"/>
  <c r="N239" i="2" s="1"/>
  <c r="L239" i="2"/>
  <c r="R239" i="2" s="1"/>
  <c r="S239" i="2" s="1"/>
  <c r="K239" i="2"/>
  <c r="M181" i="2"/>
  <c r="N181" i="2" s="1"/>
  <c r="L181" i="2"/>
  <c r="R181" i="2" s="1"/>
  <c r="S181" i="2" s="1"/>
  <c r="K181" i="2"/>
  <c r="M120" i="2"/>
  <c r="N120" i="2" s="1"/>
  <c r="L120" i="2"/>
  <c r="R120" i="2" s="1"/>
  <c r="S120" i="2" s="1"/>
  <c r="K120" i="2"/>
  <c r="M184" i="2"/>
  <c r="N184" i="2" s="1"/>
  <c r="L184" i="2"/>
  <c r="R184" i="2" s="1"/>
  <c r="S184" i="2" s="1"/>
  <c r="K184" i="2"/>
  <c r="M253" i="2"/>
  <c r="N253" i="2" s="1"/>
  <c r="L253" i="2"/>
  <c r="R253" i="2" s="1"/>
  <c r="S253" i="2" s="1"/>
  <c r="K253" i="2"/>
  <c r="M250" i="2"/>
  <c r="N250" i="2" s="1"/>
  <c r="L250" i="2"/>
  <c r="R250" i="2" s="1"/>
  <c r="S250" i="2" s="1"/>
  <c r="K250" i="2"/>
  <c r="M203" i="2"/>
  <c r="N203" i="2" s="1"/>
  <c r="L203" i="2"/>
  <c r="R203" i="2" s="1"/>
  <c r="S203" i="2" s="1"/>
  <c r="K203" i="2"/>
  <c r="M197" i="2"/>
  <c r="N197" i="2" s="1"/>
  <c r="L197" i="2"/>
  <c r="R197" i="2" s="1"/>
  <c r="S197" i="2" s="1"/>
  <c r="K197" i="2"/>
  <c r="M189" i="2"/>
  <c r="N189" i="2" s="1"/>
  <c r="L189" i="2"/>
  <c r="R189" i="2" s="1"/>
  <c r="S189" i="2" s="1"/>
  <c r="K189" i="2"/>
  <c r="M196" i="2"/>
  <c r="N196" i="2" s="1"/>
  <c r="L196" i="2"/>
  <c r="R196" i="2" s="1"/>
  <c r="S196" i="2" s="1"/>
  <c r="K196" i="2"/>
  <c r="M200" i="2"/>
  <c r="N200" i="2" s="1"/>
  <c r="L200" i="2"/>
  <c r="R200" i="2" s="1"/>
  <c r="S200" i="2" s="1"/>
  <c r="K200" i="2"/>
  <c r="M201" i="2"/>
  <c r="N201" i="2" s="1"/>
  <c r="L201" i="2"/>
  <c r="R201" i="2" s="1"/>
  <c r="S201" i="2" s="1"/>
  <c r="K201" i="2"/>
  <c r="M195" i="2"/>
  <c r="N195" i="2" s="1"/>
  <c r="L195" i="2"/>
  <c r="R195" i="2" s="1"/>
  <c r="S195" i="2" s="1"/>
  <c r="K195" i="2"/>
  <c r="M72" i="2"/>
  <c r="N72" i="2" s="1"/>
  <c r="L72" i="2"/>
  <c r="R72" i="2" s="1"/>
  <c r="S72" i="2" s="1"/>
  <c r="K72" i="2"/>
  <c r="M68" i="2"/>
  <c r="N68" i="2" s="1"/>
  <c r="L68" i="2"/>
  <c r="R68" i="2" s="1"/>
  <c r="S68" i="2" s="1"/>
  <c r="K68" i="2"/>
  <c r="M71" i="2"/>
  <c r="N71" i="2" s="1"/>
  <c r="L71" i="2"/>
  <c r="R71" i="2" s="1"/>
  <c r="S71" i="2" s="1"/>
  <c r="K71" i="2"/>
  <c r="M65" i="2"/>
  <c r="N65" i="2" s="1"/>
  <c r="L65" i="2"/>
  <c r="R65" i="2" s="1"/>
  <c r="S65" i="2" s="1"/>
  <c r="K65" i="2"/>
  <c r="M58" i="2"/>
  <c r="N58" i="2" s="1"/>
  <c r="L58" i="2"/>
  <c r="R58" i="2" s="1"/>
  <c r="S58" i="2" s="1"/>
  <c r="K58" i="2"/>
  <c r="M198" i="2"/>
  <c r="N198" i="2" s="1"/>
  <c r="L198" i="2"/>
  <c r="R198" i="2" s="1"/>
  <c r="S198" i="2" s="1"/>
  <c r="K198" i="2"/>
  <c r="M192" i="2"/>
  <c r="N192" i="2" s="1"/>
  <c r="L192" i="2"/>
  <c r="R192" i="2" s="1"/>
  <c r="S192" i="2" s="1"/>
  <c r="K192" i="2"/>
  <c r="M246" i="2"/>
  <c r="N246" i="2" s="1"/>
  <c r="L246" i="2"/>
  <c r="R246" i="2" s="1"/>
  <c r="S246" i="2" s="1"/>
  <c r="K246" i="2"/>
  <c r="M254" i="2"/>
  <c r="N254" i="2" s="1"/>
  <c r="L254" i="2"/>
  <c r="R254" i="2" s="1"/>
  <c r="S254" i="2" s="1"/>
  <c r="K254" i="2"/>
  <c r="M191" i="2"/>
  <c r="N191" i="2" s="1"/>
  <c r="L191" i="2"/>
  <c r="R191" i="2" s="1"/>
  <c r="S191" i="2" s="1"/>
  <c r="K191" i="2"/>
  <c r="M234" i="2"/>
  <c r="N234" i="2" s="1"/>
  <c r="L234" i="2"/>
  <c r="R234" i="2" s="1"/>
  <c r="S234" i="2" s="1"/>
  <c r="K234" i="2"/>
  <c r="M233" i="2"/>
  <c r="N233" i="2" s="1"/>
  <c r="L233" i="2"/>
  <c r="R233" i="2" s="1"/>
  <c r="S233" i="2" s="1"/>
  <c r="K233" i="2"/>
  <c r="M252" i="2"/>
  <c r="N252" i="2" s="1"/>
  <c r="L252" i="2"/>
  <c r="R252" i="2" s="1"/>
  <c r="S252" i="2" s="1"/>
  <c r="K252" i="2"/>
  <c r="M193" i="2"/>
  <c r="N193" i="2" s="1"/>
  <c r="L193" i="2"/>
  <c r="R193" i="2" s="1"/>
  <c r="S193" i="2" s="1"/>
  <c r="K193" i="2"/>
  <c r="M91" i="2"/>
  <c r="N91" i="2" s="1"/>
  <c r="L91" i="2"/>
  <c r="R91" i="2" s="1"/>
  <c r="S91" i="2" s="1"/>
  <c r="K91" i="2"/>
  <c r="M81" i="2"/>
  <c r="N81" i="2" s="1"/>
  <c r="L81" i="2"/>
  <c r="R81" i="2" s="1"/>
  <c r="S81" i="2" s="1"/>
  <c r="K81" i="2"/>
  <c r="M236" i="2"/>
  <c r="N236" i="2" s="1"/>
  <c r="L236" i="2"/>
  <c r="R236" i="2" s="1"/>
  <c r="S236" i="2" s="1"/>
  <c r="K236" i="2"/>
  <c r="M231" i="2"/>
  <c r="N231" i="2" s="1"/>
  <c r="L231" i="2"/>
  <c r="R231" i="2" s="1"/>
  <c r="S231" i="2" s="1"/>
  <c r="K231" i="2"/>
  <c r="M161" i="2"/>
  <c r="N161" i="2" s="1"/>
  <c r="L161" i="2"/>
  <c r="R161" i="2" s="1"/>
  <c r="S161" i="2" s="1"/>
  <c r="K161" i="2"/>
  <c r="M100" i="2"/>
  <c r="N100" i="2" s="1"/>
  <c r="L100" i="2"/>
  <c r="R100" i="2" s="1"/>
  <c r="S100" i="2" s="1"/>
  <c r="K100" i="2"/>
  <c r="M102" i="2"/>
  <c r="N102" i="2" s="1"/>
  <c r="L102" i="2"/>
  <c r="R102" i="2" s="1"/>
  <c r="S102" i="2" s="1"/>
  <c r="K102" i="2"/>
  <c r="M125" i="2"/>
  <c r="N125" i="2" s="1"/>
  <c r="L125" i="2"/>
  <c r="R125" i="2" s="1"/>
  <c r="S125" i="2" s="1"/>
  <c r="K125" i="2"/>
  <c r="M117" i="2"/>
  <c r="N117" i="2" s="1"/>
  <c r="L117" i="2"/>
  <c r="R117" i="2" s="1"/>
  <c r="S117" i="2" s="1"/>
  <c r="K117" i="2"/>
  <c r="M138" i="2"/>
  <c r="N138" i="2" s="1"/>
  <c r="L138" i="2"/>
  <c r="R138" i="2" s="1"/>
  <c r="S138" i="2" s="1"/>
  <c r="K138" i="2"/>
  <c r="M41" i="2"/>
  <c r="N41" i="2" s="1"/>
  <c r="L41" i="2"/>
  <c r="R41" i="2" s="1"/>
  <c r="S41" i="2" s="1"/>
  <c r="K41" i="2"/>
  <c r="M141" i="2"/>
  <c r="N141" i="2" s="1"/>
  <c r="L141" i="2"/>
  <c r="R141" i="2" s="1"/>
  <c r="S141" i="2" s="1"/>
  <c r="K141" i="2"/>
  <c r="M136" i="2"/>
  <c r="N136" i="2" s="1"/>
  <c r="L136" i="2"/>
  <c r="R136" i="2" s="1"/>
  <c r="S136" i="2" s="1"/>
  <c r="K136" i="2"/>
  <c r="M186" i="2"/>
  <c r="N186" i="2" s="1"/>
  <c r="L186" i="2"/>
  <c r="R186" i="2" s="1"/>
  <c r="S186" i="2" s="1"/>
  <c r="K186" i="2"/>
  <c r="M180" i="2"/>
  <c r="N180" i="2" s="1"/>
  <c r="L180" i="2"/>
  <c r="R180" i="2" s="1"/>
  <c r="S180" i="2" s="1"/>
  <c r="K180" i="2"/>
  <c r="M147" i="2"/>
  <c r="N147" i="2" s="1"/>
  <c r="L147" i="2"/>
  <c r="R147" i="2" s="1"/>
  <c r="S147" i="2" s="1"/>
  <c r="K147" i="2"/>
  <c r="M167" i="2"/>
  <c r="N167" i="2" s="1"/>
  <c r="L167" i="2"/>
  <c r="R167" i="2" s="1"/>
  <c r="S167" i="2" s="1"/>
  <c r="K167" i="2"/>
  <c r="M169" i="2"/>
  <c r="N169" i="2" s="1"/>
  <c r="L169" i="2"/>
  <c r="R169" i="2" s="1"/>
  <c r="S169" i="2" s="1"/>
  <c r="K169" i="2"/>
  <c r="M60" i="2"/>
  <c r="N60" i="2" s="1"/>
  <c r="L60" i="2"/>
  <c r="R60" i="2" s="1"/>
  <c r="S60" i="2" s="1"/>
  <c r="K60" i="2"/>
  <c r="M148" i="2"/>
  <c r="N148" i="2" s="1"/>
  <c r="L148" i="2"/>
  <c r="R148" i="2" s="1"/>
  <c r="S148" i="2" s="1"/>
  <c r="K148" i="2"/>
  <c r="M155" i="2"/>
  <c r="N155" i="2" s="1"/>
  <c r="L155" i="2"/>
  <c r="R155" i="2" s="1"/>
  <c r="S155" i="2" s="1"/>
  <c r="K155" i="2"/>
  <c r="M158" i="2"/>
  <c r="N158" i="2" s="1"/>
  <c r="L158" i="2"/>
  <c r="R158" i="2" s="1"/>
  <c r="S158" i="2" s="1"/>
  <c r="K158" i="2"/>
  <c r="M174" i="2"/>
  <c r="N174" i="2" s="1"/>
  <c r="L174" i="2"/>
  <c r="R174" i="2" s="1"/>
  <c r="S174" i="2" s="1"/>
  <c r="K174" i="2"/>
  <c r="M104" i="2"/>
  <c r="N104" i="2" s="1"/>
  <c r="L104" i="2"/>
  <c r="R104" i="2" s="1"/>
  <c r="S104" i="2" s="1"/>
  <c r="K104" i="2"/>
  <c r="M80" i="2" l="1"/>
  <c r="N80" i="2" s="1"/>
  <c r="L80" i="2"/>
  <c r="R80" i="2" s="1"/>
  <c r="S80" i="2" s="1"/>
  <c r="K80" i="2"/>
  <c r="K4" i="2" l="1"/>
  <c r="K78" i="2"/>
  <c r="K89" i="2"/>
  <c r="K152" i="2"/>
  <c r="K10" i="2"/>
  <c r="K6" i="2"/>
  <c r="K8" i="2"/>
  <c r="K7" i="2"/>
  <c r="K9" i="2"/>
  <c r="K5" i="2"/>
  <c r="K12" i="2"/>
  <c r="K166" i="2"/>
  <c r="K13" i="2"/>
  <c r="K15" i="2"/>
  <c r="K14" i="2"/>
  <c r="K17" i="2"/>
  <c r="K19" i="2"/>
  <c r="K24" i="2"/>
  <c r="K16" i="2"/>
  <c r="K21" i="2"/>
  <c r="K22" i="2"/>
  <c r="K26" i="2"/>
  <c r="K11" i="2"/>
  <c r="K25" i="2"/>
  <c r="K27" i="2"/>
  <c r="K29" i="2"/>
  <c r="K33" i="2"/>
  <c r="K31" i="2"/>
  <c r="K30" i="2"/>
  <c r="K32" i="2"/>
  <c r="K36" i="2"/>
  <c r="K64" i="2"/>
  <c r="K37" i="2"/>
  <c r="K133" i="2"/>
  <c r="K18" i="2"/>
  <c r="K40" i="2"/>
  <c r="K23" i="2"/>
  <c r="K43" i="2"/>
  <c r="K67" i="2"/>
  <c r="K38" i="2"/>
  <c r="K28" i="2"/>
  <c r="K45" i="2"/>
  <c r="K39" i="2"/>
  <c r="K46" i="2"/>
  <c r="K20" i="2"/>
  <c r="K48" i="2"/>
  <c r="K34" i="2"/>
  <c r="K51" i="2"/>
  <c r="K35" i="2"/>
  <c r="K52" i="2"/>
  <c r="K55" i="2"/>
  <c r="K53" i="2"/>
  <c r="K47" i="2"/>
  <c r="K74" i="2"/>
  <c r="K44" i="2"/>
  <c r="K59" i="2"/>
  <c r="K49" i="2"/>
  <c r="K83" i="2"/>
  <c r="K73" i="2"/>
  <c r="K63" i="2"/>
  <c r="K84" i="2"/>
  <c r="K82" i="2"/>
  <c r="K87" i="2"/>
  <c r="K88" i="2"/>
  <c r="K90" i="2"/>
  <c r="K50" i="2"/>
  <c r="K93" i="2"/>
  <c r="K94" i="2"/>
  <c r="K76" i="2"/>
  <c r="K92" i="2"/>
  <c r="K103" i="2"/>
  <c r="K108" i="2"/>
  <c r="K109" i="2"/>
  <c r="K101" i="2"/>
  <c r="K112" i="2"/>
  <c r="K107" i="2"/>
  <c r="K113" i="2"/>
  <c r="K118" i="2"/>
  <c r="K70" i="2"/>
  <c r="K119" i="2"/>
  <c r="K106" i="2"/>
  <c r="K110" i="2"/>
  <c r="K77" i="2"/>
  <c r="K97" i="2"/>
  <c r="K75" i="2"/>
  <c r="K130" i="2"/>
  <c r="K143" i="2"/>
  <c r="K95" i="2"/>
  <c r="K132" i="2"/>
  <c r="K146" i="2"/>
  <c r="K139" i="2"/>
  <c r="K135" i="2"/>
  <c r="K126" i="2"/>
  <c r="K153" i="2"/>
  <c r="K154" i="2"/>
  <c r="K128" i="2"/>
  <c r="K165" i="2"/>
  <c r="K256" i="2"/>
  <c r="K168" i="2"/>
  <c r="K149" i="2"/>
  <c r="K157" i="2"/>
  <c r="K171" i="2"/>
  <c r="K202" i="2"/>
  <c r="K183" i="2"/>
  <c r="K176" i="2"/>
  <c r="K175" i="2"/>
  <c r="K190" i="2"/>
  <c r="K185" i="2"/>
  <c r="K199" i="2"/>
  <c r="K194" i="2"/>
  <c r="K218" i="2"/>
  <c r="K206" i="2"/>
  <c r="K207" i="2"/>
  <c r="K208" i="2"/>
  <c r="K209" i="2"/>
  <c r="K224" i="2"/>
  <c r="K213" i="2"/>
  <c r="K228" i="2"/>
  <c r="K212" i="2"/>
  <c r="K217" i="2"/>
  <c r="K235" i="2"/>
  <c r="K241" i="2"/>
  <c r="K230" i="2"/>
  <c r="K243" i="2"/>
  <c r="K232" i="2"/>
  <c r="K225" i="2"/>
  <c r="K238" i="2"/>
  <c r="K244" i="2"/>
  <c r="K247" i="2"/>
  <c r="K248" i="2"/>
  <c r="K249" i="2"/>
  <c r="K251" i="2"/>
  <c r="K255" i="2"/>
  <c r="K259" i="2"/>
  <c r="K2" i="2"/>
  <c r="M106" i="2"/>
  <c r="N106" i="2" s="1"/>
  <c r="M110" i="2"/>
  <c r="N110" i="2" s="1"/>
  <c r="M46" i="2"/>
  <c r="N46" i="2" s="1"/>
  <c r="M51" i="2"/>
  <c r="N51" i="2" s="1"/>
  <c r="M12" i="2"/>
  <c r="N12" i="2" s="1"/>
  <c r="M8" i="2"/>
  <c r="N8" i="2" s="1"/>
  <c r="M52" i="2"/>
  <c r="N52" i="2" s="1"/>
  <c r="M209" i="2"/>
  <c r="N209" i="2" s="1"/>
  <c r="M154" i="2"/>
  <c r="N154" i="2" s="1"/>
  <c r="M101" i="2"/>
  <c r="N101" i="2" s="1"/>
  <c r="M132" i="2"/>
  <c r="N132" i="2" s="1"/>
  <c r="M94" i="2"/>
  <c r="N94" i="2" s="1"/>
  <c r="M48" i="2"/>
  <c r="N48" i="2" s="1"/>
  <c r="M31" i="2"/>
  <c r="N31" i="2" s="1"/>
  <c r="M25" i="2"/>
  <c r="N25" i="2" s="1"/>
  <c r="M16" i="2"/>
  <c r="N16" i="2" s="1"/>
  <c r="M33" i="2"/>
  <c r="N33" i="2" s="1"/>
  <c r="M143" i="2"/>
  <c r="N143" i="2" s="1"/>
  <c r="M17" i="2"/>
  <c r="N17" i="2" s="1"/>
  <c r="M130" i="2"/>
  <c r="N130" i="2" s="1"/>
  <c r="M112" i="2"/>
  <c r="N112" i="2" s="1"/>
  <c r="M146" i="2"/>
  <c r="N146" i="2" s="1"/>
  <c r="M90" i="2"/>
  <c r="N90" i="2" s="1"/>
  <c r="M103" i="2"/>
  <c r="N103" i="2" s="1"/>
  <c r="M95" i="2"/>
  <c r="N95" i="2" s="1"/>
  <c r="M77" i="2"/>
  <c r="N77" i="2" s="1"/>
  <c r="M190" i="2"/>
  <c r="N190" i="2" s="1"/>
  <c r="M133" i="2"/>
  <c r="N133" i="2" s="1"/>
  <c r="M34" i="2"/>
  <c r="N34" i="2" s="1"/>
  <c r="M20" i="2"/>
  <c r="N20" i="2" s="1"/>
  <c r="M44" i="2"/>
  <c r="N44" i="2" s="1"/>
  <c r="M23" i="2"/>
  <c r="N23" i="2" s="1"/>
  <c r="M47" i="2"/>
  <c r="N47" i="2" s="1"/>
  <c r="M28" i="2"/>
  <c r="N28" i="2" s="1"/>
  <c r="M18" i="2"/>
  <c r="N18" i="2" s="1"/>
  <c r="M152" i="2"/>
  <c r="N152" i="2" s="1"/>
  <c r="M89" i="2"/>
  <c r="N89" i="2" s="1"/>
  <c r="M39" i="2"/>
  <c r="N39" i="2" s="1"/>
  <c r="M5" i="2"/>
  <c r="N5" i="2" s="1"/>
  <c r="M14" i="2"/>
  <c r="N14" i="2" s="1"/>
  <c r="M64" i="2"/>
  <c r="N64" i="2" s="1"/>
  <c r="M78" i="2"/>
  <c r="N78" i="2" s="1"/>
  <c r="M256" i="2"/>
  <c r="N256" i="2" s="1"/>
  <c r="M67" i="2"/>
  <c r="N67" i="2" s="1"/>
  <c r="M243" i="2"/>
  <c r="N243" i="2" s="1"/>
  <c r="M228" i="2"/>
  <c r="N228" i="2" s="1"/>
  <c r="M218" i="2"/>
  <c r="N218" i="2" s="1"/>
  <c r="M202" i="2"/>
  <c r="N202" i="2" s="1"/>
  <c r="M224" i="2"/>
  <c r="N224" i="2" s="1"/>
  <c r="M235" i="2"/>
  <c r="N235" i="2" s="1"/>
  <c r="M241" i="2"/>
  <c r="N241" i="2" s="1"/>
  <c r="M225" i="2"/>
  <c r="N225" i="2" s="1"/>
  <c r="M199" i="2"/>
  <c r="N199" i="2" s="1"/>
  <c r="M185" i="2"/>
  <c r="N185" i="2" s="1"/>
  <c r="M247" i="2"/>
  <c r="N247" i="2" s="1"/>
  <c r="M238" i="2"/>
  <c r="N238" i="2" s="1"/>
  <c r="M212" i="2"/>
  <c r="N212" i="2" s="1"/>
  <c r="M194" i="2"/>
  <c r="N194" i="2" s="1"/>
  <c r="M249" i="2"/>
  <c r="N249" i="2" s="1"/>
  <c r="M248" i="2"/>
  <c r="N248" i="2" s="1"/>
  <c r="M30" i="2"/>
  <c r="N30" i="2" s="1"/>
  <c r="M135" i="2"/>
  <c r="N135" i="2" s="1"/>
  <c r="M232" i="2"/>
  <c r="N232" i="2" s="1"/>
  <c r="M153" i="2"/>
  <c r="N153" i="2" s="1"/>
  <c r="M139" i="2"/>
  <c r="N139" i="2" s="1"/>
  <c r="M118" i="2"/>
  <c r="N118" i="2" s="1"/>
  <c r="M88" i="2"/>
  <c r="N88" i="2" s="1"/>
  <c r="M7" i="2"/>
  <c r="N7" i="2" s="1"/>
  <c r="M45" i="2"/>
  <c r="N45" i="2" s="1"/>
  <c r="M13" i="2"/>
  <c r="N13" i="2" s="1"/>
  <c r="M171" i="2"/>
  <c r="N171" i="2" s="1"/>
  <c r="M217" i="2"/>
  <c r="N217" i="2" s="1"/>
  <c r="M6" i="2"/>
  <c r="N6" i="2" s="1"/>
  <c r="M4" i="2"/>
  <c r="N4" i="2" s="1"/>
  <c r="M183" i="2"/>
  <c r="N183" i="2" s="1"/>
  <c r="M55" i="2"/>
  <c r="N55" i="2" s="1"/>
  <c r="M92" i="2"/>
  <c r="N92" i="2" s="1"/>
  <c r="M113" i="2"/>
  <c r="N113" i="2" s="1"/>
  <c r="M84" i="2"/>
  <c r="N84" i="2" s="1"/>
  <c r="M87" i="2"/>
  <c r="N87" i="2" s="1"/>
  <c r="M93" i="2"/>
  <c r="N93" i="2" s="1"/>
  <c r="M213" i="2"/>
  <c r="N213" i="2" s="1"/>
  <c r="M22" i="2"/>
  <c r="N22" i="2" s="1"/>
  <c r="M19" i="2"/>
  <c r="N19" i="2" s="1"/>
  <c r="M207" i="2"/>
  <c r="N207" i="2" s="1"/>
  <c r="M32" i="2"/>
  <c r="N32" i="2" s="1"/>
  <c r="M107" i="2"/>
  <c r="N107" i="2" s="1"/>
  <c r="M208" i="2"/>
  <c r="N208" i="2" s="1"/>
  <c r="M83" i="2"/>
  <c r="N83" i="2" s="1"/>
  <c r="M74" i="2"/>
  <c r="N74" i="2" s="1"/>
  <c r="M11" i="2"/>
  <c r="N11" i="2" s="1"/>
  <c r="M244" i="2"/>
  <c r="N244" i="2" s="1"/>
  <c r="M29" i="2"/>
  <c r="N29" i="2" s="1"/>
  <c r="M26" i="2"/>
  <c r="N26" i="2" s="1"/>
  <c r="M36" i="2"/>
  <c r="N36" i="2" s="1"/>
  <c r="M24" i="2"/>
  <c r="N24" i="2" s="1"/>
  <c r="M82" i="2"/>
  <c r="N82" i="2" s="1"/>
  <c r="M9" i="2"/>
  <c r="N9" i="2" s="1"/>
  <c r="M251" i="2"/>
  <c r="N251" i="2" s="1"/>
  <c r="M97" i="2"/>
  <c r="N97" i="2" s="1"/>
  <c r="M38" i="2"/>
  <c r="N38" i="2" s="1"/>
  <c r="M73" i="2"/>
  <c r="N73" i="2" s="1"/>
  <c r="M63" i="2"/>
  <c r="N63" i="2" s="1"/>
  <c r="M59" i="2"/>
  <c r="N59" i="2" s="1"/>
  <c r="M53" i="2"/>
  <c r="N53" i="2" s="1"/>
  <c r="M175" i="2"/>
  <c r="N175" i="2" s="1"/>
  <c r="M255" i="2"/>
  <c r="N255" i="2" s="1"/>
  <c r="M259" i="2"/>
  <c r="N259" i="2" s="1"/>
  <c r="M176" i="2"/>
  <c r="N176" i="2" s="1"/>
  <c r="M157" i="2"/>
  <c r="N157" i="2" s="1"/>
  <c r="M149" i="2"/>
  <c r="N149" i="2" s="1"/>
  <c r="M128" i="2"/>
  <c r="N128" i="2" s="1"/>
  <c r="M126" i="2"/>
  <c r="N126" i="2" s="1"/>
  <c r="M76" i="2"/>
  <c r="N76" i="2" s="1"/>
  <c r="M166" i="2"/>
  <c r="N166" i="2" s="1"/>
  <c r="M37" i="2"/>
  <c r="N37" i="2" s="1"/>
  <c r="M119" i="2"/>
  <c r="N119" i="2" s="1"/>
  <c r="M108" i="2"/>
  <c r="N108" i="2" s="1"/>
  <c r="M230" i="2"/>
  <c r="N230" i="2" s="1"/>
  <c r="M168" i="2"/>
  <c r="N168" i="2" s="1"/>
  <c r="M70" i="2"/>
  <c r="N70" i="2" s="1"/>
  <c r="M75" i="2"/>
  <c r="N75" i="2" s="1"/>
  <c r="M49" i="2"/>
  <c r="N49" i="2" s="1"/>
  <c r="M35" i="2"/>
  <c r="N35" i="2" s="1"/>
  <c r="M40" i="2"/>
  <c r="N40" i="2" s="1"/>
  <c r="M21" i="2"/>
  <c r="N21" i="2" s="1"/>
  <c r="M165" i="2"/>
  <c r="N165" i="2" s="1"/>
  <c r="M109" i="2"/>
  <c r="N109" i="2" s="1"/>
  <c r="M27" i="2"/>
  <c r="N27" i="2" s="1"/>
  <c r="M10" i="2"/>
  <c r="N10" i="2" s="1"/>
  <c r="M2" i="2"/>
  <c r="N2" i="2" s="1"/>
  <c r="M43" i="2"/>
  <c r="N43" i="2" s="1"/>
  <c r="M15" i="2"/>
  <c r="N15" i="2" s="1"/>
  <c r="M50" i="2"/>
  <c r="N50" i="2" s="1"/>
  <c r="M206" i="2"/>
  <c r="N206" i="2" s="1"/>
  <c r="L106" i="2"/>
  <c r="R106" i="2" s="1"/>
  <c r="L110" i="2"/>
  <c r="R110" i="2" s="1"/>
  <c r="L46" i="2"/>
  <c r="R46" i="2" s="1"/>
  <c r="L51" i="2"/>
  <c r="R51" i="2" s="1"/>
  <c r="L12" i="2"/>
  <c r="R12" i="2" s="1"/>
  <c r="L8" i="2"/>
  <c r="R8" i="2" s="1"/>
  <c r="L52" i="2"/>
  <c r="R52" i="2" s="1"/>
  <c r="L209" i="2"/>
  <c r="R209" i="2" s="1"/>
  <c r="L154" i="2"/>
  <c r="R154" i="2" s="1"/>
  <c r="L101" i="2"/>
  <c r="R101" i="2" s="1"/>
  <c r="L132" i="2"/>
  <c r="R132" i="2" s="1"/>
  <c r="L94" i="2"/>
  <c r="R94" i="2" s="1"/>
  <c r="S94" i="2" s="1"/>
  <c r="L48" i="2"/>
  <c r="R48" i="2" s="1"/>
  <c r="L31" i="2"/>
  <c r="R31" i="2" s="1"/>
  <c r="L25" i="2"/>
  <c r="R25" i="2" s="1"/>
  <c r="L16" i="2"/>
  <c r="R16" i="2" s="1"/>
  <c r="L33" i="2"/>
  <c r="R33" i="2" s="1"/>
  <c r="L143" i="2"/>
  <c r="R143" i="2" s="1"/>
  <c r="L17" i="2"/>
  <c r="R17" i="2" s="1"/>
  <c r="L130" i="2"/>
  <c r="R130" i="2" s="1"/>
  <c r="L112" i="2"/>
  <c r="R112" i="2" s="1"/>
  <c r="S112" i="2" s="1"/>
  <c r="L146" i="2"/>
  <c r="R146" i="2" s="1"/>
  <c r="L90" i="2"/>
  <c r="R90" i="2" s="1"/>
  <c r="L103" i="2"/>
  <c r="R103" i="2" s="1"/>
  <c r="L95" i="2"/>
  <c r="R95" i="2" s="1"/>
  <c r="L77" i="2"/>
  <c r="R77" i="2" s="1"/>
  <c r="L190" i="2"/>
  <c r="R190" i="2" s="1"/>
  <c r="S190" i="2" s="1"/>
  <c r="L133" i="2"/>
  <c r="R133" i="2" s="1"/>
  <c r="L34" i="2"/>
  <c r="R34" i="2" s="1"/>
  <c r="L20" i="2"/>
  <c r="R20" i="2" s="1"/>
  <c r="L44" i="2"/>
  <c r="R44" i="2" s="1"/>
  <c r="S44" i="2" s="1"/>
  <c r="L23" i="2"/>
  <c r="R23" i="2" s="1"/>
  <c r="L47" i="2"/>
  <c r="R47" i="2" s="1"/>
  <c r="L28" i="2"/>
  <c r="R28" i="2" s="1"/>
  <c r="L18" i="2"/>
  <c r="R18" i="2" s="1"/>
  <c r="L152" i="2"/>
  <c r="R152" i="2" s="1"/>
  <c r="L89" i="2"/>
  <c r="R89" i="2" s="1"/>
  <c r="L39" i="2"/>
  <c r="R39" i="2" s="1"/>
  <c r="L5" i="2"/>
  <c r="R5" i="2" s="1"/>
  <c r="L14" i="2"/>
  <c r="R14" i="2" s="1"/>
  <c r="L64" i="2"/>
  <c r="R64" i="2" s="1"/>
  <c r="L78" i="2"/>
  <c r="R78" i="2" s="1"/>
  <c r="L256" i="2"/>
  <c r="R256" i="2" s="1"/>
  <c r="L67" i="2"/>
  <c r="R67" i="2" s="1"/>
  <c r="L243" i="2"/>
  <c r="R243" i="2" s="1"/>
  <c r="L228" i="2"/>
  <c r="R228" i="2" s="1"/>
  <c r="L218" i="2"/>
  <c r="R218" i="2" s="1"/>
  <c r="L202" i="2"/>
  <c r="R202" i="2" s="1"/>
  <c r="L224" i="2"/>
  <c r="R224" i="2" s="1"/>
  <c r="L235" i="2"/>
  <c r="R235" i="2" s="1"/>
  <c r="L241" i="2"/>
  <c r="R241" i="2" s="1"/>
  <c r="L225" i="2"/>
  <c r="R225" i="2" s="1"/>
  <c r="L199" i="2"/>
  <c r="R199" i="2" s="1"/>
  <c r="L185" i="2"/>
  <c r="R185" i="2" s="1"/>
  <c r="L247" i="2"/>
  <c r="R247" i="2" s="1"/>
  <c r="L238" i="2"/>
  <c r="R238" i="2" s="1"/>
  <c r="L212" i="2"/>
  <c r="R212" i="2" s="1"/>
  <c r="L194" i="2"/>
  <c r="R194" i="2" s="1"/>
  <c r="L249" i="2"/>
  <c r="R249" i="2" s="1"/>
  <c r="L248" i="2"/>
  <c r="R248" i="2" s="1"/>
  <c r="L30" i="2"/>
  <c r="R30" i="2" s="1"/>
  <c r="L135" i="2"/>
  <c r="R135" i="2" s="1"/>
  <c r="L232" i="2"/>
  <c r="R232" i="2" s="1"/>
  <c r="L153" i="2"/>
  <c r="R153" i="2" s="1"/>
  <c r="L139" i="2"/>
  <c r="R139" i="2" s="1"/>
  <c r="L118" i="2"/>
  <c r="R118" i="2" s="1"/>
  <c r="L88" i="2"/>
  <c r="R88" i="2" s="1"/>
  <c r="L7" i="2"/>
  <c r="R7" i="2" s="1"/>
  <c r="L45" i="2"/>
  <c r="R45" i="2" s="1"/>
  <c r="L13" i="2"/>
  <c r="R13" i="2" s="1"/>
  <c r="L171" i="2"/>
  <c r="R171" i="2" s="1"/>
  <c r="L217" i="2"/>
  <c r="R217" i="2" s="1"/>
  <c r="L6" i="2"/>
  <c r="R6" i="2" s="1"/>
  <c r="L4" i="2"/>
  <c r="R4" i="2" s="1"/>
  <c r="L183" i="2"/>
  <c r="R183" i="2" s="1"/>
  <c r="L55" i="2"/>
  <c r="R55" i="2" s="1"/>
  <c r="L92" i="2"/>
  <c r="R92" i="2" s="1"/>
  <c r="L113" i="2"/>
  <c r="R113" i="2" s="1"/>
  <c r="L84" i="2"/>
  <c r="R84" i="2" s="1"/>
  <c r="L87" i="2"/>
  <c r="R87" i="2" s="1"/>
  <c r="L93" i="2"/>
  <c r="R93" i="2" s="1"/>
  <c r="L213" i="2"/>
  <c r="R213" i="2" s="1"/>
  <c r="L22" i="2"/>
  <c r="R22" i="2" s="1"/>
  <c r="L19" i="2"/>
  <c r="R19" i="2" s="1"/>
  <c r="L207" i="2"/>
  <c r="R207" i="2" s="1"/>
  <c r="L32" i="2"/>
  <c r="R32" i="2" s="1"/>
  <c r="L107" i="2"/>
  <c r="R107" i="2" s="1"/>
  <c r="L208" i="2"/>
  <c r="R208" i="2" s="1"/>
  <c r="L83" i="2"/>
  <c r="R83" i="2" s="1"/>
  <c r="L74" i="2"/>
  <c r="R74" i="2" s="1"/>
  <c r="L11" i="2"/>
  <c r="R11" i="2" s="1"/>
  <c r="L244" i="2"/>
  <c r="R244" i="2" s="1"/>
  <c r="L29" i="2"/>
  <c r="R29" i="2" s="1"/>
  <c r="L26" i="2"/>
  <c r="R26" i="2" s="1"/>
  <c r="L36" i="2"/>
  <c r="R36" i="2" s="1"/>
  <c r="L24" i="2"/>
  <c r="R24" i="2" s="1"/>
  <c r="L82" i="2"/>
  <c r="R82" i="2" s="1"/>
  <c r="L9" i="2"/>
  <c r="R9" i="2" s="1"/>
  <c r="L251" i="2"/>
  <c r="R251" i="2" s="1"/>
  <c r="L97" i="2"/>
  <c r="R97" i="2" s="1"/>
  <c r="L38" i="2"/>
  <c r="R38" i="2" s="1"/>
  <c r="L73" i="2"/>
  <c r="R73" i="2" s="1"/>
  <c r="L63" i="2"/>
  <c r="R63" i="2" s="1"/>
  <c r="L59" i="2"/>
  <c r="R59" i="2" s="1"/>
  <c r="L53" i="2"/>
  <c r="R53" i="2" s="1"/>
  <c r="L175" i="2"/>
  <c r="R175" i="2" s="1"/>
  <c r="L255" i="2"/>
  <c r="R255" i="2" s="1"/>
  <c r="L259" i="2"/>
  <c r="R259" i="2" s="1"/>
  <c r="S259" i="2" s="1"/>
  <c r="L176" i="2"/>
  <c r="R176" i="2" s="1"/>
  <c r="L157" i="2"/>
  <c r="R157" i="2" s="1"/>
  <c r="S157" i="2" s="1"/>
  <c r="L149" i="2"/>
  <c r="R149" i="2" s="1"/>
  <c r="L128" i="2"/>
  <c r="R128" i="2" s="1"/>
  <c r="L126" i="2"/>
  <c r="R126" i="2" s="1"/>
  <c r="L76" i="2"/>
  <c r="R76" i="2" s="1"/>
  <c r="L166" i="2"/>
  <c r="R166" i="2" s="1"/>
  <c r="L37" i="2"/>
  <c r="R37" i="2" s="1"/>
  <c r="L119" i="2"/>
  <c r="R119" i="2" s="1"/>
  <c r="L108" i="2"/>
  <c r="R108" i="2" s="1"/>
  <c r="L230" i="2"/>
  <c r="R230" i="2" s="1"/>
  <c r="L168" i="2"/>
  <c r="R168" i="2" s="1"/>
  <c r="S168" i="2" s="1"/>
  <c r="L70" i="2"/>
  <c r="R70" i="2" s="1"/>
  <c r="L75" i="2"/>
  <c r="R75" i="2" s="1"/>
  <c r="L49" i="2"/>
  <c r="R49" i="2" s="1"/>
  <c r="L35" i="2"/>
  <c r="R35" i="2" s="1"/>
  <c r="L40" i="2"/>
  <c r="R40" i="2" s="1"/>
  <c r="L21" i="2"/>
  <c r="R21" i="2" s="1"/>
  <c r="L165" i="2"/>
  <c r="R165" i="2" s="1"/>
  <c r="L109" i="2"/>
  <c r="R109" i="2" s="1"/>
  <c r="L27" i="2"/>
  <c r="R27" i="2" s="1"/>
  <c r="L10" i="2"/>
  <c r="R10" i="2" s="1"/>
  <c r="L2" i="2"/>
  <c r="R2" i="2" s="1"/>
  <c r="L43" i="2"/>
  <c r="R43" i="2" s="1"/>
  <c r="L15" i="2"/>
  <c r="R15" i="2" s="1"/>
  <c r="L50" i="2"/>
  <c r="R50" i="2" s="1"/>
  <c r="L206" i="2"/>
  <c r="R206" i="2" s="1"/>
  <c r="S235" i="2" l="1"/>
  <c r="S28" i="2"/>
  <c r="S50" i="2"/>
  <c r="S83" i="2"/>
  <c r="S64" i="2"/>
  <c r="S154" i="2"/>
  <c r="S15" i="2"/>
  <c r="S40" i="2"/>
  <c r="S230" i="2"/>
  <c r="S149" i="2"/>
  <c r="S59" i="2"/>
  <c r="S24" i="2"/>
  <c r="S208" i="2"/>
  <c r="S87" i="2"/>
  <c r="S217" i="2"/>
  <c r="S153" i="2"/>
  <c r="S238" i="2"/>
  <c r="S202" i="2"/>
  <c r="S14" i="2"/>
  <c r="S23" i="2"/>
  <c r="S103" i="2"/>
  <c r="S16" i="2"/>
  <c r="S209" i="2"/>
  <c r="S126" i="2"/>
  <c r="S4" i="2"/>
  <c r="S101" i="2"/>
  <c r="S128" i="2"/>
  <c r="S6" i="2"/>
  <c r="S106" i="2"/>
  <c r="S35" i="2"/>
  <c r="S108" i="2"/>
  <c r="S63" i="2"/>
  <c r="S36" i="2"/>
  <c r="S107" i="2"/>
  <c r="S84" i="2"/>
  <c r="S171" i="2"/>
  <c r="S232" i="2"/>
  <c r="S247" i="2"/>
  <c r="S218" i="2"/>
  <c r="S5" i="2"/>
  <c r="S90" i="2"/>
  <c r="S25" i="2"/>
  <c r="S52" i="2"/>
  <c r="S165" i="2"/>
  <c r="S213" i="2"/>
  <c r="S77" i="2"/>
  <c r="S21" i="2"/>
  <c r="S212" i="2"/>
  <c r="S2" i="2"/>
  <c r="S49" i="2"/>
  <c r="S119" i="2"/>
  <c r="S176" i="2"/>
  <c r="S73" i="2"/>
  <c r="S26" i="2"/>
  <c r="S32" i="2"/>
  <c r="S113" i="2"/>
  <c r="S13" i="2"/>
  <c r="S135" i="2"/>
  <c r="S185" i="2"/>
  <c r="S228" i="2"/>
  <c r="S39" i="2"/>
  <c r="S20" i="2"/>
  <c r="S146" i="2"/>
  <c r="S31" i="2"/>
  <c r="S8" i="2"/>
  <c r="S9" i="2"/>
  <c r="S118" i="2"/>
  <c r="S78" i="2"/>
  <c r="S82" i="2"/>
  <c r="S224" i="2"/>
  <c r="S33" i="2"/>
  <c r="S75" i="2"/>
  <c r="S37" i="2"/>
  <c r="S38" i="2"/>
  <c r="S29" i="2"/>
  <c r="S207" i="2"/>
  <c r="S92" i="2"/>
  <c r="S45" i="2"/>
  <c r="S30" i="2"/>
  <c r="S199" i="2"/>
  <c r="S243" i="2"/>
  <c r="S89" i="2"/>
  <c r="S34" i="2"/>
  <c r="S48" i="2"/>
  <c r="S12" i="2"/>
  <c r="S206" i="2"/>
  <c r="S74" i="2"/>
  <c r="S143" i="2"/>
  <c r="S93" i="2"/>
  <c r="S47" i="2"/>
  <c r="S10" i="2"/>
  <c r="S70" i="2"/>
  <c r="S166" i="2"/>
  <c r="S255" i="2"/>
  <c r="S97" i="2"/>
  <c r="S244" i="2"/>
  <c r="S19" i="2"/>
  <c r="S55" i="2"/>
  <c r="S7" i="2"/>
  <c r="S248" i="2"/>
  <c r="S225" i="2"/>
  <c r="S67" i="2"/>
  <c r="S152" i="2"/>
  <c r="S133" i="2"/>
  <c r="S130" i="2"/>
  <c r="S51" i="2"/>
  <c r="S194" i="2"/>
  <c r="S110" i="2"/>
  <c r="S53" i="2"/>
  <c r="S139" i="2"/>
  <c r="S95" i="2"/>
  <c r="S43" i="2"/>
  <c r="S27" i="2"/>
  <c r="S109" i="2"/>
  <c r="S76" i="2"/>
  <c r="S175" i="2"/>
  <c r="S251" i="2"/>
  <c r="S11" i="2"/>
  <c r="S22" i="2"/>
  <c r="S183" i="2"/>
  <c r="S88" i="2"/>
  <c r="S249" i="2"/>
  <c r="S241" i="2"/>
  <c r="S256" i="2"/>
  <c r="S18" i="2"/>
  <c r="S17" i="2"/>
  <c r="S132" i="2"/>
  <c r="S46" i="2"/>
</calcChain>
</file>

<file path=xl/sharedStrings.xml><?xml version="1.0" encoding="utf-8"?>
<sst xmlns="http://schemas.openxmlformats.org/spreadsheetml/2006/main" count="804" uniqueCount="325">
  <si>
    <t>Nikon</t>
  </si>
  <si>
    <t>D5</t>
  </si>
  <si>
    <t>Sony</t>
  </si>
  <si>
    <t>a7R II</t>
  </si>
  <si>
    <t>a7S</t>
  </si>
  <si>
    <t>a99 II</t>
  </si>
  <si>
    <t>Pentax</t>
  </si>
  <si>
    <t>645Z</t>
  </si>
  <si>
    <t>Canon</t>
  </si>
  <si>
    <t>Df</t>
  </si>
  <si>
    <t>D4</t>
  </si>
  <si>
    <t>D810A</t>
  </si>
  <si>
    <t>D3s</t>
  </si>
  <si>
    <t>D4s</t>
  </si>
  <si>
    <t>D800E</t>
  </si>
  <si>
    <t>Brand</t>
  </si>
  <si>
    <t>Model</t>
  </si>
  <si>
    <t>Low Light ISO</t>
  </si>
  <si>
    <t>a7R</t>
  </si>
  <si>
    <t>D800</t>
  </si>
  <si>
    <t>D610</t>
  </si>
  <si>
    <t>D600</t>
  </si>
  <si>
    <t>a7 II</t>
  </si>
  <si>
    <t>X100F</t>
  </si>
  <si>
    <t>D750</t>
  </si>
  <si>
    <t>X-T20</t>
  </si>
  <si>
    <t>Olympus</t>
  </si>
  <si>
    <t>OM-D E-M1 Mark II</t>
  </si>
  <si>
    <t>X-Pro2</t>
  </si>
  <si>
    <t>D810</t>
  </si>
  <si>
    <t>K-1</t>
  </si>
  <si>
    <t>Hasselblad</t>
  </si>
  <si>
    <t>X1D-50c</t>
  </si>
  <si>
    <t>H6D-50c</t>
  </si>
  <si>
    <t>Leica</t>
  </si>
  <si>
    <t>M10</t>
  </si>
  <si>
    <t>Fujifilm</t>
  </si>
  <si>
    <t>X-T2</t>
  </si>
  <si>
    <t>X-E2</t>
  </si>
  <si>
    <t>D500</t>
  </si>
  <si>
    <t>X-E1</t>
  </si>
  <si>
    <t>D3</t>
  </si>
  <si>
    <t>PEN-F</t>
  </si>
  <si>
    <t>D700</t>
  </si>
  <si>
    <t>D7200</t>
  </si>
  <si>
    <t>D7100</t>
  </si>
  <si>
    <t>D5200</t>
  </si>
  <si>
    <t>X-T1</t>
  </si>
  <si>
    <t>Panasonic</t>
  </si>
  <si>
    <t>D5300</t>
  </si>
  <si>
    <t>D3300</t>
  </si>
  <si>
    <t>X-Pro1</t>
  </si>
  <si>
    <t>D5500</t>
  </si>
  <si>
    <t>Samsung</t>
  </si>
  <si>
    <t>NX1</t>
  </si>
  <si>
    <t>NEX-5N</t>
  </si>
  <si>
    <t>D90</t>
  </si>
  <si>
    <t>D3200</t>
  </si>
  <si>
    <t>K-3</t>
  </si>
  <si>
    <t>D5000</t>
  </si>
  <si>
    <t>D7000</t>
  </si>
  <si>
    <t>D5100</t>
  </si>
  <si>
    <t>D3100</t>
  </si>
  <si>
    <t>D300</t>
  </si>
  <si>
    <t>NX1000</t>
  </si>
  <si>
    <t>D300s</t>
  </si>
  <si>
    <t>D40</t>
  </si>
  <si>
    <t>D50</t>
  </si>
  <si>
    <t>D100</t>
  </si>
  <si>
    <t>D60</t>
  </si>
  <si>
    <t>NX10</t>
  </si>
  <si>
    <t>D40x</t>
  </si>
  <si>
    <t>D2Hs</t>
  </si>
  <si>
    <t>D70</t>
  </si>
  <si>
    <t>D3000</t>
  </si>
  <si>
    <t>D70s</t>
  </si>
  <si>
    <t>D1H</t>
  </si>
  <si>
    <t>D200</t>
  </si>
  <si>
    <t>D80</t>
  </si>
  <si>
    <t>D2H</t>
  </si>
  <si>
    <t>D2Xs</t>
  </si>
  <si>
    <t>D2X</t>
  </si>
  <si>
    <t>E-3</t>
  </si>
  <si>
    <t>D1X</t>
  </si>
  <si>
    <t>D1</t>
  </si>
  <si>
    <t>S (Typ 007)</t>
  </si>
  <si>
    <t>M Monochrom (Typ 246)</t>
  </si>
  <si>
    <t>EOS 1D X Mark II</t>
  </si>
  <si>
    <t>EOS 1D X</t>
  </si>
  <si>
    <t>EOS 5D Mark IV</t>
  </si>
  <si>
    <t>EOS 5DS R</t>
  </si>
  <si>
    <t>EOS 6D</t>
  </si>
  <si>
    <t>EOS 5D Mark III</t>
  </si>
  <si>
    <t>EOS 5D Mark II</t>
  </si>
  <si>
    <t>Q (Typ 116)</t>
  </si>
  <si>
    <t>SL (Typ 601)</t>
  </si>
  <si>
    <t>M (Typ 240)</t>
  </si>
  <si>
    <t>EOS 1D Mark IV</t>
  </si>
  <si>
    <t>OM-D E-M5 Mark II</t>
  </si>
  <si>
    <t>OM-D E-M10</t>
  </si>
  <si>
    <t>OM-D E-M5</t>
  </si>
  <si>
    <t>EOS 1D Mark III</t>
  </si>
  <si>
    <t>Lumix DMC-GX8</t>
  </si>
  <si>
    <t>EOS 7D Mark II</t>
  </si>
  <si>
    <t>EOS 5D</t>
  </si>
  <si>
    <t>EOS 1Ds Mark II</t>
  </si>
  <si>
    <t>EOS 80D</t>
  </si>
  <si>
    <t>EOS 50D</t>
  </si>
  <si>
    <t>EOS 70D</t>
  </si>
  <si>
    <t>EOS M3</t>
  </si>
  <si>
    <t>OM-D E-M1</t>
  </si>
  <si>
    <t>EOS 40D</t>
  </si>
  <si>
    <t>EOS 600D</t>
  </si>
  <si>
    <t>EOS 700D</t>
  </si>
  <si>
    <t>EOS M</t>
  </si>
  <si>
    <t>Lumix DMC-GX7</t>
  </si>
  <si>
    <t>EOS 7D</t>
  </si>
  <si>
    <t>Lumix DMC-GM5</t>
  </si>
  <si>
    <t>EOS 450D</t>
  </si>
  <si>
    <t>1 J5</t>
  </si>
  <si>
    <t>Lumix DMC-GM1</t>
  </si>
  <si>
    <t>Lumix DMC-GH3</t>
  </si>
  <si>
    <t>EOS 1D Mark II</t>
  </si>
  <si>
    <t>EOS 1D Mark II N</t>
  </si>
  <si>
    <t>EOS 30D</t>
  </si>
  <si>
    <t>S-E (Typ 006)</t>
  </si>
  <si>
    <t>Lumix DMC-GH2</t>
  </si>
  <si>
    <t>Lumix DMC-G6</t>
  </si>
  <si>
    <t>1 J4</t>
  </si>
  <si>
    <t>1 V3</t>
  </si>
  <si>
    <t>1 V2</t>
  </si>
  <si>
    <t>1 V1</t>
  </si>
  <si>
    <t>1 J1</t>
  </si>
  <si>
    <t>1 AW1</t>
  </si>
  <si>
    <t>FinePix S5 Pro</t>
  </si>
  <si>
    <t>EOS 10D</t>
  </si>
  <si>
    <t>EOS 300D</t>
  </si>
  <si>
    <t>Lumix DMC-GF1</t>
  </si>
  <si>
    <t>Lumix DMC-GF2</t>
  </si>
  <si>
    <t>Maximum PDR</t>
  </si>
  <si>
    <t>Low Light EV</t>
  </si>
  <si>
    <t>a6300</t>
  </si>
  <si>
    <t>a7</t>
  </si>
  <si>
    <t>a99</t>
  </si>
  <si>
    <t>D3x</t>
  </si>
  <si>
    <t>a6000</t>
  </si>
  <si>
    <t>a77 II</t>
  </si>
  <si>
    <t>a3000</t>
  </si>
  <si>
    <t>a5000</t>
  </si>
  <si>
    <t>a77</t>
  </si>
  <si>
    <t>Read Noise ISO</t>
  </si>
  <si>
    <t>http://photonstophotos.net</t>
  </si>
  <si>
    <t>http://www.digicamdb.com</t>
  </si>
  <si>
    <t>Sensor Width</t>
  </si>
  <si>
    <t>Sensor Height</t>
  </si>
  <si>
    <t>Pixel Width</t>
  </si>
  <si>
    <t>Pixel Height</t>
  </si>
  <si>
    <t>http://www.dxomark.com</t>
  </si>
  <si>
    <t>Pixel Pitch</t>
  </si>
  <si>
    <t>CoC</t>
  </si>
  <si>
    <t>Diffraction</t>
  </si>
  <si>
    <t>Aperture</t>
  </si>
  <si>
    <t>Shutter</t>
  </si>
  <si>
    <t>Megapixels</t>
  </si>
  <si>
    <t>Focal Length</t>
  </si>
  <si>
    <t>Data sources:</t>
  </si>
  <si>
    <t>Compiled by:</t>
  </si>
  <si>
    <t>http://www.aaronpriestphoto.com</t>
  </si>
  <si>
    <t>CoC is the smallest circle of confusion based on sensor density, useful for hyperfocal distances and depth of field calculators when zooming in or printing large.</t>
  </si>
  <si>
    <t>http://www.photopills.com/articles/ultimate-guide-depth-field</t>
  </si>
  <si>
    <t>Shutter speed is the maximum time in seconds you should use for sharp star photos, based on the focal length and aperture you enter in the previous fields, and taking into account pixel density/pitch.</t>
  </si>
  <si>
    <t>http://www.sahavre.fr/tutoriels/astrophoto/34-regle-npf-temps-de-pose-pour-eviter-le-file-d-etoiles</t>
  </si>
  <si>
    <t>Exposure</t>
  </si>
  <si>
    <t>Exposure is how dark of a sky you are exposing for in EV, based on chosen focal length, aperture, recommended shutter speed, and Low Light ISO. At least -7EV usually gives good detail of the Milky Way.</t>
  </si>
  <si>
    <t>Enter the focal length and aperture you'd like to use for any given camera model. These are probably the only fields you need to edit.</t>
  </si>
  <si>
    <t>Low Light ISO is the recommended highest ISO to use for the night sky with minimal noise.</t>
  </si>
  <si>
    <t>Read Noise ISO is the maximum real ISO of the sensor, anything beyond this is only losing dynamic range and probably not useful for stacking. If the Read Noise ISO is less than the Low Light ISO, then it is highlighted in red as a suggestion to use for stacking and long ground exposures.</t>
  </si>
  <si>
    <t>Instructions:</t>
  </si>
  <si>
    <t xml:space="preserve">Read this article for more detailed information: http://galleries.aaronpriestphoto.com/Articles/NPF-Rule-for-Sharp-Stars/  </t>
  </si>
  <si>
    <t>Diffraction is the aperture at which you start losing sensor resolution on a pixel level, at 100% zoom. Practically speaking, the depth of field gain from a smaller aperture than this value is usually worth the slight loss of sensor resolution unless printing very large.</t>
  </si>
  <si>
    <t>You can sort or filter any column by clicking the drop down arrows for each column. Some of the column titles are hyperlinks for more information.</t>
  </si>
  <si>
    <t>GFX 50S</t>
  </si>
  <si>
    <t>Lumix DMC-GX80</t>
  </si>
  <si>
    <t>EOS 1000D</t>
  </si>
  <si>
    <t>EOS 100D</t>
  </si>
  <si>
    <t>EOS 1100D</t>
  </si>
  <si>
    <t>EOS 1200D</t>
  </si>
  <si>
    <t>EOS 1Ds Mark III</t>
  </si>
  <si>
    <t>EOS 1Ds</t>
  </si>
  <si>
    <t>EOS 20D</t>
  </si>
  <si>
    <t>EOS 350D</t>
  </si>
  <si>
    <t>EOS 400D</t>
  </si>
  <si>
    <t>EOS 500D</t>
  </si>
  <si>
    <t>EOS 550D</t>
  </si>
  <si>
    <t>EOS 5DS</t>
  </si>
  <si>
    <t>EOS 60D</t>
  </si>
  <si>
    <t>EOS 650D</t>
  </si>
  <si>
    <t>EOS 750D</t>
  </si>
  <si>
    <t>EOS 760D</t>
  </si>
  <si>
    <t>EOS M10</t>
  </si>
  <si>
    <t>EOS M2</t>
  </si>
  <si>
    <t>1 J2</t>
  </si>
  <si>
    <t>1 J3</t>
  </si>
  <si>
    <t>1 S1</t>
  </si>
  <si>
    <t>D3400</t>
  </si>
  <si>
    <t>D5600</t>
  </si>
  <si>
    <t>E-30</t>
  </si>
  <si>
    <t>E-410</t>
  </si>
  <si>
    <t>E-420</t>
  </si>
  <si>
    <t>E-450</t>
  </si>
  <si>
    <t>E-5</t>
  </si>
  <si>
    <t>E-510</t>
  </si>
  <si>
    <t>E-520</t>
  </si>
  <si>
    <t>E-600</t>
  </si>
  <si>
    <t>E-620</t>
  </si>
  <si>
    <t>OM-D E-M10 Mark II</t>
  </si>
  <si>
    <t>PEN E-P5</t>
  </si>
  <si>
    <t>PEN E-PL5</t>
  </si>
  <si>
    <t>PEN E-PL7</t>
  </si>
  <si>
    <t>PEN E-PM2</t>
  </si>
  <si>
    <t>Lumix DMC-G1</t>
  </si>
  <si>
    <t>Lumix DMC-G2</t>
  </si>
  <si>
    <t>Lumix DMC-G3</t>
  </si>
  <si>
    <t>Lumix DMC-G5</t>
  </si>
  <si>
    <t>Lumix DMC-G10</t>
  </si>
  <si>
    <t>Lumix DMC-G80</t>
  </si>
  <si>
    <t>Lumix DMC-GF3</t>
  </si>
  <si>
    <t>Lumix DMC-GF5</t>
  </si>
  <si>
    <t>Lumix DMC-GF6</t>
  </si>
  <si>
    <t>Lumix DMC-GH1</t>
  </si>
  <si>
    <t>Lumix DMC-GH4</t>
  </si>
  <si>
    <t>Lumix DMC-GX1</t>
  </si>
  <si>
    <t>Lumix DMC-L10</t>
  </si>
  <si>
    <t>645D</t>
  </si>
  <si>
    <t>K-01</t>
  </si>
  <si>
    <t>K-3 II</t>
  </si>
  <si>
    <t>K-30</t>
  </si>
  <si>
    <t>K-5 II</t>
  </si>
  <si>
    <t>K-5 IIs</t>
  </si>
  <si>
    <t>K-5</t>
  </si>
  <si>
    <t>K-50</t>
  </si>
  <si>
    <t>K-500</t>
  </si>
  <si>
    <t>K-7</t>
  </si>
  <si>
    <t>K-m</t>
  </si>
  <si>
    <t>K-S1</t>
  </si>
  <si>
    <t>K-x</t>
  </si>
  <si>
    <t>K10D</t>
  </si>
  <si>
    <t>K200D</t>
  </si>
  <si>
    <t>K20D</t>
  </si>
  <si>
    <t>GX-20</t>
  </si>
  <si>
    <t>NX100</t>
  </si>
  <si>
    <t>NX11</t>
  </si>
  <si>
    <t>NX1100</t>
  </si>
  <si>
    <t>NX20</t>
  </si>
  <si>
    <t>NX200</t>
  </si>
  <si>
    <t>NX2000</t>
  </si>
  <si>
    <t>NX210</t>
  </si>
  <si>
    <t>NX30</t>
  </si>
  <si>
    <t>NX300</t>
  </si>
  <si>
    <t>NX500</t>
  </si>
  <si>
    <t>a100</t>
  </si>
  <si>
    <t>a200</t>
  </si>
  <si>
    <t>a230</t>
  </si>
  <si>
    <t>a290</t>
  </si>
  <si>
    <t>a300</t>
  </si>
  <si>
    <t>a330</t>
  </si>
  <si>
    <t>a350</t>
  </si>
  <si>
    <t>a380</t>
  </si>
  <si>
    <t>a390</t>
  </si>
  <si>
    <t>a450</t>
  </si>
  <si>
    <t>a500</t>
  </si>
  <si>
    <t>a550</t>
  </si>
  <si>
    <t>a560</t>
  </si>
  <si>
    <t>a580</t>
  </si>
  <si>
    <t>a700</t>
  </si>
  <si>
    <t>a850</t>
  </si>
  <si>
    <t>a900</t>
  </si>
  <si>
    <t>a5100</t>
  </si>
  <si>
    <t>a6500</t>
  </si>
  <si>
    <t>a7S II</t>
  </si>
  <si>
    <t>NEX-3N</t>
  </si>
  <si>
    <t>NEX-3</t>
  </si>
  <si>
    <t>NEX-5</t>
  </si>
  <si>
    <t>NEX-5R</t>
  </si>
  <si>
    <t>NEX-5T</t>
  </si>
  <si>
    <t>NEX-6</t>
  </si>
  <si>
    <t>NEX-7</t>
  </si>
  <si>
    <t>NEX-C3</t>
  </si>
  <si>
    <t>NEX-F3</t>
  </si>
  <si>
    <t>a33</t>
  </si>
  <si>
    <t>a35</t>
  </si>
  <si>
    <t>a37</t>
  </si>
  <si>
    <t>a55</t>
  </si>
  <si>
    <t>a57</t>
  </si>
  <si>
    <t>a58</t>
  </si>
  <si>
    <t>a65</t>
  </si>
  <si>
    <t>a68</t>
  </si>
  <si>
    <t>Mount</t>
  </si>
  <si>
    <t>EF</t>
  </si>
  <si>
    <t>EF-S</t>
  </si>
  <si>
    <t>EF-M</t>
  </si>
  <si>
    <t>F DX</t>
  </si>
  <si>
    <t>G</t>
  </si>
  <si>
    <t>Fixed</t>
  </si>
  <si>
    <t>X</t>
  </si>
  <si>
    <t>H</t>
  </si>
  <si>
    <t>XCD</t>
  </si>
  <si>
    <t>M</t>
  </si>
  <si>
    <t>S</t>
  </si>
  <si>
    <t>L</t>
  </si>
  <si>
    <t>F FX</t>
  </si>
  <si>
    <t>Four Thirds</t>
  </si>
  <si>
    <t>PEN E-PL1</t>
  </si>
  <si>
    <t>PEN E-PL2</t>
  </si>
  <si>
    <t>PEN E-PL3</t>
  </si>
  <si>
    <t>PEN E-P1</t>
  </si>
  <si>
    <t>PEN E-P2</t>
  </si>
  <si>
    <t>PEN E-P3</t>
  </si>
  <si>
    <t>PEN E-PM1</t>
  </si>
  <si>
    <t>645 A</t>
  </si>
  <si>
    <t>K</t>
  </si>
  <si>
    <t>NX</t>
  </si>
  <si>
    <t>A</t>
  </si>
  <si>
    <t>E</t>
  </si>
  <si>
    <t>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</si>
</sst>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quot;mm&quot;"/>
    <numFmt numFmtId="165" formatCode="General&quot;px&quot;"/>
    <numFmt numFmtId="166" formatCode="0.00&quot;MP&quot;"/>
    <numFmt numFmtId="167" formatCode="0.00&quot;µm&quot;"/>
    <numFmt numFmtId="168" formatCode="0.000&quot;mm&quot;"/>
    <numFmt numFmtId="169" formatCode="&quot;f/&quot;00.0"/>
    <numFmt numFmtId="170" formatCode="0&quot;mm&quot;"/>
    <numFmt numFmtId="171" formatCode="&quot;f/&quot;0.0"/>
    <numFmt numFmtId="172" formatCode="0.00&quot;s&quot;"/>
    <numFmt numFmtId="173" formatCode="0.00&quot;EV&quot;"/>
  </numFmts>
  <fonts count="3" x14ac:knownFonts="1">
    <font>
      <sz val="11"/>
      <color theme="1"/>
      <name val="Calibri"/>
      <family val="2"/>
      <scheme val="minor"/>
    </font>
    <font>
      <u/>
      <sz val="11"/>
      <color theme="10"/>
      <name val="Calibri"/>
      <family val="2"/>
      <scheme val="minor"/>
    </font>
    <font>
      <sz val="11"/>
      <color theme="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s>
  <borders count="10">
    <border>
      <left/>
      <right/>
      <top/>
      <bottom/>
      <diagonal/>
    </border>
    <border>
      <left/>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01">
    <xf numFmtId="0" fontId="0" fillId="0" borderId="0" xfId="0"/>
    <xf numFmtId="0" fontId="0" fillId="0" borderId="0" xfId="0" applyNumberFormat="1" applyFont="1" applyFill="1" applyBorder="1" applyAlignment="1"/>
    <xf numFmtId="0" fontId="2" fillId="0" borderId="0" xfId="0" applyNumberFormat="1" applyFont="1" applyFill="1" applyBorder="1" applyAlignment="1"/>
    <xf numFmtId="0" fontId="2" fillId="0" borderId="0" xfId="1" applyNumberFormat="1" applyFont="1" applyFill="1" applyBorder="1" applyAlignment="1"/>
    <xf numFmtId="17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164" fontId="2" fillId="0" borderId="0" xfId="0" applyNumberFormat="1" applyFont="1" applyFill="1" applyBorder="1" applyAlignment="1"/>
    <xf numFmtId="167" fontId="2" fillId="0" borderId="0" xfId="0" applyNumberFormat="1" applyFont="1" applyFill="1" applyBorder="1" applyAlignment="1"/>
    <xf numFmtId="168" fontId="2" fillId="0" borderId="0" xfId="1" applyNumberFormat="1" applyFont="1" applyFill="1" applyBorder="1" applyAlignment="1"/>
    <xf numFmtId="169" fontId="2" fillId="0" borderId="0" xfId="1" applyNumberFormat="1" applyFont="1" applyFill="1" applyBorder="1" applyAlignment="1"/>
    <xf numFmtId="171" fontId="2" fillId="0" borderId="0" xfId="0" applyNumberFormat="1" applyFont="1" applyFill="1" applyBorder="1" applyAlignment="1"/>
    <xf numFmtId="172" fontId="2" fillId="0" borderId="0" xfId="1" applyNumberFormat="1" applyFont="1" applyFill="1" applyBorder="1" applyAlignment="1"/>
    <xf numFmtId="173" fontId="2" fillId="0" borderId="0" xfId="0" applyNumberFormat="1" applyFont="1" applyFill="1" applyBorder="1" applyAlignment="1"/>
    <xf numFmtId="171" fontId="0" fillId="0" borderId="0" xfId="0" applyNumberFormat="1" applyFont="1" applyFill="1" applyBorder="1" applyAlignment="1">
      <alignment horizontal="left"/>
    </xf>
    <xf numFmtId="0" fontId="0" fillId="0" borderId="9" xfId="0" applyNumberFormat="1" applyBorder="1" applyAlignment="1" applyProtection="1">
      <alignment horizontal="left"/>
      <protection locked="0"/>
    </xf>
    <xf numFmtId="171" fontId="0" fillId="2" borderId="3" xfId="0" applyNumberFormat="1" applyFill="1" applyBorder="1" applyAlignment="1" applyProtection="1">
      <alignment horizontal="left"/>
      <protection locked="0"/>
    </xf>
    <xf numFmtId="171" fontId="0" fillId="2" borderId="0" xfId="0" applyNumberFormat="1" applyFill="1" applyBorder="1" applyAlignment="1" applyProtection="1">
      <alignment horizontal="left"/>
      <protection locked="0"/>
    </xf>
    <xf numFmtId="171" fontId="0" fillId="2" borderId="1" xfId="0" applyNumberFormat="1" applyFill="1" applyBorder="1" applyAlignment="1" applyProtection="1">
      <alignment horizontal="left"/>
      <protection locked="0"/>
    </xf>
    <xf numFmtId="171" fontId="0" fillId="0" borderId="0" xfId="0" applyNumberFormat="1" applyAlignment="1" applyProtection="1">
      <alignment horizontal="left"/>
      <protection locked="0"/>
    </xf>
    <xf numFmtId="0" fontId="0" fillId="0" borderId="0" xfId="0" applyNumberFormat="1" applyFont="1" applyFill="1" applyBorder="1" applyAlignment="1">
      <alignment horizontal="center"/>
    </xf>
    <xf numFmtId="0" fontId="0" fillId="0" borderId="9" xfId="0" applyNumberFormat="1" applyBorder="1" applyAlignment="1">
      <alignment horizontal="center"/>
    </xf>
    <xf numFmtId="0" fontId="0" fillId="2" borderId="3" xfId="0" applyNumberFormat="1" applyFill="1" applyBorder="1" applyAlignment="1">
      <alignment horizontal="center"/>
    </xf>
    <xf numFmtId="0" fontId="0" fillId="2" borderId="0" xfId="0" applyNumberFormat="1" applyFill="1" applyBorder="1" applyAlignment="1">
      <alignment horizontal="center"/>
    </xf>
    <xf numFmtId="0" fontId="0" fillId="2" borderId="1" xfId="0" applyNumberFormat="1" applyFill="1" applyBorder="1" applyAlignment="1">
      <alignment horizontal="center"/>
    </xf>
    <xf numFmtId="0" fontId="0" fillId="0" borderId="0" xfId="0" applyNumberFormat="1" applyAlignment="1">
      <alignment horizontal="center"/>
    </xf>
    <xf numFmtId="0" fontId="0" fillId="0" borderId="9" xfId="0" applyNumberFormat="1" applyBorder="1" applyAlignment="1"/>
    <xf numFmtId="0" fontId="0" fillId="2" borderId="2" xfId="0" applyFill="1" applyBorder="1" applyAlignment="1"/>
    <xf numFmtId="0" fontId="0" fillId="2" borderId="3" xfId="0" applyFill="1" applyBorder="1" applyAlignment="1"/>
    <xf numFmtId="0" fontId="0" fillId="2" borderId="5" xfId="0" applyFill="1" applyBorder="1" applyAlignment="1"/>
    <xf numFmtId="0" fontId="0" fillId="2" borderId="0" xfId="0" applyFill="1" applyBorder="1" applyAlignment="1"/>
    <xf numFmtId="0" fontId="1" fillId="2" borderId="7" xfId="1" applyFill="1" applyBorder="1" applyAlignment="1"/>
    <xf numFmtId="0" fontId="0" fillId="2" borderId="1" xfId="0" applyFill="1" applyBorder="1" applyAlignment="1"/>
    <xf numFmtId="0" fontId="0" fillId="3" borderId="2" xfId="0" applyFill="1" applyBorder="1" applyAlignment="1"/>
    <xf numFmtId="0" fontId="0" fillId="3" borderId="3" xfId="0" applyFill="1" applyBorder="1" applyAlignment="1"/>
    <xf numFmtId="0" fontId="1" fillId="3" borderId="5" xfId="1" applyFill="1" applyBorder="1" applyAlignment="1"/>
    <xf numFmtId="0" fontId="0" fillId="3" borderId="0" xfId="0" applyFill="1" applyBorder="1" applyAlignment="1"/>
    <xf numFmtId="0" fontId="0" fillId="3" borderId="5" xfId="0" applyFill="1" applyBorder="1" applyAlignment="1"/>
    <xf numFmtId="0" fontId="1" fillId="3" borderId="7" xfId="1" applyFill="1" applyBorder="1" applyAlignment="1"/>
    <xf numFmtId="0" fontId="0" fillId="3" borderId="1" xfId="0" applyFill="1" applyBorder="1" applyAlignment="1"/>
    <xf numFmtId="0" fontId="0" fillId="0" borderId="0" xfId="0" applyAlignment="1"/>
    <xf numFmtId="0" fontId="0" fillId="0" borderId="0" xfId="0" applyNumberFormat="1" applyFont="1" applyFill="1" applyBorder="1" applyAlignment="1">
      <alignment horizontal="right"/>
    </xf>
    <xf numFmtId="0" fontId="0" fillId="0" borderId="9" xfId="0" applyNumberFormat="1" applyBorder="1" applyAlignment="1">
      <alignment horizontal="right"/>
    </xf>
    <xf numFmtId="0" fontId="0" fillId="2" borderId="3" xfId="0" applyFill="1" applyBorder="1" applyAlignment="1">
      <alignment horizontal="right"/>
    </xf>
    <xf numFmtId="0" fontId="0" fillId="2" borderId="0" xfId="0" applyFill="1" applyBorder="1" applyAlignment="1">
      <alignment horizontal="right"/>
    </xf>
    <xf numFmtId="0" fontId="0" fillId="2" borderId="1" xfId="0" applyFill="1" applyBorder="1" applyAlignment="1">
      <alignment horizontal="right"/>
    </xf>
    <xf numFmtId="0" fontId="0" fillId="3" borderId="3" xfId="0" applyFill="1" applyBorder="1" applyAlignment="1">
      <alignment horizontal="right"/>
    </xf>
    <xf numFmtId="0" fontId="0" fillId="3" borderId="4" xfId="0" applyFill="1" applyBorder="1" applyAlignment="1">
      <alignment horizontal="right"/>
    </xf>
    <xf numFmtId="0" fontId="0" fillId="3" borderId="0" xfId="0" applyFill="1" applyBorder="1" applyAlignment="1">
      <alignment horizontal="right"/>
    </xf>
    <xf numFmtId="0" fontId="0" fillId="3" borderId="6" xfId="0" applyFill="1" applyBorder="1" applyAlignment="1">
      <alignment horizontal="right"/>
    </xf>
    <xf numFmtId="0" fontId="0" fillId="3" borderId="1" xfId="0" applyFill="1" applyBorder="1" applyAlignment="1">
      <alignment horizontal="right"/>
    </xf>
    <xf numFmtId="0" fontId="0" fillId="3" borderId="8" xfId="0" applyFill="1" applyBorder="1" applyAlignment="1">
      <alignment horizontal="right"/>
    </xf>
    <xf numFmtId="0" fontId="0" fillId="0" borderId="0" xfId="0" applyAlignment="1">
      <alignment horizontal="right"/>
    </xf>
    <xf numFmtId="164" fontId="0" fillId="0" borderId="0" xfId="0" applyNumberFormat="1" applyFont="1" applyFill="1" applyBorder="1" applyAlignment="1">
      <alignment horizontal="right"/>
    </xf>
    <xf numFmtId="165" fontId="0" fillId="0" borderId="0" xfId="0" applyNumberFormat="1" applyFont="1" applyFill="1" applyBorder="1" applyAlignment="1">
      <alignment horizontal="right"/>
    </xf>
    <xf numFmtId="166" fontId="0" fillId="0" borderId="0" xfId="0" applyNumberFormat="1" applyFont="1" applyFill="1" applyBorder="1" applyAlignment="1">
      <alignment horizontal="right"/>
    </xf>
    <xf numFmtId="167" fontId="0" fillId="0" borderId="0" xfId="0" applyNumberFormat="1" applyFont="1" applyFill="1" applyBorder="1" applyAlignment="1">
      <alignment horizontal="right"/>
    </xf>
    <xf numFmtId="168" fontId="0" fillId="0" borderId="0" xfId="0" applyNumberFormat="1" applyFont="1" applyFill="1" applyBorder="1" applyAlignment="1">
      <alignment horizontal="right"/>
    </xf>
    <xf numFmtId="169" fontId="0" fillId="0" borderId="0" xfId="0" applyNumberFormat="1" applyFont="1" applyFill="1" applyBorder="1" applyAlignment="1">
      <alignment horizontal="right"/>
    </xf>
    <xf numFmtId="170" fontId="0" fillId="0" borderId="0" xfId="0" applyNumberFormat="1" applyFont="1" applyFill="1" applyBorder="1" applyAlignment="1">
      <alignment horizontal="right"/>
    </xf>
    <xf numFmtId="0" fontId="0" fillId="0" borderId="9" xfId="0" applyNumberFormat="1" applyBorder="1" applyAlignment="1" applyProtection="1">
      <alignment horizontal="right"/>
      <protection locked="0"/>
    </xf>
    <xf numFmtId="164" fontId="0" fillId="2" borderId="3" xfId="0" applyNumberFormat="1" applyFill="1" applyBorder="1" applyAlignment="1">
      <alignment horizontal="right"/>
    </xf>
    <xf numFmtId="165" fontId="0" fillId="2" borderId="3" xfId="0" applyNumberFormat="1" applyFill="1" applyBorder="1" applyAlignment="1">
      <alignment horizontal="right"/>
    </xf>
    <xf numFmtId="166" fontId="0" fillId="2" borderId="3" xfId="0" applyNumberFormat="1" applyFill="1" applyBorder="1" applyAlignment="1">
      <alignment horizontal="right"/>
    </xf>
    <xf numFmtId="167" fontId="0" fillId="2" borderId="3" xfId="0" applyNumberFormat="1" applyFill="1" applyBorder="1" applyAlignment="1">
      <alignment horizontal="right"/>
    </xf>
    <xf numFmtId="168" fontId="0" fillId="2" borderId="3" xfId="0" applyNumberFormat="1" applyFill="1" applyBorder="1" applyAlignment="1">
      <alignment horizontal="right"/>
    </xf>
    <xf numFmtId="169" fontId="0" fillId="2" borderId="3" xfId="0" applyNumberFormat="1" applyFill="1" applyBorder="1" applyAlignment="1">
      <alignment horizontal="right"/>
    </xf>
    <xf numFmtId="170" fontId="0" fillId="2" borderId="3" xfId="0" applyNumberFormat="1" applyFill="1" applyBorder="1" applyAlignment="1" applyProtection="1">
      <alignment horizontal="right"/>
      <protection locked="0"/>
    </xf>
    <xf numFmtId="164" fontId="0" fillId="2" borderId="0" xfId="0" applyNumberFormat="1" applyFill="1" applyBorder="1" applyAlignment="1">
      <alignment horizontal="right"/>
    </xf>
    <xf numFmtId="165" fontId="0" fillId="2" borderId="0" xfId="0" applyNumberFormat="1" applyFill="1" applyBorder="1" applyAlignment="1">
      <alignment horizontal="right"/>
    </xf>
    <xf numFmtId="166" fontId="0" fillId="2" borderId="0" xfId="0" applyNumberFormat="1" applyFill="1" applyBorder="1" applyAlignment="1">
      <alignment horizontal="right"/>
    </xf>
    <xf numFmtId="167" fontId="0" fillId="2" borderId="0" xfId="0" applyNumberFormat="1" applyFill="1" applyBorder="1" applyAlignment="1">
      <alignment horizontal="right"/>
    </xf>
    <xf numFmtId="168" fontId="0" fillId="2" borderId="0" xfId="0" applyNumberFormat="1" applyFill="1" applyBorder="1" applyAlignment="1">
      <alignment horizontal="right"/>
    </xf>
    <xf numFmtId="169" fontId="0" fillId="2" borderId="0" xfId="0" applyNumberFormat="1" applyFill="1" applyBorder="1" applyAlignment="1">
      <alignment horizontal="right"/>
    </xf>
    <xf numFmtId="170" fontId="0" fillId="2" borderId="0" xfId="0" applyNumberFormat="1" applyFill="1" applyBorder="1" applyAlignment="1" applyProtection="1">
      <alignment horizontal="right"/>
      <protection locked="0"/>
    </xf>
    <xf numFmtId="164" fontId="0" fillId="2" borderId="1" xfId="0" applyNumberFormat="1" applyFill="1" applyBorder="1" applyAlignment="1">
      <alignment horizontal="right"/>
    </xf>
    <xf numFmtId="165" fontId="0" fillId="2" borderId="1" xfId="0" applyNumberFormat="1" applyFill="1" applyBorder="1" applyAlignment="1">
      <alignment horizontal="right"/>
    </xf>
    <xf numFmtId="166" fontId="0" fillId="2" borderId="1" xfId="0" applyNumberFormat="1" applyFill="1" applyBorder="1" applyAlignment="1">
      <alignment horizontal="right"/>
    </xf>
    <xf numFmtId="167" fontId="0" fillId="2" borderId="1" xfId="0" applyNumberFormat="1" applyFill="1" applyBorder="1" applyAlignment="1">
      <alignment horizontal="right"/>
    </xf>
    <xf numFmtId="168" fontId="0" fillId="2" borderId="1" xfId="0" applyNumberFormat="1" applyFill="1" applyBorder="1" applyAlignment="1">
      <alignment horizontal="right"/>
    </xf>
    <xf numFmtId="169" fontId="0" fillId="2" borderId="1" xfId="0" applyNumberFormat="1" applyFill="1" applyBorder="1" applyAlignment="1">
      <alignment horizontal="right"/>
    </xf>
    <xf numFmtId="170" fontId="0" fillId="2" borderId="1" xfId="0" applyNumberFormat="1" applyFill="1" applyBorder="1" applyAlignment="1" applyProtection="1">
      <alignment horizontal="right"/>
      <protection locked="0"/>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168" fontId="0" fillId="0" borderId="0" xfId="0" applyNumberFormat="1" applyAlignment="1">
      <alignment horizontal="right"/>
    </xf>
    <xf numFmtId="169" fontId="0" fillId="0" borderId="0" xfId="0" applyNumberFormat="1" applyAlignment="1">
      <alignment horizontal="right"/>
    </xf>
    <xf numFmtId="170" fontId="0" fillId="0" borderId="0" xfId="0" applyNumberFormat="1" applyAlignment="1" applyProtection="1">
      <alignment horizontal="right"/>
      <protection locked="0"/>
    </xf>
    <xf numFmtId="172" fontId="0" fillId="0" borderId="0" xfId="0" applyNumberFormat="1" applyFont="1" applyFill="1" applyBorder="1" applyAlignment="1">
      <alignment horizontal="right"/>
    </xf>
    <xf numFmtId="173" fontId="0" fillId="0" borderId="0" xfId="0" applyNumberFormat="1" applyFont="1" applyFill="1" applyBorder="1" applyAlignment="1">
      <alignment horizontal="right"/>
    </xf>
    <xf numFmtId="0" fontId="0" fillId="0" borderId="9" xfId="0" applyNumberFormat="1" applyBorder="1" applyAlignment="1" applyProtection="1">
      <alignment horizontal="right"/>
    </xf>
    <xf numFmtId="172" fontId="0" fillId="2" borderId="3" xfId="0" applyNumberFormat="1" applyFill="1" applyBorder="1" applyAlignment="1" applyProtection="1">
      <alignment horizontal="right"/>
    </xf>
    <xf numFmtId="173" fontId="0" fillId="2" borderId="4" xfId="0" applyNumberFormat="1" applyFill="1" applyBorder="1" applyAlignment="1">
      <alignment horizontal="right"/>
    </xf>
    <xf numFmtId="172" fontId="0" fillId="2" borderId="0" xfId="0" applyNumberFormat="1" applyFill="1" applyBorder="1" applyAlignment="1" applyProtection="1">
      <alignment horizontal="right"/>
    </xf>
    <xf numFmtId="173" fontId="0" fillId="2" borderId="6" xfId="0" applyNumberFormat="1" applyFill="1" applyBorder="1" applyAlignment="1">
      <alignment horizontal="right"/>
    </xf>
    <xf numFmtId="172" fontId="0" fillId="2" borderId="1" xfId="0" applyNumberFormat="1" applyFill="1" applyBorder="1" applyAlignment="1" applyProtection="1">
      <alignment horizontal="right"/>
    </xf>
    <xf numFmtId="173" fontId="0" fillId="2" borderId="8" xfId="0" applyNumberFormat="1" applyFill="1" applyBorder="1" applyAlignment="1">
      <alignment horizontal="right"/>
    </xf>
    <xf numFmtId="172" fontId="0" fillId="0" borderId="0" xfId="0" applyNumberFormat="1" applyAlignment="1" applyProtection="1">
      <alignment horizontal="right"/>
    </xf>
    <xf numFmtId="173" fontId="0" fillId="0" borderId="0" xfId="0" applyNumberFormat="1" applyAlignment="1">
      <alignment horizontal="right"/>
    </xf>
    <xf numFmtId="0" fontId="2" fillId="0" borderId="0" xfId="0" applyFont="1" applyAlignment="1" applyProtection="1">
      <protection locked="0"/>
    </xf>
  </cellXfs>
  <cellStyles count="2">
    <cellStyle name="Hiperlink" xfId="1" builtinId="8"/>
    <cellStyle name="Normal" xfId="0" builtinId="0"/>
  </cellStyles>
  <dxfs count="49">
    <dxf>
      <font>
        <b val="0"/>
        <i val="0"/>
        <strike val="0"/>
        <condense val="0"/>
        <extend val="0"/>
        <outline val="0"/>
        <shadow val="0"/>
        <u val="none"/>
        <vertAlign val="baseline"/>
        <sz val="11"/>
        <color theme="1"/>
        <name val="Calibri"/>
        <scheme val="minor"/>
      </font>
      <numFmt numFmtId="173" formatCode="0.00&quot;EV&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2" formatCode="0.00&quot;s&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1" formatCode="&quot;f/&quot;0.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70" formatCode="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9" formatCode="&quot;f/&quot;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8" formatCode="0.0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quot;µ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0.00&quot;MP&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General&quot;px&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General&quot;px&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quot;mm&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minor"/>
      </font>
      <numFmt numFmtId="0" formatCode="General"/>
      <fill>
        <patternFill patternType="none">
          <fgColor indexed="64"/>
          <bgColor indexed="65"/>
        </patternFill>
      </fill>
      <alignment horizontal="general" vertical="bottom" textRotation="0" wrapText="0" indent="0" justifyLastLine="0" shrinkToFit="0" readingOrder="0"/>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colors>
    <mruColors>
      <color rgb="FFCA9A9A"/>
      <color rgb="FFFFE1E1"/>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S260" totalsRowShown="0" headerRowDxfId="20" dataDxfId="19">
  <autoFilter ref="A1:S260" xr:uid="{00000000-0009-0000-0100-000003000000}">
    <filterColumn colId="0">
      <filters>
        <filter val="Sony"/>
      </filters>
    </filterColumn>
  </autoFilter>
  <tableColumns count="19">
    <tableColumn id="1" xr3:uid="{00000000-0010-0000-0000-000001000000}" name="Brand" dataDxfId="18"/>
    <tableColumn id="2" xr3:uid="{00000000-0010-0000-0000-000002000000}" name="Model" dataDxfId="17"/>
    <tableColumn id="3" xr3:uid="{00000000-0010-0000-0000-000003000000}" name="Maximum PDR" dataDxfId="16"/>
    <tableColumn id="4" xr3:uid="{00000000-0010-0000-0000-000004000000}" name="Low Light ISO" dataDxfId="15"/>
    <tableColumn id="5" xr3:uid="{00000000-0010-0000-0000-000005000000}" name="Low Light EV" dataDxfId="14"/>
    <tableColumn id="6" xr3:uid="{00000000-0010-0000-0000-000006000000}" name="Read Noise ISO" dataDxfId="13"/>
    <tableColumn id="7" xr3:uid="{00000000-0010-0000-0000-000007000000}" name="Sensor Width" dataDxfId="12"/>
    <tableColumn id="8" xr3:uid="{00000000-0010-0000-0000-000008000000}" name="Sensor Height" dataDxfId="11"/>
    <tableColumn id="9" xr3:uid="{00000000-0010-0000-0000-000009000000}" name="Pixel Width" dataDxfId="10"/>
    <tableColumn id="10" xr3:uid="{00000000-0010-0000-0000-00000A000000}" name="Pixel Height" dataDxfId="9"/>
    <tableColumn id="11" xr3:uid="{00000000-0010-0000-0000-00000B000000}" name="Megapixels" dataDxfId="8">
      <calculatedColumnFormula>I2*J2/1000000</calculatedColumnFormula>
    </tableColumn>
    <tableColumn id="12" xr3:uid="{00000000-0010-0000-0000-00000C000000}" name="Pixel Pitch" dataDxfId="7">
      <calculatedColumnFormula>G2/I2*1000</calculatedColumnFormula>
    </tableColumn>
    <tableColumn id="13" xr3:uid="{00000000-0010-0000-0000-00000D000000}" name="CoC" dataDxfId="6">
      <calculatedColumnFormula>G2/I2*2</calculatedColumnFormula>
    </tableColumn>
    <tableColumn id="14" xr3:uid="{00000000-0010-0000-0000-00000E000000}" name="Diffraction" dataDxfId="5">
      <calculatedColumnFormula>M2*1000/(2.43932*0.00000055*1000000)</calculatedColumnFormula>
    </tableColumn>
    <tableColumn id="15" xr3:uid="{00000000-0010-0000-0000-00000F000000}" name="Mount" dataDxfId="4"/>
    <tableColumn id="16" xr3:uid="{00000000-0010-0000-0000-000010000000}" name="Focal Length" dataDxfId="3"/>
    <tableColumn id="17" xr3:uid="{00000000-0010-0000-0000-000011000000}" name="Aperture" dataDxfId="2"/>
    <tableColumn id="18" xr3:uid="{00000000-0010-0000-0000-000012000000}" name="Shutter" dataDxfId="1">
      <calculatedColumnFormula>(35*Q2+30*L2)/P2</calculatedColumnFormula>
    </tableColumn>
    <tableColumn id="19" xr3:uid="{00000000-0010-0000-0000-000013000000}" name="Exposure" dataDxfId="0">
      <calculatedColumnFormula>LOG(((Q2^2)/R2/(D2/100)),2)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photopills.com/articles/ultimate-guide-depth-field" TargetMode="External"/><Relationship Id="rId13" Type="http://schemas.openxmlformats.org/officeDocument/2006/relationships/hyperlink" Target="https://photographylife.com/what-is-diffraction-in-photography/" TargetMode="External"/><Relationship Id="rId3" Type="http://schemas.openxmlformats.org/officeDocument/2006/relationships/hyperlink" Target="http://www.aaronpriestphoto.com/" TargetMode="External"/><Relationship Id="rId7" Type="http://schemas.openxmlformats.org/officeDocument/2006/relationships/hyperlink" Target="http://photonstophotos.net/Charts/RN_ADU.htm" TargetMode="External"/><Relationship Id="rId12" Type="http://schemas.openxmlformats.org/officeDocument/2006/relationships/hyperlink" Target="http://galleries.aaronpriestphoto.com/Articles/NPF-Rule-for-Sharp-Stars/" TargetMode="External"/><Relationship Id="rId2" Type="http://schemas.openxmlformats.org/officeDocument/2006/relationships/hyperlink" Target="http://www.dxomark.com/" TargetMode="External"/><Relationship Id="rId1" Type="http://schemas.openxmlformats.org/officeDocument/2006/relationships/hyperlink" Target="http://www.digicamdb.com/" TargetMode="External"/><Relationship Id="rId6" Type="http://schemas.openxmlformats.org/officeDocument/2006/relationships/hyperlink" Target="http://photonstophotos.net/Charts/PDR.htm" TargetMode="External"/><Relationship Id="rId11" Type="http://schemas.openxmlformats.org/officeDocument/2006/relationships/hyperlink" Target="http://www.sahavre.fr/tutoriels/astrophoto/34-regle-npf-temps-de-pose-pour-eviter-le-file-d-etoiles" TargetMode="External"/><Relationship Id="rId5" Type="http://schemas.openxmlformats.org/officeDocument/2006/relationships/hyperlink" Target="http://photonstophotos.net/Charts/PDR.htm" TargetMode="External"/><Relationship Id="rId15" Type="http://schemas.openxmlformats.org/officeDocument/2006/relationships/table" Target="../tables/table1.xml"/><Relationship Id="rId10" Type="http://schemas.openxmlformats.org/officeDocument/2006/relationships/hyperlink" Target="http://www.sahavre.fr/tutoriels/astrophoto/34-regle-npf-temps-de-pose-pour-eviter-le-file-d-etoiles" TargetMode="External"/><Relationship Id="rId4" Type="http://schemas.openxmlformats.org/officeDocument/2006/relationships/hyperlink" Target="http://photonstophotos.net/GeneralTopics/Sensors_&amp;_Raw/Sensor_Analysis_Primer/Engineering_and_Photographic_Dynamic_Range.htm" TargetMode="External"/><Relationship Id="rId9" Type="http://schemas.openxmlformats.org/officeDocument/2006/relationships/hyperlink" Target="http://www.photopills.com/articles/ultimate-guide-depth-field"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81"/>
  <sheetViews>
    <sheetView tabSelected="1" workbookViewId="0">
      <pane ySplit="1" topLeftCell="A2" activePane="bottomLeft" state="frozen"/>
      <selection pane="bottomLeft" activeCell="K11" sqref="K11"/>
    </sheetView>
  </sheetViews>
  <sheetFormatPr defaultRowHeight="14.4" x14ac:dyDescent="0.3"/>
  <cols>
    <col min="1" max="1" width="10.5546875" style="40" bestFit="1" customWidth="1"/>
    <col min="2" max="2" width="22.6640625" style="40" bestFit="1" customWidth="1"/>
    <col min="3" max="3" width="16.109375" style="52" customWidth="1"/>
    <col min="4" max="4" width="14.88671875" style="52" customWidth="1"/>
    <col min="5" max="5" width="14.109375" style="52" customWidth="1"/>
    <col min="6" max="6" width="16.5546875" style="52" customWidth="1"/>
    <col min="7" max="7" width="15.109375" style="82" customWidth="1"/>
    <col min="8" max="8" width="15.44140625" style="82" customWidth="1"/>
    <col min="9" max="9" width="13.5546875" style="83" customWidth="1"/>
    <col min="10" max="10" width="13.88671875" style="83" customWidth="1"/>
    <col min="11" max="11" width="13.44140625" style="84" customWidth="1"/>
    <col min="12" max="12" width="12.44140625" style="85" customWidth="1"/>
    <col min="13" max="13" width="9" style="86" customWidth="1"/>
    <col min="14" max="14" width="12.5546875" style="87" customWidth="1"/>
    <col min="15" max="15" width="12.5546875" style="25" customWidth="1"/>
    <col min="16" max="16" width="14.109375" style="88" customWidth="1"/>
    <col min="17" max="17" width="11.109375" style="19" customWidth="1"/>
    <col min="18" max="18" width="9.6640625" style="98" customWidth="1"/>
    <col min="19" max="19" width="14.5546875" style="99" customWidth="1"/>
    <col min="21" max="21" width="12" bestFit="1" customWidth="1"/>
  </cols>
  <sheetData>
    <row r="1" spans="1:19" s="100" customFormat="1" x14ac:dyDescent="0.3">
      <c r="A1" s="2" t="s">
        <v>15</v>
      </c>
      <c r="B1" s="2" t="s">
        <v>16</v>
      </c>
      <c r="C1" s="3" t="s">
        <v>139</v>
      </c>
      <c r="D1" s="3" t="s">
        <v>17</v>
      </c>
      <c r="E1" s="3" t="s">
        <v>140</v>
      </c>
      <c r="F1" s="3" t="s">
        <v>150</v>
      </c>
      <c r="G1" s="7" t="s">
        <v>153</v>
      </c>
      <c r="H1" s="7" t="s">
        <v>154</v>
      </c>
      <c r="I1" s="5" t="s">
        <v>155</v>
      </c>
      <c r="J1" s="5" t="s">
        <v>156</v>
      </c>
      <c r="K1" s="6" t="s">
        <v>163</v>
      </c>
      <c r="L1" s="8" t="s">
        <v>158</v>
      </c>
      <c r="M1" s="9" t="s">
        <v>159</v>
      </c>
      <c r="N1" s="10" t="s">
        <v>160</v>
      </c>
      <c r="O1" s="3" t="s">
        <v>297</v>
      </c>
      <c r="P1" s="4" t="s">
        <v>164</v>
      </c>
      <c r="Q1" s="11" t="s">
        <v>161</v>
      </c>
      <c r="R1" s="12" t="s">
        <v>162</v>
      </c>
      <c r="S1" s="13" t="s">
        <v>172</v>
      </c>
    </row>
    <row r="2" spans="1:19" x14ac:dyDescent="0.3">
      <c r="A2" s="1" t="s">
        <v>2</v>
      </c>
      <c r="B2" s="1" t="s">
        <v>4</v>
      </c>
      <c r="C2" s="41">
        <v>11.16</v>
      </c>
      <c r="D2" s="41">
        <v>6038</v>
      </c>
      <c r="E2" s="41">
        <v>10.92</v>
      </c>
      <c r="F2" s="41">
        <v>81463</v>
      </c>
      <c r="G2" s="53">
        <v>35.6</v>
      </c>
      <c r="H2" s="53">
        <v>23.8</v>
      </c>
      <c r="I2" s="54">
        <v>4288</v>
      </c>
      <c r="J2" s="54">
        <v>2848</v>
      </c>
      <c r="K2" s="55">
        <f t="shared" ref="K2:K65" si="0">I2*J2/1000000</f>
        <v>12.212224000000001</v>
      </c>
      <c r="L2" s="56">
        <f t="shared" ref="L2:L65" si="1">G2/I2*1000</f>
        <v>8.3022388059701502</v>
      </c>
      <c r="M2" s="57">
        <f t="shared" ref="M2:M65" si="2">G2/I2*2</f>
        <v>1.66044776119403E-2</v>
      </c>
      <c r="N2" s="58">
        <f t="shared" ref="N2:N65" si="3">M2*1000/(2.43932*0.00000055*1000000)</f>
        <v>12.376383293064015</v>
      </c>
      <c r="O2" s="20" t="s">
        <v>323</v>
      </c>
      <c r="P2" s="59">
        <v>24</v>
      </c>
      <c r="Q2" s="14">
        <v>1.4</v>
      </c>
      <c r="R2" s="89">
        <f t="shared" ref="R2:R65" si="4">(35*Q2+30*L2)/P2</f>
        <v>12.419465174129355</v>
      </c>
      <c r="S2" s="90">
        <f t="shared" ref="S2:S65" si="5">LOG(((Q2^2)/R2/(D2/100)),2)</f>
        <v>-8.5796763396569933</v>
      </c>
    </row>
    <row r="3" spans="1:19" x14ac:dyDescent="0.3">
      <c r="A3" s="1" t="s">
        <v>2</v>
      </c>
      <c r="B3" s="1" t="s">
        <v>279</v>
      </c>
      <c r="C3" s="41">
        <v>10.32</v>
      </c>
      <c r="D3" s="41">
        <v>5899</v>
      </c>
      <c r="E3" s="41">
        <v>10.88</v>
      </c>
      <c r="F3" s="41"/>
      <c r="G3" s="53">
        <v>35.799999999999997</v>
      </c>
      <c r="H3" s="53">
        <v>23.8</v>
      </c>
      <c r="I3" s="54">
        <v>4256</v>
      </c>
      <c r="J3" s="54">
        <v>2848</v>
      </c>
      <c r="K3" s="55">
        <f t="shared" si="0"/>
        <v>12.121088</v>
      </c>
      <c r="L3" s="56">
        <f t="shared" si="1"/>
        <v>8.4116541353383454</v>
      </c>
      <c r="M3" s="57">
        <f t="shared" si="2"/>
        <v>1.6823308270676691E-2</v>
      </c>
      <c r="N3" s="58">
        <f t="shared" si="3"/>
        <v>12.539491833548762</v>
      </c>
      <c r="O3" s="20" t="s">
        <v>323</v>
      </c>
      <c r="P3" s="59">
        <v>24</v>
      </c>
      <c r="Q3" s="14">
        <v>1.4</v>
      </c>
      <c r="R3" s="89">
        <f t="shared" si="4"/>
        <v>12.556234335839598</v>
      </c>
      <c r="S3" s="90">
        <f t="shared" si="5"/>
        <v>-8.5618768037687296</v>
      </c>
    </row>
    <row r="4" spans="1:19" hidden="1" x14ac:dyDescent="0.3">
      <c r="A4" s="1" t="s">
        <v>0</v>
      </c>
      <c r="B4" s="1" t="s">
        <v>1</v>
      </c>
      <c r="C4" s="41">
        <v>9.42</v>
      </c>
      <c r="D4" s="41">
        <v>7178</v>
      </c>
      <c r="E4" s="41">
        <v>11.17</v>
      </c>
      <c r="F4" s="41">
        <v>102400</v>
      </c>
      <c r="G4" s="53">
        <v>35.799999999999997</v>
      </c>
      <c r="H4" s="53">
        <v>23.9</v>
      </c>
      <c r="I4" s="54">
        <v>5584</v>
      </c>
      <c r="J4" s="54">
        <v>3728</v>
      </c>
      <c r="K4" s="55">
        <f t="shared" si="0"/>
        <v>20.817152</v>
      </c>
      <c r="L4" s="56">
        <f t="shared" si="1"/>
        <v>6.411174785100286</v>
      </c>
      <c r="M4" s="57">
        <f t="shared" si="2"/>
        <v>1.2822349570200573E-2</v>
      </c>
      <c r="N4" s="58">
        <f t="shared" si="3"/>
        <v>9.5573204232778526</v>
      </c>
      <c r="O4" s="20" t="s">
        <v>310</v>
      </c>
      <c r="P4" s="59">
        <v>24</v>
      </c>
      <c r="Q4" s="14">
        <v>1.4</v>
      </c>
      <c r="R4" s="89">
        <f t="shared" si="4"/>
        <v>10.055635148042024</v>
      </c>
      <c r="S4" s="90">
        <f t="shared" si="5"/>
        <v>-8.5245886686244123</v>
      </c>
    </row>
    <row r="5" spans="1:19" hidden="1" x14ac:dyDescent="0.3">
      <c r="A5" s="1" t="s">
        <v>34</v>
      </c>
      <c r="B5" s="1" t="s">
        <v>86</v>
      </c>
      <c r="C5" s="41">
        <v>10.199999999999999</v>
      </c>
      <c r="D5" s="41">
        <v>5215</v>
      </c>
      <c r="E5" s="41">
        <v>10.7</v>
      </c>
      <c r="F5" s="41">
        <v>12800</v>
      </c>
      <c r="G5" s="53">
        <v>35.799999999999997</v>
      </c>
      <c r="H5" s="53">
        <v>23.9</v>
      </c>
      <c r="I5" s="54">
        <v>6000</v>
      </c>
      <c r="J5" s="54">
        <v>4000</v>
      </c>
      <c r="K5" s="55">
        <f t="shared" si="0"/>
        <v>24</v>
      </c>
      <c r="L5" s="56">
        <f t="shared" si="1"/>
        <v>5.9666666666666659</v>
      </c>
      <c r="M5" s="57">
        <f t="shared" si="2"/>
        <v>1.1933333333333332E-2</v>
      </c>
      <c r="N5" s="58">
        <f t="shared" si="3"/>
        <v>8.8946795405972541</v>
      </c>
      <c r="O5" s="20" t="s">
        <v>307</v>
      </c>
      <c r="P5" s="59">
        <v>21</v>
      </c>
      <c r="Q5" s="14">
        <v>1.4</v>
      </c>
      <c r="R5" s="89">
        <f t="shared" si="4"/>
        <v>10.857142857142856</v>
      </c>
      <c r="S5" s="90">
        <f t="shared" si="5"/>
        <v>-8.1743142846779016</v>
      </c>
    </row>
    <row r="6" spans="1:19" hidden="1" x14ac:dyDescent="0.3">
      <c r="A6" s="1" t="s">
        <v>0</v>
      </c>
      <c r="B6" s="1" t="s">
        <v>13</v>
      </c>
      <c r="C6" s="41">
        <v>10.47</v>
      </c>
      <c r="D6" s="41">
        <v>4956</v>
      </c>
      <c r="E6" s="41">
        <v>10.63</v>
      </c>
      <c r="F6" s="41">
        <v>12800</v>
      </c>
      <c r="G6" s="53">
        <v>36</v>
      </c>
      <c r="H6" s="53">
        <v>23.9</v>
      </c>
      <c r="I6" s="54">
        <v>4936</v>
      </c>
      <c r="J6" s="54">
        <v>3288</v>
      </c>
      <c r="K6" s="55">
        <f t="shared" si="0"/>
        <v>16.229568</v>
      </c>
      <c r="L6" s="56">
        <f t="shared" si="1"/>
        <v>7.293354943273906</v>
      </c>
      <c r="M6" s="57">
        <f t="shared" si="2"/>
        <v>1.4586709886547812E-2</v>
      </c>
      <c r="N6" s="58">
        <f t="shared" si="3"/>
        <v>10.872411451885855</v>
      </c>
      <c r="O6" s="20" t="s">
        <v>310</v>
      </c>
      <c r="P6" s="59">
        <v>24</v>
      </c>
      <c r="Q6" s="14">
        <v>1.4</v>
      </c>
      <c r="R6" s="89">
        <f t="shared" si="4"/>
        <v>11.15836034575905</v>
      </c>
      <c r="S6" s="90">
        <f t="shared" si="5"/>
        <v>-8.1403037702560876</v>
      </c>
    </row>
    <row r="7" spans="1:19" hidden="1" x14ac:dyDescent="0.3">
      <c r="A7" s="1" t="s">
        <v>0</v>
      </c>
      <c r="B7" s="1" t="s">
        <v>12</v>
      </c>
      <c r="C7" s="41">
        <v>9.08</v>
      </c>
      <c r="D7" s="41">
        <v>4307</v>
      </c>
      <c r="E7" s="41">
        <v>10.43</v>
      </c>
      <c r="F7" s="41">
        <v>12800</v>
      </c>
      <c r="G7" s="53">
        <v>36</v>
      </c>
      <c r="H7" s="53">
        <v>23.9</v>
      </c>
      <c r="I7" s="54">
        <v>4288</v>
      </c>
      <c r="J7" s="54">
        <v>2844</v>
      </c>
      <c r="K7" s="55">
        <f t="shared" si="0"/>
        <v>12.195072</v>
      </c>
      <c r="L7" s="56">
        <f t="shared" si="1"/>
        <v>8.3955223880597014</v>
      </c>
      <c r="M7" s="57">
        <f t="shared" si="2"/>
        <v>1.6791044776119403E-2</v>
      </c>
      <c r="N7" s="58">
        <f t="shared" si="3"/>
        <v>12.515443779502935</v>
      </c>
      <c r="O7" s="20" t="s">
        <v>310</v>
      </c>
      <c r="P7" s="59">
        <v>24</v>
      </c>
      <c r="Q7" s="14">
        <v>1.4</v>
      </c>
      <c r="R7" s="89">
        <f t="shared" si="4"/>
        <v>12.536069651741293</v>
      </c>
      <c r="S7" s="90">
        <f t="shared" si="5"/>
        <v>-8.1057709597270762</v>
      </c>
    </row>
    <row r="8" spans="1:19" hidden="1" x14ac:dyDescent="0.3">
      <c r="A8" s="1" t="s">
        <v>8</v>
      </c>
      <c r="B8" s="1" t="s">
        <v>87</v>
      </c>
      <c r="C8" s="41">
        <v>10.46</v>
      </c>
      <c r="D8" s="41">
        <v>5189</v>
      </c>
      <c r="E8" s="41">
        <v>10.7</v>
      </c>
      <c r="F8" s="41">
        <v>51200</v>
      </c>
      <c r="G8" s="53">
        <v>36</v>
      </c>
      <c r="H8" s="53">
        <v>24</v>
      </c>
      <c r="I8" s="54">
        <v>5496</v>
      </c>
      <c r="J8" s="54">
        <v>3670</v>
      </c>
      <c r="K8" s="55">
        <f t="shared" si="0"/>
        <v>20.17032</v>
      </c>
      <c r="L8" s="56">
        <f t="shared" si="1"/>
        <v>6.5502183406113534</v>
      </c>
      <c r="M8" s="57">
        <f t="shared" si="2"/>
        <v>1.3100436681222707E-2</v>
      </c>
      <c r="N8" s="58">
        <f t="shared" si="3"/>
        <v>9.764596602348723</v>
      </c>
      <c r="O8" s="20" t="s">
        <v>298</v>
      </c>
      <c r="P8" s="59">
        <v>24</v>
      </c>
      <c r="Q8" s="14">
        <v>1.4</v>
      </c>
      <c r="R8" s="89">
        <f t="shared" si="4"/>
        <v>10.229439592430859</v>
      </c>
      <c r="S8" s="90">
        <f t="shared" si="5"/>
        <v>-8.0811861822429485</v>
      </c>
    </row>
    <row r="9" spans="1:19" hidden="1" x14ac:dyDescent="0.3">
      <c r="A9" s="1" t="s">
        <v>0</v>
      </c>
      <c r="B9" s="1" t="s">
        <v>9</v>
      </c>
      <c r="C9" s="41">
        <v>10.25</v>
      </c>
      <c r="D9" s="41">
        <v>4726</v>
      </c>
      <c r="E9" s="41">
        <v>10.56</v>
      </c>
      <c r="F9" s="41">
        <v>25600</v>
      </c>
      <c r="G9" s="53">
        <v>36</v>
      </c>
      <c r="H9" s="53">
        <v>23.9</v>
      </c>
      <c r="I9" s="54">
        <v>4992</v>
      </c>
      <c r="J9" s="54">
        <v>3292</v>
      </c>
      <c r="K9" s="55">
        <f t="shared" si="0"/>
        <v>16.433664</v>
      </c>
      <c r="L9" s="56">
        <f t="shared" si="1"/>
        <v>7.2115384615384617</v>
      </c>
      <c r="M9" s="57">
        <f t="shared" si="2"/>
        <v>1.4423076923076924E-2</v>
      </c>
      <c r="N9" s="58">
        <f t="shared" si="3"/>
        <v>10.750445297778162</v>
      </c>
      <c r="O9" s="20" t="s">
        <v>310</v>
      </c>
      <c r="P9" s="59">
        <v>24</v>
      </c>
      <c r="Q9" s="14">
        <v>1.4</v>
      </c>
      <c r="R9" s="89">
        <f t="shared" si="4"/>
        <v>11.056089743589743</v>
      </c>
      <c r="S9" s="90">
        <f t="shared" si="5"/>
        <v>-8.0584633961588334</v>
      </c>
    </row>
    <row r="10" spans="1:19" x14ac:dyDescent="0.3">
      <c r="A10" s="1" t="s">
        <v>2</v>
      </c>
      <c r="B10" s="1" t="s">
        <v>3</v>
      </c>
      <c r="C10" s="41">
        <v>11.42</v>
      </c>
      <c r="D10" s="41">
        <v>6800</v>
      </c>
      <c r="E10" s="41">
        <v>11.09</v>
      </c>
      <c r="F10" s="41">
        <v>25600</v>
      </c>
      <c r="G10" s="53">
        <v>35.9</v>
      </c>
      <c r="H10" s="53">
        <v>24</v>
      </c>
      <c r="I10" s="54">
        <v>8000</v>
      </c>
      <c r="J10" s="54">
        <v>5320</v>
      </c>
      <c r="K10" s="55">
        <f t="shared" si="0"/>
        <v>42.56</v>
      </c>
      <c r="L10" s="56">
        <f t="shared" si="1"/>
        <v>4.4874999999999998</v>
      </c>
      <c r="M10" s="57">
        <f t="shared" si="2"/>
        <v>8.9750000000000003E-3</v>
      </c>
      <c r="N10" s="58">
        <f t="shared" si="3"/>
        <v>6.6896437606307568</v>
      </c>
      <c r="O10" s="20" t="s">
        <v>323</v>
      </c>
      <c r="P10" s="59">
        <v>24</v>
      </c>
      <c r="Q10" s="14">
        <v>1.4</v>
      </c>
      <c r="R10" s="89">
        <f t="shared" si="4"/>
        <v>7.651041666666667</v>
      </c>
      <c r="S10" s="90">
        <f t="shared" si="5"/>
        <v>-8.0522653667449795</v>
      </c>
    </row>
    <row r="11" spans="1:19" hidden="1" x14ac:dyDescent="0.3">
      <c r="A11" s="1" t="s">
        <v>0</v>
      </c>
      <c r="B11" s="1" t="s">
        <v>24</v>
      </c>
      <c r="C11" s="41">
        <v>11.82</v>
      </c>
      <c r="D11" s="41">
        <v>5270</v>
      </c>
      <c r="E11" s="41">
        <v>10.72</v>
      </c>
      <c r="F11" s="41">
        <v>8045</v>
      </c>
      <c r="G11" s="53">
        <v>35.9</v>
      </c>
      <c r="H11" s="53">
        <v>24</v>
      </c>
      <c r="I11" s="54">
        <v>6032</v>
      </c>
      <c r="J11" s="54">
        <v>4032</v>
      </c>
      <c r="K11" s="55">
        <f t="shared" si="0"/>
        <v>24.321024000000001</v>
      </c>
      <c r="L11" s="56">
        <f t="shared" si="1"/>
        <v>5.9515915119363401</v>
      </c>
      <c r="M11" s="57">
        <f t="shared" si="2"/>
        <v>1.1903183023872679E-2</v>
      </c>
      <c r="N11" s="58">
        <f t="shared" si="3"/>
        <v>8.8722065790858853</v>
      </c>
      <c r="O11" s="20" t="s">
        <v>310</v>
      </c>
      <c r="P11" s="59">
        <v>24</v>
      </c>
      <c r="Q11" s="14">
        <v>1.4</v>
      </c>
      <c r="R11" s="89">
        <f t="shared" si="4"/>
        <v>9.4811560565870909</v>
      </c>
      <c r="S11" s="90">
        <f t="shared" si="5"/>
        <v>-7.993940382990675</v>
      </c>
    </row>
    <row r="12" spans="1:19" hidden="1" x14ac:dyDescent="0.3">
      <c r="A12" s="1" t="s">
        <v>8</v>
      </c>
      <c r="B12" s="1" t="s">
        <v>88</v>
      </c>
      <c r="C12" s="41">
        <v>9.15</v>
      </c>
      <c r="D12" s="41">
        <v>4660</v>
      </c>
      <c r="E12" s="41">
        <v>10.54</v>
      </c>
      <c r="F12" s="41">
        <v>51200</v>
      </c>
      <c r="G12" s="53">
        <v>36</v>
      </c>
      <c r="H12" s="53">
        <v>24</v>
      </c>
      <c r="I12" s="54">
        <v>5202</v>
      </c>
      <c r="J12" s="54">
        <v>3533</v>
      </c>
      <c r="K12" s="55">
        <f t="shared" si="0"/>
        <v>18.378665999999999</v>
      </c>
      <c r="L12" s="56">
        <f t="shared" si="1"/>
        <v>6.9204152249134951</v>
      </c>
      <c r="M12" s="57">
        <f t="shared" si="2"/>
        <v>1.384083044982699E-2</v>
      </c>
      <c r="N12" s="58">
        <f t="shared" si="3"/>
        <v>10.316459616783657</v>
      </c>
      <c r="O12" s="20" t="s">
        <v>298</v>
      </c>
      <c r="P12" s="59">
        <v>24</v>
      </c>
      <c r="Q12" s="14">
        <v>1.4</v>
      </c>
      <c r="R12" s="89">
        <f t="shared" si="4"/>
        <v>10.692185697808535</v>
      </c>
      <c r="S12" s="90">
        <f t="shared" si="5"/>
        <v>-7.9898892894029574</v>
      </c>
    </row>
    <row r="13" spans="1:19" hidden="1" x14ac:dyDescent="0.3">
      <c r="A13" s="1" t="s">
        <v>0</v>
      </c>
      <c r="B13" s="1" t="s">
        <v>10</v>
      </c>
      <c r="C13" s="41">
        <v>10.38</v>
      </c>
      <c r="D13" s="41">
        <v>4494</v>
      </c>
      <c r="E13" s="41">
        <v>10.49</v>
      </c>
      <c r="F13" s="41">
        <v>25600</v>
      </c>
      <c r="G13" s="53">
        <v>36</v>
      </c>
      <c r="H13" s="53">
        <v>23.9</v>
      </c>
      <c r="I13" s="54">
        <v>4992</v>
      </c>
      <c r="J13" s="54">
        <v>3292</v>
      </c>
      <c r="K13" s="55">
        <f t="shared" si="0"/>
        <v>16.433664</v>
      </c>
      <c r="L13" s="56">
        <f t="shared" si="1"/>
        <v>7.2115384615384617</v>
      </c>
      <c r="M13" s="57">
        <f t="shared" si="2"/>
        <v>1.4423076923076924E-2</v>
      </c>
      <c r="N13" s="58">
        <f t="shared" si="3"/>
        <v>10.750445297778162</v>
      </c>
      <c r="O13" s="20" t="s">
        <v>310</v>
      </c>
      <c r="P13" s="59">
        <v>24</v>
      </c>
      <c r="Q13" s="14">
        <v>1.4</v>
      </c>
      <c r="R13" s="89">
        <f t="shared" si="4"/>
        <v>11.056089743589743</v>
      </c>
      <c r="S13" s="90">
        <f t="shared" si="5"/>
        <v>-7.9858438913648939</v>
      </c>
    </row>
    <row r="14" spans="1:19" hidden="1" x14ac:dyDescent="0.3">
      <c r="A14" s="1" t="s">
        <v>34</v>
      </c>
      <c r="B14" s="1" t="s">
        <v>35</v>
      </c>
      <c r="C14" s="41">
        <v>10.6</v>
      </c>
      <c r="D14" s="41">
        <v>4370</v>
      </c>
      <c r="E14" s="41">
        <v>10.45</v>
      </c>
      <c r="F14" s="41">
        <v>20366</v>
      </c>
      <c r="G14" s="53">
        <v>36</v>
      </c>
      <c r="H14" s="53">
        <v>24</v>
      </c>
      <c r="I14" s="54">
        <v>6000</v>
      </c>
      <c r="J14" s="54">
        <v>4000</v>
      </c>
      <c r="K14" s="55">
        <f t="shared" si="0"/>
        <v>24</v>
      </c>
      <c r="L14" s="56">
        <f t="shared" si="1"/>
        <v>6</v>
      </c>
      <c r="M14" s="57">
        <f t="shared" si="2"/>
        <v>1.2E-2</v>
      </c>
      <c r="N14" s="58">
        <f t="shared" si="3"/>
        <v>8.9443704877514296</v>
      </c>
      <c r="O14" s="20" t="s">
        <v>307</v>
      </c>
      <c r="P14" s="59">
        <v>21</v>
      </c>
      <c r="Q14" s="14">
        <v>1.4</v>
      </c>
      <c r="R14" s="89">
        <f t="shared" si="4"/>
        <v>10.904761904761905</v>
      </c>
      <c r="S14" s="90">
        <f t="shared" si="5"/>
        <v>-7.9255940855909364</v>
      </c>
    </row>
    <row r="15" spans="1:19" x14ac:dyDescent="0.3">
      <c r="A15" s="1" t="s">
        <v>2</v>
      </c>
      <c r="B15" s="1" t="s">
        <v>5</v>
      </c>
      <c r="C15" s="41">
        <v>11.25</v>
      </c>
      <c r="D15" s="41">
        <v>5802</v>
      </c>
      <c r="E15" s="41">
        <v>10.86</v>
      </c>
      <c r="F15" s="41">
        <v>25600</v>
      </c>
      <c r="G15" s="53">
        <v>35.9</v>
      </c>
      <c r="H15" s="53">
        <v>24</v>
      </c>
      <c r="I15" s="54">
        <v>8000</v>
      </c>
      <c r="J15" s="54">
        <v>5320</v>
      </c>
      <c r="K15" s="55">
        <f t="shared" si="0"/>
        <v>42.56</v>
      </c>
      <c r="L15" s="56">
        <f t="shared" si="1"/>
        <v>4.4874999999999998</v>
      </c>
      <c r="M15" s="57">
        <f t="shared" si="2"/>
        <v>8.9750000000000003E-3</v>
      </c>
      <c r="N15" s="58">
        <f t="shared" si="3"/>
        <v>6.6896437606307568</v>
      </c>
      <c r="O15" s="20" t="s">
        <v>322</v>
      </c>
      <c r="P15" s="59">
        <v>24</v>
      </c>
      <c r="Q15" s="14">
        <v>1.4</v>
      </c>
      <c r="R15" s="89">
        <f t="shared" si="4"/>
        <v>7.651041666666667</v>
      </c>
      <c r="S15" s="90">
        <f t="shared" si="5"/>
        <v>-7.8232809159179135</v>
      </c>
    </row>
    <row r="16" spans="1:19" hidden="1" x14ac:dyDescent="0.3">
      <c r="A16" s="1" t="s">
        <v>8</v>
      </c>
      <c r="B16" s="1" t="s">
        <v>89</v>
      </c>
      <c r="C16" s="41">
        <v>10.83</v>
      </c>
      <c r="D16" s="41">
        <v>5011</v>
      </c>
      <c r="E16" s="41">
        <v>10.65</v>
      </c>
      <c r="F16" s="41">
        <v>32180</v>
      </c>
      <c r="G16" s="53">
        <v>36</v>
      </c>
      <c r="H16" s="53">
        <v>24</v>
      </c>
      <c r="I16" s="54">
        <v>6880</v>
      </c>
      <c r="J16" s="54">
        <v>4544</v>
      </c>
      <c r="K16" s="55">
        <f t="shared" si="0"/>
        <v>31.262720000000002</v>
      </c>
      <c r="L16" s="56">
        <f t="shared" si="1"/>
        <v>5.2325581395348832</v>
      </c>
      <c r="M16" s="57">
        <f t="shared" si="2"/>
        <v>1.0465116279069767E-2</v>
      </c>
      <c r="N16" s="58">
        <f t="shared" si="3"/>
        <v>7.8003230997832231</v>
      </c>
      <c r="O16" s="20" t="s">
        <v>298</v>
      </c>
      <c r="P16" s="59">
        <v>24</v>
      </c>
      <c r="Q16" s="14">
        <v>1.4</v>
      </c>
      <c r="R16" s="89">
        <f t="shared" si="4"/>
        <v>8.5823643410852704</v>
      </c>
      <c r="S16" s="90">
        <f t="shared" si="5"/>
        <v>-7.7775481264199637</v>
      </c>
    </row>
    <row r="17" spans="1:19" hidden="1" x14ac:dyDescent="0.3">
      <c r="A17" s="1" t="s">
        <v>8</v>
      </c>
      <c r="B17" s="1" t="s">
        <v>91</v>
      </c>
      <c r="C17" s="41">
        <v>9.52</v>
      </c>
      <c r="D17" s="41">
        <v>4070</v>
      </c>
      <c r="E17" s="41">
        <v>10.35</v>
      </c>
      <c r="F17" s="41">
        <v>25600</v>
      </c>
      <c r="G17" s="53">
        <v>35.799999999999997</v>
      </c>
      <c r="H17" s="53">
        <v>23.9</v>
      </c>
      <c r="I17" s="54">
        <v>5568</v>
      </c>
      <c r="J17" s="54">
        <v>3708</v>
      </c>
      <c r="K17" s="55">
        <f t="shared" si="0"/>
        <v>20.646144</v>
      </c>
      <c r="L17" s="56">
        <f t="shared" si="1"/>
        <v>6.429597701149425</v>
      </c>
      <c r="M17" s="57">
        <f t="shared" si="2"/>
        <v>1.2859195402298849E-2</v>
      </c>
      <c r="N17" s="58">
        <f t="shared" si="3"/>
        <v>9.5847839877125587</v>
      </c>
      <c r="O17" s="20" t="s">
        <v>298</v>
      </c>
      <c r="P17" s="59">
        <v>24</v>
      </c>
      <c r="Q17" s="14">
        <v>1.4</v>
      </c>
      <c r="R17" s="89">
        <f t="shared" si="4"/>
        <v>10.078663793103448</v>
      </c>
      <c r="S17" s="90">
        <f t="shared" si="5"/>
        <v>-7.7093357121321153</v>
      </c>
    </row>
    <row r="18" spans="1:19" hidden="1" x14ac:dyDescent="0.3">
      <c r="A18" s="1" t="s">
        <v>36</v>
      </c>
      <c r="B18" s="1" t="s">
        <v>25</v>
      </c>
      <c r="C18" s="41">
        <v>10.050000000000001</v>
      </c>
      <c r="D18" s="41">
        <v>3622</v>
      </c>
      <c r="E18" s="41">
        <v>10.18</v>
      </c>
      <c r="F18" s="41">
        <v>25600</v>
      </c>
      <c r="G18" s="53">
        <v>23.6</v>
      </c>
      <c r="H18" s="53">
        <v>15.6</v>
      </c>
      <c r="I18" s="54">
        <v>6058</v>
      </c>
      <c r="J18" s="54">
        <v>4012</v>
      </c>
      <c r="K18" s="55">
        <f t="shared" si="0"/>
        <v>24.304696</v>
      </c>
      <c r="L18" s="56">
        <f t="shared" si="1"/>
        <v>3.8956751403103338</v>
      </c>
      <c r="M18" s="57">
        <f t="shared" si="2"/>
        <v>7.7913502806206672E-3</v>
      </c>
      <c r="N18" s="58">
        <f t="shared" si="3"/>
        <v>5.8073936258097767</v>
      </c>
      <c r="O18" s="20" t="s">
        <v>304</v>
      </c>
      <c r="P18" s="59">
        <v>16</v>
      </c>
      <c r="Q18" s="14">
        <v>1.4</v>
      </c>
      <c r="R18" s="89">
        <f t="shared" si="4"/>
        <v>10.366890888081876</v>
      </c>
      <c r="S18" s="90">
        <f t="shared" si="5"/>
        <v>-7.5817723651794413</v>
      </c>
    </row>
    <row r="19" spans="1:19" hidden="1" x14ac:dyDescent="0.3">
      <c r="A19" s="1" t="s">
        <v>0</v>
      </c>
      <c r="B19" s="1" t="s">
        <v>20</v>
      </c>
      <c r="C19" s="41">
        <v>11.61</v>
      </c>
      <c r="D19" s="41">
        <v>3969</v>
      </c>
      <c r="E19" s="41">
        <v>10.31</v>
      </c>
      <c r="F19" s="41">
        <v>1600</v>
      </c>
      <c r="G19" s="53">
        <v>35.9</v>
      </c>
      <c r="H19" s="53">
        <v>24</v>
      </c>
      <c r="I19" s="54">
        <v>6080</v>
      </c>
      <c r="J19" s="54">
        <v>4028</v>
      </c>
      <c r="K19" s="55">
        <f t="shared" si="0"/>
        <v>24.49024</v>
      </c>
      <c r="L19" s="56">
        <f t="shared" si="1"/>
        <v>5.9046052631578938</v>
      </c>
      <c r="M19" s="57">
        <f t="shared" si="2"/>
        <v>1.1809210526315788E-2</v>
      </c>
      <c r="N19" s="58">
        <f t="shared" si="3"/>
        <v>8.8021628429352052</v>
      </c>
      <c r="O19" s="20" t="s">
        <v>310</v>
      </c>
      <c r="P19" s="59">
        <v>24</v>
      </c>
      <c r="Q19" s="14">
        <v>1.4</v>
      </c>
      <c r="R19" s="89">
        <f t="shared" si="4"/>
        <v>9.4224232456140342</v>
      </c>
      <c r="S19" s="90">
        <f t="shared" si="5"/>
        <v>-7.5759481407314855</v>
      </c>
    </row>
    <row r="20" spans="1:19" hidden="1" x14ac:dyDescent="0.3">
      <c r="A20" s="1" t="s">
        <v>36</v>
      </c>
      <c r="B20" s="1" t="s">
        <v>38</v>
      </c>
      <c r="C20" s="41">
        <v>10.130000000000001</v>
      </c>
      <c r="D20" s="41">
        <v>3086</v>
      </c>
      <c r="E20" s="41">
        <v>9.9499999999999993</v>
      </c>
      <c r="F20" s="41">
        <v>2546</v>
      </c>
      <c r="G20" s="53">
        <v>23.6</v>
      </c>
      <c r="H20" s="53">
        <v>15.6</v>
      </c>
      <c r="I20" s="54">
        <v>4962</v>
      </c>
      <c r="J20" s="54">
        <v>3286</v>
      </c>
      <c r="K20" s="55">
        <f t="shared" si="0"/>
        <v>16.305132</v>
      </c>
      <c r="L20" s="56">
        <f t="shared" si="1"/>
        <v>4.7561467150342605</v>
      </c>
      <c r="M20" s="57">
        <f t="shared" si="2"/>
        <v>9.5122934300685205E-3</v>
      </c>
      <c r="N20" s="58">
        <f t="shared" si="3"/>
        <v>7.0901230522280585</v>
      </c>
      <c r="O20" s="20" t="s">
        <v>304</v>
      </c>
      <c r="P20" s="59">
        <v>16</v>
      </c>
      <c r="Q20" s="14">
        <v>1.4</v>
      </c>
      <c r="R20" s="89">
        <f t="shared" si="4"/>
        <v>11.980275090689238</v>
      </c>
      <c r="S20" s="90">
        <f t="shared" si="5"/>
        <v>-7.5594016329668037</v>
      </c>
    </row>
    <row r="21" spans="1:19" x14ac:dyDescent="0.3">
      <c r="A21" s="1" t="s">
        <v>2</v>
      </c>
      <c r="B21" s="1" t="s">
        <v>22</v>
      </c>
      <c r="C21" s="41">
        <v>11.16</v>
      </c>
      <c r="D21" s="41">
        <v>3863</v>
      </c>
      <c r="E21" s="41">
        <v>10.27</v>
      </c>
      <c r="F21" s="41">
        <v>20366</v>
      </c>
      <c r="G21" s="53">
        <v>35.799999999999997</v>
      </c>
      <c r="H21" s="53">
        <v>23.9</v>
      </c>
      <c r="I21" s="54">
        <v>6024</v>
      </c>
      <c r="J21" s="54">
        <v>4024</v>
      </c>
      <c r="K21" s="55">
        <f t="shared" si="0"/>
        <v>24.240576000000001</v>
      </c>
      <c r="L21" s="56">
        <f t="shared" si="1"/>
        <v>5.9428950863213803</v>
      </c>
      <c r="M21" s="57">
        <f t="shared" si="2"/>
        <v>1.1885790172642761E-2</v>
      </c>
      <c r="N21" s="58">
        <f t="shared" si="3"/>
        <v>8.8592425703159901</v>
      </c>
      <c r="O21" s="20" t="s">
        <v>323</v>
      </c>
      <c r="P21" s="59">
        <v>24</v>
      </c>
      <c r="Q21" s="14">
        <v>1.4</v>
      </c>
      <c r="R21" s="89">
        <f t="shared" si="4"/>
        <v>9.470285524568391</v>
      </c>
      <c r="S21" s="90">
        <f t="shared" si="5"/>
        <v>-7.5442040410299338</v>
      </c>
    </row>
    <row r="22" spans="1:19" hidden="1" x14ac:dyDescent="0.3">
      <c r="A22" s="1" t="s">
        <v>0</v>
      </c>
      <c r="B22" s="1" t="s">
        <v>21</v>
      </c>
      <c r="C22" s="41">
        <v>11.46</v>
      </c>
      <c r="D22" s="41">
        <v>3871</v>
      </c>
      <c r="E22" s="41">
        <v>10.27</v>
      </c>
      <c r="F22" s="41">
        <v>1600</v>
      </c>
      <c r="G22" s="53">
        <v>35.9</v>
      </c>
      <c r="H22" s="53">
        <v>24</v>
      </c>
      <c r="I22" s="54">
        <v>6080</v>
      </c>
      <c r="J22" s="54">
        <v>4028</v>
      </c>
      <c r="K22" s="55">
        <f t="shared" si="0"/>
        <v>24.49024</v>
      </c>
      <c r="L22" s="56">
        <f t="shared" si="1"/>
        <v>5.9046052631578938</v>
      </c>
      <c r="M22" s="57">
        <f t="shared" si="2"/>
        <v>1.1809210526315788E-2</v>
      </c>
      <c r="N22" s="58">
        <f t="shared" si="3"/>
        <v>8.8021628429352052</v>
      </c>
      <c r="O22" s="20" t="s">
        <v>310</v>
      </c>
      <c r="P22" s="59">
        <v>24</v>
      </c>
      <c r="Q22" s="14">
        <v>1.4</v>
      </c>
      <c r="R22" s="89">
        <f t="shared" si="4"/>
        <v>9.4224232456140342</v>
      </c>
      <c r="S22" s="90">
        <f t="shared" si="5"/>
        <v>-7.5398788860239643</v>
      </c>
    </row>
    <row r="23" spans="1:19" hidden="1" x14ac:dyDescent="0.3">
      <c r="A23" s="1" t="s">
        <v>36</v>
      </c>
      <c r="B23" s="1" t="s">
        <v>28</v>
      </c>
      <c r="C23" s="41">
        <v>9.81</v>
      </c>
      <c r="D23" s="41">
        <v>3487</v>
      </c>
      <c r="E23" s="41">
        <v>10.119999999999999</v>
      </c>
      <c r="F23" s="41">
        <v>25600</v>
      </c>
      <c r="G23" s="53">
        <v>23.6</v>
      </c>
      <c r="H23" s="53">
        <v>15.6</v>
      </c>
      <c r="I23" s="54">
        <v>6058</v>
      </c>
      <c r="J23" s="54">
        <v>4012</v>
      </c>
      <c r="K23" s="55">
        <f t="shared" si="0"/>
        <v>24.304696</v>
      </c>
      <c r="L23" s="56">
        <f t="shared" si="1"/>
        <v>3.8956751403103338</v>
      </c>
      <c r="M23" s="57">
        <f t="shared" si="2"/>
        <v>7.7913502806206672E-3</v>
      </c>
      <c r="N23" s="58">
        <f t="shared" si="3"/>
        <v>5.8073936258097767</v>
      </c>
      <c r="O23" s="20" t="s">
        <v>304</v>
      </c>
      <c r="P23" s="59">
        <v>16</v>
      </c>
      <c r="Q23" s="14">
        <v>1.4</v>
      </c>
      <c r="R23" s="89">
        <f t="shared" si="4"/>
        <v>10.366890888081876</v>
      </c>
      <c r="S23" s="90">
        <f t="shared" si="5"/>
        <v>-7.5269721830059781</v>
      </c>
    </row>
    <row r="24" spans="1:19" hidden="1" x14ac:dyDescent="0.3">
      <c r="A24" s="1" t="s">
        <v>0</v>
      </c>
      <c r="B24" s="1" t="s">
        <v>11</v>
      </c>
      <c r="C24" s="41">
        <v>10.68</v>
      </c>
      <c r="D24" s="41">
        <v>4401</v>
      </c>
      <c r="E24" s="41">
        <v>10.46</v>
      </c>
      <c r="F24" s="41">
        <v>10183</v>
      </c>
      <c r="G24" s="53">
        <v>35.9</v>
      </c>
      <c r="H24" s="53">
        <v>24</v>
      </c>
      <c r="I24" s="54">
        <v>7380</v>
      </c>
      <c r="J24" s="54">
        <v>4928</v>
      </c>
      <c r="K24" s="55">
        <f t="shared" si="0"/>
        <v>36.368639999999999</v>
      </c>
      <c r="L24" s="56">
        <f t="shared" si="1"/>
        <v>4.8644986449864493</v>
      </c>
      <c r="M24" s="57">
        <f t="shared" si="2"/>
        <v>9.7289972899728995E-3</v>
      </c>
      <c r="N24" s="58">
        <f t="shared" si="3"/>
        <v>7.2516463529872697</v>
      </c>
      <c r="O24" s="20" t="s">
        <v>310</v>
      </c>
      <c r="P24" s="59">
        <v>24</v>
      </c>
      <c r="Q24" s="14">
        <v>1.4</v>
      </c>
      <c r="R24" s="89">
        <f t="shared" si="4"/>
        <v>8.1222899728997273</v>
      </c>
      <c r="S24" s="90">
        <f t="shared" si="5"/>
        <v>-7.5107923459435391</v>
      </c>
    </row>
    <row r="25" spans="1:19" hidden="1" x14ac:dyDescent="0.3">
      <c r="A25" s="1" t="s">
        <v>8</v>
      </c>
      <c r="B25" s="1" t="s">
        <v>92</v>
      </c>
      <c r="C25" s="41">
        <v>9.25</v>
      </c>
      <c r="D25" s="41">
        <v>3652</v>
      </c>
      <c r="E25" s="41">
        <v>10.19</v>
      </c>
      <c r="F25" s="41">
        <v>25600</v>
      </c>
      <c r="G25" s="53">
        <v>36</v>
      </c>
      <c r="H25" s="53">
        <v>24</v>
      </c>
      <c r="I25" s="54">
        <v>5920</v>
      </c>
      <c r="J25" s="54">
        <v>3950</v>
      </c>
      <c r="K25" s="55">
        <f t="shared" si="0"/>
        <v>23.384</v>
      </c>
      <c r="L25" s="56">
        <f t="shared" si="1"/>
        <v>6.0810810810810816</v>
      </c>
      <c r="M25" s="57">
        <f t="shared" si="2"/>
        <v>1.2162162162162163E-2</v>
      </c>
      <c r="N25" s="58">
        <f t="shared" si="3"/>
        <v>9.0652403592075306</v>
      </c>
      <c r="O25" s="20" t="s">
        <v>298</v>
      </c>
      <c r="P25" s="59">
        <v>24</v>
      </c>
      <c r="Q25" s="14">
        <v>1.4</v>
      </c>
      <c r="R25" s="89">
        <f t="shared" si="4"/>
        <v>9.6430180180180187</v>
      </c>
      <c r="S25" s="90">
        <f t="shared" si="5"/>
        <v>-7.4892459496478017</v>
      </c>
    </row>
    <row r="26" spans="1:19" hidden="1" x14ac:dyDescent="0.3">
      <c r="A26" s="1" t="s">
        <v>0</v>
      </c>
      <c r="B26" s="1" t="s">
        <v>14</v>
      </c>
      <c r="C26" s="41">
        <v>11.46</v>
      </c>
      <c r="D26" s="41">
        <v>4299</v>
      </c>
      <c r="E26" s="41">
        <v>10.43</v>
      </c>
      <c r="F26" s="41">
        <v>1600</v>
      </c>
      <c r="G26" s="53">
        <v>35.9</v>
      </c>
      <c r="H26" s="53">
        <v>24</v>
      </c>
      <c r="I26" s="54">
        <v>7424</v>
      </c>
      <c r="J26" s="54">
        <v>4924</v>
      </c>
      <c r="K26" s="55">
        <f t="shared" si="0"/>
        <v>36.555776000000002</v>
      </c>
      <c r="L26" s="56">
        <f t="shared" si="1"/>
        <v>4.8356681034482758</v>
      </c>
      <c r="M26" s="57">
        <f t="shared" si="2"/>
        <v>9.6713362068965511E-3</v>
      </c>
      <c r="N26" s="58">
        <f t="shared" si="3"/>
        <v>7.2086678455072812</v>
      </c>
      <c r="O26" s="20" t="s">
        <v>310</v>
      </c>
      <c r="P26" s="59">
        <v>24</v>
      </c>
      <c r="Q26" s="14">
        <v>1.4</v>
      </c>
      <c r="R26" s="89">
        <f t="shared" si="4"/>
        <v>8.0862517959770113</v>
      </c>
      <c r="S26" s="90">
        <f t="shared" si="5"/>
        <v>-7.4705466789337347</v>
      </c>
    </row>
    <row r="27" spans="1:19" x14ac:dyDescent="0.3">
      <c r="A27" s="1" t="s">
        <v>2</v>
      </c>
      <c r="B27" s="1" t="s">
        <v>18</v>
      </c>
      <c r="C27" s="41">
        <v>11.71</v>
      </c>
      <c r="D27" s="41">
        <v>4108</v>
      </c>
      <c r="E27" s="41">
        <v>10.36</v>
      </c>
      <c r="F27" s="41">
        <v>20366</v>
      </c>
      <c r="G27" s="53">
        <v>35.9</v>
      </c>
      <c r="H27" s="53">
        <v>24</v>
      </c>
      <c r="I27" s="54">
        <v>7392</v>
      </c>
      <c r="J27" s="54">
        <v>4920</v>
      </c>
      <c r="K27" s="55">
        <f t="shared" si="0"/>
        <v>36.368639999999999</v>
      </c>
      <c r="L27" s="56">
        <f t="shared" si="1"/>
        <v>4.8566017316017316</v>
      </c>
      <c r="M27" s="57">
        <f t="shared" si="2"/>
        <v>9.7132034632034635E-3</v>
      </c>
      <c r="N27" s="58">
        <f t="shared" si="3"/>
        <v>7.2398741998168363</v>
      </c>
      <c r="O27" s="20" t="s">
        <v>323</v>
      </c>
      <c r="P27" s="59">
        <v>24</v>
      </c>
      <c r="Q27" s="14">
        <v>1.4</v>
      </c>
      <c r="R27" s="89">
        <f t="shared" si="4"/>
        <v>8.1124188311688314</v>
      </c>
      <c r="S27" s="90">
        <f t="shared" si="5"/>
        <v>-7.4096427604973787</v>
      </c>
    </row>
    <row r="28" spans="1:19" hidden="1" x14ac:dyDescent="0.3">
      <c r="A28" s="1" t="s">
        <v>36</v>
      </c>
      <c r="B28" s="1" t="s">
        <v>37</v>
      </c>
      <c r="C28" s="41">
        <v>10</v>
      </c>
      <c r="D28" s="41">
        <v>3179</v>
      </c>
      <c r="E28" s="41">
        <v>9.99</v>
      </c>
      <c r="F28" s="41">
        <v>25600</v>
      </c>
      <c r="G28" s="53">
        <v>23.6</v>
      </c>
      <c r="H28" s="53">
        <v>15.6</v>
      </c>
      <c r="I28" s="54">
        <v>6058</v>
      </c>
      <c r="J28" s="54">
        <v>4012</v>
      </c>
      <c r="K28" s="55">
        <f t="shared" si="0"/>
        <v>24.304696</v>
      </c>
      <c r="L28" s="56">
        <f t="shared" si="1"/>
        <v>3.8956751403103338</v>
      </c>
      <c r="M28" s="57">
        <f t="shared" si="2"/>
        <v>7.7913502806206672E-3</v>
      </c>
      <c r="N28" s="58">
        <f t="shared" si="3"/>
        <v>5.8073936258097767</v>
      </c>
      <c r="O28" s="20" t="s">
        <v>304</v>
      </c>
      <c r="P28" s="59">
        <v>16</v>
      </c>
      <c r="Q28" s="14">
        <v>1.4</v>
      </c>
      <c r="R28" s="89">
        <f t="shared" si="4"/>
        <v>10.366890888081876</v>
      </c>
      <c r="S28" s="90">
        <f t="shared" si="5"/>
        <v>-7.3935588353672488</v>
      </c>
    </row>
    <row r="29" spans="1:19" hidden="1" x14ac:dyDescent="0.3">
      <c r="A29" s="1" t="s">
        <v>0</v>
      </c>
      <c r="B29" s="1" t="s">
        <v>19</v>
      </c>
      <c r="C29" s="41">
        <v>11.42</v>
      </c>
      <c r="D29" s="41">
        <v>3984</v>
      </c>
      <c r="E29" s="41">
        <v>10.32</v>
      </c>
      <c r="F29" s="41">
        <v>1600</v>
      </c>
      <c r="G29" s="53">
        <v>35.9</v>
      </c>
      <c r="H29" s="53">
        <v>24</v>
      </c>
      <c r="I29" s="54">
        <v>7424</v>
      </c>
      <c r="J29" s="54">
        <v>4924</v>
      </c>
      <c r="K29" s="55">
        <f t="shared" si="0"/>
        <v>36.555776000000002</v>
      </c>
      <c r="L29" s="56">
        <f t="shared" si="1"/>
        <v>4.8356681034482758</v>
      </c>
      <c r="M29" s="57">
        <f t="shared" si="2"/>
        <v>9.6713362068965511E-3</v>
      </c>
      <c r="N29" s="58">
        <f t="shared" si="3"/>
        <v>7.2086678455072812</v>
      </c>
      <c r="O29" s="20" t="s">
        <v>310</v>
      </c>
      <c r="P29" s="59">
        <v>24</v>
      </c>
      <c r="Q29" s="14">
        <v>1.4</v>
      </c>
      <c r="R29" s="89">
        <f t="shared" si="4"/>
        <v>8.0862517959770113</v>
      </c>
      <c r="S29" s="90">
        <f t="shared" si="5"/>
        <v>-7.3607632160185137</v>
      </c>
    </row>
    <row r="30" spans="1:19" hidden="1" x14ac:dyDescent="0.3">
      <c r="A30" s="1" t="s">
        <v>0</v>
      </c>
      <c r="B30" s="1" t="s">
        <v>41</v>
      </c>
      <c r="C30" s="41">
        <v>9.23</v>
      </c>
      <c r="D30" s="41">
        <v>2536</v>
      </c>
      <c r="E30" s="41">
        <v>9.66</v>
      </c>
      <c r="F30" s="41">
        <v>6400</v>
      </c>
      <c r="G30" s="53">
        <v>36</v>
      </c>
      <c r="H30" s="53">
        <v>23.9</v>
      </c>
      <c r="I30" s="54">
        <v>4288</v>
      </c>
      <c r="J30" s="54">
        <v>2844</v>
      </c>
      <c r="K30" s="55">
        <f t="shared" si="0"/>
        <v>12.195072</v>
      </c>
      <c r="L30" s="56">
        <f t="shared" si="1"/>
        <v>8.3955223880597014</v>
      </c>
      <c r="M30" s="57">
        <f t="shared" si="2"/>
        <v>1.6791044776119403E-2</v>
      </c>
      <c r="N30" s="58">
        <f t="shared" si="3"/>
        <v>12.515443779502935</v>
      </c>
      <c r="O30" s="20" t="s">
        <v>310</v>
      </c>
      <c r="P30" s="59">
        <v>24</v>
      </c>
      <c r="Q30" s="14">
        <v>1.4</v>
      </c>
      <c r="R30" s="89">
        <f t="shared" si="4"/>
        <v>12.536069651741293</v>
      </c>
      <c r="S30" s="90">
        <f t="shared" si="5"/>
        <v>-7.3416423816246255</v>
      </c>
    </row>
    <row r="31" spans="1:19" hidden="1" x14ac:dyDescent="0.3">
      <c r="A31" s="1" t="s">
        <v>8</v>
      </c>
      <c r="B31" s="1" t="s">
        <v>93</v>
      </c>
      <c r="C31" s="41">
        <v>9.14</v>
      </c>
      <c r="D31" s="41">
        <v>3123</v>
      </c>
      <c r="E31" s="41">
        <v>9.9600000000000009</v>
      </c>
      <c r="F31" s="41">
        <v>6400</v>
      </c>
      <c r="G31" s="53">
        <v>36</v>
      </c>
      <c r="H31" s="53">
        <v>24</v>
      </c>
      <c r="I31" s="54">
        <v>5634</v>
      </c>
      <c r="J31" s="54">
        <v>3753</v>
      </c>
      <c r="K31" s="55">
        <f t="shared" si="0"/>
        <v>21.144401999999999</v>
      </c>
      <c r="L31" s="56">
        <f t="shared" si="1"/>
        <v>6.3897763578274756</v>
      </c>
      <c r="M31" s="57">
        <f t="shared" si="2"/>
        <v>1.2779552715654952E-2</v>
      </c>
      <c r="N31" s="58">
        <f t="shared" si="3"/>
        <v>9.5254211797139821</v>
      </c>
      <c r="O31" s="20" t="s">
        <v>298</v>
      </c>
      <c r="P31" s="59">
        <v>24</v>
      </c>
      <c r="Q31" s="14">
        <v>1.4</v>
      </c>
      <c r="R31" s="89">
        <f t="shared" si="4"/>
        <v>10.028887113951011</v>
      </c>
      <c r="S31" s="90">
        <f t="shared" si="5"/>
        <v>-7.3200966265690104</v>
      </c>
    </row>
    <row r="32" spans="1:19" hidden="1" x14ac:dyDescent="0.3">
      <c r="A32" s="1" t="s">
        <v>0</v>
      </c>
      <c r="B32" s="1" t="s">
        <v>43</v>
      </c>
      <c r="C32" s="41">
        <v>9.1300000000000008</v>
      </c>
      <c r="D32" s="41">
        <v>2475</v>
      </c>
      <c r="E32" s="41">
        <v>9.6300000000000008</v>
      </c>
      <c r="F32" s="41">
        <v>1273</v>
      </c>
      <c r="G32" s="53">
        <v>36</v>
      </c>
      <c r="H32" s="53">
        <v>23.9</v>
      </c>
      <c r="I32" s="54">
        <v>4288</v>
      </c>
      <c r="J32" s="54">
        <v>2844</v>
      </c>
      <c r="K32" s="55">
        <f t="shared" si="0"/>
        <v>12.195072</v>
      </c>
      <c r="L32" s="56">
        <f t="shared" si="1"/>
        <v>8.3955223880597014</v>
      </c>
      <c r="M32" s="57">
        <f t="shared" si="2"/>
        <v>1.6791044776119403E-2</v>
      </c>
      <c r="N32" s="58">
        <f t="shared" si="3"/>
        <v>12.515443779502935</v>
      </c>
      <c r="O32" s="20" t="s">
        <v>310</v>
      </c>
      <c r="P32" s="59">
        <v>24</v>
      </c>
      <c r="Q32" s="14">
        <v>1.4</v>
      </c>
      <c r="R32" s="89">
        <f t="shared" si="4"/>
        <v>12.536069651741293</v>
      </c>
      <c r="S32" s="90">
        <f t="shared" si="5"/>
        <v>-7.3065161613395526</v>
      </c>
    </row>
    <row r="33" spans="1:19" hidden="1" x14ac:dyDescent="0.3">
      <c r="A33" s="1" t="s">
        <v>8</v>
      </c>
      <c r="B33" s="1" t="s">
        <v>90</v>
      </c>
      <c r="C33" s="41">
        <v>9.8000000000000007</v>
      </c>
      <c r="D33" s="41">
        <v>4145</v>
      </c>
      <c r="E33" s="41">
        <v>10.37</v>
      </c>
      <c r="F33" s="41">
        <v>6400</v>
      </c>
      <c r="G33" s="53">
        <v>36</v>
      </c>
      <c r="H33" s="53">
        <v>24</v>
      </c>
      <c r="I33" s="54">
        <v>8736</v>
      </c>
      <c r="J33" s="54">
        <v>5856</v>
      </c>
      <c r="K33" s="55">
        <f t="shared" si="0"/>
        <v>51.158016000000003</v>
      </c>
      <c r="L33" s="56">
        <f t="shared" si="1"/>
        <v>4.1208791208791213</v>
      </c>
      <c r="M33" s="57">
        <f t="shared" si="2"/>
        <v>8.241758241758242E-3</v>
      </c>
      <c r="N33" s="58">
        <f t="shared" si="3"/>
        <v>6.1431115987303784</v>
      </c>
      <c r="O33" s="20" t="s">
        <v>298</v>
      </c>
      <c r="P33" s="59">
        <v>24</v>
      </c>
      <c r="Q33" s="14">
        <v>1.4</v>
      </c>
      <c r="R33" s="89">
        <f t="shared" si="4"/>
        <v>7.1927655677655684</v>
      </c>
      <c r="S33" s="90">
        <f t="shared" si="5"/>
        <v>-7.2489931256951561</v>
      </c>
    </row>
    <row r="34" spans="1:19" hidden="1" x14ac:dyDescent="0.3">
      <c r="A34" s="1" t="s">
        <v>36</v>
      </c>
      <c r="B34" s="1" t="s">
        <v>40</v>
      </c>
      <c r="C34" s="41">
        <v>9.56</v>
      </c>
      <c r="D34" s="41">
        <v>2423</v>
      </c>
      <c r="E34" s="41">
        <v>9.6</v>
      </c>
      <c r="F34" s="41">
        <v>2546</v>
      </c>
      <c r="G34" s="53">
        <v>23.6</v>
      </c>
      <c r="H34" s="53">
        <v>15.6</v>
      </c>
      <c r="I34" s="54">
        <v>4962</v>
      </c>
      <c r="J34" s="54">
        <v>3286</v>
      </c>
      <c r="K34" s="55">
        <f t="shared" si="0"/>
        <v>16.305132</v>
      </c>
      <c r="L34" s="56">
        <f t="shared" si="1"/>
        <v>4.7561467150342605</v>
      </c>
      <c r="M34" s="57">
        <f t="shared" si="2"/>
        <v>9.5122934300685205E-3</v>
      </c>
      <c r="N34" s="58">
        <f t="shared" si="3"/>
        <v>7.0901230522280585</v>
      </c>
      <c r="O34" s="20" t="s">
        <v>304</v>
      </c>
      <c r="P34" s="59">
        <v>16</v>
      </c>
      <c r="Q34" s="14">
        <v>1.4</v>
      </c>
      <c r="R34" s="89">
        <f t="shared" si="4"/>
        <v>11.980275090689238</v>
      </c>
      <c r="S34" s="90">
        <f t="shared" si="5"/>
        <v>-7.2104579758474161</v>
      </c>
    </row>
    <row r="35" spans="1:19" x14ac:dyDescent="0.3">
      <c r="A35" s="1" t="s">
        <v>2</v>
      </c>
      <c r="B35" s="1" t="s">
        <v>141</v>
      </c>
      <c r="C35" s="41">
        <v>10.81</v>
      </c>
      <c r="D35" s="41">
        <v>2756</v>
      </c>
      <c r="E35" s="41">
        <v>9.7799999999999994</v>
      </c>
      <c r="F35" s="41">
        <v>5091</v>
      </c>
      <c r="G35" s="53">
        <v>23.5</v>
      </c>
      <c r="H35" s="53">
        <v>15.6</v>
      </c>
      <c r="I35" s="54">
        <v>6024</v>
      </c>
      <c r="J35" s="54">
        <v>4024</v>
      </c>
      <c r="K35" s="55">
        <f t="shared" si="0"/>
        <v>24.240576000000001</v>
      </c>
      <c r="L35" s="56">
        <f t="shared" si="1"/>
        <v>3.9010624169986721</v>
      </c>
      <c r="M35" s="57">
        <f t="shared" si="2"/>
        <v>7.802124833997344E-3</v>
      </c>
      <c r="N35" s="58">
        <f t="shared" si="3"/>
        <v>5.8154245922465311</v>
      </c>
      <c r="O35" s="20" t="s">
        <v>323</v>
      </c>
      <c r="P35" s="59">
        <v>21</v>
      </c>
      <c r="Q35" s="14">
        <v>1.2</v>
      </c>
      <c r="R35" s="89">
        <f t="shared" si="4"/>
        <v>7.5729463099981036</v>
      </c>
      <c r="S35" s="90">
        <f t="shared" si="5"/>
        <v>-7.1792898717170086</v>
      </c>
    </row>
    <row r="36" spans="1:19" hidden="1" x14ac:dyDescent="0.3">
      <c r="A36" s="1" t="s">
        <v>0</v>
      </c>
      <c r="B36" s="1" t="s">
        <v>29</v>
      </c>
      <c r="C36" s="41">
        <v>11.6</v>
      </c>
      <c r="D36" s="41">
        <v>3439</v>
      </c>
      <c r="E36" s="41">
        <v>10.1</v>
      </c>
      <c r="F36" s="41">
        <v>2546</v>
      </c>
      <c r="G36" s="53">
        <v>35.9</v>
      </c>
      <c r="H36" s="53">
        <v>24</v>
      </c>
      <c r="I36" s="54">
        <v>7380</v>
      </c>
      <c r="J36" s="54">
        <v>4928</v>
      </c>
      <c r="K36" s="55">
        <f t="shared" si="0"/>
        <v>36.368639999999999</v>
      </c>
      <c r="L36" s="56">
        <f t="shared" si="1"/>
        <v>4.8644986449864493</v>
      </c>
      <c r="M36" s="57">
        <f t="shared" si="2"/>
        <v>9.7289972899728995E-3</v>
      </c>
      <c r="N36" s="58">
        <f t="shared" si="3"/>
        <v>7.2516463529872697</v>
      </c>
      <c r="O36" s="20" t="s">
        <v>310</v>
      </c>
      <c r="P36" s="59">
        <v>24</v>
      </c>
      <c r="Q36" s="14">
        <v>1.4</v>
      </c>
      <c r="R36" s="89">
        <f t="shared" si="4"/>
        <v>8.1222899728997273</v>
      </c>
      <c r="S36" s="90">
        <f t="shared" si="5"/>
        <v>-7.1549500900757836</v>
      </c>
    </row>
    <row r="37" spans="1:19" hidden="1" x14ac:dyDescent="0.3">
      <c r="A37" s="1" t="s">
        <v>6</v>
      </c>
      <c r="B37" s="1" t="s">
        <v>30</v>
      </c>
      <c r="C37" s="41">
        <v>11.43</v>
      </c>
      <c r="D37" s="41">
        <v>3435</v>
      </c>
      <c r="E37" s="41">
        <v>10.1</v>
      </c>
      <c r="F37" s="41">
        <v>51200</v>
      </c>
      <c r="G37" s="53">
        <v>35.9</v>
      </c>
      <c r="H37" s="53">
        <v>24</v>
      </c>
      <c r="I37" s="54">
        <v>7392</v>
      </c>
      <c r="J37" s="54">
        <v>4950</v>
      </c>
      <c r="K37" s="55">
        <f t="shared" si="0"/>
        <v>36.590400000000002</v>
      </c>
      <c r="L37" s="56">
        <f t="shared" si="1"/>
        <v>4.8566017316017316</v>
      </c>
      <c r="M37" s="57">
        <f t="shared" si="2"/>
        <v>9.7132034632034635E-3</v>
      </c>
      <c r="N37" s="58">
        <f t="shared" si="3"/>
        <v>7.2398741998168363</v>
      </c>
      <c r="O37" s="20" t="s">
        <v>320</v>
      </c>
      <c r="P37" s="59">
        <v>24</v>
      </c>
      <c r="Q37" s="14">
        <v>1.4</v>
      </c>
      <c r="R37" s="89">
        <f t="shared" si="4"/>
        <v>8.1124188311688314</v>
      </c>
      <c r="S37" s="90">
        <f t="shared" si="5"/>
        <v>-7.1515166778846462</v>
      </c>
    </row>
    <row r="38" spans="1:19" hidden="1" x14ac:dyDescent="0.3">
      <c r="A38" s="1" t="s">
        <v>26</v>
      </c>
      <c r="B38" s="1" t="s">
        <v>27</v>
      </c>
      <c r="C38" s="41">
        <v>9.84</v>
      </c>
      <c r="D38" s="41">
        <v>3603</v>
      </c>
      <c r="E38" s="41">
        <v>10.17</v>
      </c>
      <c r="F38" s="41">
        <v>12800</v>
      </c>
      <c r="G38" s="53">
        <v>17.399999999999999</v>
      </c>
      <c r="H38" s="53">
        <v>13</v>
      </c>
      <c r="I38" s="54">
        <v>5240</v>
      </c>
      <c r="J38" s="54">
        <v>3912</v>
      </c>
      <c r="K38" s="55">
        <f t="shared" si="0"/>
        <v>20.49888</v>
      </c>
      <c r="L38" s="56">
        <f t="shared" si="1"/>
        <v>3.3206106870229006</v>
      </c>
      <c r="M38" s="57">
        <f t="shared" si="2"/>
        <v>6.6412213740458014E-3</v>
      </c>
      <c r="N38" s="58">
        <f t="shared" si="3"/>
        <v>4.9501287050532721</v>
      </c>
      <c r="O38" s="20" t="s">
        <v>311</v>
      </c>
      <c r="P38" s="59">
        <v>25</v>
      </c>
      <c r="Q38" s="14">
        <v>1.2</v>
      </c>
      <c r="R38" s="89">
        <f t="shared" si="4"/>
        <v>5.6647328244274808</v>
      </c>
      <c r="S38" s="90">
        <f t="shared" si="5"/>
        <v>-7.1470658483183076</v>
      </c>
    </row>
    <row r="39" spans="1:19" hidden="1" x14ac:dyDescent="0.3">
      <c r="A39" s="1" t="s">
        <v>34</v>
      </c>
      <c r="B39" s="1" t="s">
        <v>96</v>
      </c>
      <c r="C39" s="41">
        <v>10.050000000000001</v>
      </c>
      <c r="D39" s="41">
        <v>2428</v>
      </c>
      <c r="E39" s="41">
        <v>9.6</v>
      </c>
      <c r="F39" s="41">
        <v>6400</v>
      </c>
      <c r="G39" s="53">
        <v>36</v>
      </c>
      <c r="H39" s="53">
        <v>24</v>
      </c>
      <c r="I39" s="54">
        <v>5984</v>
      </c>
      <c r="J39" s="54">
        <v>4000</v>
      </c>
      <c r="K39" s="55">
        <f t="shared" si="0"/>
        <v>23.936</v>
      </c>
      <c r="L39" s="56">
        <f t="shared" si="1"/>
        <v>6.0160427807486627</v>
      </c>
      <c r="M39" s="57">
        <f t="shared" si="2"/>
        <v>1.2032085561497326E-2</v>
      </c>
      <c r="N39" s="58">
        <f t="shared" si="3"/>
        <v>8.9682859168630635</v>
      </c>
      <c r="O39" s="20" t="s">
        <v>307</v>
      </c>
      <c r="P39" s="59">
        <v>21</v>
      </c>
      <c r="Q39" s="14">
        <v>1.4</v>
      </c>
      <c r="R39" s="89">
        <f t="shared" si="4"/>
        <v>10.92768016297428</v>
      </c>
      <c r="S39" s="90">
        <f t="shared" si="5"/>
        <v>-7.0807581208377055</v>
      </c>
    </row>
    <row r="40" spans="1:19" x14ac:dyDescent="0.3">
      <c r="A40" s="1" t="s">
        <v>2</v>
      </c>
      <c r="B40" s="1" t="s">
        <v>142</v>
      </c>
      <c r="C40" s="41">
        <v>10.82</v>
      </c>
      <c r="D40" s="41">
        <v>2743</v>
      </c>
      <c r="E40" s="41">
        <v>9.7799999999999994</v>
      </c>
      <c r="F40" s="41">
        <v>20366</v>
      </c>
      <c r="G40" s="53">
        <v>35.799999999999997</v>
      </c>
      <c r="H40" s="53">
        <v>23.9</v>
      </c>
      <c r="I40" s="54">
        <v>6024</v>
      </c>
      <c r="J40" s="54">
        <v>4024</v>
      </c>
      <c r="K40" s="55">
        <f t="shared" si="0"/>
        <v>24.240576000000001</v>
      </c>
      <c r="L40" s="56">
        <f t="shared" si="1"/>
        <v>5.9428950863213803</v>
      </c>
      <c r="M40" s="57">
        <f t="shared" si="2"/>
        <v>1.1885790172642761E-2</v>
      </c>
      <c r="N40" s="58">
        <f t="shared" si="3"/>
        <v>8.8592425703159901</v>
      </c>
      <c r="O40" s="20" t="s">
        <v>323</v>
      </c>
      <c r="P40" s="59">
        <v>24</v>
      </c>
      <c r="Q40" s="14">
        <v>1.4</v>
      </c>
      <c r="R40" s="89">
        <f t="shared" si="4"/>
        <v>9.470285524568391</v>
      </c>
      <c r="S40" s="90">
        <f t="shared" si="5"/>
        <v>-7.0502369856462792</v>
      </c>
    </row>
    <row r="41" spans="1:19" hidden="1" x14ac:dyDescent="0.3">
      <c r="A41" s="1" t="s">
        <v>8</v>
      </c>
      <c r="B41" s="1" t="s">
        <v>194</v>
      </c>
      <c r="C41" s="41">
        <v>9.52</v>
      </c>
      <c r="D41" s="41">
        <v>3592</v>
      </c>
      <c r="E41" s="41">
        <v>10.17</v>
      </c>
      <c r="F41" s="41"/>
      <c r="G41" s="53">
        <v>36</v>
      </c>
      <c r="H41" s="53">
        <v>24</v>
      </c>
      <c r="I41" s="54">
        <v>8736</v>
      </c>
      <c r="J41" s="54">
        <v>5856</v>
      </c>
      <c r="K41" s="55">
        <f t="shared" si="0"/>
        <v>51.158016000000003</v>
      </c>
      <c r="L41" s="56">
        <f t="shared" si="1"/>
        <v>4.1208791208791213</v>
      </c>
      <c r="M41" s="57">
        <f t="shared" si="2"/>
        <v>8.241758241758242E-3</v>
      </c>
      <c r="N41" s="58">
        <f t="shared" si="3"/>
        <v>6.1431115987303784</v>
      </c>
      <c r="O41" s="20" t="s">
        <v>298</v>
      </c>
      <c r="P41" s="59">
        <v>24</v>
      </c>
      <c r="Q41" s="14">
        <v>1.4</v>
      </c>
      <c r="R41" s="89">
        <f t="shared" si="4"/>
        <v>7.1927655677655684</v>
      </c>
      <c r="S41" s="90">
        <f t="shared" si="5"/>
        <v>-7.0424083740531893</v>
      </c>
    </row>
    <row r="42" spans="1:19" x14ac:dyDescent="0.3">
      <c r="A42" s="1" t="s">
        <v>2</v>
      </c>
      <c r="B42" s="1" t="s">
        <v>278</v>
      </c>
      <c r="C42" s="41">
        <v>10.41</v>
      </c>
      <c r="D42" s="41">
        <v>2479</v>
      </c>
      <c r="E42" s="41">
        <v>9.6300000000000008</v>
      </c>
      <c r="F42" s="41"/>
      <c r="G42" s="53">
        <v>23.5</v>
      </c>
      <c r="H42" s="53">
        <v>15.6</v>
      </c>
      <c r="I42" s="54">
        <v>6024</v>
      </c>
      <c r="J42" s="54">
        <v>4024</v>
      </c>
      <c r="K42" s="55">
        <f t="shared" si="0"/>
        <v>24.240576000000001</v>
      </c>
      <c r="L42" s="56">
        <f t="shared" si="1"/>
        <v>3.9010624169986721</v>
      </c>
      <c r="M42" s="57">
        <f t="shared" si="2"/>
        <v>7.802124833997344E-3</v>
      </c>
      <c r="N42" s="58">
        <f t="shared" si="3"/>
        <v>5.8154245922465311</v>
      </c>
      <c r="O42" s="20" t="s">
        <v>323</v>
      </c>
      <c r="P42" s="59">
        <v>21</v>
      </c>
      <c r="Q42" s="14">
        <v>1.2</v>
      </c>
      <c r="R42" s="89">
        <f t="shared" si="4"/>
        <v>7.5729463099981036</v>
      </c>
      <c r="S42" s="90">
        <f t="shared" si="5"/>
        <v>-7.0264722550994385</v>
      </c>
    </row>
    <row r="43" spans="1:19" x14ac:dyDescent="0.3">
      <c r="A43" s="1" t="s">
        <v>2</v>
      </c>
      <c r="B43" s="1" t="s">
        <v>143</v>
      </c>
      <c r="C43" s="41">
        <v>11.44</v>
      </c>
      <c r="D43" s="41">
        <v>2631</v>
      </c>
      <c r="E43" s="41">
        <v>9.7200000000000006</v>
      </c>
      <c r="F43" s="41">
        <v>6400</v>
      </c>
      <c r="G43" s="53">
        <v>35.799999999999997</v>
      </c>
      <c r="H43" s="53">
        <v>23.9</v>
      </c>
      <c r="I43" s="54">
        <v>6024</v>
      </c>
      <c r="J43" s="54">
        <v>4024</v>
      </c>
      <c r="K43" s="55">
        <f t="shared" si="0"/>
        <v>24.240576000000001</v>
      </c>
      <c r="L43" s="56">
        <f t="shared" si="1"/>
        <v>5.9428950863213803</v>
      </c>
      <c r="M43" s="57">
        <f t="shared" si="2"/>
        <v>1.1885790172642761E-2</v>
      </c>
      <c r="N43" s="58">
        <f t="shared" si="3"/>
        <v>8.8592425703159901</v>
      </c>
      <c r="O43" s="20" t="s">
        <v>322</v>
      </c>
      <c r="P43" s="59">
        <v>24</v>
      </c>
      <c r="Q43" s="14">
        <v>1.4</v>
      </c>
      <c r="R43" s="89">
        <f t="shared" si="4"/>
        <v>9.470285524568391</v>
      </c>
      <c r="S43" s="90">
        <f t="shared" si="5"/>
        <v>-6.9900936119638919</v>
      </c>
    </row>
    <row r="44" spans="1:19" hidden="1" x14ac:dyDescent="0.3">
      <c r="A44" s="1" t="s">
        <v>36</v>
      </c>
      <c r="B44" s="1" t="s">
        <v>51</v>
      </c>
      <c r="C44" s="41">
        <v>9.32</v>
      </c>
      <c r="D44" s="41">
        <v>1959</v>
      </c>
      <c r="E44" s="41">
        <v>9.2899999999999991</v>
      </c>
      <c r="F44" s="41"/>
      <c r="G44" s="53">
        <v>23.6</v>
      </c>
      <c r="H44" s="53">
        <v>15.6</v>
      </c>
      <c r="I44" s="54">
        <v>4962</v>
      </c>
      <c r="J44" s="54">
        <v>3286</v>
      </c>
      <c r="K44" s="55">
        <f t="shared" si="0"/>
        <v>16.305132</v>
      </c>
      <c r="L44" s="56">
        <f t="shared" si="1"/>
        <v>4.7561467150342605</v>
      </c>
      <c r="M44" s="57">
        <f t="shared" si="2"/>
        <v>9.5122934300685205E-3</v>
      </c>
      <c r="N44" s="58">
        <f t="shared" si="3"/>
        <v>7.0901230522280585</v>
      </c>
      <c r="O44" s="20" t="s">
        <v>304</v>
      </c>
      <c r="P44" s="59">
        <v>16</v>
      </c>
      <c r="Q44" s="14">
        <v>1.4</v>
      </c>
      <c r="R44" s="89">
        <f t="shared" si="4"/>
        <v>11.980275090689238</v>
      </c>
      <c r="S44" s="90">
        <f t="shared" si="5"/>
        <v>-6.9037809686636562</v>
      </c>
    </row>
    <row r="45" spans="1:19" hidden="1" x14ac:dyDescent="0.3">
      <c r="A45" s="1" t="s">
        <v>0</v>
      </c>
      <c r="B45" s="1" t="s">
        <v>144</v>
      </c>
      <c r="C45" s="41">
        <v>10.44</v>
      </c>
      <c r="D45" s="41">
        <v>2468</v>
      </c>
      <c r="E45" s="41">
        <v>9.6300000000000008</v>
      </c>
      <c r="F45" s="41">
        <v>1600</v>
      </c>
      <c r="G45" s="53">
        <v>35.9</v>
      </c>
      <c r="H45" s="53">
        <v>24</v>
      </c>
      <c r="I45" s="54">
        <v>6080</v>
      </c>
      <c r="J45" s="54">
        <v>4044</v>
      </c>
      <c r="K45" s="55">
        <f t="shared" si="0"/>
        <v>24.587520000000001</v>
      </c>
      <c r="L45" s="56">
        <f t="shared" si="1"/>
        <v>5.9046052631578938</v>
      </c>
      <c r="M45" s="57">
        <f t="shared" si="2"/>
        <v>1.1809210526315788E-2</v>
      </c>
      <c r="N45" s="58">
        <f t="shared" si="3"/>
        <v>8.8021628429352052</v>
      </c>
      <c r="O45" s="20" t="s">
        <v>310</v>
      </c>
      <c r="P45" s="59">
        <v>24</v>
      </c>
      <c r="Q45" s="14">
        <v>1.4</v>
      </c>
      <c r="R45" s="89">
        <f t="shared" si="4"/>
        <v>9.4224232456140342</v>
      </c>
      <c r="S45" s="90">
        <f t="shared" si="5"/>
        <v>-6.8905149728810713</v>
      </c>
    </row>
    <row r="46" spans="1:19" hidden="1" x14ac:dyDescent="0.3">
      <c r="A46" s="1" t="s">
        <v>8</v>
      </c>
      <c r="B46" s="1" t="s">
        <v>101</v>
      </c>
      <c r="C46" s="41">
        <v>8.99</v>
      </c>
      <c r="D46" s="41">
        <v>2074</v>
      </c>
      <c r="E46" s="41">
        <v>9.3699999999999992</v>
      </c>
      <c r="F46" s="41">
        <v>3200</v>
      </c>
      <c r="G46" s="53">
        <v>28.7</v>
      </c>
      <c r="H46" s="53">
        <v>18.7</v>
      </c>
      <c r="I46" s="54">
        <v>3984</v>
      </c>
      <c r="J46" s="54">
        <v>2622</v>
      </c>
      <c r="K46" s="55">
        <f t="shared" si="0"/>
        <v>10.446047999999999</v>
      </c>
      <c r="L46" s="56">
        <f t="shared" si="1"/>
        <v>7.2038152610441761</v>
      </c>
      <c r="M46" s="57">
        <f t="shared" si="2"/>
        <v>1.4407630522088353E-2</v>
      </c>
      <c r="N46" s="58">
        <f t="shared" si="3"/>
        <v>10.738932103349482</v>
      </c>
      <c r="O46" s="20" t="s">
        <v>298</v>
      </c>
      <c r="P46" s="59">
        <v>24</v>
      </c>
      <c r="Q46" s="14">
        <v>1.4</v>
      </c>
      <c r="R46" s="89">
        <f t="shared" si="4"/>
        <v>11.046435742971887</v>
      </c>
      <c r="S46" s="90">
        <f t="shared" si="5"/>
        <v>-6.8689993724659999</v>
      </c>
    </row>
    <row r="47" spans="1:19" hidden="1" x14ac:dyDescent="0.3">
      <c r="A47" s="1" t="s">
        <v>36</v>
      </c>
      <c r="B47" s="1" t="s">
        <v>47</v>
      </c>
      <c r="C47" s="41">
        <v>9.65</v>
      </c>
      <c r="D47" s="41">
        <v>1901</v>
      </c>
      <c r="E47" s="41">
        <v>9.25</v>
      </c>
      <c r="F47" s="41">
        <v>1600</v>
      </c>
      <c r="G47" s="53">
        <v>23.6</v>
      </c>
      <c r="H47" s="53">
        <v>15.6</v>
      </c>
      <c r="I47" s="54">
        <v>4962</v>
      </c>
      <c r="J47" s="54">
        <v>3286</v>
      </c>
      <c r="K47" s="55">
        <f t="shared" si="0"/>
        <v>16.305132</v>
      </c>
      <c r="L47" s="56">
        <f t="shared" si="1"/>
        <v>4.7561467150342605</v>
      </c>
      <c r="M47" s="57">
        <f t="shared" si="2"/>
        <v>9.5122934300685205E-3</v>
      </c>
      <c r="N47" s="58">
        <f t="shared" si="3"/>
        <v>7.0901230522280585</v>
      </c>
      <c r="O47" s="20" t="s">
        <v>304</v>
      </c>
      <c r="P47" s="59">
        <v>16</v>
      </c>
      <c r="Q47" s="14">
        <v>1.4</v>
      </c>
      <c r="R47" s="89">
        <f t="shared" si="4"/>
        <v>11.980275090689238</v>
      </c>
      <c r="S47" s="90">
        <f t="shared" si="5"/>
        <v>-6.8604221030446215</v>
      </c>
    </row>
    <row r="48" spans="1:19" hidden="1" x14ac:dyDescent="0.3">
      <c r="A48" s="1" t="s">
        <v>8</v>
      </c>
      <c r="B48" s="1" t="s">
        <v>104</v>
      </c>
      <c r="C48" s="41">
        <v>8.34</v>
      </c>
      <c r="D48" s="41">
        <v>1881</v>
      </c>
      <c r="E48" s="41">
        <v>9.23</v>
      </c>
      <c r="F48" s="41">
        <v>1600</v>
      </c>
      <c r="G48" s="53">
        <v>35.799999999999997</v>
      </c>
      <c r="H48" s="53">
        <v>23.8</v>
      </c>
      <c r="I48" s="54">
        <v>4476</v>
      </c>
      <c r="J48" s="54">
        <v>2954</v>
      </c>
      <c r="K48" s="55">
        <f t="shared" si="0"/>
        <v>13.222104</v>
      </c>
      <c r="L48" s="56">
        <f t="shared" si="1"/>
        <v>7.9982126899016972</v>
      </c>
      <c r="M48" s="57">
        <f t="shared" si="2"/>
        <v>1.5996425379803395E-2</v>
      </c>
      <c r="N48" s="58">
        <f t="shared" si="3"/>
        <v>11.923162923052621</v>
      </c>
      <c r="O48" s="20" t="s">
        <v>298</v>
      </c>
      <c r="P48" s="59">
        <v>24</v>
      </c>
      <c r="Q48" s="14">
        <v>1.4</v>
      </c>
      <c r="R48" s="89">
        <f t="shared" si="4"/>
        <v>12.039432529043788</v>
      </c>
      <c r="S48" s="90">
        <f t="shared" si="5"/>
        <v>-6.8522697774869652</v>
      </c>
    </row>
    <row r="49" spans="1:19" x14ac:dyDescent="0.3">
      <c r="A49" s="1" t="s">
        <v>2</v>
      </c>
      <c r="B49" s="1" t="s">
        <v>145</v>
      </c>
      <c r="C49" s="41">
        <v>10.24</v>
      </c>
      <c r="D49" s="41">
        <v>2088</v>
      </c>
      <c r="E49" s="41">
        <v>9.3800000000000008</v>
      </c>
      <c r="F49" s="41">
        <v>10183</v>
      </c>
      <c r="G49" s="53">
        <v>23.5</v>
      </c>
      <c r="H49" s="53">
        <v>15.6</v>
      </c>
      <c r="I49" s="54">
        <v>6024</v>
      </c>
      <c r="J49" s="54">
        <v>4024</v>
      </c>
      <c r="K49" s="55">
        <f t="shared" si="0"/>
        <v>24.240576000000001</v>
      </c>
      <c r="L49" s="56">
        <f t="shared" si="1"/>
        <v>3.9010624169986721</v>
      </c>
      <c r="M49" s="57">
        <f t="shared" si="2"/>
        <v>7.802124833997344E-3</v>
      </c>
      <c r="N49" s="58">
        <f t="shared" si="3"/>
        <v>5.8154245922465311</v>
      </c>
      <c r="O49" s="20" t="s">
        <v>323</v>
      </c>
      <c r="P49" s="59">
        <v>21</v>
      </c>
      <c r="Q49" s="14">
        <v>1.2</v>
      </c>
      <c r="R49" s="89">
        <f t="shared" si="4"/>
        <v>7.5729463099981036</v>
      </c>
      <c r="S49" s="90">
        <f t="shared" si="5"/>
        <v>-6.7788356955826021</v>
      </c>
    </row>
    <row r="50" spans="1:19" x14ac:dyDescent="0.3">
      <c r="A50" s="1" t="s">
        <v>2</v>
      </c>
      <c r="B50" s="1" t="s">
        <v>55</v>
      </c>
      <c r="C50" s="41">
        <v>10.24</v>
      </c>
      <c r="D50" s="41">
        <v>1714</v>
      </c>
      <c r="E50" s="41">
        <v>9.1</v>
      </c>
      <c r="F50" s="41">
        <v>6400</v>
      </c>
      <c r="G50" s="53">
        <v>23.5</v>
      </c>
      <c r="H50" s="53">
        <v>15.6</v>
      </c>
      <c r="I50" s="54">
        <v>4928</v>
      </c>
      <c r="J50" s="54">
        <v>3276</v>
      </c>
      <c r="K50" s="55">
        <f t="shared" si="0"/>
        <v>16.144127999999998</v>
      </c>
      <c r="L50" s="56">
        <f t="shared" si="1"/>
        <v>4.7686688311688314</v>
      </c>
      <c r="M50" s="57">
        <f t="shared" si="2"/>
        <v>9.537337662337662E-3</v>
      </c>
      <c r="N50" s="58">
        <f t="shared" si="3"/>
        <v>7.1087901265611002</v>
      </c>
      <c r="O50" s="20" t="s">
        <v>323</v>
      </c>
      <c r="P50" s="59">
        <v>21</v>
      </c>
      <c r="Q50" s="14">
        <v>1.2</v>
      </c>
      <c r="R50" s="89">
        <f t="shared" si="4"/>
        <v>8.8123840445269011</v>
      </c>
      <c r="S50" s="90">
        <f t="shared" si="5"/>
        <v>-6.7127587618648272</v>
      </c>
    </row>
    <row r="51" spans="1:19" hidden="1" x14ac:dyDescent="0.3">
      <c r="A51" s="1" t="s">
        <v>8</v>
      </c>
      <c r="B51" s="1" t="s">
        <v>97</v>
      </c>
      <c r="C51" s="41">
        <v>9.56</v>
      </c>
      <c r="D51" s="41">
        <v>2234</v>
      </c>
      <c r="E51" s="41">
        <v>9.48</v>
      </c>
      <c r="F51" s="41">
        <v>12800</v>
      </c>
      <c r="G51" s="53">
        <v>27.9</v>
      </c>
      <c r="H51" s="53">
        <v>18.600000000000001</v>
      </c>
      <c r="I51" s="54">
        <v>4896</v>
      </c>
      <c r="J51" s="54">
        <v>3264</v>
      </c>
      <c r="K51" s="55">
        <f t="shared" si="0"/>
        <v>15.980544</v>
      </c>
      <c r="L51" s="56">
        <f t="shared" si="1"/>
        <v>5.6985294117647056</v>
      </c>
      <c r="M51" s="57">
        <f t="shared" si="2"/>
        <v>1.1397058823529411E-2</v>
      </c>
      <c r="N51" s="58">
        <f t="shared" si="3"/>
        <v>8.4949597156952912</v>
      </c>
      <c r="O51" s="20" t="s">
        <v>298</v>
      </c>
      <c r="P51" s="59">
        <v>24</v>
      </c>
      <c r="Q51" s="14">
        <v>1.4</v>
      </c>
      <c r="R51" s="89">
        <f t="shared" si="4"/>
        <v>9.1648284313725483</v>
      </c>
      <c r="S51" s="90">
        <f t="shared" si="5"/>
        <v>-6.7068114996564736</v>
      </c>
    </row>
    <row r="52" spans="1:19" hidden="1" x14ac:dyDescent="0.3">
      <c r="A52" s="1" t="s">
        <v>8</v>
      </c>
      <c r="B52" s="1" t="s">
        <v>105</v>
      </c>
      <c r="C52" s="41">
        <v>8.8699999999999992</v>
      </c>
      <c r="D52" s="41">
        <v>1873</v>
      </c>
      <c r="E52" s="41">
        <v>9.23</v>
      </c>
      <c r="F52" s="41">
        <v>1600</v>
      </c>
      <c r="G52" s="53">
        <v>36</v>
      </c>
      <c r="H52" s="53">
        <v>24</v>
      </c>
      <c r="I52" s="54">
        <v>5108</v>
      </c>
      <c r="J52" s="54">
        <v>3348</v>
      </c>
      <c r="K52" s="55">
        <f t="shared" si="0"/>
        <v>17.101583999999999</v>
      </c>
      <c r="L52" s="56">
        <f t="shared" si="1"/>
        <v>7.047768206734534</v>
      </c>
      <c r="M52" s="57">
        <f t="shared" si="2"/>
        <v>1.4095536413469069E-2</v>
      </c>
      <c r="N52" s="58">
        <f t="shared" si="3"/>
        <v>10.506308325471531</v>
      </c>
      <c r="O52" s="20" t="s">
        <v>298</v>
      </c>
      <c r="P52" s="59">
        <v>24</v>
      </c>
      <c r="Q52" s="14">
        <v>1.4</v>
      </c>
      <c r="R52" s="89">
        <f t="shared" si="4"/>
        <v>10.851376925084836</v>
      </c>
      <c r="S52" s="90">
        <f t="shared" si="5"/>
        <v>-6.69623155205863</v>
      </c>
    </row>
    <row r="53" spans="1:19" hidden="1" x14ac:dyDescent="0.3">
      <c r="A53" s="1" t="s">
        <v>26</v>
      </c>
      <c r="B53" s="1" t="s">
        <v>42</v>
      </c>
      <c r="C53" s="41">
        <v>9.43</v>
      </c>
      <c r="D53" s="41">
        <v>2535</v>
      </c>
      <c r="E53" s="41">
        <v>9.66</v>
      </c>
      <c r="F53" s="41">
        <v>6400</v>
      </c>
      <c r="G53" s="53">
        <v>17.399999999999999</v>
      </c>
      <c r="H53" s="53">
        <v>13</v>
      </c>
      <c r="I53" s="54">
        <v>5200</v>
      </c>
      <c r="J53" s="54">
        <v>3904</v>
      </c>
      <c r="K53" s="55">
        <f t="shared" si="0"/>
        <v>20.300799999999999</v>
      </c>
      <c r="L53" s="56">
        <f t="shared" si="1"/>
        <v>3.3461538461538458</v>
      </c>
      <c r="M53" s="57">
        <f t="shared" si="2"/>
        <v>6.6923076923076918E-3</v>
      </c>
      <c r="N53" s="58">
        <f t="shared" si="3"/>
        <v>4.9882066181690661</v>
      </c>
      <c r="O53" s="20" t="s">
        <v>311</v>
      </c>
      <c r="P53" s="59">
        <v>25</v>
      </c>
      <c r="Q53" s="14">
        <v>1.2</v>
      </c>
      <c r="R53" s="89">
        <f t="shared" si="4"/>
        <v>5.6953846153846142</v>
      </c>
      <c r="S53" s="90">
        <f t="shared" si="5"/>
        <v>-6.6476383024031485</v>
      </c>
    </row>
    <row r="54" spans="1:19" x14ac:dyDescent="0.3">
      <c r="A54" s="1" t="s">
        <v>2</v>
      </c>
      <c r="B54" s="1" t="s">
        <v>277</v>
      </c>
      <c r="C54" s="41">
        <v>9.69</v>
      </c>
      <c r="D54" s="41">
        <v>1861</v>
      </c>
      <c r="E54" s="41">
        <v>9.2200000000000006</v>
      </c>
      <c r="F54" s="41"/>
      <c r="G54" s="53">
        <v>23.5</v>
      </c>
      <c r="H54" s="53">
        <v>15.6</v>
      </c>
      <c r="I54" s="54">
        <v>6024</v>
      </c>
      <c r="J54" s="54">
        <v>4024</v>
      </c>
      <c r="K54" s="55">
        <f t="shared" si="0"/>
        <v>24.240576000000001</v>
      </c>
      <c r="L54" s="56">
        <f t="shared" si="1"/>
        <v>3.9010624169986721</v>
      </c>
      <c r="M54" s="57">
        <f t="shared" si="2"/>
        <v>7.802124833997344E-3</v>
      </c>
      <c r="N54" s="58">
        <f t="shared" si="3"/>
        <v>5.8154245922465311</v>
      </c>
      <c r="O54" s="20" t="s">
        <v>323</v>
      </c>
      <c r="P54" s="59">
        <v>21</v>
      </c>
      <c r="Q54" s="14">
        <v>1.2</v>
      </c>
      <c r="R54" s="89">
        <f t="shared" si="4"/>
        <v>7.5729463099981036</v>
      </c>
      <c r="S54" s="90">
        <f t="shared" si="5"/>
        <v>-6.6127920390718682</v>
      </c>
    </row>
    <row r="55" spans="1:19" hidden="1" x14ac:dyDescent="0.3">
      <c r="A55" s="1" t="s">
        <v>0</v>
      </c>
      <c r="B55" s="1" t="s">
        <v>39</v>
      </c>
      <c r="C55" s="41">
        <v>10.66</v>
      </c>
      <c r="D55" s="41">
        <v>2557</v>
      </c>
      <c r="E55" s="41">
        <v>9.68</v>
      </c>
      <c r="F55" s="41">
        <v>20366</v>
      </c>
      <c r="G55" s="53">
        <v>23.5</v>
      </c>
      <c r="H55" s="53">
        <v>15.7</v>
      </c>
      <c r="I55" s="54">
        <v>5599</v>
      </c>
      <c r="J55" s="54">
        <v>3728</v>
      </c>
      <c r="K55" s="55">
        <f t="shared" si="0"/>
        <v>20.873072000000001</v>
      </c>
      <c r="L55" s="56">
        <f t="shared" si="1"/>
        <v>4.1971780675120565</v>
      </c>
      <c r="M55" s="57">
        <f t="shared" si="2"/>
        <v>8.3943561350241121E-3</v>
      </c>
      <c r="N55" s="58">
        <f t="shared" si="3"/>
        <v>6.2568526064820693</v>
      </c>
      <c r="O55" s="20" t="s">
        <v>301</v>
      </c>
      <c r="P55" s="59">
        <v>24</v>
      </c>
      <c r="Q55" s="14">
        <v>1.4</v>
      </c>
      <c r="R55" s="89">
        <f t="shared" si="4"/>
        <v>7.2881392510567373</v>
      </c>
      <c r="S55" s="90">
        <f t="shared" si="5"/>
        <v>-6.5710771254269096</v>
      </c>
    </row>
    <row r="56" spans="1:19" x14ac:dyDescent="0.3">
      <c r="A56" s="1" t="s">
        <v>2</v>
      </c>
      <c r="B56" s="1" t="s">
        <v>280</v>
      </c>
      <c r="C56" s="41">
        <v>9.07</v>
      </c>
      <c r="D56" s="41">
        <v>1541</v>
      </c>
      <c r="E56" s="41">
        <v>8.9499999999999993</v>
      </c>
      <c r="F56" s="41"/>
      <c r="G56" s="53">
        <v>23.5</v>
      </c>
      <c r="H56" s="53">
        <v>15.6</v>
      </c>
      <c r="I56" s="54">
        <v>4928</v>
      </c>
      <c r="J56" s="54">
        <v>3276</v>
      </c>
      <c r="K56" s="55">
        <f t="shared" si="0"/>
        <v>16.144127999999998</v>
      </c>
      <c r="L56" s="56">
        <f t="shared" si="1"/>
        <v>4.7686688311688314</v>
      </c>
      <c r="M56" s="57">
        <f t="shared" si="2"/>
        <v>9.537337662337662E-3</v>
      </c>
      <c r="N56" s="58">
        <f t="shared" si="3"/>
        <v>7.1087901265611002</v>
      </c>
      <c r="O56" s="20" t="s">
        <v>323</v>
      </c>
      <c r="P56" s="59">
        <v>21</v>
      </c>
      <c r="Q56" s="14">
        <v>1.2</v>
      </c>
      <c r="R56" s="89">
        <f t="shared" si="4"/>
        <v>8.8123840445269011</v>
      </c>
      <c r="S56" s="90">
        <f t="shared" si="5"/>
        <v>-6.5592585142671123</v>
      </c>
    </row>
    <row r="57" spans="1:19" x14ac:dyDescent="0.3">
      <c r="A57" s="1" t="s">
        <v>2</v>
      </c>
      <c r="B57" s="1" t="s">
        <v>288</v>
      </c>
      <c r="C57" s="41">
        <v>9.01</v>
      </c>
      <c r="D57" s="41">
        <v>1536</v>
      </c>
      <c r="E57" s="41">
        <v>8.94</v>
      </c>
      <c r="F57" s="41">
        <v>3200</v>
      </c>
      <c r="G57" s="53">
        <v>23.5</v>
      </c>
      <c r="H57" s="53">
        <v>15.6</v>
      </c>
      <c r="I57" s="54">
        <v>4928</v>
      </c>
      <c r="J57" s="54">
        <v>3276</v>
      </c>
      <c r="K57" s="55">
        <f t="shared" si="0"/>
        <v>16.144127999999998</v>
      </c>
      <c r="L57" s="56">
        <f t="shared" si="1"/>
        <v>4.7686688311688314</v>
      </c>
      <c r="M57" s="57">
        <f t="shared" si="2"/>
        <v>9.537337662337662E-3</v>
      </c>
      <c r="N57" s="58">
        <f t="shared" si="3"/>
        <v>7.1087901265611002</v>
      </c>
      <c r="O57" s="20" t="s">
        <v>323</v>
      </c>
      <c r="P57" s="59">
        <v>21</v>
      </c>
      <c r="Q57" s="14">
        <v>1.2</v>
      </c>
      <c r="R57" s="89">
        <f t="shared" si="4"/>
        <v>8.8123840445269011</v>
      </c>
      <c r="S57" s="90">
        <f t="shared" si="5"/>
        <v>-6.5545698684734841</v>
      </c>
    </row>
    <row r="58" spans="1:19" hidden="1" x14ac:dyDescent="0.3">
      <c r="A58" s="1" t="s">
        <v>26</v>
      </c>
      <c r="B58" s="1" t="s">
        <v>215</v>
      </c>
      <c r="C58" s="41">
        <v>9.32</v>
      </c>
      <c r="D58" s="41">
        <v>2176</v>
      </c>
      <c r="E58" s="41">
        <v>9.44</v>
      </c>
      <c r="F58" s="41"/>
      <c r="G58" s="53">
        <v>17.3</v>
      </c>
      <c r="H58" s="53">
        <v>13</v>
      </c>
      <c r="I58" s="54">
        <v>4640</v>
      </c>
      <c r="J58" s="54">
        <v>3472</v>
      </c>
      <c r="K58" s="55">
        <f t="shared" si="0"/>
        <v>16.11008</v>
      </c>
      <c r="L58" s="56">
        <f t="shared" si="1"/>
        <v>3.728448275862069</v>
      </c>
      <c r="M58" s="57">
        <f t="shared" si="2"/>
        <v>7.4568965517241379E-3</v>
      </c>
      <c r="N58" s="58">
        <f t="shared" si="3"/>
        <v>5.558103787288065</v>
      </c>
      <c r="O58" s="20" t="s">
        <v>311</v>
      </c>
      <c r="P58" s="59">
        <v>25</v>
      </c>
      <c r="Q58" s="14">
        <v>1.2</v>
      </c>
      <c r="R58" s="89">
        <f t="shared" si="4"/>
        <v>6.1541379310344828</v>
      </c>
      <c r="S58" s="90">
        <f t="shared" si="5"/>
        <v>-6.5390946185768906</v>
      </c>
    </row>
    <row r="59" spans="1:19" hidden="1" x14ac:dyDescent="0.3">
      <c r="A59" s="1" t="s">
        <v>26</v>
      </c>
      <c r="B59" s="1" t="s">
        <v>98</v>
      </c>
      <c r="C59" s="41">
        <v>9.32</v>
      </c>
      <c r="D59" s="41">
        <v>2174</v>
      </c>
      <c r="E59" s="41">
        <v>9.44</v>
      </c>
      <c r="F59" s="41">
        <v>3200</v>
      </c>
      <c r="G59" s="53">
        <v>17.3</v>
      </c>
      <c r="H59" s="53">
        <v>13</v>
      </c>
      <c r="I59" s="54">
        <v>4640</v>
      </c>
      <c r="J59" s="54">
        <v>3472</v>
      </c>
      <c r="K59" s="55">
        <f t="shared" si="0"/>
        <v>16.11008</v>
      </c>
      <c r="L59" s="56">
        <f t="shared" si="1"/>
        <v>3.728448275862069</v>
      </c>
      <c r="M59" s="57">
        <f t="shared" si="2"/>
        <v>7.4568965517241379E-3</v>
      </c>
      <c r="N59" s="58">
        <f t="shared" si="3"/>
        <v>5.558103787288065</v>
      </c>
      <c r="O59" s="20" t="s">
        <v>311</v>
      </c>
      <c r="P59" s="59">
        <v>25</v>
      </c>
      <c r="Q59" s="14">
        <v>1.2</v>
      </c>
      <c r="R59" s="89">
        <f t="shared" si="4"/>
        <v>6.1541379310344828</v>
      </c>
      <c r="S59" s="90">
        <f t="shared" si="5"/>
        <v>-6.53776800235386</v>
      </c>
    </row>
    <row r="60" spans="1:19" hidden="1" x14ac:dyDescent="0.3">
      <c r="A60" s="1" t="s">
        <v>8</v>
      </c>
      <c r="B60" s="1" t="s">
        <v>187</v>
      </c>
      <c r="C60" s="41">
        <v>9.06</v>
      </c>
      <c r="D60" s="41">
        <v>1834</v>
      </c>
      <c r="E60" s="41">
        <v>9.1999999999999993</v>
      </c>
      <c r="F60" s="41"/>
      <c r="G60" s="53">
        <v>36</v>
      </c>
      <c r="H60" s="53">
        <v>24</v>
      </c>
      <c r="I60" s="54">
        <v>5712</v>
      </c>
      <c r="J60" s="54">
        <v>3774</v>
      </c>
      <c r="K60" s="55">
        <f t="shared" si="0"/>
        <v>21.557088</v>
      </c>
      <c r="L60" s="56">
        <f t="shared" si="1"/>
        <v>6.3025210084033612</v>
      </c>
      <c r="M60" s="57">
        <f t="shared" si="2"/>
        <v>1.2605042016806723E-2</v>
      </c>
      <c r="N60" s="58">
        <f t="shared" si="3"/>
        <v>9.3953471509994007</v>
      </c>
      <c r="O60" s="20" t="s">
        <v>298</v>
      </c>
      <c r="P60" s="59">
        <v>24</v>
      </c>
      <c r="Q60" s="14">
        <v>1.4</v>
      </c>
      <c r="R60" s="89">
        <f t="shared" si="4"/>
        <v>9.9198179271708682</v>
      </c>
      <c r="S60" s="90">
        <f t="shared" si="5"/>
        <v>-6.5363817204570891</v>
      </c>
    </row>
    <row r="61" spans="1:19" x14ac:dyDescent="0.3">
      <c r="A61" s="1" t="s">
        <v>2</v>
      </c>
      <c r="B61" s="1" t="s">
        <v>287</v>
      </c>
      <c r="C61" s="41">
        <v>8.93</v>
      </c>
      <c r="D61" s="41">
        <v>1499</v>
      </c>
      <c r="E61" s="41">
        <v>8.91</v>
      </c>
      <c r="F61" s="41"/>
      <c r="G61" s="53">
        <v>23.5</v>
      </c>
      <c r="H61" s="53">
        <v>15.6</v>
      </c>
      <c r="I61" s="54">
        <v>4928</v>
      </c>
      <c r="J61" s="54">
        <v>3280</v>
      </c>
      <c r="K61" s="55">
        <f t="shared" si="0"/>
        <v>16.16384</v>
      </c>
      <c r="L61" s="56">
        <f t="shared" si="1"/>
        <v>4.7686688311688314</v>
      </c>
      <c r="M61" s="57">
        <f t="shared" si="2"/>
        <v>9.537337662337662E-3</v>
      </c>
      <c r="N61" s="58">
        <f t="shared" si="3"/>
        <v>7.1087901265611002</v>
      </c>
      <c r="O61" s="20" t="s">
        <v>323</v>
      </c>
      <c r="P61" s="59">
        <v>21</v>
      </c>
      <c r="Q61" s="14">
        <v>1.2</v>
      </c>
      <c r="R61" s="89">
        <f t="shared" si="4"/>
        <v>8.8123840445269011</v>
      </c>
      <c r="S61" s="90">
        <f t="shared" si="5"/>
        <v>-6.5193920357001867</v>
      </c>
    </row>
    <row r="62" spans="1:19" x14ac:dyDescent="0.3">
      <c r="A62" s="1" t="s">
        <v>2</v>
      </c>
      <c r="B62" s="1" t="s">
        <v>285</v>
      </c>
      <c r="C62" s="41">
        <v>9.83</v>
      </c>
      <c r="D62" s="41">
        <v>1492</v>
      </c>
      <c r="E62" s="41">
        <v>8.9</v>
      </c>
      <c r="F62" s="41"/>
      <c r="G62" s="53">
        <v>23.5</v>
      </c>
      <c r="H62" s="53">
        <v>15.6</v>
      </c>
      <c r="I62" s="54">
        <v>4912</v>
      </c>
      <c r="J62" s="54">
        <v>3264</v>
      </c>
      <c r="K62" s="55">
        <f t="shared" si="0"/>
        <v>16.032768000000001</v>
      </c>
      <c r="L62" s="56">
        <f t="shared" si="1"/>
        <v>4.7842019543973944</v>
      </c>
      <c r="M62" s="57">
        <f t="shared" si="2"/>
        <v>9.5684039087947891E-3</v>
      </c>
      <c r="N62" s="58">
        <f t="shared" si="3"/>
        <v>7.1319457947257945</v>
      </c>
      <c r="O62" s="20" t="s">
        <v>323</v>
      </c>
      <c r="P62" s="59">
        <v>21</v>
      </c>
      <c r="Q62" s="14">
        <v>1.2</v>
      </c>
      <c r="R62" s="89">
        <f t="shared" si="4"/>
        <v>8.8345742205677062</v>
      </c>
      <c r="S62" s="90">
        <f t="shared" si="5"/>
        <v>-6.5162674250468049</v>
      </c>
    </row>
    <row r="63" spans="1:19" hidden="1" x14ac:dyDescent="0.3">
      <c r="A63" s="1" t="s">
        <v>26</v>
      </c>
      <c r="B63" s="1" t="s">
        <v>100</v>
      </c>
      <c r="C63" s="41">
        <v>9.27</v>
      </c>
      <c r="D63" s="41">
        <v>2115</v>
      </c>
      <c r="E63" s="41">
        <v>9.4</v>
      </c>
      <c r="F63" s="41">
        <v>3200</v>
      </c>
      <c r="G63" s="53">
        <v>17.3</v>
      </c>
      <c r="H63" s="53">
        <v>13</v>
      </c>
      <c r="I63" s="54">
        <v>4640</v>
      </c>
      <c r="J63" s="54">
        <v>3472</v>
      </c>
      <c r="K63" s="55">
        <f t="shared" si="0"/>
        <v>16.11008</v>
      </c>
      <c r="L63" s="56">
        <f t="shared" si="1"/>
        <v>3.728448275862069</v>
      </c>
      <c r="M63" s="57">
        <f t="shared" si="2"/>
        <v>7.4568965517241379E-3</v>
      </c>
      <c r="N63" s="58">
        <f t="shared" si="3"/>
        <v>5.558103787288065</v>
      </c>
      <c r="O63" s="20" t="s">
        <v>311</v>
      </c>
      <c r="P63" s="59">
        <v>25</v>
      </c>
      <c r="Q63" s="14">
        <v>1.2</v>
      </c>
      <c r="R63" s="89">
        <f t="shared" si="4"/>
        <v>6.1541379310344828</v>
      </c>
      <c r="S63" s="90">
        <f t="shared" si="5"/>
        <v>-6.498073725333863</v>
      </c>
    </row>
    <row r="64" spans="1:19" hidden="1" x14ac:dyDescent="0.3">
      <c r="A64" s="1" t="s">
        <v>34</v>
      </c>
      <c r="B64" s="1" t="s">
        <v>94</v>
      </c>
      <c r="C64" s="41">
        <v>9.66</v>
      </c>
      <c r="D64" s="41">
        <v>3019</v>
      </c>
      <c r="E64" s="41">
        <v>9.92</v>
      </c>
      <c r="F64" s="41">
        <v>6400</v>
      </c>
      <c r="G64" s="53">
        <v>36</v>
      </c>
      <c r="H64" s="53">
        <v>24</v>
      </c>
      <c r="I64" s="54">
        <v>6016</v>
      </c>
      <c r="J64" s="54">
        <v>4016</v>
      </c>
      <c r="K64" s="55">
        <f t="shared" si="0"/>
        <v>24.160256</v>
      </c>
      <c r="L64" s="56">
        <f t="shared" si="1"/>
        <v>5.9840425531914896</v>
      </c>
      <c r="M64" s="57">
        <f t="shared" si="2"/>
        <v>1.1968085106382979E-2</v>
      </c>
      <c r="N64" s="58">
        <f t="shared" si="3"/>
        <v>8.9205822683691132</v>
      </c>
      <c r="O64" s="20" t="s">
        <v>303</v>
      </c>
      <c r="P64" s="59">
        <v>28</v>
      </c>
      <c r="Q64" s="14">
        <v>1.7</v>
      </c>
      <c r="R64" s="89">
        <f t="shared" si="4"/>
        <v>8.5364741641337396</v>
      </c>
      <c r="S64" s="90">
        <f t="shared" si="5"/>
        <v>-6.4785696728563158</v>
      </c>
    </row>
    <row r="65" spans="1:19" hidden="1" x14ac:dyDescent="0.3">
      <c r="A65" s="1" t="s">
        <v>26</v>
      </c>
      <c r="B65" s="1" t="s">
        <v>216</v>
      </c>
      <c r="C65" s="41">
        <v>8.9700000000000006</v>
      </c>
      <c r="D65" s="41">
        <v>2081</v>
      </c>
      <c r="E65" s="41">
        <v>9.3800000000000008</v>
      </c>
      <c r="F65" s="41"/>
      <c r="G65" s="53">
        <v>17.3</v>
      </c>
      <c r="H65" s="53">
        <v>13</v>
      </c>
      <c r="I65" s="54">
        <v>4640</v>
      </c>
      <c r="J65" s="54">
        <v>3472</v>
      </c>
      <c r="K65" s="55">
        <f t="shared" si="0"/>
        <v>16.11008</v>
      </c>
      <c r="L65" s="56">
        <f t="shared" si="1"/>
        <v>3.728448275862069</v>
      </c>
      <c r="M65" s="57">
        <f t="shared" si="2"/>
        <v>7.4568965517241379E-3</v>
      </c>
      <c r="N65" s="58">
        <f t="shared" si="3"/>
        <v>5.558103787288065</v>
      </c>
      <c r="O65" s="20" t="s">
        <v>311</v>
      </c>
      <c r="P65" s="59">
        <v>25</v>
      </c>
      <c r="Q65" s="14">
        <v>1.2</v>
      </c>
      <c r="R65" s="89">
        <f t="shared" si="4"/>
        <v>6.1541379310344828</v>
      </c>
      <c r="S65" s="90">
        <f t="shared" si="5"/>
        <v>-6.4746930270618854</v>
      </c>
    </row>
    <row r="66" spans="1:19" x14ac:dyDescent="0.3">
      <c r="A66" s="1" t="s">
        <v>2</v>
      </c>
      <c r="B66" s="1" t="s">
        <v>283</v>
      </c>
      <c r="C66" s="41">
        <v>9.82</v>
      </c>
      <c r="D66" s="41">
        <v>1449</v>
      </c>
      <c r="E66" s="41">
        <v>8.86</v>
      </c>
      <c r="F66" s="41"/>
      <c r="G66" s="53">
        <v>23.5</v>
      </c>
      <c r="H66" s="53">
        <v>15.6</v>
      </c>
      <c r="I66" s="54">
        <v>4928</v>
      </c>
      <c r="J66" s="54">
        <v>3276</v>
      </c>
      <c r="K66" s="55">
        <f t="shared" ref="K66:K129" si="6">I66*J66/1000000</f>
        <v>16.144127999999998</v>
      </c>
      <c r="L66" s="56">
        <f t="shared" ref="L66:L129" si="7">G66/I66*1000</f>
        <v>4.7686688311688314</v>
      </c>
      <c r="M66" s="57">
        <f t="shared" ref="M66:M129" si="8">G66/I66*2</f>
        <v>9.537337662337662E-3</v>
      </c>
      <c r="N66" s="58">
        <f t="shared" ref="N66:N129" si="9">M66*1000/(2.43932*0.00000055*1000000)</f>
        <v>7.1087901265611002</v>
      </c>
      <c r="O66" s="20" t="s">
        <v>323</v>
      </c>
      <c r="P66" s="59">
        <v>21</v>
      </c>
      <c r="Q66" s="14">
        <v>1.2</v>
      </c>
      <c r="R66" s="89">
        <f t="shared" ref="R66:R129" si="10">(35*Q66+30*L66)/P66</f>
        <v>8.8123840445269011</v>
      </c>
      <c r="S66" s="90">
        <f t="shared" ref="S66:S129" si="11">LOG(((Q66^2)/R66/(D66/100)),2)</f>
        <v>-6.4704492473092561</v>
      </c>
    </row>
    <row r="67" spans="1:19" hidden="1" x14ac:dyDescent="0.3">
      <c r="A67" s="1" t="s">
        <v>34</v>
      </c>
      <c r="B67" s="1" t="s">
        <v>95</v>
      </c>
      <c r="C67" s="41">
        <v>10.81</v>
      </c>
      <c r="D67" s="41">
        <v>2619</v>
      </c>
      <c r="E67" s="41">
        <v>9.7100000000000009</v>
      </c>
      <c r="F67" s="41">
        <v>6400</v>
      </c>
      <c r="G67" s="53">
        <v>36</v>
      </c>
      <c r="H67" s="53">
        <v>24</v>
      </c>
      <c r="I67" s="54">
        <v>6016</v>
      </c>
      <c r="J67" s="54">
        <v>4016</v>
      </c>
      <c r="K67" s="55">
        <f t="shared" si="6"/>
        <v>24.160256</v>
      </c>
      <c r="L67" s="56">
        <f t="shared" si="7"/>
        <v>5.9840425531914896</v>
      </c>
      <c r="M67" s="57">
        <f t="shared" si="8"/>
        <v>1.1968085106382979E-2</v>
      </c>
      <c r="N67" s="58">
        <f t="shared" si="9"/>
        <v>8.9205822683691132</v>
      </c>
      <c r="O67" s="20" t="s">
        <v>309</v>
      </c>
      <c r="P67" s="59">
        <v>35</v>
      </c>
      <c r="Q67" s="14">
        <v>1.4</v>
      </c>
      <c r="R67" s="89">
        <f t="shared" si="10"/>
        <v>6.5291793313069917</v>
      </c>
      <c r="S67" s="90">
        <f t="shared" si="11"/>
        <v>-6.4469921674957851</v>
      </c>
    </row>
    <row r="68" spans="1:19" hidden="1" x14ac:dyDescent="0.3">
      <c r="A68" s="1" t="s">
        <v>26</v>
      </c>
      <c r="B68" s="1" t="s">
        <v>218</v>
      </c>
      <c r="C68" s="41">
        <v>9.23</v>
      </c>
      <c r="D68" s="41">
        <v>2022</v>
      </c>
      <c r="E68" s="41">
        <v>9.34</v>
      </c>
      <c r="F68" s="41"/>
      <c r="G68" s="53">
        <v>17.3</v>
      </c>
      <c r="H68" s="53">
        <v>13</v>
      </c>
      <c r="I68" s="54">
        <v>4640</v>
      </c>
      <c r="J68" s="54">
        <v>3472</v>
      </c>
      <c r="K68" s="55">
        <f t="shared" si="6"/>
        <v>16.11008</v>
      </c>
      <c r="L68" s="56">
        <f t="shared" si="7"/>
        <v>3.728448275862069</v>
      </c>
      <c r="M68" s="57">
        <f t="shared" si="8"/>
        <v>7.4568965517241379E-3</v>
      </c>
      <c r="N68" s="58">
        <f t="shared" si="9"/>
        <v>5.558103787288065</v>
      </c>
      <c r="O68" s="20" t="s">
        <v>311</v>
      </c>
      <c r="P68" s="59">
        <v>25</v>
      </c>
      <c r="Q68" s="14">
        <v>1.2</v>
      </c>
      <c r="R68" s="89">
        <f t="shared" si="10"/>
        <v>6.1541379310344828</v>
      </c>
      <c r="S68" s="90">
        <f t="shared" si="11"/>
        <v>-6.4331990592295654</v>
      </c>
    </row>
    <row r="69" spans="1:19" x14ac:dyDescent="0.3">
      <c r="A69" s="1" t="s">
        <v>2</v>
      </c>
      <c r="B69" s="1" t="s">
        <v>284</v>
      </c>
      <c r="C69" s="41">
        <v>9.76</v>
      </c>
      <c r="D69" s="41">
        <v>1403</v>
      </c>
      <c r="E69" s="41">
        <v>8.81</v>
      </c>
      <c r="F69" s="41"/>
      <c r="G69" s="53">
        <v>23.4</v>
      </c>
      <c r="H69" s="53">
        <v>15.6</v>
      </c>
      <c r="I69" s="54">
        <v>4928</v>
      </c>
      <c r="J69" s="54">
        <v>3276</v>
      </c>
      <c r="K69" s="55">
        <f t="shared" si="6"/>
        <v>16.144127999999998</v>
      </c>
      <c r="L69" s="56">
        <f t="shared" si="7"/>
        <v>4.7483766233766236</v>
      </c>
      <c r="M69" s="57">
        <f t="shared" si="8"/>
        <v>9.4967532467532464E-3</v>
      </c>
      <c r="N69" s="58">
        <f t="shared" si="9"/>
        <v>7.0785399558097764</v>
      </c>
      <c r="O69" s="20" t="s">
        <v>323</v>
      </c>
      <c r="P69" s="59">
        <v>21</v>
      </c>
      <c r="Q69" s="14">
        <v>1.2</v>
      </c>
      <c r="R69" s="89">
        <f t="shared" si="10"/>
        <v>8.7833951762523181</v>
      </c>
      <c r="S69" s="90">
        <f t="shared" si="11"/>
        <v>-6.4191530060990845</v>
      </c>
    </row>
    <row r="70" spans="1:19" x14ac:dyDescent="0.3">
      <c r="A70" s="1" t="s">
        <v>2</v>
      </c>
      <c r="B70" s="1" t="s">
        <v>147</v>
      </c>
      <c r="C70" s="41">
        <v>9.9700000000000006</v>
      </c>
      <c r="D70" s="41">
        <v>1490</v>
      </c>
      <c r="E70" s="41">
        <v>8.9</v>
      </c>
      <c r="F70" s="41">
        <v>6400</v>
      </c>
      <c r="G70" s="53">
        <v>23.5</v>
      </c>
      <c r="H70" s="53">
        <v>15.6</v>
      </c>
      <c r="I70" s="54">
        <v>5496</v>
      </c>
      <c r="J70" s="54">
        <v>3656</v>
      </c>
      <c r="K70" s="55">
        <f t="shared" si="6"/>
        <v>20.093375999999999</v>
      </c>
      <c r="L70" s="56">
        <f t="shared" si="7"/>
        <v>4.2758369723435221</v>
      </c>
      <c r="M70" s="57">
        <f t="shared" si="8"/>
        <v>8.5516739446870448E-3</v>
      </c>
      <c r="N70" s="58">
        <f t="shared" si="9"/>
        <v>6.374111670977638</v>
      </c>
      <c r="O70" s="20" t="s">
        <v>323</v>
      </c>
      <c r="P70" s="59">
        <v>21</v>
      </c>
      <c r="Q70" s="14">
        <v>1.2</v>
      </c>
      <c r="R70" s="89">
        <f t="shared" si="10"/>
        <v>8.1083385319193173</v>
      </c>
      <c r="S70" s="90">
        <f t="shared" si="11"/>
        <v>-6.3905779380506349</v>
      </c>
    </row>
    <row r="71" spans="1:19" hidden="1" x14ac:dyDescent="0.3">
      <c r="A71" s="1" t="s">
        <v>26</v>
      </c>
      <c r="B71" s="1" t="s">
        <v>217</v>
      </c>
      <c r="C71" s="41">
        <v>9.15</v>
      </c>
      <c r="D71" s="41">
        <v>1956</v>
      </c>
      <c r="E71" s="41">
        <v>9.2899999999999991</v>
      </c>
      <c r="F71" s="41"/>
      <c r="G71" s="53">
        <v>17.3</v>
      </c>
      <c r="H71" s="53">
        <v>13</v>
      </c>
      <c r="I71" s="54">
        <v>4640</v>
      </c>
      <c r="J71" s="54">
        <v>3472</v>
      </c>
      <c r="K71" s="55">
        <f t="shared" si="6"/>
        <v>16.11008</v>
      </c>
      <c r="L71" s="56">
        <f t="shared" si="7"/>
        <v>3.728448275862069</v>
      </c>
      <c r="M71" s="57">
        <f t="shared" si="8"/>
        <v>7.4568965517241379E-3</v>
      </c>
      <c r="N71" s="58">
        <f t="shared" si="9"/>
        <v>5.558103787288065</v>
      </c>
      <c r="O71" s="20" t="s">
        <v>311</v>
      </c>
      <c r="P71" s="59">
        <v>25</v>
      </c>
      <c r="Q71" s="14">
        <v>1.2</v>
      </c>
      <c r="R71" s="89">
        <f t="shared" si="10"/>
        <v>6.1541379310344828</v>
      </c>
      <c r="S71" s="90">
        <f t="shared" si="11"/>
        <v>-6.3853224322787847</v>
      </c>
    </row>
    <row r="72" spans="1:19" hidden="1" x14ac:dyDescent="0.3">
      <c r="A72" s="1" t="s">
        <v>26</v>
      </c>
      <c r="B72" s="1" t="s">
        <v>219</v>
      </c>
      <c r="C72" s="41">
        <v>9.09</v>
      </c>
      <c r="D72" s="41">
        <v>1898</v>
      </c>
      <c r="E72" s="41">
        <v>9.25</v>
      </c>
      <c r="F72" s="41"/>
      <c r="G72" s="53">
        <v>17.3</v>
      </c>
      <c r="H72" s="53">
        <v>13</v>
      </c>
      <c r="I72" s="54">
        <v>4640</v>
      </c>
      <c r="J72" s="54">
        <v>3472</v>
      </c>
      <c r="K72" s="55">
        <f t="shared" si="6"/>
        <v>16.11008</v>
      </c>
      <c r="L72" s="56">
        <f t="shared" si="7"/>
        <v>3.728448275862069</v>
      </c>
      <c r="M72" s="57">
        <f t="shared" si="8"/>
        <v>7.4568965517241379E-3</v>
      </c>
      <c r="N72" s="58">
        <f t="shared" si="9"/>
        <v>5.558103787288065</v>
      </c>
      <c r="O72" s="20" t="s">
        <v>311</v>
      </c>
      <c r="P72" s="59">
        <v>25</v>
      </c>
      <c r="Q72" s="14">
        <v>1.2</v>
      </c>
      <c r="R72" s="89">
        <f t="shared" si="10"/>
        <v>6.1541379310344828</v>
      </c>
      <c r="S72" s="90">
        <f t="shared" si="11"/>
        <v>-6.3418960543476599</v>
      </c>
    </row>
    <row r="73" spans="1:19" hidden="1" x14ac:dyDescent="0.3">
      <c r="A73" s="1" t="s">
        <v>26</v>
      </c>
      <c r="B73" s="1" t="s">
        <v>99</v>
      </c>
      <c r="C73" s="41">
        <v>9.1</v>
      </c>
      <c r="D73" s="41">
        <v>1869</v>
      </c>
      <c r="E73" s="41">
        <v>9.2200000000000006</v>
      </c>
      <c r="F73" s="41">
        <v>12800</v>
      </c>
      <c r="G73" s="53">
        <v>17.3</v>
      </c>
      <c r="H73" s="53">
        <v>13</v>
      </c>
      <c r="I73" s="54">
        <v>4640</v>
      </c>
      <c r="J73" s="54">
        <v>3472</v>
      </c>
      <c r="K73" s="55">
        <f t="shared" si="6"/>
        <v>16.11008</v>
      </c>
      <c r="L73" s="56">
        <f t="shared" si="7"/>
        <v>3.728448275862069</v>
      </c>
      <c r="M73" s="57">
        <f t="shared" si="8"/>
        <v>7.4568965517241379E-3</v>
      </c>
      <c r="N73" s="58">
        <f t="shared" si="9"/>
        <v>5.558103787288065</v>
      </c>
      <c r="O73" s="20" t="s">
        <v>311</v>
      </c>
      <c r="P73" s="59">
        <v>25</v>
      </c>
      <c r="Q73" s="14">
        <v>1.2</v>
      </c>
      <c r="R73" s="89">
        <f t="shared" si="10"/>
        <v>6.1541379310344828</v>
      </c>
      <c r="S73" s="90">
        <f t="shared" si="11"/>
        <v>-6.3196826310717098</v>
      </c>
    </row>
    <row r="74" spans="1:19" hidden="1" x14ac:dyDescent="0.3">
      <c r="A74" s="1" t="s">
        <v>0</v>
      </c>
      <c r="B74" s="1" t="s">
        <v>44</v>
      </c>
      <c r="C74" s="41">
        <v>11.06</v>
      </c>
      <c r="D74" s="41">
        <v>2252</v>
      </c>
      <c r="E74" s="41">
        <v>9.49</v>
      </c>
      <c r="F74" s="41">
        <v>8045</v>
      </c>
      <c r="G74" s="53">
        <v>23.5</v>
      </c>
      <c r="H74" s="53">
        <v>15.6</v>
      </c>
      <c r="I74" s="54">
        <v>6016</v>
      </c>
      <c r="J74" s="54">
        <v>4016</v>
      </c>
      <c r="K74" s="55">
        <f t="shared" si="6"/>
        <v>24.160256</v>
      </c>
      <c r="L74" s="56">
        <f t="shared" si="7"/>
        <v>3.90625</v>
      </c>
      <c r="M74" s="57">
        <f t="shared" si="8"/>
        <v>7.8125E-3</v>
      </c>
      <c r="N74" s="58">
        <f t="shared" si="9"/>
        <v>5.8231578696298376</v>
      </c>
      <c r="O74" s="20" t="s">
        <v>301</v>
      </c>
      <c r="P74" s="59">
        <v>24</v>
      </c>
      <c r="Q74" s="14">
        <v>1.4</v>
      </c>
      <c r="R74" s="89">
        <f t="shared" si="10"/>
        <v>6.924479166666667</v>
      </c>
      <c r="S74" s="90">
        <f t="shared" si="11"/>
        <v>-6.3139868291015331</v>
      </c>
    </row>
    <row r="75" spans="1:19" x14ac:dyDescent="0.3">
      <c r="A75" s="1" t="s">
        <v>2</v>
      </c>
      <c r="B75" s="1" t="s">
        <v>148</v>
      </c>
      <c r="C75" s="41">
        <v>9.92</v>
      </c>
      <c r="D75" s="41">
        <v>1420</v>
      </c>
      <c r="E75" s="41">
        <v>8.83</v>
      </c>
      <c r="F75" s="41">
        <v>10183</v>
      </c>
      <c r="G75" s="53">
        <v>23.2</v>
      </c>
      <c r="H75" s="53">
        <v>15.4</v>
      </c>
      <c r="I75" s="54">
        <v>5496</v>
      </c>
      <c r="J75" s="54">
        <v>3656</v>
      </c>
      <c r="K75" s="55">
        <f t="shared" si="6"/>
        <v>20.093375999999999</v>
      </c>
      <c r="L75" s="56">
        <f t="shared" si="7"/>
        <v>4.2212518195050945</v>
      </c>
      <c r="M75" s="57">
        <f t="shared" si="8"/>
        <v>8.442503639010189E-3</v>
      </c>
      <c r="N75" s="58">
        <f t="shared" si="9"/>
        <v>6.2927400326247325</v>
      </c>
      <c r="O75" s="20" t="s">
        <v>323</v>
      </c>
      <c r="P75" s="59">
        <v>21</v>
      </c>
      <c r="Q75" s="14">
        <v>1.2</v>
      </c>
      <c r="R75" s="89">
        <f t="shared" si="10"/>
        <v>8.030359742150134</v>
      </c>
      <c r="S75" s="90">
        <f t="shared" si="11"/>
        <v>-6.3072148316500858</v>
      </c>
    </row>
    <row r="76" spans="1:19" hidden="1" x14ac:dyDescent="0.3">
      <c r="A76" s="1" t="s">
        <v>48</v>
      </c>
      <c r="B76" s="1" t="s">
        <v>102</v>
      </c>
      <c r="C76" s="41">
        <v>9.82</v>
      </c>
      <c r="D76" s="41">
        <v>1993</v>
      </c>
      <c r="E76" s="41">
        <v>9.32</v>
      </c>
      <c r="F76" s="41">
        <v>12800</v>
      </c>
      <c r="G76" s="53">
        <v>17.3</v>
      </c>
      <c r="H76" s="53">
        <v>13</v>
      </c>
      <c r="I76" s="54">
        <v>5200</v>
      </c>
      <c r="J76" s="54">
        <v>3904</v>
      </c>
      <c r="K76" s="55">
        <f t="shared" si="6"/>
        <v>20.300799999999999</v>
      </c>
      <c r="L76" s="56">
        <f t="shared" si="7"/>
        <v>3.3269230769230771</v>
      </c>
      <c r="M76" s="57">
        <f t="shared" si="8"/>
        <v>6.6538461538461543E-3</v>
      </c>
      <c r="N76" s="58">
        <f t="shared" si="9"/>
        <v>4.9595387640416586</v>
      </c>
      <c r="O76" s="20" t="s">
        <v>311</v>
      </c>
      <c r="P76" s="59">
        <v>25</v>
      </c>
      <c r="Q76" s="14">
        <v>1.2</v>
      </c>
      <c r="R76" s="89">
        <f t="shared" si="10"/>
        <v>5.6723076923076929</v>
      </c>
      <c r="S76" s="90">
        <f t="shared" si="11"/>
        <v>-6.294736786574747</v>
      </c>
    </row>
    <row r="77" spans="1:19" hidden="1" x14ac:dyDescent="0.3">
      <c r="A77" s="1" t="s">
        <v>8</v>
      </c>
      <c r="B77" s="1" t="s">
        <v>109</v>
      </c>
      <c r="C77" s="41">
        <v>9.02</v>
      </c>
      <c r="D77" s="41">
        <v>1549</v>
      </c>
      <c r="E77" s="41">
        <v>8.9499999999999993</v>
      </c>
      <c r="F77" s="41">
        <v>12800</v>
      </c>
      <c r="G77" s="53">
        <v>22.3</v>
      </c>
      <c r="H77" s="53">
        <v>14.9</v>
      </c>
      <c r="I77" s="54">
        <v>6024</v>
      </c>
      <c r="J77" s="54">
        <v>4022</v>
      </c>
      <c r="K77" s="55">
        <f t="shared" si="6"/>
        <v>24.228528000000001</v>
      </c>
      <c r="L77" s="56">
        <f t="shared" si="7"/>
        <v>3.7018592297476762</v>
      </c>
      <c r="M77" s="57">
        <f t="shared" si="8"/>
        <v>7.4037184594953525E-3</v>
      </c>
      <c r="N77" s="58">
        <f t="shared" si="9"/>
        <v>5.5184667407275594</v>
      </c>
      <c r="O77" s="20" t="s">
        <v>300</v>
      </c>
      <c r="P77" s="59">
        <v>21</v>
      </c>
      <c r="Q77" s="14">
        <v>1.2</v>
      </c>
      <c r="R77" s="89">
        <f t="shared" si="10"/>
        <v>7.2883703282109664</v>
      </c>
      <c r="S77" s="90">
        <f t="shared" si="11"/>
        <v>-6.2927926928949942</v>
      </c>
    </row>
    <row r="78" spans="1:19" hidden="1" x14ac:dyDescent="0.3">
      <c r="A78" s="1" t="s">
        <v>34</v>
      </c>
      <c r="B78" s="1" t="s">
        <v>85</v>
      </c>
      <c r="C78" s="41">
        <v>11.36</v>
      </c>
      <c r="D78" s="41">
        <v>6400</v>
      </c>
      <c r="E78" s="41">
        <v>11</v>
      </c>
      <c r="F78" s="41">
        <v>6400</v>
      </c>
      <c r="G78" s="53">
        <v>45</v>
      </c>
      <c r="H78" s="53">
        <v>30</v>
      </c>
      <c r="I78" s="54">
        <v>7520</v>
      </c>
      <c r="J78" s="54">
        <v>5000</v>
      </c>
      <c r="K78" s="55">
        <f t="shared" si="6"/>
        <v>37.6</v>
      </c>
      <c r="L78" s="56">
        <f t="shared" si="7"/>
        <v>5.9840425531914896</v>
      </c>
      <c r="M78" s="57">
        <f t="shared" si="8"/>
        <v>1.1968085106382979E-2</v>
      </c>
      <c r="N78" s="58">
        <f t="shared" si="9"/>
        <v>8.9205822683691132</v>
      </c>
      <c r="O78" s="20" t="s">
        <v>308</v>
      </c>
      <c r="P78" s="59">
        <v>35</v>
      </c>
      <c r="Q78" s="14">
        <v>2.5</v>
      </c>
      <c r="R78" s="89">
        <f t="shared" si="10"/>
        <v>7.6291793313069904</v>
      </c>
      <c r="S78" s="90">
        <f t="shared" si="11"/>
        <v>-6.2876716853281689</v>
      </c>
    </row>
    <row r="79" spans="1:19" x14ac:dyDescent="0.3">
      <c r="A79" s="1" t="s">
        <v>2</v>
      </c>
      <c r="B79" s="1" t="s">
        <v>282</v>
      </c>
      <c r="C79" s="41">
        <v>8.74</v>
      </c>
      <c r="D79" s="41">
        <v>1212</v>
      </c>
      <c r="E79" s="41">
        <v>8.6</v>
      </c>
      <c r="F79" s="41"/>
      <c r="G79" s="53">
        <v>23.4</v>
      </c>
      <c r="H79" s="53">
        <v>15.6</v>
      </c>
      <c r="I79" s="54">
        <v>4608</v>
      </c>
      <c r="J79" s="54">
        <v>3072</v>
      </c>
      <c r="K79" s="55">
        <f t="shared" si="6"/>
        <v>14.155775999999999</v>
      </c>
      <c r="L79" s="56">
        <f t="shared" si="7"/>
        <v>5.0781249999999991</v>
      </c>
      <c r="M79" s="57">
        <f t="shared" si="8"/>
        <v>1.0156249999999999E-2</v>
      </c>
      <c r="N79" s="58">
        <f t="shared" si="9"/>
        <v>7.570105230518787</v>
      </c>
      <c r="O79" s="20" t="s">
        <v>323</v>
      </c>
      <c r="P79" s="59">
        <v>21</v>
      </c>
      <c r="Q79" s="14">
        <v>1.2</v>
      </c>
      <c r="R79" s="89">
        <f t="shared" si="10"/>
        <v>9.2544642857142847</v>
      </c>
      <c r="S79" s="90">
        <f t="shared" si="11"/>
        <v>-6.2833984610824487</v>
      </c>
    </row>
    <row r="80" spans="1:19" hidden="1" x14ac:dyDescent="0.3">
      <c r="A80" s="1" t="s">
        <v>36</v>
      </c>
      <c r="B80" s="1" t="s">
        <v>23</v>
      </c>
      <c r="C80" s="41">
        <v>10.29</v>
      </c>
      <c r="D80" s="41">
        <v>3826</v>
      </c>
      <c r="E80" s="41">
        <v>10.26</v>
      </c>
      <c r="F80" s="41">
        <v>12800</v>
      </c>
      <c r="G80" s="53">
        <v>23.6</v>
      </c>
      <c r="H80" s="53">
        <v>15.6</v>
      </c>
      <c r="I80" s="54">
        <v>6058</v>
      </c>
      <c r="J80" s="54">
        <v>4012</v>
      </c>
      <c r="K80" s="55">
        <f t="shared" si="6"/>
        <v>24.304696</v>
      </c>
      <c r="L80" s="56">
        <f t="shared" si="7"/>
        <v>3.8956751403103338</v>
      </c>
      <c r="M80" s="57">
        <f t="shared" si="8"/>
        <v>7.7913502806206672E-3</v>
      </c>
      <c r="N80" s="58">
        <f t="shared" si="9"/>
        <v>5.8073936258097767</v>
      </c>
      <c r="O80" s="20" t="s">
        <v>303</v>
      </c>
      <c r="P80" s="59">
        <v>23</v>
      </c>
      <c r="Q80" s="14">
        <v>2</v>
      </c>
      <c r="R80" s="89">
        <f t="shared" si="10"/>
        <v>8.1247936612743494</v>
      </c>
      <c r="S80" s="90">
        <f t="shared" si="11"/>
        <v>-6.2800961431215381</v>
      </c>
    </row>
    <row r="81" spans="1:19" hidden="1" x14ac:dyDescent="0.3">
      <c r="A81" s="1" t="s">
        <v>0</v>
      </c>
      <c r="B81" s="1" t="s">
        <v>204</v>
      </c>
      <c r="C81" s="41">
        <v>10.47</v>
      </c>
      <c r="D81" s="41">
        <v>2174</v>
      </c>
      <c r="E81" s="41">
        <v>9.44</v>
      </c>
      <c r="F81" s="41"/>
      <c r="G81" s="53">
        <v>23.5</v>
      </c>
      <c r="H81" s="53">
        <v>15.6</v>
      </c>
      <c r="I81" s="54">
        <v>6016</v>
      </c>
      <c r="J81" s="54">
        <v>4016</v>
      </c>
      <c r="K81" s="55">
        <f t="shared" si="6"/>
        <v>24.160256</v>
      </c>
      <c r="L81" s="56">
        <f t="shared" si="7"/>
        <v>3.90625</v>
      </c>
      <c r="M81" s="57">
        <f t="shared" si="8"/>
        <v>7.8125E-3</v>
      </c>
      <c r="N81" s="58">
        <f t="shared" si="9"/>
        <v>5.8231578696298376</v>
      </c>
      <c r="O81" s="20" t="s">
        <v>301</v>
      </c>
      <c r="P81" s="59">
        <v>24</v>
      </c>
      <c r="Q81" s="14">
        <v>1.4</v>
      </c>
      <c r="R81" s="89">
        <f t="shared" si="10"/>
        <v>6.924479166666667</v>
      </c>
      <c r="S81" s="90">
        <f t="shared" si="11"/>
        <v>-6.2631319420486129</v>
      </c>
    </row>
    <row r="82" spans="1:19" hidden="1" x14ac:dyDescent="0.3">
      <c r="A82" s="1" t="s">
        <v>0</v>
      </c>
      <c r="B82" s="1" t="s">
        <v>56</v>
      </c>
      <c r="C82" s="41">
        <v>9.36</v>
      </c>
      <c r="D82" s="41">
        <v>1636</v>
      </c>
      <c r="E82" s="41">
        <v>9.0299999999999994</v>
      </c>
      <c r="F82" s="41">
        <v>1600</v>
      </c>
      <c r="G82" s="53">
        <v>23.6</v>
      </c>
      <c r="H82" s="53">
        <v>15.8</v>
      </c>
      <c r="I82" s="54">
        <v>4310</v>
      </c>
      <c r="J82" s="54">
        <v>2868</v>
      </c>
      <c r="K82" s="55">
        <f t="shared" si="6"/>
        <v>12.361079999999999</v>
      </c>
      <c r="L82" s="56">
        <f t="shared" si="7"/>
        <v>5.4756380510440836</v>
      </c>
      <c r="M82" s="57">
        <f t="shared" si="8"/>
        <v>1.0951276102088167E-2</v>
      </c>
      <c r="N82" s="58">
        <f t="shared" si="9"/>
        <v>8.1626892308945767</v>
      </c>
      <c r="O82" s="20" t="s">
        <v>301</v>
      </c>
      <c r="P82" s="59">
        <v>24</v>
      </c>
      <c r="Q82" s="14">
        <v>1.4</v>
      </c>
      <c r="R82" s="89">
        <f t="shared" si="10"/>
        <v>8.8862142304717704</v>
      </c>
      <c r="S82" s="90">
        <f t="shared" si="11"/>
        <v>-6.2128161113486255</v>
      </c>
    </row>
    <row r="83" spans="1:19" hidden="1" x14ac:dyDescent="0.3">
      <c r="A83" s="1" t="s">
        <v>0</v>
      </c>
      <c r="B83" s="1" t="s">
        <v>45</v>
      </c>
      <c r="C83" s="41">
        <v>10.66</v>
      </c>
      <c r="D83" s="41">
        <v>2085</v>
      </c>
      <c r="E83" s="41">
        <v>9.3800000000000008</v>
      </c>
      <c r="F83" s="41">
        <v>6400</v>
      </c>
      <c r="G83" s="53">
        <v>23.5</v>
      </c>
      <c r="H83" s="53">
        <v>15.6</v>
      </c>
      <c r="I83" s="54">
        <v>6036</v>
      </c>
      <c r="J83" s="54">
        <v>4020</v>
      </c>
      <c r="K83" s="55">
        <f t="shared" si="6"/>
        <v>24.264720000000001</v>
      </c>
      <c r="L83" s="56">
        <f t="shared" si="7"/>
        <v>3.8933068257123922</v>
      </c>
      <c r="M83" s="57">
        <f t="shared" si="8"/>
        <v>7.7866136514247843E-3</v>
      </c>
      <c r="N83" s="58">
        <f t="shared" si="9"/>
        <v>5.803863111943854</v>
      </c>
      <c r="O83" s="20" t="s">
        <v>301</v>
      </c>
      <c r="P83" s="59">
        <v>24</v>
      </c>
      <c r="Q83" s="14">
        <v>1.4</v>
      </c>
      <c r="R83" s="89">
        <f t="shared" si="10"/>
        <v>6.9083001988071571</v>
      </c>
      <c r="S83" s="90">
        <f t="shared" si="11"/>
        <v>-6.1994526004710604</v>
      </c>
    </row>
    <row r="84" spans="1:19" hidden="1" x14ac:dyDescent="0.3">
      <c r="A84" s="1" t="s">
        <v>0</v>
      </c>
      <c r="B84" s="1" t="s">
        <v>46</v>
      </c>
      <c r="C84" s="41">
        <v>10.58</v>
      </c>
      <c r="D84" s="41">
        <v>2062</v>
      </c>
      <c r="E84" s="41">
        <v>9.3699999999999992</v>
      </c>
      <c r="F84" s="41">
        <v>6400</v>
      </c>
      <c r="G84" s="53">
        <v>23.5</v>
      </c>
      <c r="H84" s="53">
        <v>15.6</v>
      </c>
      <c r="I84" s="54">
        <v>6036</v>
      </c>
      <c r="J84" s="54">
        <v>4020</v>
      </c>
      <c r="K84" s="55">
        <f t="shared" si="6"/>
        <v>24.264720000000001</v>
      </c>
      <c r="L84" s="56">
        <f t="shared" si="7"/>
        <v>3.8933068257123922</v>
      </c>
      <c r="M84" s="57">
        <f t="shared" si="8"/>
        <v>7.7866136514247843E-3</v>
      </c>
      <c r="N84" s="58">
        <f t="shared" si="9"/>
        <v>5.803863111943854</v>
      </c>
      <c r="O84" s="20" t="s">
        <v>301</v>
      </c>
      <c r="P84" s="59">
        <v>24</v>
      </c>
      <c r="Q84" s="14">
        <v>1.4</v>
      </c>
      <c r="R84" s="89">
        <f t="shared" si="10"/>
        <v>6.9083001988071571</v>
      </c>
      <c r="S84" s="90">
        <f t="shared" si="11"/>
        <v>-6.1834495495071433</v>
      </c>
    </row>
    <row r="85" spans="1:19" x14ac:dyDescent="0.3">
      <c r="A85" s="1" t="s">
        <v>2</v>
      </c>
      <c r="B85" s="1" t="s">
        <v>281</v>
      </c>
      <c r="C85" s="41">
        <v>8.65</v>
      </c>
      <c r="D85" s="41">
        <v>1115</v>
      </c>
      <c r="E85" s="41">
        <v>8.48</v>
      </c>
      <c r="F85" s="41"/>
      <c r="G85" s="53">
        <v>23.4</v>
      </c>
      <c r="H85" s="53">
        <v>15.6</v>
      </c>
      <c r="I85" s="54">
        <v>4608</v>
      </c>
      <c r="J85" s="54">
        <v>3072</v>
      </c>
      <c r="K85" s="55">
        <f t="shared" si="6"/>
        <v>14.155775999999999</v>
      </c>
      <c r="L85" s="56">
        <f t="shared" si="7"/>
        <v>5.0781249999999991</v>
      </c>
      <c r="M85" s="57">
        <f t="shared" si="8"/>
        <v>1.0156249999999999E-2</v>
      </c>
      <c r="N85" s="58">
        <f t="shared" si="9"/>
        <v>7.570105230518787</v>
      </c>
      <c r="O85" s="20" t="s">
        <v>323</v>
      </c>
      <c r="P85" s="59">
        <v>21</v>
      </c>
      <c r="Q85" s="14">
        <v>1.2</v>
      </c>
      <c r="R85" s="89">
        <f t="shared" si="10"/>
        <v>9.2544642857142847</v>
      </c>
      <c r="S85" s="90">
        <f t="shared" si="11"/>
        <v>-6.1630524724171654</v>
      </c>
    </row>
    <row r="86" spans="1:19" hidden="1" x14ac:dyDescent="0.3">
      <c r="A86" s="1" t="s">
        <v>48</v>
      </c>
      <c r="B86" s="1" t="s">
        <v>230</v>
      </c>
      <c r="C86" s="41">
        <v>9.5299999999999994</v>
      </c>
      <c r="D86" s="41">
        <v>1640</v>
      </c>
      <c r="E86" s="41">
        <v>9.0399999999999991</v>
      </c>
      <c r="F86" s="41"/>
      <c r="G86" s="53">
        <v>17.3</v>
      </c>
      <c r="H86" s="53">
        <v>13</v>
      </c>
      <c r="I86" s="54">
        <v>4624</v>
      </c>
      <c r="J86" s="54">
        <v>3472</v>
      </c>
      <c r="K86" s="55">
        <f t="shared" si="6"/>
        <v>16.054528000000001</v>
      </c>
      <c r="L86" s="56">
        <f t="shared" si="7"/>
        <v>3.7413494809688581</v>
      </c>
      <c r="M86" s="57">
        <f t="shared" si="8"/>
        <v>7.4826989619377164E-3</v>
      </c>
      <c r="N86" s="58">
        <f t="shared" si="9"/>
        <v>5.5773359803236646</v>
      </c>
      <c r="O86" s="20" t="s">
        <v>311</v>
      </c>
      <c r="P86" s="59">
        <v>25</v>
      </c>
      <c r="Q86" s="14">
        <v>1.2</v>
      </c>
      <c r="R86" s="89">
        <f t="shared" si="10"/>
        <v>6.16961937716263</v>
      </c>
      <c r="S86" s="90">
        <f t="shared" si="11"/>
        <v>-6.1347365858789757</v>
      </c>
    </row>
    <row r="87" spans="1:19" hidden="1" x14ac:dyDescent="0.3">
      <c r="A87" s="1" t="s">
        <v>0</v>
      </c>
      <c r="B87" s="1" t="s">
        <v>49</v>
      </c>
      <c r="C87" s="41">
        <v>10.47</v>
      </c>
      <c r="D87" s="41">
        <v>1965</v>
      </c>
      <c r="E87" s="41">
        <v>9.3000000000000007</v>
      </c>
      <c r="F87" s="41">
        <v>8045</v>
      </c>
      <c r="G87" s="53">
        <v>23.5</v>
      </c>
      <c r="H87" s="53">
        <v>15.6</v>
      </c>
      <c r="I87" s="54">
        <v>6016</v>
      </c>
      <c r="J87" s="54">
        <v>4016</v>
      </c>
      <c r="K87" s="55">
        <f t="shared" si="6"/>
        <v>24.160256</v>
      </c>
      <c r="L87" s="56">
        <f t="shared" si="7"/>
        <v>3.90625</v>
      </c>
      <c r="M87" s="57">
        <f t="shared" si="8"/>
        <v>7.8125E-3</v>
      </c>
      <c r="N87" s="58">
        <f t="shared" si="9"/>
        <v>5.8231578696298376</v>
      </c>
      <c r="O87" s="20" t="s">
        <v>301</v>
      </c>
      <c r="P87" s="59">
        <v>24</v>
      </c>
      <c r="Q87" s="14">
        <v>1.4</v>
      </c>
      <c r="R87" s="89">
        <f t="shared" si="10"/>
        <v>6.924479166666667</v>
      </c>
      <c r="S87" s="90">
        <f t="shared" si="11"/>
        <v>-6.1173093141672714</v>
      </c>
    </row>
    <row r="88" spans="1:19" hidden="1" x14ac:dyDescent="0.3">
      <c r="A88" s="1" t="s">
        <v>0</v>
      </c>
      <c r="B88" s="1" t="s">
        <v>50</v>
      </c>
      <c r="C88" s="41">
        <v>10.119999999999999</v>
      </c>
      <c r="D88" s="41">
        <v>1964</v>
      </c>
      <c r="E88" s="41">
        <v>9.3000000000000007</v>
      </c>
      <c r="F88" s="41">
        <v>12800</v>
      </c>
      <c r="G88" s="53">
        <v>23.5</v>
      </c>
      <c r="H88" s="53">
        <v>15.6</v>
      </c>
      <c r="I88" s="54">
        <v>6016</v>
      </c>
      <c r="J88" s="54">
        <v>4016</v>
      </c>
      <c r="K88" s="55">
        <f t="shared" si="6"/>
        <v>24.160256</v>
      </c>
      <c r="L88" s="56">
        <f t="shared" si="7"/>
        <v>3.90625</v>
      </c>
      <c r="M88" s="57">
        <f t="shared" si="8"/>
        <v>7.8125E-3</v>
      </c>
      <c r="N88" s="58">
        <f t="shared" si="9"/>
        <v>5.8231578696298376</v>
      </c>
      <c r="O88" s="20" t="s">
        <v>301</v>
      </c>
      <c r="P88" s="59">
        <v>24</v>
      </c>
      <c r="Q88" s="14">
        <v>1.4</v>
      </c>
      <c r="R88" s="89">
        <f t="shared" si="10"/>
        <v>6.924479166666667</v>
      </c>
      <c r="S88" s="90">
        <f t="shared" si="11"/>
        <v>-6.1165749313359976</v>
      </c>
    </row>
    <row r="89" spans="1:19" hidden="1" x14ac:dyDescent="0.3">
      <c r="A89" s="1" t="s">
        <v>31</v>
      </c>
      <c r="B89" s="1" t="s">
        <v>32</v>
      </c>
      <c r="C89" s="41">
        <v>11.98</v>
      </c>
      <c r="D89" s="41">
        <v>9058</v>
      </c>
      <c r="E89" s="41">
        <v>11.5</v>
      </c>
      <c r="F89" s="41">
        <v>3200</v>
      </c>
      <c r="G89" s="53">
        <v>43.8</v>
      </c>
      <c r="H89" s="53">
        <v>32.9</v>
      </c>
      <c r="I89" s="54">
        <v>8272</v>
      </c>
      <c r="J89" s="54">
        <v>6200</v>
      </c>
      <c r="K89" s="55">
        <f t="shared" si="6"/>
        <v>51.2864</v>
      </c>
      <c r="L89" s="56">
        <f t="shared" si="7"/>
        <v>5.2949709864603483</v>
      </c>
      <c r="M89" s="57">
        <f t="shared" si="8"/>
        <v>1.0589941972920696E-2</v>
      </c>
      <c r="N89" s="58">
        <f t="shared" si="9"/>
        <v>7.8933637041326694</v>
      </c>
      <c r="O89" s="20" t="s">
        <v>306</v>
      </c>
      <c r="P89" s="59">
        <v>30</v>
      </c>
      <c r="Q89" s="14">
        <v>3.5</v>
      </c>
      <c r="R89" s="89">
        <f t="shared" si="10"/>
        <v>9.3783043197936813</v>
      </c>
      <c r="S89" s="90">
        <f t="shared" si="11"/>
        <v>-6.1157378844816357</v>
      </c>
    </row>
    <row r="90" spans="1:19" hidden="1" x14ac:dyDescent="0.3">
      <c r="A90" s="1" t="s">
        <v>8</v>
      </c>
      <c r="B90" s="1" t="s">
        <v>103</v>
      </c>
      <c r="C90" s="41">
        <v>9.06</v>
      </c>
      <c r="D90" s="41">
        <v>1901</v>
      </c>
      <c r="E90" s="41">
        <v>9.25</v>
      </c>
      <c r="F90" s="41">
        <v>16090</v>
      </c>
      <c r="G90" s="53">
        <v>22.4</v>
      </c>
      <c r="H90" s="53">
        <v>15</v>
      </c>
      <c r="I90" s="54">
        <v>5496</v>
      </c>
      <c r="J90" s="54">
        <v>3670</v>
      </c>
      <c r="K90" s="55">
        <f t="shared" si="6"/>
        <v>20.17032</v>
      </c>
      <c r="L90" s="56">
        <f t="shared" si="7"/>
        <v>4.0756914119359537</v>
      </c>
      <c r="M90" s="57">
        <f t="shared" si="8"/>
        <v>8.1513828238719069E-3</v>
      </c>
      <c r="N90" s="58">
        <f t="shared" si="9"/>
        <v>6.0757489970169836</v>
      </c>
      <c r="O90" s="20" t="s">
        <v>299</v>
      </c>
      <c r="P90" s="59">
        <v>24</v>
      </c>
      <c r="Q90" s="14">
        <v>1.4</v>
      </c>
      <c r="R90" s="89">
        <f t="shared" si="10"/>
        <v>7.1362809315866089</v>
      </c>
      <c r="S90" s="90">
        <f t="shared" si="11"/>
        <v>-6.1130053830030384</v>
      </c>
    </row>
    <row r="91" spans="1:19" hidden="1" x14ac:dyDescent="0.3">
      <c r="A91" s="1" t="s">
        <v>0</v>
      </c>
      <c r="B91" s="1" t="s">
        <v>205</v>
      </c>
      <c r="C91" s="41">
        <v>10.57</v>
      </c>
      <c r="D91" s="41">
        <v>1937</v>
      </c>
      <c r="E91" s="41">
        <v>9.2799999999999994</v>
      </c>
      <c r="F91" s="41"/>
      <c r="G91" s="53">
        <v>23.5</v>
      </c>
      <c r="H91" s="53">
        <v>15.6</v>
      </c>
      <c r="I91" s="54">
        <v>6016</v>
      </c>
      <c r="J91" s="54">
        <v>4016</v>
      </c>
      <c r="K91" s="55">
        <f t="shared" si="6"/>
        <v>24.160256</v>
      </c>
      <c r="L91" s="56">
        <f t="shared" si="7"/>
        <v>3.90625</v>
      </c>
      <c r="M91" s="57">
        <f t="shared" si="8"/>
        <v>7.8125E-3</v>
      </c>
      <c r="N91" s="58">
        <f t="shared" si="9"/>
        <v>5.8231578696298376</v>
      </c>
      <c r="O91" s="20" t="s">
        <v>301</v>
      </c>
      <c r="P91" s="59">
        <v>24</v>
      </c>
      <c r="Q91" s="14">
        <v>1.4</v>
      </c>
      <c r="R91" s="89">
        <f t="shared" si="10"/>
        <v>6.924479166666667</v>
      </c>
      <c r="S91" s="90">
        <f t="shared" si="11"/>
        <v>-6.0966039556245573</v>
      </c>
    </row>
    <row r="92" spans="1:19" hidden="1" x14ac:dyDescent="0.3">
      <c r="A92" s="1" t="s">
        <v>0</v>
      </c>
      <c r="B92" s="1" t="s">
        <v>59</v>
      </c>
      <c r="C92" s="41">
        <v>9.3000000000000007</v>
      </c>
      <c r="D92" s="41">
        <v>1501</v>
      </c>
      <c r="E92" s="41">
        <v>8.91</v>
      </c>
      <c r="F92" s="41">
        <v>1600</v>
      </c>
      <c r="G92" s="53">
        <v>23.6</v>
      </c>
      <c r="H92" s="53">
        <v>15.8</v>
      </c>
      <c r="I92" s="54">
        <v>4310</v>
      </c>
      <c r="J92" s="54">
        <v>2868</v>
      </c>
      <c r="K92" s="55">
        <f t="shared" si="6"/>
        <v>12.361079999999999</v>
      </c>
      <c r="L92" s="56">
        <f t="shared" si="7"/>
        <v>5.4756380510440836</v>
      </c>
      <c r="M92" s="57">
        <f t="shared" si="8"/>
        <v>1.0951276102088167E-2</v>
      </c>
      <c r="N92" s="58">
        <f t="shared" si="9"/>
        <v>8.1626892308945767</v>
      </c>
      <c r="O92" s="20" t="s">
        <v>301</v>
      </c>
      <c r="P92" s="59">
        <v>24</v>
      </c>
      <c r="Q92" s="14">
        <v>1.4</v>
      </c>
      <c r="R92" s="89">
        <f t="shared" si="10"/>
        <v>8.8862142304717704</v>
      </c>
      <c r="S92" s="90">
        <f t="shared" si="11"/>
        <v>-6.0885673400275655</v>
      </c>
    </row>
    <row r="93" spans="1:19" hidden="1" x14ac:dyDescent="0.3">
      <c r="A93" s="1" t="s">
        <v>0</v>
      </c>
      <c r="B93" s="1" t="s">
        <v>52</v>
      </c>
      <c r="C93" s="41">
        <v>10.67</v>
      </c>
      <c r="D93" s="41">
        <v>1917</v>
      </c>
      <c r="E93" s="41">
        <v>9.26</v>
      </c>
      <c r="F93" s="41">
        <v>2546</v>
      </c>
      <c r="G93" s="53">
        <v>23.5</v>
      </c>
      <c r="H93" s="53">
        <v>15.6</v>
      </c>
      <c r="I93" s="54">
        <v>6016</v>
      </c>
      <c r="J93" s="54">
        <v>4016</v>
      </c>
      <c r="K93" s="55">
        <f t="shared" si="6"/>
        <v>24.160256</v>
      </c>
      <c r="L93" s="56">
        <f t="shared" si="7"/>
        <v>3.90625</v>
      </c>
      <c r="M93" s="57">
        <f t="shared" si="8"/>
        <v>7.8125E-3</v>
      </c>
      <c r="N93" s="58">
        <f t="shared" si="9"/>
        <v>5.8231578696298376</v>
      </c>
      <c r="O93" s="20" t="s">
        <v>301</v>
      </c>
      <c r="P93" s="59">
        <v>24</v>
      </c>
      <c r="Q93" s="14">
        <v>1.4</v>
      </c>
      <c r="R93" s="89">
        <f t="shared" si="10"/>
        <v>6.924479166666667</v>
      </c>
      <c r="S93" s="90">
        <f t="shared" si="11"/>
        <v>-6.0816303386894548</v>
      </c>
    </row>
    <row r="94" spans="1:19" hidden="1" x14ac:dyDescent="0.3">
      <c r="A94" s="1" t="s">
        <v>8</v>
      </c>
      <c r="B94" s="1" t="s">
        <v>107</v>
      </c>
      <c r="C94" s="41">
        <v>9.01</v>
      </c>
      <c r="D94" s="41">
        <v>1674</v>
      </c>
      <c r="E94" s="41">
        <v>9.07</v>
      </c>
      <c r="F94" s="41"/>
      <c r="G94" s="53">
        <v>22.3</v>
      </c>
      <c r="H94" s="53">
        <v>14.9</v>
      </c>
      <c r="I94" s="54">
        <v>4770</v>
      </c>
      <c r="J94" s="54">
        <v>3177</v>
      </c>
      <c r="K94" s="55">
        <f t="shared" si="6"/>
        <v>15.15429</v>
      </c>
      <c r="L94" s="56">
        <f t="shared" si="7"/>
        <v>4.6750524109014684</v>
      </c>
      <c r="M94" s="57">
        <f t="shared" si="8"/>
        <v>9.3501048218029362E-3</v>
      </c>
      <c r="N94" s="58">
        <f t="shared" si="9"/>
        <v>6.9692334687930444</v>
      </c>
      <c r="O94" s="20" t="s">
        <v>299</v>
      </c>
      <c r="P94" s="59">
        <v>24</v>
      </c>
      <c r="Q94" s="14">
        <v>1.4</v>
      </c>
      <c r="R94" s="89">
        <f t="shared" si="10"/>
        <v>7.8854821802935016</v>
      </c>
      <c r="S94" s="90">
        <f t="shared" si="11"/>
        <v>-6.0735729438503379</v>
      </c>
    </row>
    <row r="95" spans="1:19" hidden="1" x14ac:dyDescent="0.3">
      <c r="A95" s="1" t="s">
        <v>8</v>
      </c>
      <c r="B95" s="1" t="s">
        <v>114</v>
      </c>
      <c r="C95" s="41">
        <v>8.4</v>
      </c>
      <c r="D95" s="41">
        <v>1201</v>
      </c>
      <c r="E95" s="41">
        <v>8.59</v>
      </c>
      <c r="F95" s="41">
        <v>12800</v>
      </c>
      <c r="G95" s="53">
        <v>22.3</v>
      </c>
      <c r="H95" s="53">
        <v>14.9</v>
      </c>
      <c r="I95" s="54">
        <v>5280</v>
      </c>
      <c r="J95" s="54">
        <v>3528</v>
      </c>
      <c r="K95" s="55">
        <f t="shared" si="6"/>
        <v>18.627839999999999</v>
      </c>
      <c r="L95" s="56">
        <f t="shared" si="7"/>
        <v>4.2234848484848486</v>
      </c>
      <c r="M95" s="57">
        <f t="shared" si="8"/>
        <v>8.4469696969696976E-3</v>
      </c>
      <c r="N95" s="58">
        <f t="shared" si="9"/>
        <v>6.2960688723755336</v>
      </c>
      <c r="O95" s="20" t="s">
        <v>300</v>
      </c>
      <c r="P95" s="59">
        <v>21</v>
      </c>
      <c r="Q95" s="14">
        <v>1.2</v>
      </c>
      <c r="R95" s="89">
        <f t="shared" si="10"/>
        <v>8.0335497835497822</v>
      </c>
      <c r="S95" s="90">
        <f t="shared" si="11"/>
        <v>-6.0661330463511991</v>
      </c>
    </row>
    <row r="96" spans="1:19" x14ac:dyDescent="0.3">
      <c r="A96" s="1" t="s">
        <v>2</v>
      </c>
      <c r="B96" s="1" t="s">
        <v>286</v>
      </c>
      <c r="C96" s="41">
        <v>10.02</v>
      </c>
      <c r="D96" s="41">
        <v>1266</v>
      </c>
      <c r="E96" s="41">
        <v>8.66</v>
      </c>
      <c r="F96" s="41"/>
      <c r="G96" s="53">
        <v>23.5</v>
      </c>
      <c r="H96" s="53">
        <v>15.6</v>
      </c>
      <c r="I96" s="54">
        <v>6024</v>
      </c>
      <c r="J96" s="54">
        <v>4024</v>
      </c>
      <c r="K96" s="55">
        <f t="shared" si="6"/>
        <v>24.240576000000001</v>
      </c>
      <c r="L96" s="56">
        <f t="shared" si="7"/>
        <v>3.9010624169986721</v>
      </c>
      <c r="M96" s="57">
        <f t="shared" si="8"/>
        <v>7.802124833997344E-3</v>
      </c>
      <c r="N96" s="58">
        <f t="shared" si="9"/>
        <v>5.8154245922465311</v>
      </c>
      <c r="O96" s="20" t="s">
        <v>323</v>
      </c>
      <c r="P96" s="59">
        <v>21</v>
      </c>
      <c r="Q96" s="14">
        <v>1.2</v>
      </c>
      <c r="R96" s="89">
        <f t="shared" si="10"/>
        <v>7.5729463099981036</v>
      </c>
      <c r="S96" s="90">
        <f t="shared" si="11"/>
        <v>-6.0569913884410589</v>
      </c>
    </row>
    <row r="97" spans="1:19" hidden="1" x14ac:dyDescent="0.3">
      <c r="A97" s="1" t="s">
        <v>26</v>
      </c>
      <c r="B97" s="1" t="s">
        <v>110</v>
      </c>
      <c r="C97" s="41">
        <v>9.1199999999999992</v>
      </c>
      <c r="D97" s="41">
        <v>1536</v>
      </c>
      <c r="E97" s="41">
        <v>8.94</v>
      </c>
      <c r="F97" s="41">
        <v>6400</v>
      </c>
      <c r="G97" s="53">
        <v>17.3</v>
      </c>
      <c r="H97" s="53">
        <v>13</v>
      </c>
      <c r="I97" s="54">
        <v>4640</v>
      </c>
      <c r="J97" s="54">
        <v>3472</v>
      </c>
      <c r="K97" s="55">
        <f t="shared" si="6"/>
        <v>16.11008</v>
      </c>
      <c r="L97" s="56">
        <f t="shared" si="7"/>
        <v>3.728448275862069</v>
      </c>
      <c r="M97" s="57">
        <f t="shared" si="8"/>
        <v>7.4568965517241379E-3</v>
      </c>
      <c r="N97" s="58">
        <f t="shared" si="9"/>
        <v>5.558103787288065</v>
      </c>
      <c r="O97" s="20" t="s">
        <v>311</v>
      </c>
      <c r="P97" s="59">
        <v>25</v>
      </c>
      <c r="Q97" s="14">
        <v>1.2</v>
      </c>
      <c r="R97" s="89">
        <f t="shared" si="10"/>
        <v>6.1541379310344828</v>
      </c>
      <c r="S97" s="90">
        <f t="shared" si="11"/>
        <v>-6.0365942780477067</v>
      </c>
    </row>
    <row r="98" spans="1:19" hidden="1" x14ac:dyDescent="0.3">
      <c r="A98" s="1" t="s">
        <v>53</v>
      </c>
      <c r="B98" s="1" t="s">
        <v>259</v>
      </c>
      <c r="C98" s="41">
        <v>10.55</v>
      </c>
      <c r="D98" s="41">
        <v>1917</v>
      </c>
      <c r="E98" s="41">
        <v>9.26</v>
      </c>
      <c r="F98" s="41"/>
      <c r="G98" s="53">
        <v>23.5</v>
      </c>
      <c r="H98" s="53">
        <v>15.7</v>
      </c>
      <c r="I98" s="54">
        <v>6496</v>
      </c>
      <c r="J98" s="54">
        <v>4336</v>
      </c>
      <c r="K98" s="55">
        <f t="shared" si="6"/>
        <v>28.166656</v>
      </c>
      <c r="L98" s="56">
        <f t="shared" si="7"/>
        <v>3.6176108374384235</v>
      </c>
      <c r="M98" s="57">
        <f t="shared" si="8"/>
        <v>7.2352216748768471E-3</v>
      </c>
      <c r="N98" s="58">
        <f t="shared" si="9"/>
        <v>5.3928752684256622</v>
      </c>
      <c r="O98" s="20" t="s">
        <v>321</v>
      </c>
      <c r="P98" s="59">
        <v>24</v>
      </c>
      <c r="Q98" s="14">
        <v>1.4</v>
      </c>
      <c r="R98" s="89">
        <f t="shared" si="10"/>
        <v>6.5636802134646963</v>
      </c>
      <c r="S98" s="90">
        <f t="shared" si="11"/>
        <v>-6.0044297291274233</v>
      </c>
    </row>
    <row r="99" spans="1:19" x14ac:dyDescent="0.3">
      <c r="A99" s="1" t="s">
        <v>2</v>
      </c>
      <c r="B99" s="1" t="s">
        <v>275</v>
      </c>
      <c r="C99" s="41">
        <v>9.19</v>
      </c>
      <c r="D99" s="41">
        <v>1329</v>
      </c>
      <c r="E99" s="41">
        <v>8.73</v>
      </c>
      <c r="F99" s="41"/>
      <c r="G99" s="53">
        <v>35.9</v>
      </c>
      <c r="H99" s="53">
        <v>24</v>
      </c>
      <c r="I99" s="54">
        <v>6080</v>
      </c>
      <c r="J99" s="54">
        <v>4048</v>
      </c>
      <c r="K99" s="55">
        <f t="shared" si="6"/>
        <v>24.611840000000001</v>
      </c>
      <c r="L99" s="56">
        <f t="shared" si="7"/>
        <v>5.9046052631578938</v>
      </c>
      <c r="M99" s="57">
        <f t="shared" si="8"/>
        <v>1.1809210526315788E-2</v>
      </c>
      <c r="N99" s="58">
        <f t="shared" si="9"/>
        <v>8.8021628429352052</v>
      </c>
      <c r="O99" s="20" t="s">
        <v>322</v>
      </c>
      <c r="P99" s="59">
        <v>24</v>
      </c>
      <c r="Q99" s="14">
        <v>1.4</v>
      </c>
      <c r="R99" s="89">
        <f t="shared" si="10"/>
        <v>9.4224232456140342</v>
      </c>
      <c r="S99" s="90">
        <f t="shared" si="11"/>
        <v>-5.9975136830078277</v>
      </c>
    </row>
    <row r="100" spans="1:19" hidden="1" x14ac:dyDescent="0.3">
      <c r="A100" s="1" t="s">
        <v>8</v>
      </c>
      <c r="B100" s="1" t="s">
        <v>200</v>
      </c>
      <c r="C100" s="41">
        <v>8.27</v>
      </c>
      <c r="D100" s="41">
        <v>1120</v>
      </c>
      <c r="E100" s="41">
        <v>8.49</v>
      </c>
      <c r="F100" s="41"/>
      <c r="G100" s="53">
        <v>22.3</v>
      </c>
      <c r="H100" s="53">
        <v>14.9</v>
      </c>
      <c r="I100" s="54">
        <v>5208</v>
      </c>
      <c r="J100" s="54">
        <v>3476</v>
      </c>
      <c r="K100" s="55">
        <f t="shared" si="6"/>
        <v>18.103007999999999</v>
      </c>
      <c r="L100" s="56">
        <f t="shared" si="7"/>
        <v>4.2818740399385566</v>
      </c>
      <c r="M100" s="57">
        <f t="shared" si="8"/>
        <v>8.5637480798771131E-3</v>
      </c>
      <c r="N100" s="58">
        <f t="shared" si="9"/>
        <v>6.3831112991825689</v>
      </c>
      <c r="O100" s="20" t="s">
        <v>300</v>
      </c>
      <c r="P100" s="59">
        <v>21</v>
      </c>
      <c r="Q100" s="14">
        <v>1.2</v>
      </c>
      <c r="R100" s="89">
        <f t="shared" si="10"/>
        <v>8.1169629141979378</v>
      </c>
      <c r="S100" s="90">
        <f t="shared" si="11"/>
        <v>-5.9802980374645385</v>
      </c>
    </row>
    <row r="101" spans="1:19" hidden="1" x14ac:dyDescent="0.3">
      <c r="A101" s="1" t="s">
        <v>8</v>
      </c>
      <c r="B101" s="1" t="s">
        <v>111</v>
      </c>
      <c r="C101" s="41">
        <v>8.73</v>
      </c>
      <c r="D101" s="41">
        <v>1334</v>
      </c>
      <c r="E101" s="41">
        <v>8.74</v>
      </c>
      <c r="F101" s="41">
        <v>1600</v>
      </c>
      <c r="G101" s="53">
        <v>22.2</v>
      </c>
      <c r="H101" s="53">
        <v>14.8</v>
      </c>
      <c r="I101" s="54">
        <v>3944</v>
      </c>
      <c r="J101" s="54">
        <v>2622</v>
      </c>
      <c r="K101" s="55">
        <f t="shared" si="6"/>
        <v>10.341168</v>
      </c>
      <c r="L101" s="56">
        <f t="shared" si="7"/>
        <v>5.6288032454361057</v>
      </c>
      <c r="M101" s="57">
        <f t="shared" si="8"/>
        <v>1.1257606490872211E-2</v>
      </c>
      <c r="N101" s="58">
        <f t="shared" si="9"/>
        <v>8.3910169383063629</v>
      </c>
      <c r="O101" s="20" t="s">
        <v>299</v>
      </c>
      <c r="P101" s="59">
        <v>24</v>
      </c>
      <c r="Q101" s="14">
        <v>1.4</v>
      </c>
      <c r="R101" s="89">
        <f t="shared" si="10"/>
        <v>9.0776707234617984</v>
      </c>
      <c r="S101" s="90">
        <f t="shared" si="11"/>
        <v>-5.9491552650693116</v>
      </c>
    </row>
    <row r="102" spans="1:19" hidden="1" x14ac:dyDescent="0.3">
      <c r="A102" s="1" t="s">
        <v>8</v>
      </c>
      <c r="B102" s="1" t="s">
        <v>199</v>
      </c>
      <c r="C102" s="41">
        <v>8.4</v>
      </c>
      <c r="D102" s="41">
        <v>1093</v>
      </c>
      <c r="E102" s="41">
        <v>8.4499999999999993</v>
      </c>
      <c r="F102" s="41"/>
      <c r="G102" s="53">
        <v>22.3</v>
      </c>
      <c r="H102" s="53">
        <v>14.9</v>
      </c>
      <c r="I102" s="54">
        <v>5208</v>
      </c>
      <c r="J102" s="54">
        <v>3476</v>
      </c>
      <c r="K102" s="55">
        <f t="shared" si="6"/>
        <v>18.103007999999999</v>
      </c>
      <c r="L102" s="56">
        <f t="shared" si="7"/>
        <v>4.2818740399385566</v>
      </c>
      <c r="M102" s="57">
        <f t="shared" si="8"/>
        <v>8.5637480798771131E-3</v>
      </c>
      <c r="N102" s="58">
        <f t="shared" si="9"/>
        <v>6.3831112991825689</v>
      </c>
      <c r="O102" s="20" t="s">
        <v>300</v>
      </c>
      <c r="P102" s="59">
        <v>21</v>
      </c>
      <c r="Q102" s="14">
        <v>1.2</v>
      </c>
      <c r="R102" s="89">
        <f t="shared" si="10"/>
        <v>8.1169629141979378</v>
      </c>
      <c r="S102" s="90">
        <f t="shared" si="11"/>
        <v>-5.9450927061914767</v>
      </c>
    </row>
    <row r="103" spans="1:19" hidden="1" x14ac:dyDescent="0.3">
      <c r="A103" s="1" t="s">
        <v>8</v>
      </c>
      <c r="B103" s="1" t="s">
        <v>106</v>
      </c>
      <c r="C103" s="41">
        <v>10.06</v>
      </c>
      <c r="D103" s="41">
        <v>1834</v>
      </c>
      <c r="E103" s="41">
        <v>9.1999999999999993</v>
      </c>
      <c r="F103" s="41">
        <v>16090</v>
      </c>
      <c r="G103" s="53">
        <v>22.5</v>
      </c>
      <c r="H103" s="53">
        <v>15</v>
      </c>
      <c r="I103" s="54">
        <v>6288</v>
      </c>
      <c r="J103" s="54">
        <v>4056</v>
      </c>
      <c r="K103" s="55">
        <f t="shared" si="6"/>
        <v>25.504128000000001</v>
      </c>
      <c r="L103" s="56">
        <f t="shared" si="7"/>
        <v>3.5782442748091601</v>
      </c>
      <c r="M103" s="57">
        <f t="shared" si="8"/>
        <v>7.1564885496183204E-3</v>
      </c>
      <c r="N103" s="58">
        <f t="shared" si="9"/>
        <v>5.334190414928095</v>
      </c>
      <c r="O103" s="20" t="s">
        <v>299</v>
      </c>
      <c r="P103" s="59">
        <v>24</v>
      </c>
      <c r="Q103" s="14">
        <v>1.4</v>
      </c>
      <c r="R103" s="89">
        <f t="shared" si="10"/>
        <v>6.5144720101781175</v>
      </c>
      <c r="S103" s="90">
        <f t="shared" si="11"/>
        <v>-5.9297163343798722</v>
      </c>
    </row>
    <row r="104" spans="1:19" hidden="1" x14ac:dyDescent="0.3">
      <c r="A104" s="1" t="s">
        <v>48</v>
      </c>
      <c r="B104" s="1" t="s">
        <v>182</v>
      </c>
      <c r="C104" s="41">
        <v>9.7799999999999994</v>
      </c>
      <c r="D104" s="41">
        <v>1388</v>
      </c>
      <c r="E104" s="41">
        <v>8.8000000000000007</v>
      </c>
      <c r="F104" s="41">
        <v>6400</v>
      </c>
      <c r="G104" s="53">
        <v>17.3</v>
      </c>
      <c r="H104" s="53">
        <v>13</v>
      </c>
      <c r="I104" s="54">
        <v>4608</v>
      </c>
      <c r="J104" s="54">
        <v>3464</v>
      </c>
      <c r="K104" s="55">
        <f t="shared" si="6"/>
        <v>15.962111999999999</v>
      </c>
      <c r="L104" s="56">
        <f t="shared" si="7"/>
        <v>3.7543402777777777</v>
      </c>
      <c r="M104" s="57">
        <f t="shared" si="8"/>
        <v>7.5086805555555558E-3</v>
      </c>
      <c r="N104" s="58">
        <f t="shared" si="9"/>
        <v>5.5967017302553437</v>
      </c>
      <c r="O104" s="20" t="s">
        <v>311</v>
      </c>
      <c r="P104" s="59">
        <v>25</v>
      </c>
      <c r="Q104" s="14">
        <v>1.2</v>
      </c>
      <c r="R104" s="89">
        <f t="shared" si="10"/>
        <v>6.1852083333333328</v>
      </c>
      <c r="S104" s="90">
        <f t="shared" si="11"/>
        <v>-5.8976890407442166</v>
      </c>
    </row>
    <row r="105" spans="1:19" x14ac:dyDescent="0.3">
      <c r="A105" s="1" t="s">
        <v>2</v>
      </c>
      <c r="B105" s="1" t="s">
        <v>276</v>
      </c>
      <c r="C105" s="41">
        <v>9.27</v>
      </c>
      <c r="D105" s="41">
        <v>1236</v>
      </c>
      <c r="E105" s="41">
        <v>8.6300000000000008</v>
      </c>
      <c r="F105" s="41"/>
      <c r="G105" s="53">
        <v>36</v>
      </c>
      <c r="H105" s="53">
        <v>24</v>
      </c>
      <c r="I105" s="54">
        <v>6080</v>
      </c>
      <c r="J105" s="54">
        <v>4048</v>
      </c>
      <c r="K105" s="55">
        <f t="shared" si="6"/>
        <v>24.611840000000001</v>
      </c>
      <c r="L105" s="56">
        <f t="shared" si="7"/>
        <v>5.9210526315789478</v>
      </c>
      <c r="M105" s="57">
        <f t="shared" si="8"/>
        <v>1.1842105263157895E-2</v>
      </c>
      <c r="N105" s="58">
        <f t="shared" si="9"/>
        <v>8.8266814023862796</v>
      </c>
      <c r="O105" s="20" t="s">
        <v>322</v>
      </c>
      <c r="P105" s="59">
        <v>24</v>
      </c>
      <c r="Q105" s="14">
        <v>1.4</v>
      </c>
      <c r="R105" s="89">
        <f t="shared" si="10"/>
        <v>9.442982456140351</v>
      </c>
      <c r="S105" s="90">
        <f t="shared" si="11"/>
        <v>-5.8959957737916593</v>
      </c>
    </row>
    <row r="106" spans="1:19" hidden="1" x14ac:dyDescent="0.3">
      <c r="A106" s="1" t="s">
        <v>8</v>
      </c>
      <c r="B106" s="1" t="s">
        <v>122</v>
      </c>
      <c r="C106" s="41">
        <v>8.58</v>
      </c>
      <c r="D106" s="41">
        <v>968</v>
      </c>
      <c r="E106" s="41">
        <v>8.2799999999999994</v>
      </c>
      <c r="F106" s="41">
        <v>1600</v>
      </c>
      <c r="G106" s="53">
        <v>28.7</v>
      </c>
      <c r="H106" s="53">
        <v>19.100000000000001</v>
      </c>
      <c r="I106" s="54">
        <v>3596</v>
      </c>
      <c r="J106" s="54">
        <v>2360</v>
      </c>
      <c r="K106" s="55">
        <f t="shared" si="6"/>
        <v>8.4865600000000008</v>
      </c>
      <c r="L106" s="56">
        <f t="shared" si="7"/>
        <v>7.9810901001112349</v>
      </c>
      <c r="M106" s="57">
        <f t="shared" si="8"/>
        <v>1.596218020022247E-2</v>
      </c>
      <c r="N106" s="58">
        <f t="shared" si="9"/>
        <v>11.897637791920006</v>
      </c>
      <c r="O106" s="20" t="s">
        <v>298</v>
      </c>
      <c r="P106" s="59">
        <v>24</v>
      </c>
      <c r="Q106" s="14">
        <v>1.4</v>
      </c>
      <c r="R106" s="89">
        <f t="shared" si="10"/>
        <v>12.018029291805711</v>
      </c>
      <c r="S106" s="90">
        <f t="shared" si="11"/>
        <v>-5.8912818313476336</v>
      </c>
    </row>
    <row r="107" spans="1:19" hidden="1" x14ac:dyDescent="0.3">
      <c r="A107" s="1" t="s">
        <v>0</v>
      </c>
      <c r="B107" s="1" t="s">
        <v>60</v>
      </c>
      <c r="C107" s="41">
        <v>10.24</v>
      </c>
      <c r="D107" s="41">
        <v>1462</v>
      </c>
      <c r="E107" s="41">
        <v>8.8699999999999992</v>
      </c>
      <c r="F107" s="41">
        <v>1006</v>
      </c>
      <c r="G107" s="53">
        <v>23.6</v>
      </c>
      <c r="H107" s="53">
        <v>15.6</v>
      </c>
      <c r="I107" s="54">
        <v>4991</v>
      </c>
      <c r="J107" s="54">
        <v>3280</v>
      </c>
      <c r="K107" s="55">
        <f t="shared" si="6"/>
        <v>16.370480000000001</v>
      </c>
      <c r="L107" s="56">
        <f t="shared" si="7"/>
        <v>4.7285113203766791</v>
      </c>
      <c r="M107" s="57">
        <f t="shared" si="8"/>
        <v>9.4570226407533573E-3</v>
      </c>
      <c r="N107" s="58">
        <f t="shared" si="9"/>
        <v>7.0489261841626192</v>
      </c>
      <c r="O107" s="20" t="s">
        <v>301</v>
      </c>
      <c r="P107" s="59">
        <v>24</v>
      </c>
      <c r="Q107" s="14">
        <v>1.4</v>
      </c>
      <c r="R107" s="89">
        <f t="shared" si="10"/>
        <v>7.9523058171375149</v>
      </c>
      <c r="S107" s="90">
        <f t="shared" si="11"/>
        <v>-5.8903909906770799</v>
      </c>
    </row>
    <row r="108" spans="1:19" hidden="1" x14ac:dyDescent="0.3">
      <c r="A108" s="1" t="s">
        <v>53</v>
      </c>
      <c r="B108" s="1" t="s">
        <v>54</v>
      </c>
      <c r="C108" s="41">
        <v>10.38</v>
      </c>
      <c r="D108" s="41">
        <v>1770</v>
      </c>
      <c r="E108" s="41">
        <v>9.15</v>
      </c>
      <c r="F108" s="41">
        <v>12800</v>
      </c>
      <c r="G108" s="53">
        <v>23.5</v>
      </c>
      <c r="H108" s="53">
        <v>15.7</v>
      </c>
      <c r="I108" s="54">
        <v>6496</v>
      </c>
      <c r="J108" s="54">
        <v>4336</v>
      </c>
      <c r="K108" s="55">
        <f t="shared" si="6"/>
        <v>28.166656</v>
      </c>
      <c r="L108" s="56">
        <f t="shared" si="7"/>
        <v>3.6176108374384235</v>
      </c>
      <c r="M108" s="57">
        <f t="shared" si="8"/>
        <v>7.2352216748768471E-3</v>
      </c>
      <c r="N108" s="58">
        <f t="shared" si="9"/>
        <v>5.3928752684256622</v>
      </c>
      <c r="O108" s="20" t="s">
        <v>321</v>
      </c>
      <c r="P108" s="59">
        <v>24</v>
      </c>
      <c r="Q108" s="14">
        <v>1.4</v>
      </c>
      <c r="R108" s="89">
        <f t="shared" si="10"/>
        <v>6.5636802134646963</v>
      </c>
      <c r="S108" s="90">
        <f t="shared" si="11"/>
        <v>-5.8893287524296323</v>
      </c>
    </row>
    <row r="109" spans="1:19" x14ac:dyDescent="0.3">
      <c r="A109" s="1" t="s">
        <v>2</v>
      </c>
      <c r="B109" s="1" t="s">
        <v>146</v>
      </c>
      <c r="C109" s="41">
        <v>10.37</v>
      </c>
      <c r="D109" s="41">
        <v>1678</v>
      </c>
      <c r="E109" s="41">
        <v>9.07</v>
      </c>
      <c r="F109" s="41">
        <v>5091</v>
      </c>
      <c r="G109" s="53">
        <v>23.5</v>
      </c>
      <c r="H109" s="53">
        <v>15.6</v>
      </c>
      <c r="I109" s="54">
        <v>6024</v>
      </c>
      <c r="J109" s="54">
        <v>4024</v>
      </c>
      <c r="K109" s="55">
        <f t="shared" si="6"/>
        <v>24.240576000000001</v>
      </c>
      <c r="L109" s="56">
        <f t="shared" si="7"/>
        <v>3.9010624169986721</v>
      </c>
      <c r="M109" s="57">
        <f t="shared" si="8"/>
        <v>7.802124833997344E-3</v>
      </c>
      <c r="N109" s="58">
        <f t="shared" si="9"/>
        <v>5.8154245922465311</v>
      </c>
      <c r="O109" s="20" t="s">
        <v>322</v>
      </c>
      <c r="P109" s="59">
        <v>24</v>
      </c>
      <c r="Q109" s="14">
        <v>1.4</v>
      </c>
      <c r="R109" s="89">
        <f t="shared" si="10"/>
        <v>6.9179946879150078</v>
      </c>
      <c r="S109" s="90">
        <f t="shared" si="11"/>
        <v>-5.8881710622410628</v>
      </c>
    </row>
    <row r="110" spans="1:19" hidden="1" x14ac:dyDescent="0.3">
      <c r="A110" s="1" t="s">
        <v>8</v>
      </c>
      <c r="B110" s="1" t="s">
        <v>123</v>
      </c>
      <c r="C110" s="41">
        <v>8.41</v>
      </c>
      <c r="D110" s="41">
        <v>962</v>
      </c>
      <c r="E110" s="41">
        <v>8.27</v>
      </c>
      <c r="F110" s="41">
        <v>1600</v>
      </c>
      <c r="G110" s="53">
        <v>28.7</v>
      </c>
      <c r="H110" s="53">
        <v>19.100000000000001</v>
      </c>
      <c r="I110" s="54">
        <v>3596</v>
      </c>
      <c r="J110" s="54">
        <v>2360</v>
      </c>
      <c r="K110" s="55">
        <f t="shared" si="6"/>
        <v>8.4865600000000008</v>
      </c>
      <c r="L110" s="56">
        <f t="shared" si="7"/>
        <v>7.9810901001112349</v>
      </c>
      <c r="M110" s="57">
        <f t="shared" si="8"/>
        <v>1.596218020022247E-2</v>
      </c>
      <c r="N110" s="58">
        <f t="shared" si="9"/>
        <v>11.897637791920006</v>
      </c>
      <c r="O110" s="20" t="s">
        <v>298</v>
      </c>
      <c r="P110" s="59">
        <v>24</v>
      </c>
      <c r="Q110" s="14">
        <v>1.4</v>
      </c>
      <c r="R110" s="89">
        <f t="shared" si="10"/>
        <v>12.018029291805711</v>
      </c>
      <c r="S110" s="90">
        <f t="shared" si="11"/>
        <v>-5.8823116778430808</v>
      </c>
    </row>
    <row r="111" spans="1:19" hidden="1" x14ac:dyDescent="0.3">
      <c r="A111" s="1" t="s">
        <v>6</v>
      </c>
      <c r="B111" s="1" t="s">
        <v>239</v>
      </c>
      <c r="C111" s="41">
        <v>10.5</v>
      </c>
      <c r="D111" s="41">
        <v>1434</v>
      </c>
      <c r="E111" s="41">
        <v>8.84</v>
      </c>
      <c r="F111" s="41"/>
      <c r="G111" s="53">
        <v>23.7</v>
      </c>
      <c r="H111" s="53">
        <v>15.7</v>
      </c>
      <c r="I111" s="54">
        <v>4928</v>
      </c>
      <c r="J111" s="54">
        <v>3264</v>
      </c>
      <c r="K111" s="55">
        <f t="shared" si="6"/>
        <v>16.084992</v>
      </c>
      <c r="L111" s="56">
        <f t="shared" si="7"/>
        <v>4.8092532467532463</v>
      </c>
      <c r="M111" s="57">
        <f t="shared" si="8"/>
        <v>9.6185064935064932E-3</v>
      </c>
      <c r="N111" s="58">
        <f t="shared" si="9"/>
        <v>7.169290468063747</v>
      </c>
      <c r="O111" s="20" t="s">
        <v>320</v>
      </c>
      <c r="P111" s="59">
        <v>24</v>
      </c>
      <c r="Q111" s="14">
        <v>1.4</v>
      </c>
      <c r="R111" s="89">
        <f t="shared" si="10"/>
        <v>8.0532332251082241</v>
      </c>
      <c r="S111" s="90">
        <f t="shared" si="11"/>
        <v>-5.8806875796570903</v>
      </c>
    </row>
    <row r="112" spans="1:19" hidden="1" x14ac:dyDescent="0.3">
      <c r="A112" s="1" t="s">
        <v>8</v>
      </c>
      <c r="B112" s="1" t="s">
        <v>108</v>
      </c>
      <c r="C112" s="41">
        <v>8.93</v>
      </c>
      <c r="D112" s="41">
        <v>1597</v>
      </c>
      <c r="E112" s="41">
        <v>9</v>
      </c>
      <c r="F112" s="41"/>
      <c r="G112" s="53">
        <v>22.5</v>
      </c>
      <c r="H112" s="53">
        <v>15</v>
      </c>
      <c r="I112" s="54">
        <v>5496</v>
      </c>
      <c r="J112" s="54">
        <v>3670</v>
      </c>
      <c r="K112" s="55">
        <f t="shared" si="6"/>
        <v>20.17032</v>
      </c>
      <c r="L112" s="56">
        <f t="shared" si="7"/>
        <v>4.0938864628820957</v>
      </c>
      <c r="M112" s="57">
        <f t="shared" si="8"/>
        <v>8.1877729257641921E-3</v>
      </c>
      <c r="N112" s="58">
        <f t="shared" si="9"/>
        <v>6.1028728764679512</v>
      </c>
      <c r="O112" s="20" t="s">
        <v>299</v>
      </c>
      <c r="P112" s="59">
        <v>24</v>
      </c>
      <c r="Q112" s="14">
        <v>1.4</v>
      </c>
      <c r="R112" s="89">
        <f t="shared" si="10"/>
        <v>7.1590247452692859</v>
      </c>
      <c r="S112" s="90">
        <f t="shared" si="11"/>
        <v>-5.866201819696891</v>
      </c>
    </row>
    <row r="113" spans="1:19" hidden="1" x14ac:dyDescent="0.3">
      <c r="A113" s="1" t="s">
        <v>0</v>
      </c>
      <c r="B113" s="1" t="s">
        <v>61</v>
      </c>
      <c r="C113" s="41">
        <v>10.199999999999999</v>
      </c>
      <c r="D113" s="41">
        <v>1435</v>
      </c>
      <c r="E113" s="41">
        <v>8.84</v>
      </c>
      <c r="F113" s="41">
        <v>800</v>
      </c>
      <c r="G113" s="53">
        <v>23.6</v>
      </c>
      <c r="H113" s="53">
        <v>15.6</v>
      </c>
      <c r="I113" s="54">
        <v>4992</v>
      </c>
      <c r="J113" s="54">
        <v>3280</v>
      </c>
      <c r="K113" s="55">
        <f t="shared" si="6"/>
        <v>16.373760000000001</v>
      </c>
      <c r="L113" s="56">
        <f t="shared" si="7"/>
        <v>4.7275641025641031</v>
      </c>
      <c r="M113" s="57">
        <f t="shared" si="8"/>
        <v>9.4551282051282062E-3</v>
      </c>
      <c r="N113" s="58">
        <f t="shared" si="9"/>
        <v>7.0475141396545729</v>
      </c>
      <c r="O113" s="20" t="s">
        <v>301</v>
      </c>
      <c r="P113" s="59">
        <v>24</v>
      </c>
      <c r="Q113" s="14">
        <v>1.4</v>
      </c>
      <c r="R113" s="89">
        <f t="shared" si="10"/>
        <v>7.9511217948717956</v>
      </c>
      <c r="S113" s="90">
        <f t="shared" si="11"/>
        <v>-5.863283596804008</v>
      </c>
    </row>
    <row r="114" spans="1:19" hidden="1" x14ac:dyDescent="0.3">
      <c r="A114" s="1" t="s">
        <v>6</v>
      </c>
      <c r="B114" s="1" t="s">
        <v>238</v>
      </c>
      <c r="C114" s="41">
        <v>10.55</v>
      </c>
      <c r="D114" s="41">
        <v>1405</v>
      </c>
      <c r="E114" s="41">
        <v>8.81</v>
      </c>
      <c r="F114" s="41"/>
      <c r="G114" s="53">
        <v>23.7</v>
      </c>
      <c r="H114" s="53">
        <v>15.7</v>
      </c>
      <c r="I114" s="54">
        <v>4992</v>
      </c>
      <c r="J114" s="54">
        <v>3284</v>
      </c>
      <c r="K114" s="55">
        <f t="shared" si="6"/>
        <v>16.393727999999999</v>
      </c>
      <c r="L114" s="56">
        <f t="shared" si="7"/>
        <v>4.7475961538461533</v>
      </c>
      <c r="M114" s="57">
        <f t="shared" si="8"/>
        <v>9.4951923076923069E-3</v>
      </c>
      <c r="N114" s="58">
        <f t="shared" si="9"/>
        <v>7.0773764877039556</v>
      </c>
      <c r="O114" s="20" t="s">
        <v>320</v>
      </c>
      <c r="P114" s="59">
        <v>24</v>
      </c>
      <c r="Q114" s="14">
        <v>1.4</v>
      </c>
      <c r="R114" s="89">
        <f t="shared" si="10"/>
        <v>7.9761618589743577</v>
      </c>
      <c r="S114" s="90">
        <f t="shared" si="11"/>
        <v>-5.837339257405505</v>
      </c>
    </row>
    <row r="115" spans="1:19" hidden="1" x14ac:dyDescent="0.3">
      <c r="A115" s="1" t="s">
        <v>6</v>
      </c>
      <c r="B115" s="1" t="s">
        <v>237</v>
      </c>
      <c r="C115" s="41">
        <v>10.5</v>
      </c>
      <c r="D115" s="41">
        <v>1381</v>
      </c>
      <c r="E115" s="41">
        <v>8.7899999999999991</v>
      </c>
      <c r="F115" s="41"/>
      <c r="G115" s="53">
        <v>23.7</v>
      </c>
      <c r="H115" s="53">
        <v>15.7</v>
      </c>
      <c r="I115" s="54">
        <v>4928</v>
      </c>
      <c r="J115" s="54">
        <v>3264</v>
      </c>
      <c r="K115" s="55">
        <f t="shared" si="6"/>
        <v>16.084992</v>
      </c>
      <c r="L115" s="56">
        <f t="shared" si="7"/>
        <v>4.8092532467532463</v>
      </c>
      <c r="M115" s="57">
        <f t="shared" si="8"/>
        <v>9.6185064935064932E-3</v>
      </c>
      <c r="N115" s="58">
        <f t="shared" si="9"/>
        <v>7.169290468063747</v>
      </c>
      <c r="O115" s="20" t="s">
        <v>320</v>
      </c>
      <c r="P115" s="59">
        <v>24</v>
      </c>
      <c r="Q115" s="14">
        <v>1.4</v>
      </c>
      <c r="R115" s="89">
        <f t="shared" si="10"/>
        <v>8.0532332251082241</v>
      </c>
      <c r="S115" s="90">
        <f t="shared" si="11"/>
        <v>-5.8263558752132356</v>
      </c>
    </row>
    <row r="116" spans="1:19" x14ac:dyDescent="0.3">
      <c r="A116" s="1" t="s">
        <v>2</v>
      </c>
      <c r="B116" s="1" t="s">
        <v>273</v>
      </c>
      <c r="C116" s="41">
        <v>9.98</v>
      </c>
      <c r="D116" s="41">
        <v>1604</v>
      </c>
      <c r="E116" s="41">
        <v>9</v>
      </c>
      <c r="F116" s="41"/>
      <c r="G116" s="53">
        <v>23.5</v>
      </c>
      <c r="H116" s="53">
        <v>15.6</v>
      </c>
      <c r="I116" s="54">
        <v>6024</v>
      </c>
      <c r="J116" s="54">
        <v>4024</v>
      </c>
      <c r="K116" s="55">
        <f t="shared" si="6"/>
        <v>24.240576000000001</v>
      </c>
      <c r="L116" s="56">
        <f t="shared" si="7"/>
        <v>3.9010624169986721</v>
      </c>
      <c r="M116" s="57">
        <f t="shared" si="8"/>
        <v>7.802124833997344E-3</v>
      </c>
      <c r="N116" s="58">
        <f t="shared" si="9"/>
        <v>5.8154245922465311</v>
      </c>
      <c r="O116" s="20" t="s">
        <v>322</v>
      </c>
      <c r="P116" s="59">
        <v>24</v>
      </c>
      <c r="Q116" s="14">
        <v>1.4</v>
      </c>
      <c r="R116" s="89">
        <f t="shared" si="10"/>
        <v>6.9179946879150078</v>
      </c>
      <c r="S116" s="90">
        <f t="shared" si="11"/>
        <v>-5.8231024882561595</v>
      </c>
    </row>
    <row r="117" spans="1:19" hidden="1" x14ac:dyDescent="0.3">
      <c r="A117" s="1" t="s">
        <v>8</v>
      </c>
      <c r="B117" s="1" t="s">
        <v>197</v>
      </c>
      <c r="C117" s="41">
        <v>8.93</v>
      </c>
      <c r="D117" s="41">
        <v>1633</v>
      </c>
      <c r="E117" s="41">
        <v>9.0299999999999994</v>
      </c>
      <c r="F117" s="41"/>
      <c r="G117" s="53">
        <v>22.3</v>
      </c>
      <c r="H117" s="53">
        <v>14.9</v>
      </c>
      <c r="I117" s="54">
        <v>6024</v>
      </c>
      <c r="J117" s="54">
        <v>4022</v>
      </c>
      <c r="K117" s="55">
        <f t="shared" si="6"/>
        <v>24.228528000000001</v>
      </c>
      <c r="L117" s="56">
        <f t="shared" si="7"/>
        <v>3.7018592297476762</v>
      </c>
      <c r="M117" s="57">
        <f t="shared" si="8"/>
        <v>7.4037184594953525E-3</v>
      </c>
      <c r="N117" s="58">
        <f t="shared" si="9"/>
        <v>5.5184667407275594</v>
      </c>
      <c r="O117" s="20" t="s">
        <v>299</v>
      </c>
      <c r="P117" s="59">
        <v>24</v>
      </c>
      <c r="Q117" s="14">
        <v>1.4</v>
      </c>
      <c r="R117" s="89">
        <f t="shared" si="10"/>
        <v>6.6689907038512617</v>
      </c>
      <c r="S117" s="90">
        <f t="shared" si="11"/>
        <v>-5.79606766950885</v>
      </c>
    </row>
    <row r="118" spans="1:19" hidden="1" x14ac:dyDescent="0.3">
      <c r="A118" s="1" t="s">
        <v>0</v>
      </c>
      <c r="B118" s="1" t="s">
        <v>57</v>
      </c>
      <c r="C118" s="41">
        <v>9.89</v>
      </c>
      <c r="D118" s="41">
        <v>1594</v>
      </c>
      <c r="E118" s="41">
        <v>8.99</v>
      </c>
      <c r="F118" s="41">
        <v>6400</v>
      </c>
      <c r="G118" s="53">
        <v>23.2</v>
      </c>
      <c r="H118" s="53">
        <v>15.4</v>
      </c>
      <c r="I118" s="54">
        <v>6080</v>
      </c>
      <c r="J118" s="54">
        <v>4012</v>
      </c>
      <c r="K118" s="55">
        <f t="shared" si="6"/>
        <v>24.392959999999999</v>
      </c>
      <c r="L118" s="56">
        <f t="shared" si="7"/>
        <v>3.8157894736842102</v>
      </c>
      <c r="M118" s="57">
        <f t="shared" si="8"/>
        <v>7.6315789473684207E-3</v>
      </c>
      <c r="N118" s="58">
        <f t="shared" si="9"/>
        <v>5.6883057926489355</v>
      </c>
      <c r="O118" s="20" t="s">
        <v>301</v>
      </c>
      <c r="P118" s="59">
        <v>24</v>
      </c>
      <c r="Q118" s="14">
        <v>1.4</v>
      </c>
      <c r="R118" s="89">
        <f t="shared" si="10"/>
        <v>6.8114035087719289</v>
      </c>
      <c r="S118" s="90">
        <f t="shared" si="11"/>
        <v>-5.7916781700978239</v>
      </c>
    </row>
    <row r="119" spans="1:19" hidden="1" x14ac:dyDescent="0.3">
      <c r="A119" s="1" t="s">
        <v>6</v>
      </c>
      <c r="B119" s="1" t="s">
        <v>58</v>
      </c>
      <c r="C119" s="41">
        <v>10.28</v>
      </c>
      <c r="D119" s="41">
        <v>1573</v>
      </c>
      <c r="E119" s="41">
        <v>8.98</v>
      </c>
      <c r="F119" s="41">
        <v>20366</v>
      </c>
      <c r="G119" s="53">
        <v>23.5</v>
      </c>
      <c r="H119" s="53">
        <v>15.6</v>
      </c>
      <c r="I119" s="54">
        <v>6080</v>
      </c>
      <c r="J119" s="54">
        <v>4032</v>
      </c>
      <c r="K119" s="55">
        <f t="shared" si="6"/>
        <v>24.514559999999999</v>
      </c>
      <c r="L119" s="56">
        <f t="shared" si="7"/>
        <v>3.8651315789473681</v>
      </c>
      <c r="M119" s="57">
        <f t="shared" si="8"/>
        <v>7.7302631578947366E-3</v>
      </c>
      <c r="N119" s="58">
        <f t="shared" si="9"/>
        <v>5.7618614710021543</v>
      </c>
      <c r="O119" s="20" t="s">
        <v>320</v>
      </c>
      <c r="P119" s="59">
        <v>24</v>
      </c>
      <c r="Q119" s="14">
        <v>1.4</v>
      </c>
      <c r="R119" s="89">
        <f t="shared" si="10"/>
        <v>6.8730811403508767</v>
      </c>
      <c r="S119" s="90">
        <f t="shared" si="11"/>
        <v>-5.7855501025412552</v>
      </c>
    </row>
    <row r="120" spans="1:19" hidden="1" x14ac:dyDescent="0.3">
      <c r="A120" s="1" t="s">
        <v>48</v>
      </c>
      <c r="B120" s="1" t="s">
        <v>225</v>
      </c>
      <c r="C120" s="41">
        <v>9.11</v>
      </c>
      <c r="D120" s="41">
        <v>1262</v>
      </c>
      <c r="E120" s="41">
        <v>8.66</v>
      </c>
      <c r="F120" s="41"/>
      <c r="G120" s="53">
        <v>17.3</v>
      </c>
      <c r="H120" s="53">
        <v>13</v>
      </c>
      <c r="I120" s="54">
        <v>4608</v>
      </c>
      <c r="J120" s="54">
        <v>3464</v>
      </c>
      <c r="K120" s="55">
        <f t="shared" si="6"/>
        <v>15.962111999999999</v>
      </c>
      <c r="L120" s="56">
        <f t="shared" si="7"/>
        <v>3.7543402777777777</v>
      </c>
      <c r="M120" s="57">
        <f t="shared" si="8"/>
        <v>7.5086805555555558E-3</v>
      </c>
      <c r="N120" s="58">
        <f t="shared" si="9"/>
        <v>5.5967017302553437</v>
      </c>
      <c r="O120" s="20" t="s">
        <v>311</v>
      </c>
      <c r="P120" s="59">
        <v>25</v>
      </c>
      <c r="Q120" s="14">
        <v>1.2</v>
      </c>
      <c r="R120" s="89">
        <f t="shared" si="10"/>
        <v>6.1852083333333328</v>
      </c>
      <c r="S120" s="90">
        <f t="shared" si="11"/>
        <v>-5.7603933831485046</v>
      </c>
    </row>
    <row r="121" spans="1:19" hidden="1" x14ac:dyDescent="0.3">
      <c r="A121" s="1" t="s">
        <v>6</v>
      </c>
      <c r="B121" s="1" t="s">
        <v>234</v>
      </c>
      <c r="C121" s="41">
        <v>9.68</v>
      </c>
      <c r="D121" s="41">
        <v>1314</v>
      </c>
      <c r="E121" s="41">
        <v>8.7200000000000006</v>
      </c>
      <c r="F121" s="41"/>
      <c r="G121" s="53">
        <v>23.7</v>
      </c>
      <c r="H121" s="53">
        <v>15.7</v>
      </c>
      <c r="I121" s="54">
        <v>4936</v>
      </c>
      <c r="J121" s="54">
        <v>3272</v>
      </c>
      <c r="K121" s="55">
        <f t="shared" si="6"/>
        <v>16.150592</v>
      </c>
      <c r="L121" s="56">
        <f t="shared" si="7"/>
        <v>4.8014586709886551</v>
      </c>
      <c r="M121" s="57">
        <f t="shared" si="8"/>
        <v>9.6029173419773101E-3</v>
      </c>
      <c r="N121" s="58">
        <f t="shared" si="9"/>
        <v>7.1576708724915221</v>
      </c>
      <c r="O121" s="20" t="s">
        <v>320</v>
      </c>
      <c r="P121" s="59">
        <v>24</v>
      </c>
      <c r="Q121" s="14">
        <v>1.4</v>
      </c>
      <c r="R121" s="89">
        <f t="shared" si="10"/>
        <v>8.0434900054024858</v>
      </c>
      <c r="S121" s="90">
        <f t="shared" si="11"/>
        <v>-5.7528613271888087</v>
      </c>
    </row>
    <row r="122" spans="1:19" hidden="1" x14ac:dyDescent="0.3">
      <c r="A122" s="1" t="s">
        <v>6</v>
      </c>
      <c r="B122" s="1" t="s">
        <v>240</v>
      </c>
      <c r="C122" s="41">
        <v>9.74</v>
      </c>
      <c r="D122" s="41">
        <v>1301</v>
      </c>
      <c r="E122" s="41">
        <v>8.6999999999999993</v>
      </c>
      <c r="F122" s="41"/>
      <c r="G122" s="53">
        <v>23.7</v>
      </c>
      <c r="H122" s="53">
        <v>15.7</v>
      </c>
      <c r="I122" s="54">
        <v>4936</v>
      </c>
      <c r="J122" s="54">
        <v>3272</v>
      </c>
      <c r="K122" s="55">
        <f t="shared" si="6"/>
        <v>16.150592</v>
      </c>
      <c r="L122" s="56">
        <f t="shared" si="7"/>
        <v>4.8014586709886551</v>
      </c>
      <c r="M122" s="57">
        <f t="shared" si="8"/>
        <v>9.6029173419773101E-3</v>
      </c>
      <c r="N122" s="58">
        <f t="shared" si="9"/>
        <v>7.1576708724915221</v>
      </c>
      <c r="O122" s="20" t="s">
        <v>320</v>
      </c>
      <c r="P122" s="59">
        <v>24</v>
      </c>
      <c r="Q122" s="14">
        <v>1.4</v>
      </c>
      <c r="R122" s="89">
        <f t="shared" si="10"/>
        <v>8.0434900054024858</v>
      </c>
      <c r="S122" s="90">
        <f t="shared" si="11"/>
        <v>-5.738517013584274</v>
      </c>
    </row>
    <row r="123" spans="1:19" hidden="1" x14ac:dyDescent="0.3">
      <c r="A123" s="1" t="s">
        <v>6</v>
      </c>
      <c r="B123" s="1" t="s">
        <v>241</v>
      </c>
      <c r="C123" s="41">
        <v>9.75</v>
      </c>
      <c r="D123" s="41">
        <v>1300</v>
      </c>
      <c r="E123" s="41">
        <v>8.6999999999999993</v>
      </c>
      <c r="F123" s="41"/>
      <c r="G123" s="53">
        <v>23.7</v>
      </c>
      <c r="H123" s="53">
        <v>15.7</v>
      </c>
      <c r="I123" s="54">
        <v>4936</v>
      </c>
      <c r="J123" s="54">
        <v>3272</v>
      </c>
      <c r="K123" s="55">
        <f t="shared" si="6"/>
        <v>16.150592</v>
      </c>
      <c r="L123" s="56">
        <f t="shared" si="7"/>
        <v>4.8014586709886551</v>
      </c>
      <c r="M123" s="57">
        <f t="shared" si="8"/>
        <v>9.6029173419773101E-3</v>
      </c>
      <c r="N123" s="58">
        <f t="shared" si="9"/>
        <v>7.1576708724915221</v>
      </c>
      <c r="O123" s="20" t="s">
        <v>320</v>
      </c>
      <c r="P123" s="59">
        <v>24</v>
      </c>
      <c r="Q123" s="14">
        <v>1.4</v>
      </c>
      <c r="R123" s="89">
        <f t="shared" si="10"/>
        <v>8.0434900054024858</v>
      </c>
      <c r="S123" s="90">
        <f t="shared" si="11"/>
        <v>-5.737407674782296</v>
      </c>
    </row>
    <row r="124" spans="1:19" hidden="1" x14ac:dyDescent="0.3">
      <c r="A124" s="1" t="s">
        <v>6</v>
      </c>
      <c r="B124" s="1" t="s">
        <v>236</v>
      </c>
      <c r="C124" s="41">
        <v>9.73</v>
      </c>
      <c r="D124" s="41">
        <v>1283</v>
      </c>
      <c r="E124" s="41">
        <v>8.68</v>
      </c>
      <c r="F124" s="41"/>
      <c r="G124" s="53">
        <v>23.7</v>
      </c>
      <c r="H124" s="53">
        <v>15.7</v>
      </c>
      <c r="I124" s="54">
        <v>4936</v>
      </c>
      <c r="J124" s="54">
        <v>3272</v>
      </c>
      <c r="K124" s="55">
        <f t="shared" si="6"/>
        <v>16.150592</v>
      </c>
      <c r="L124" s="56">
        <f t="shared" si="7"/>
        <v>4.8014586709886551</v>
      </c>
      <c r="M124" s="57">
        <f t="shared" si="8"/>
        <v>9.6029173419773101E-3</v>
      </c>
      <c r="N124" s="58">
        <f t="shared" si="9"/>
        <v>7.1576708724915221</v>
      </c>
      <c r="O124" s="20" t="s">
        <v>320</v>
      </c>
      <c r="P124" s="59">
        <v>24</v>
      </c>
      <c r="Q124" s="14">
        <v>1.4</v>
      </c>
      <c r="R124" s="89">
        <f t="shared" si="10"/>
        <v>8.0434900054024858</v>
      </c>
      <c r="S124" s="90">
        <f t="shared" si="11"/>
        <v>-5.7184172219561615</v>
      </c>
    </row>
    <row r="125" spans="1:19" hidden="1" x14ac:dyDescent="0.3">
      <c r="A125" s="1" t="s">
        <v>8</v>
      </c>
      <c r="B125" s="1" t="s">
        <v>198</v>
      </c>
      <c r="C125" s="41">
        <v>8.91</v>
      </c>
      <c r="D125" s="41">
        <v>1538</v>
      </c>
      <c r="E125" s="41">
        <v>8.94</v>
      </c>
      <c r="F125" s="41"/>
      <c r="G125" s="53">
        <v>22.3</v>
      </c>
      <c r="H125" s="53">
        <v>14.9</v>
      </c>
      <c r="I125" s="54">
        <v>6024</v>
      </c>
      <c r="J125" s="54">
        <v>4022</v>
      </c>
      <c r="K125" s="55">
        <f t="shared" si="6"/>
        <v>24.228528000000001</v>
      </c>
      <c r="L125" s="56">
        <f t="shared" si="7"/>
        <v>3.7018592297476762</v>
      </c>
      <c r="M125" s="57">
        <f t="shared" si="8"/>
        <v>7.4037184594953525E-3</v>
      </c>
      <c r="N125" s="58">
        <f t="shared" si="9"/>
        <v>5.5184667407275594</v>
      </c>
      <c r="O125" s="20" t="s">
        <v>299</v>
      </c>
      <c r="P125" s="59">
        <v>24</v>
      </c>
      <c r="Q125" s="14">
        <v>1.4</v>
      </c>
      <c r="R125" s="89">
        <f t="shared" si="10"/>
        <v>6.6689907038512617</v>
      </c>
      <c r="S125" s="90">
        <f t="shared" si="11"/>
        <v>-5.7095983819089815</v>
      </c>
    </row>
    <row r="126" spans="1:19" hidden="1" x14ac:dyDescent="0.3">
      <c r="A126" s="1" t="s">
        <v>48</v>
      </c>
      <c r="B126" s="1" t="s">
        <v>115</v>
      </c>
      <c r="C126" s="41">
        <v>9.27</v>
      </c>
      <c r="D126" s="41">
        <v>1176</v>
      </c>
      <c r="E126" s="41">
        <v>8.56</v>
      </c>
      <c r="F126" s="41">
        <v>6400</v>
      </c>
      <c r="G126" s="53">
        <v>17.3</v>
      </c>
      <c r="H126" s="53">
        <v>13</v>
      </c>
      <c r="I126" s="54">
        <v>4608</v>
      </c>
      <c r="J126" s="54">
        <v>3464</v>
      </c>
      <c r="K126" s="55">
        <f t="shared" si="6"/>
        <v>15.962111999999999</v>
      </c>
      <c r="L126" s="56">
        <f t="shared" si="7"/>
        <v>3.7543402777777777</v>
      </c>
      <c r="M126" s="57">
        <f t="shared" si="8"/>
        <v>7.5086805555555558E-3</v>
      </c>
      <c r="N126" s="58">
        <f t="shared" si="9"/>
        <v>5.5967017302553437</v>
      </c>
      <c r="O126" s="20" t="s">
        <v>311</v>
      </c>
      <c r="P126" s="59">
        <v>25</v>
      </c>
      <c r="Q126" s="14">
        <v>1.2</v>
      </c>
      <c r="R126" s="89">
        <f t="shared" si="10"/>
        <v>6.1852083333333328</v>
      </c>
      <c r="S126" s="90">
        <f t="shared" si="11"/>
        <v>-5.6585695330023205</v>
      </c>
    </row>
    <row r="127" spans="1:19" x14ac:dyDescent="0.3">
      <c r="A127" s="1" t="s">
        <v>2</v>
      </c>
      <c r="B127" s="1" t="s">
        <v>294</v>
      </c>
      <c r="C127" s="41">
        <v>9.2899999999999991</v>
      </c>
      <c r="D127" s="41">
        <v>1274</v>
      </c>
      <c r="E127" s="41">
        <v>8.67</v>
      </c>
      <c r="F127" s="41"/>
      <c r="G127" s="53">
        <v>23.5</v>
      </c>
      <c r="H127" s="53">
        <v>15.6</v>
      </c>
      <c r="I127" s="54">
        <v>5496</v>
      </c>
      <c r="J127" s="54">
        <v>3656</v>
      </c>
      <c r="K127" s="55">
        <f t="shared" si="6"/>
        <v>20.093375999999999</v>
      </c>
      <c r="L127" s="56">
        <f t="shared" si="7"/>
        <v>4.2758369723435221</v>
      </c>
      <c r="M127" s="57">
        <f t="shared" si="8"/>
        <v>8.5516739446870448E-3</v>
      </c>
      <c r="N127" s="58">
        <f t="shared" si="9"/>
        <v>6.374111670977638</v>
      </c>
      <c r="O127" s="20" t="s">
        <v>322</v>
      </c>
      <c r="P127" s="59">
        <v>24</v>
      </c>
      <c r="Q127" s="14">
        <v>1.4</v>
      </c>
      <c r="R127" s="89">
        <f t="shared" si="10"/>
        <v>7.3864628820960689</v>
      </c>
      <c r="S127" s="90">
        <f t="shared" si="11"/>
        <v>-5.5853233918381369</v>
      </c>
    </row>
    <row r="128" spans="1:19" hidden="1" x14ac:dyDescent="0.3">
      <c r="A128" s="1" t="s">
        <v>48</v>
      </c>
      <c r="B128" s="1" t="s">
        <v>117</v>
      </c>
      <c r="C128" s="41">
        <v>9.69</v>
      </c>
      <c r="D128" s="41">
        <v>1109</v>
      </c>
      <c r="E128" s="41">
        <v>8.4700000000000006</v>
      </c>
      <c r="F128" s="41">
        <v>6400</v>
      </c>
      <c r="G128" s="53">
        <v>17.3</v>
      </c>
      <c r="H128" s="53">
        <v>13</v>
      </c>
      <c r="I128" s="54">
        <v>4612</v>
      </c>
      <c r="J128" s="54">
        <v>3468</v>
      </c>
      <c r="K128" s="55">
        <f t="shared" si="6"/>
        <v>15.994415999999999</v>
      </c>
      <c r="L128" s="56">
        <f t="shared" si="7"/>
        <v>3.7510841283607981</v>
      </c>
      <c r="M128" s="57">
        <f t="shared" si="8"/>
        <v>7.5021682567215963E-3</v>
      </c>
      <c r="N128" s="58">
        <f t="shared" si="9"/>
        <v>5.5918476957971865</v>
      </c>
      <c r="O128" s="20" t="s">
        <v>311</v>
      </c>
      <c r="P128" s="59">
        <v>25</v>
      </c>
      <c r="Q128" s="14">
        <v>1.2</v>
      </c>
      <c r="R128" s="89">
        <f t="shared" si="10"/>
        <v>6.1813009540329578</v>
      </c>
      <c r="S128" s="90">
        <f t="shared" si="11"/>
        <v>-5.5730291571416295</v>
      </c>
    </row>
    <row r="129" spans="1:19" hidden="1" x14ac:dyDescent="0.3">
      <c r="A129" s="1" t="s">
        <v>6</v>
      </c>
      <c r="B129" s="1" t="s">
        <v>235</v>
      </c>
      <c r="C129" s="41">
        <v>10.039999999999999</v>
      </c>
      <c r="D129" s="41">
        <v>1348</v>
      </c>
      <c r="E129" s="41">
        <v>8.75</v>
      </c>
      <c r="F129" s="41"/>
      <c r="G129" s="53">
        <v>23.5</v>
      </c>
      <c r="H129" s="53">
        <v>15.6</v>
      </c>
      <c r="I129" s="54">
        <v>6080</v>
      </c>
      <c r="J129" s="54">
        <v>4032</v>
      </c>
      <c r="K129" s="55">
        <f t="shared" si="6"/>
        <v>24.514559999999999</v>
      </c>
      <c r="L129" s="56">
        <f t="shared" si="7"/>
        <v>3.8651315789473681</v>
      </c>
      <c r="M129" s="57">
        <f t="shared" si="8"/>
        <v>7.7302631578947366E-3</v>
      </c>
      <c r="N129" s="58">
        <f t="shared" si="9"/>
        <v>5.7618614710021543</v>
      </c>
      <c r="O129" s="20" t="s">
        <v>320</v>
      </c>
      <c r="P129" s="59">
        <v>24</v>
      </c>
      <c r="Q129" s="14">
        <v>1.4</v>
      </c>
      <c r="R129" s="89">
        <f t="shared" si="10"/>
        <v>6.8730811403508767</v>
      </c>
      <c r="S129" s="90">
        <f t="shared" si="11"/>
        <v>-5.5628519283074267</v>
      </c>
    </row>
    <row r="130" spans="1:19" hidden="1" x14ac:dyDescent="0.3">
      <c r="A130" s="1" t="s">
        <v>8</v>
      </c>
      <c r="B130" s="1" t="s">
        <v>113</v>
      </c>
      <c r="C130" s="41">
        <v>8.4700000000000006</v>
      </c>
      <c r="D130" s="41">
        <v>1241</v>
      </c>
      <c r="E130" s="41">
        <v>8.6300000000000008</v>
      </c>
      <c r="F130" s="41">
        <v>12800</v>
      </c>
      <c r="G130" s="53">
        <v>22.3</v>
      </c>
      <c r="H130" s="53">
        <v>14.9</v>
      </c>
      <c r="I130" s="54">
        <v>5208</v>
      </c>
      <c r="J130" s="54">
        <v>3476</v>
      </c>
      <c r="K130" s="55">
        <f t="shared" ref="K130:K193" si="12">I130*J130/1000000</f>
        <v>18.103007999999999</v>
      </c>
      <c r="L130" s="56">
        <f t="shared" ref="L130:L193" si="13">G130/I130*1000</f>
        <v>4.2818740399385566</v>
      </c>
      <c r="M130" s="57">
        <f t="shared" ref="M130:M193" si="14">G130/I130*2</f>
        <v>8.5637480798771131E-3</v>
      </c>
      <c r="N130" s="58">
        <f t="shared" ref="N130:N193" si="15">M130*1000/(2.43932*0.00000055*1000000)</f>
        <v>6.3831112991825689</v>
      </c>
      <c r="O130" s="20" t="s">
        <v>299</v>
      </c>
      <c r="P130" s="59">
        <v>24</v>
      </c>
      <c r="Q130" s="14">
        <v>1.4</v>
      </c>
      <c r="R130" s="89">
        <f t="shared" ref="R130:R193" si="16">(35*Q130+30*L130)/P130</f>
        <v>7.3940092165898621</v>
      </c>
      <c r="S130" s="90">
        <f t="shared" ref="S130:S193" si="17">LOG(((Q130^2)/R130/(D130/100)),2)</f>
        <v>-5.5489343978524772</v>
      </c>
    </row>
    <row r="131" spans="1:19" x14ac:dyDescent="0.3">
      <c r="A131" s="1" t="s">
        <v>2</v>
      </c>
      <c r="B131" s="1" t="s">
        <v>272</v>
      </c>
      <c r="C131" s="41">
        <v>8.92</v>
      </c>
      <c r="D131" s="41">
        <v>1078</v>
      </c>
      <c r="E131" s="41">
        <v>8.43</v>
      </c>
      <c r="F131" s="41"/>
      <c r="G131" s="53">
        <v>23.4</v>
      </c>
      <c r="H131" s="53">
        <v>15.6</v>
      </c>
      <c r="I131" s="54">
        <v>4592</v>
      </c>
      <c r="J131" s="54">
        <v>3056</v>
      </c>
      <c r="K131" s="55">
        <f t="shared" si="12"/>
        <v>14.033151999999999</v>
      </c>
      <c r="L131" s="56">
        <f t="shared" si="13"/>
        <v>5.0958188153310102</v>
      </c>
      <c r="M131" s="57">
        <f t="shared" si="14"/>
        <v>1.0191637630662021E-2</v>
      </c>
      <c r="N131" s="58">
        <f t="shared" si="15"/>
        <v>7.5964819037958566</v>
      </c>
      <c r="O131" s="20" t="s">
        <v>322</v>
      </c>
      <c r="P131" s="59">
        <v>24</v>
      </c>
      <c r="Q131" s="14">
        <v>1.4</v>
      </c>
      <c r="R131" s="89">
        <f t="shared" si="16"/>
        <v>8.4114401858304291</v>
      </c>
      <c r="S131" s="90">
        <f t="shared" si="17"/>
        <v>-5.5317844549169877</v>
      </c>
    </row>
    <row r="132" spans="1:19" hidden="1" x14ac:dyDescent="0.3">
      <c r="A132" s="1" t="s">
        <v>8</v>
      </c>
      <c r="B132" s="1" t="s">
        <v>118</v>
      </c>
      <c r="C132" s="41">
        <v>8.1300000000000008</v>
      </c>
      <c r="D132" s="41">
        <v>1067</v>
      </c>
      <c r="E132" s="41">
        <v>8.42</v>
      </c>
      <c r="F132" s="41">
        <v>1600</v>
      </c>
      <c r="G132" s="53">
        <v>22.2</v>
      </c>
      <c r="H132" s="53">
        <v>14.8</v>
      </c>
      <c r="I132" s="54">
        <v>4312</v>
      </c>
      <c r="J132" s="54">
        <v>2876</v>
      </c>
      <c r="K132" s="55">
        <f t="shared" si="12"/>
        <v>12.401312000000001</v>
      </c>
      <c r="L132" s="56">
        <f t="shared" si="13"/>
        <v>5.1484230055658626</v>
      </c>
      <c r="M132" s="57">
        <f t="shared" si="14"/>
        <v>1.0296846011131726E-2</v>
      </c>
      <c r="N132" s="58">
        <f t="shared" si="15"/>
        <v>7.6749004649073029</v>
      </c>
      <c r="O132" s="20" t="s">
        <v>299</v>
      </c>
      <c r="P132" s="59">
        <v>24</v>
      </c>
      <c r="Q132" s="14">
        <v>1.4</v>
      </c>
      <c r="R132" s="89">
        <f t="shared" si="16"/>
        <v>8.4771954236239946</v>
      </c>
      <c r="S132" s="90">
        <f t="shared" si="17"/>
        <v>-5.5282216624334213</v>
      </c>
    </row>
    <row r="133" spans="1:19" hidden="1" x14ac:dyDescent="0.3">
      <c r="A133" s="1" t="s">
        <v>36</v>
      </c>
      <c r="B133" s="1" t="s">
        <v>181</v>
      </c>
      <c r="C133" s="41">
        <v>11.9</v>
      </c>
      <c r="D133" s="41">
        <v>7853</v>
      </c>
      <c r="E133" s="41">
        <v>11.3</v>
      </c>
      <c r="F133" s="41">
        <v>1600</v>
      </c>
      <c r="G133" s="53">
        <v>43.8</v>
      </c>
      <c r="H133" s="53">
        <v>32.9</v>
      </c>
      <c r="I133" s="54">
        <v>8256</v>
      </c>
      <c r="J133" s="54">
        <v>6192</v>
      </c>
      <c r="K133" s="55">
        <f t="shared" si="12"/>
        <v>51.121152000000002</v>
      </c>
      <c r="L133" s="56">
        <f t="shared" si="13"/>
        <v>5.3052325581395348</v>
      </c>
      <c r="M133" s="57">
        <f t="shared" si="14"/>
        <v>1.0610465116279069E-2</v>
      </c>
      <c r="N133" s="58">
        <f t="shared" si="15"/>
        <v>7.9086609206135465</v>
      </c>
      <c r="O133" s="20" t="s">
        <v>302</v>
      </c>
      <c r="P133" s="59">
        <v>32</v>
      </c>
      <c r="Q133" s="14">
        <v>4</v>
      </c>
      <c r="R133" s="89">
        <f t="shared" si="16"/>
        <v>9.3486555232558146</v>
      </c>
      <c r="S133" s="90">
        <f t="shared" si="17"/>
        <v>-5.519930890742649</v>
      </c>
    </row>
    <row r="134" spans="1:19" hidden="1" x14ac:dyDescent="0.3">
      <c r="A134" s="1" t="s">
        <v>6</v>
      </c>
      <c r="B134" s="1" t="s">
        <v>244</v>
      </c>
      <c r="C134" s="41">
        <v>9.7100000000000009</v>
      </c>
      <c r="D134" s="41">
        <v>1190</v>
      </c>
      <c r="E134" s="41">
        <v>8.57</v>
      </c>
      <c r="F134" s="41"/>
      <c r="G134" s="53">
        <v>23.5</v>
      </c>
      <c r="H134" s="53">
        <v>15.6</v>
      </c>
      <c r="I134" s="54">
        <v>5504</v>
      </c>
      <c r="J134" s="54">
        <v>3664</v>
      </c>
      <c r="K134" s="55">
        <f t="shared" si="12"/>
        <v>20.166656</v>
      </c>
      <c r="L134" s="56">
        <f t="shared" si="13"/>
        <v>4.2696220930232558</v>
      </c>
      <c r="M134" s="57">
        <f t="shared" si="14"/>
        <v>8.5392441860465112E-3</v>
      </c>
      <c r="N134" s="58">
        <f t="shared" si="15"/>
        <v>6.3648469737814501</v>
      </c>
      <c r="O134" s="20" t="s">
        <v>320</v>
      </c>
      <c r="P134" s="59">
        <v>24</v>
      </c>
      <c r="Q134" s="14">
        <v>1.4</v>
      </c>
      <c r="R134" s="89">
        <f t="shared" si="16"/>
        <v>7.3786942829457365</v>
      </c>
      <c r="S134" s="90">
        <f t="shared" si="17"/>
        <v>-5.4854015568994603</v>
      </c>
    </row>
    <row r="135" spans="1:19" hidden="1" x14ac:dyDescent="0.3">
      <c r="A135" s="1" t="s">
        <v>0</v>
      </c>
      <c r="B135" s="1" t="s">
        <v>63</v>
      </c>
      <c r="C135" s="41">
        <v>8.92</v>
      </c>
      <c r="D135" s="41">
        <v>994</v>
      </c>
      <c r="E135" s="41">
        <v>8.31</v>
      </c>
      <c r="F135" s="41">
        <v>1600</v>
      </c>
      <c r="G135" s="53">
        <v>23.6</v>
      </c>
      <c r="H135" s="53">
        <v>15.8</v>
      </c>
      <c r="I135" s="54">
        <v>4352</v>
      </c>
      <c r="J135" s="54">
        <v>2868</v>
      </c>
      <c r="K135" s="55">
        <f t="shared" si="12"/>
        <v>12.481536</v>
      </c>
      <c r="L135" s="56">
        <f t="shared" si="13"/>
        <v>5.4227941176470598</v>
      </c>
      <c r="M135" s="57">
        <f t="shared" si="14"/>
        <v>1.0845588235294119E-2</v>
      </c>
      <c r="N135" s="58">
        <f t="shared" si="15"/>
        <v>8.0839132778390699</v>
      </c>
      <c r="O135" s="20" t="s">
        <v>301</v>
      </c>
      <c r="P135" s="59">
        <v>24</v>
      </c>
      <c r="Q135" s="14">
        <v>1.4</v>
      </c>
      <c r="R135" s="89">
        <f t="shared" si="16"/>
        <v>8.8201593137254921</v>
      </c>
      <c r="S135" s="90">
        <f t="shared" si="17"/>
        <v>-5.4831969120786219</v>
      </c>
    </row>
    <row r="136" spans="1:19" hidden="1" x14ac:dyDescent="0.3">
      <c r="A136" s="1" t="s">
        <v>8</v>
      </c>
      <c r="B136" s="1" t="s">
        <v>192</v>
      </c>
      <c r="C136" s="41">
        <v>8.4499999999999993</v>
      </c>
      <c r="D136" s="41">
        <v>1109</v>
      </c>
      <c r="E136" s="41">
        <v>8.4700000000000006</v>
      </c>
      <c r="F136" s="41"/>
      <c r="G136" s="53">
        <v>22.3</v>
      </c>
      <c r="H136" s="53">
        <v>14.9</v>
      </c>
      <c r="I136" s="54">
        <v>4770</v>
      </c>
      <c r="J136" s="54">
        <v>3153</v>
      </c>
      <c r="K136" s="55">
        <f t="shared" si="12"/>
        <v>15.039809999999999</v>
      </c>
      <c r="L136" s="56">
        <f t="shared" si="13"/>
        <v>4.6750524109014684</v>
      </c>
      <c r="M136" s="57">
        <f t="shared" si="14"/>
        <v>9.3501048218029362E-3</v>
      </c>
      <c r="N136" s="58">
        <f t="shared" si="15"/>
        <v>6.9692334687930444</v>
      </c>
      <c r="O136" s="20" t="s">
        <v>299</v>
      </c>
      <c r="P136" s="59">
        <v>24</v>
      </c>
      <c r="Q136" s="14">
        <v>1.4</v>
      </c>
      <c r="R136" s="89">
        <f t="shared" si="16"/>
        <v>7.8854821802935016</v>
      </c>
      <c r="S136" s="90">
        <f t="shared" si="17"/>
        <v>-5.4795327814617041</v>
      </c>
    </row>
    <row r="137" spans="1:19" x14ac:dyDescent="0.3">
      <c r="A137" s="1" t="s">
        <v>2</v>
      </c>
      <c r="B137" s="1" t="s">
        <v>292</v>
      </c>
      <c r="C137" s="41">
        <v>9.2100000000000009</v>
      </c>
      <c r="D137" s="41">
        <v>1088</v>
      </c>
      <c r="E137" s="41">
        <v>8.44</v>
      </c>
      <c r="F137" s="41"/>
      <c r="G137" s="53">
        <v>23.5</v>
      </c>
      <c r="H137" s="53">
        <v>15.6</v>
      </c>
      <c r="I137" s="54">
        <v>4912</v>
      </c>
      <c r="J137" s="54">
        <v>3264</v>
      </c>
      <c r="K137" s="55">
        <f t="shared" si="12"/>
        <v>16.032768000000001</v>
      </c>
      <c r="L137" s="56">
        <f t="shared" si="13"/>
        <v>4.7842019543973944</v>
      </c>
      <c r="M137" s="57">
        <f t="shared" si="14"/>
        <v>9.5684039087947891E-3</v>
      </c>
      <c r="N137" s="58">
        <f t="shared" si="15"/>
        <v>7.1319457947257945</v>
      </c>
      <c r="O137" s="20" t="s">
        <v>322</v>
      </c>
      <c r="P137" s="59">
        <v>24</v>
      </c>
      <c r="Q137" s="14">
        <v>1.4</v>
      </c>
      <c r="R137" s="89">
        <f t="shared" si="16"/>
        <v>8.0219191096634095</v>
      </c>
      <c r="S137" s="90">
        <f t="shared" si="17"/>
        <v>-5.4767004157089154</v>
      </c>
    </row>
    <row r="138" spans="1:19" hidden="1" x14ac:dyDescent="0.3">
      <c r="A138" s="1" t="s">
        <v>8</v>
      </c>
      <c r="B138" s="1" t="s">
        <v>195</v>
      </c>
      <c r="C138" s="41">
        <v>8.3800000000000008</v>
      </c>
      <c r="D138" s="41">
        <v>1169</v>
      </c>
      <c r="E138" s="41">
        <v>8.5500000000000007</v>
      </c>
      <c r="F138" s="41">
        <v>6400</v>
      </c>
      <c r="G138" s="53">
        <v>22.3</v>
      </c>
      <c r="H138" s="53">
        <v>14.9</v>
      </c>
      <c r="I138" s="54">
        <v>5194</v>
      </c>
      <c r="J138" s="54">
        <v>3464</v>
      </c>
      <c r="K138" s="55">
        <f t="shared" si="12"/>
        <v>17.992016</v>
      </c>
      <c r="L138" s="56">
        <f t="shared" si="13"/>
        <v>4.2934154793993065</v>
      </c>
      <c r="M138" s="57">
        <f t="shared" si="14"/>
        <v>8.5868309587986136E-3</v>
      </c>
      <c r="N138" s="58">
        <f t="shared" si="15"/>
        <v>6.4003164509323858</v>
      </c>
      <c r="O138" s="20" t="s">
        <v>299</v>
      </c>
      <c r="P138" s="59">
        <v>24</v>
      </c>
      <c r="Q138" s="14">
        <v>1.4</v>
      </c>
      <c r="R138" s="89">
        <f t="shared" si="16"/>
        <v>7.4084360159158003</v>
      </c>
      <c r="S138" s="90">
        <f t="shared" si="17"/>
        <v>-5.465518379852667</v>
      </c>
    </row>
    <row r="139" spans="1:19" hidden="1" x14ac:dyDescent="0.3">
      <c r="A139" s="1" t="s">
        <v>0</v>
      </c>
      <c r="B139" s="1" t="s">
        <v>62</v>
      </c>
      <c r="C139" s="41">
        <v>8.27</v>
      </c>
      <c r="D139" s="41">
        <v>1053</v>
      </c>
      <c r="E139" s="41">
        <v>8.4</v>
      </c>
      <c r="F139" s="41">
        <v>3200</v>
      </c>
      <c r="G139" s="53">
        <v>23.1</v>
      </c>
      <c r="H139" s="53">
        <v>15.4</v>
      </c>
      <c r="I139" s="54">
        <v>4672</v>
      </c>
      <c r="J139" s="54">
        <v>3084</v>
      </c>
      <c r="K139" s="55">
        <f t="shared" si="12"/>
        <v>14.408448</v>
      </c>
      <c r="L139" s="56">
        <f t="shared" si="13"/>
        <v>4.9443493150684938</v>
      </c>
      <c r="M139" s="57">
        <f t="shared" si="14"/>
        <v>9.8886986301369873E-3</v>
      </c>
      <c r="N139" s="58">
        <f t="shared" si="15"/>
        <v>7.3706820158054391</v>
      </c>
      <c r="O139" s="20" t="s">
        <v>301</v>
      </c>
      <c r="P139" s="59">
        <v>24</v>
      </c>
      <c r="Q139" s="14">
        <v>1.4</v>
      </c>
      <c r="R139" s="89">
        <f t="shared" si="16"/>
        <v>8.222103310502284</v>
      </c>
      <c r="S139" s="90">
        <f t="shared" si="17"/>
        <v>-5.4650873763498122</v>
      </c>
    </row>
    <row r="140" spans="1:19" x14ac:dyDescent="0.3">
      <c r="A140" s="1" t="s">
        <v>2</v>
      </c>
      <c r="B140" s="1" t="s">
        <v>293</v>
      </c>
      <c r="C140" s="41">
        <v>9.6</v>
      </c>
      <c r="D140" s="41">
        <v>1078</v>
      </c>
      <c r="E140" s="41">
        <v>8.43</v>
      </c>
      <c r="F140" s="41"/>
      <c r="G140" s="53">
        <v>23.5</v>
      </c>
      <c r="H140" s="53">
        <v>15.6</v>
      </c>
      <c r="I140" s="54">
        <v>4928</v>
      </c>
      <c r="J140" s="54">
        <v>3276</v>
      </c>
      <c r="K140" s="55">
        <f t="shared" si="12"/>
        <v>16.144127999999998</v>
      </c>
      <c r="L140" s="56">
        <f t="shared" si="13"/>
        <v>4.7686688311688314</v>
      </c>
      <c r="M140" s="57">
        <f t="shared" si="14"/>
        <v>9.537337662337662E-3</v>
      </c>
      <c r="N140" s="58">
        <f t="shared" si="15"/>
        <v>7.1087901265611002</v>
      </c>
      <c r="O140" s="20" t="s">
        <v>322</v>
      </c>
      <c r="P140" s="59">
        <v>24</v>
      </c>
      <c r="Q140" s="14">
        <v>1.4</v>
      </c>
      <c r="R140" s="89">
        <f t="shared" si="16"/>
        <v>8.0025027056277054</v>
      </c>
      <c r="S140" s="90">
        <f t="shared" si="17"/>
        <v>-5.4598828781801023</v>
      </c>
    </row>
    <row r="141" spans="1:19" hidden="1" x14ac:dyDescent="0.3">
      <c r="A141" s="1" t="s">
        <v>8</v>
      </c>
      <c r="B141" s="1" t="s">
        <v>193</v>
      </c>
      <c r="C141" s="41">
        <v>8.4700000000000006</v>
      </c>
      <c r="D141" s="41">
        <v>1161</v>
      </c>
      <c r="E141" s="41">
        <v>8.5399999999999991</v>
      </c>
      <c r="F141" s="41"/>
      <c r="G141" s="53">
        <v>22.3</v>
      </c>
      <c r="H141" s="53">
        <v>14.9</v>
      </c>
      <c r="I141" s="54">
        <v>5184</v>
      </c>
      <c r="J141" s="54">
        <v>3456</v>
      </c>
      <c r="K141" s="55">
        <f t="shared" si="12"/>
        <v>17.915904000000001</v>
      </c>
      <c r="L141" s="56">
        <f t="shared" si="13"/>
        <v>4.3016975308641978</v>
      </c>
      <c r="M141" s="57">
        <f t="shared" si="14"/>
        <v>8.6033950617283948E-3</v>
      </c>
      <c r="N141" s="58">
        <f t="shared" si="15"/>
        <v>6.4126627403824878</v>
      </c>
      <c r="O141" s="20" t="s">
        <v>299</v>
      </c>
      <c r="P141" s="59">
        <v>24</v>
      </c>
      <c r="Q141" s="14">
        <v>1.4</v>
      </c>
      <c r="R141" s="89">
        <f t="shared" si="16"/>
        <v>7.4187885802469138</v>
      </c>
      <c r="S141" s="90">
        <f t="shared" si="17"/>
        <v>-5.457626040033789</v>
      </c>
    </row>
    <row r="142" spans="1:19" x14ac:dyDescent="0.3">
      <c r="A142" s="1" t="s">
        <v>2</v>
      </c>
      <c r="B142" s="1" t="s">
        <v>290</v>
      </c>
      <c r="C142" s="41">
        <v>9.43</v>
      </c>
      <c r="D142" s="41">
        <v>1068</v>
      </c>
      <c r="E142" s="41">
        <v>8.42</v>
      </c>
      <c r="F142" s="41"/>
      <c r="G142" s="53">
        <v>23.5</v>
      </c>
      <c r="H142" s="53">
        <v>15.6</v>
      </c>
      <c r="I142" s="54">
        <v>4912</v>
      </c>
      <c r="J142" s="54">
        <v>3264</v>
      </c>
      <c r="K142" s="55">
        <f t="shared" si="12"/>
        <v>16.032768000000001</v>
      </c>
      <c r="L142" s="56">
        <f t="shared" si="13"/>
        <v>4.7842019543973944</v>
      </c>
      <c r="M142" s="57">
        <f t="shared" si="14"/>
        <v>9.5684039087947891E-3</v>
      </c>
      <c r="N142" s="58">
        <f t="shared" si="15"/>
        <v>7.1319457947257945</v>
      </c>
      <c r="O142" s="20" t="s">
        <v>322</v>
      </c>
      <c r="P142" s="59">
        <v>24</v>
      </c>
      <c r="Q142" s="14">
        <v>1.4</v>
      </c>
      <c r="R142" s="89">
        <f t="shared" si="16"/>
        <v>8.0219191096634095</v>
      </c>
      <c r="S142" s="90">
        <f t="shared" si="17"/>
        <v>-5.44993350614613</v>
      </c>
    </row>
    <row r="143" spans="1:19" hidden="1" x14ac:dyDescent="0.3">
      <c r="A143" s="1" t="s">
        <v>8</v>
      </c>
      <c r="B143" s="1" t="s">
        <v>112</v>
      </c>
      <c r="C143" s="41">
        <v>8.4600000000000009</v>
      </c>
      <c r="D143" s="41">
        <v>1177</v>
      </c>
      <c r="E143" s="41">
        <v>8.56</v>
      </c>
      <c r="F143" s="41">
        <v>6400</v>
      </c>
      <c r="G143" s="53">
        <v>22.3</v>
      </c>
      <c r="H143" s="53">
        <v>14.9</v>
      </c>
      <c r="I143" s="54">
        <v>5344</v>
      </c>
      <c r="J143" s="54">
        <v>3516</v>
      </c>
      <c r="K143" s="55">
        <f t="shared" si="12"/>
        <v>18.789504000000001</v>
      </c>
      <c r="L143" s="56">
        <f t="shared" si="13"/>
        <v>4.1729041916167668</v>
      </c>
      <c r="M143" s="57">
        <f t="shared" si="14"/>
        <v>8.3458083832335331E-3</v>
      </c>
      <c r="N143" s="58">
        <f t="shared" si="15"/>
        <v>6.2206668499518747</v>
      </c>
      <c r="O143" s="20" t="s">
        <v>299</v>
      </c>
      <c r="P143" s="59">
        <v>24</v>
      </c>
      <c r="Q143" s="14">
        <v>1.4</v>
      </c>
      <c r="R143" s="89">
        <f t="shared" si="16"/>
        <v>7.2577969061876253</v>
      </c>
      <c r="S143" s="90">
        <f t="shared" si="17"/>
        <v>-5.4457204475923113</v>
      </c>
    </row>
    <row r="144" spans="1:19" hidden="1" x14ac:dyDescent="0.3">
      <c r="A144" s="1" t="s">
        <v>53</v>
      </c>
      <c r="B144" s="1" t="s">
        <v>255</v>
      </c>
      <c r="C144" s="41">
        <v>9.1300000000000008</v>
      </c>
      <c r="D144" s="41">
        <v>1159</v>
      </c>
      <c r="E144" s="41">
        <v>8.5299999999999994</v>
      </c>
      <c r="F144" s="41"/>
      <c r="G144" s="53">
        <v>23.5</v>
      </c>
      <c r="H144" s="53">
        <v>15.7</v>
      </c>
      <c r="I144" s="54">
        <v>5536</v>
      </c>
      <c r="J144" s="54">
        <v>3714</v>
      </c>
      <c r="K144" s="55">
        <f t="shared" si="12"/>
        <v>20.560704000000001</v>
      </c>
      <c r="L144" s="56">
        <f t="shared" si="13"/>
        <v>4.2449421965317917</v>
      </c>
      <c r="M144" s="57">
        <f t="shared" si="14"/>
        <v>8.489884393063583E-3</v>
      </c>
      <c r="N144" s="58">
        <f t="shared" si="15"/>
        <v>6.3280559508116152</v>
      </c>
      <c r="O144" s="20" t="s">
        <v>321</v>
      </c>
      <c r="P144" s="59">
        <v>24</v>
      </c>
      <c r="Q144" s="14">
        <v>1.4</v>
      </c>
      <c r="R144" s="89">
        <f t="shared" si="16"/>
        <v>7.3478444123314057</v>
      </c>
      <c r="S144" s="90">
        <f t="shared" si="17"/>
        <v>-5.441276085173083</v>
      </c>
    </row>
    <row r="145" spans="1:19" x14ac:dyDescent="0.3">
      <c r="A145" s="1" t="s">
        <v>2</v>
      </c>
      <c r="B145" s="1" t="s">
        <v>291</v>
      </c>
      <c r="C145" s="41">
        <v>9.51</v>
      </c>
      <c r="D145" s="41">
        <v>1063</v>
      </c>
      <c r="E145" s="41">
        <v>8.41</v>
      </c>
      <c r="F145" s="41"/>
      <c r="G145" s="53">
        <v>23.5</v>
      </c>
      <c r="H145" s="53">
        <v>15.6</v>
      </c>
      <c r="I145" s="54">
        <v>4928</v>
      </c>
      <c r="J145" s="54">
        <v>3276</v>
      </c>
      <c r="K145" s="55">
        <f t="shared" si="12"/>
        <v>16.144127999999998</v>
      </c>
      <c r="L145" s="56">
        <f t="shared" si="13"/>
        <v>4.7686688311688314</v>
      </c>
      <c r="M145" s="57">
        <f t="shared" si="14"/>
        <v>9.537337662337662E-3</v>
      </c>
      <c r="N145" s="58">
        <f t="shared" si="15"/>
        <v>7.1087901265611002</v>
      </c>
      <c r="O145" s="20" t="s">
        <v>322</v>
      </c>
      <c r="P145" s="59">
        <v>24</v>
      </c>
      <c r="Q145" s="14">
        <v>1.4</v>
      </c>
      <c r="R145" s="89">
        <f t="shared" si="16"/>
        <v>8.0025027056277054</v>
      </c>
      <c r="S145" s="90">
        <f t="shared" si="17"/>
        <v>-5.4396672969587012</v>
      </c>
    </row>
    <row r="146" spans="1:19" hidden="1" x14ac:dyDescent="0.3">
      <c r="A146" s="1" t="s">
        <v>8</v>
      </c>
      <c r="B146" s="1" t="s">
        <v>116</v>
      </c>
      <c r="C146" s="41">
        <v>8.73</v>
      </c>
      <c r="D146" s="41">
        <v>1170</v>
      </c>
      <c r="E146" s="41">
        <v>8.5500000000000007</v>
      </c>
      <c r="F146" s="41">
        <v>3200</v>
      </c>
      <c r="G146" s="53">
        <v>22.3</v>
      </c>
      <c r="H146" s="53">
        <v>14.9</v>
      </c>
      <c r="I146" s="54">
        <v>5360</v>
      </c>
      <c r="J146" s="54">
        <v>3515</v>
      </c>
      <c r="K146" s="55">
        <f t="shared" si="12"/>
        <v>18.840399999999999</v>
      </c>
      <c r="L146" s="56">
        <f t="shared" si="13"/>
        <v>4.16044776119403</v>
      </c>
      <c r="M146" s="57">
        <f t="shared" si="14"/>
        <v>8.3208955223880599E-3</v>
      </c>
      <c r="N146" s="58">
        <f t="shared" si="15"/>
        <v>6.2020976951758984</v>
      </c>
      <c r="O146" s="20" t="s">
        <v>299</v>
      </c>
      <c r="P146" s="59">
        <v>24</v>
      </c>
      <c r="Q146" s="14">
        <v>1.4</v>
      </c>
      <c r="R146" s="89">
        <f t="shared" si="16"/>
        <v>7.2422263681592041</v>
      </c>
      <c r="S146" s="90">
        <f t="shared" si="17"/>
        <v>-5.4340162417728992</v>
      </c>
    </row>
    <row r="147" spans="1:19" hidden="1" x14ac:dyDescent="0.3">
      <c r="A147" s="1" t="s">
        <v>8</v>
      </c>
      <c r="B147" s="1" t="s">
        <v>189</v>
      </c>
      <c r="C147" s="41">
        <v>8.01</v>
      </c>
      <c r="D147" s="41">
        <v>858</v>
      </c>
      <c r="E147" s="41">
        <v>8.1</v>
      </c>
      <c r="F147" s="41"/>
      <c r="G147" s="53">
        <v>22.5</v>
      </c>
      <c r="H147" s="53">
        <v>15</v>
      </c>
      <c r="I147" s="54">
        <v>3596</v>
      </c>
      <c r="J147" s="54">
        <v>2360</v>
      </c>
      <c r="K147" s="55">
        <f t="shared" si="12"/>
        <v>8.4865600000000008</v>
      </c>
      <c r="L147" s="56">
        <f t="shared" si="13"/>
        <v>6.2569521690767527</v>
      </c>
      <c r="M147" s="57">
        <f t="shared" si="14"/>
        <v>1.2513904338153505E-2</v>
      </c>
      <c r="N147" s="58">
        <f t="shared" si="15"/>
        <v>9.3274163873937344</v>
      </c>
      <c r="O147" s="20" t="s">
        <v>299</v>
      </c>
      <c r="P147" s="59">
        <v>24</v>
      </c>
      <c r="Q147" s="14">
        <v>1.4</v>
      </c>
      <c r="R147" s="89">
        <f t="shared" si="16"/>
        <v>9.8628568780126074</v>
      </c>
      <c r="S147" s="90">
        <f t="shared" si="17"/>
        <v>-5.4321295919906785</v>
      </c>
    </row>
    <row r="148" spans="1:19" hidden="1" x14ac:dyDescent="0.3">
      <c r="A148" s="1" t="s">
        <v>8</v>
      </c>
      <c r="B148" s="1" t="s">
        <v>186</v>
      </c>
      <c r="C148" s="41">
        <v>8.31</v>
      </c>
      <c r="D148" s="41">
        <v>1143</v>
      </c>
      <c r="E148" s="41">
        <v>8.51</v>
      </c>
      <c r="F148" s="41">
        <v>6400</v>
      </c>
      <c r="G148" s="53">
        <v>22.3</v>
      </c>
      <c r="H148" s="53">
        <v>14.9</v>
      </c>
      <c r="I148" s="54">
        <v>5202</v>
      </c>
      <c r="J148" s="54">
        <v>3465</v>
      </c>
      <c r="K148" s="55">
        <f t="shared" si="12"/>
        <v>18.024930000000001</v>
      </c>
      <c r="L148" s="56">
        <f t="shared" si="13"/>
        <v>4.2868127643214153</v>
      </c>
      <c r="M148" s="57">
        <f t="shared" si="14"/>
        <v>8.5736255286428305E-3</v>
      </c>
      <c r="N148" s="58">
        <f t="shared" si="15"/>
        <v>6.3904735959520993</v>
      </c>
      <c r="O148" s="20" t="s">
        <v>299</v>
      </c>
      <c r="P148" s="59">
        <v>24</v>
      </c>
      <c r="Q148" s="14">
        <v>1.4</v>
      </c>
      <c r="R148" s="89">
        <f t="shared" si="16"/>
        <v>7.4001826220684359</v>
      </c>
      <c r="S148" s="90">
        <f t="shared" si="17"/>
        <v>-5.4314607181789016</v>
      </c>
    </row>
    <row r="149" spans="1:19" hidden="1" x14ac:dyDescent="0.3">
      <c r="A149" s="1" t="s">
        <v>48</v>
      </c>
      <c r="B149" s="1" t="s">
        <v>120</v>
      </c>
      <c r="C149" s="41">
        <v>9.18</v>
      </c>
      <c r="D149" s="41">
        <v>995</v>
      </c>
      <c r="E149" s="41">
        <v>8.32</v>
      </c>
      <c r="F149" s="41">
        <v>6400</v>
      </c>
      <c r="G149" s="53">
        <v>17.3</v>
      </c>
      <c r="H149" s="53">
        <v>13</v>
      </c>
      <c r="I149" s="54">
        <v>4608</v>
      </c>
      <c r="J149" s="54">
        <v>3464</v>
      </c>
      <c r="K149" s="55">
        <f t="shared" si="12"/>
        <v>15.962111999999999</v>
      </c>
      <c r="L149" s="56">
        <f t="shared" si="13"/>
        <v>3.7543402777777777</v>
      </c>
      <c r="M149" s="57">
        <f t="shared" si="14"/>
        <v>7.5086805555555558E-3</v>
      </c>
      <c r="N149" s="58">
        <f t="shared" si="15"/>
        <v>5.5967017302553437</v>
      </c>
      <c r="O149" s="20" t="s">
        <v>311</v>
      </c>
      <c r="P149" s="59">
        <v>25</v>
      </c>
      <c r="Q149" s="14">
        <v>1.2</v>
      </c>
      <c r="R149" s="89">
        <f t="shared" si="16"/>
        <v>6.1852083333333328</v>
      </c>
      <c r="S149" s="90">
        <f t="shared" si="17"/>
        <v>-5.4174499035969665</v>
      </c>
    </row>
    <row r="150" spans="1:19" x14ac:dyDescent="0.3">
      <c r="A150" s="1" t="s">
        <v>2</v>
      </c>
      <c r="B150" s="1" t="s">
        <v>271</v>
      </c>
      <c r="C150" s="41">
        <v>8.4700000000000006</v>
      </c>
      <c r="D150" s="41">
        <v>992</v>
      </c>
      <c r="E150" s="41">
        <v>8.31</v>
      </c>
      <c r="F150" s="41"/>
      <c r="G150" s="53">
        <v>23.5</v>
      </c>
      <c r="H150" s="53">
        <v>15.6</v>
      </c>
      <c r="I150" s="54">
        <v>4592</v>
      </c>
      <c r="J150" s="54">
        <v>3056</v>
      </c>
      <c r="K150" s="55">
        <f t="shared" si="12"/>
        <v>14.033151999999999</v>
      </c>
      <c r="L150" s="56">
        <f t="shared" si="13"/>
        <v>5.1175958188153308</v>
      </c>
      <c r="M150" s="57">
        <f t="shared" si="14"/>
        <v>1.0235191637630661E-2</v>
      </c>
      <c r="N150" s="58">
        <f t="shared" si="15"/>
        <v>7.6289455016753269</v>
      </c>
      <c r="O150" s="20" t="s">
        <v>322</v>
      </c>
      <c r="P150" s="59">
        <v>24</v>
      </c>
      <c r="Q150" s="14">
        <v>1.4</v>
      </c>
      <c r="R150" s="89">
        <f t="shared" si="16"/>
        <v>8.4386614401858306</v>
      </c>
      <c r="S150" s="90">
        <f t="shared" si="17"/>
        <v>-5.4165006397588487</v>
      </c>
    </row>
    <row r="151" spans="1:19" x14ac:dyDescent="0.3">
      <c r="A151" s="1" t="s">
        <v>2</v>
      </c>
      <c r="B151" s="1" t="s">
        <v>296</v>
      </c>
      <c r="C151" s="41">
        <v>9.9499999999999993</v>
      </c>
      <c r="D151" s="41">
        <v>1210</v>
      </c>
      <c r="E151" s="41">
        <v>8.6</v>
      </c>
      <c r="F151" s="41"/>
      <c r="G151" s="53">
        <v>23.5</v>
      </c>
      <c r="H151" s="53">
        <v>15.6</v>
      </c>
      <c r="I151" s="54">
        <v>6024</v>
      </c>
      <c r="J151" s="54">
        <v>4016</v>
      </c>
      <c r="K151" s="55">
        <f t="shared" si="12"/>
        <v>24.192384000000001</v>
      </c>
      <c r="L151" s="56">
        <f t="shared" si="13"/>
        <v>3.9010624169986721</v>
      </c>
      <c r="M151" s="57">
        <f t="shared" si="14"/>
        <v>7.802124833997344E-3</v>
      </c>
      <c r="N151" s="58">
        <f t="shared" si="15"/>
        <v>5.8154245922465311</v>
      </c>
      <c r="O151" s="20" t="s">
        <v>322</v>
      </c>
      <c r="P151" s="59">
        <v>24</v>
      </c>
      <c r="Q151" s="14">
        <v>1.4</v>
      </c>
      <c r="R151" s="89">
        <f t="shared" si="16"/>
        <v>6.9179946879150078</v>
      </c>
      <c r="S151" s="90">
        <f t="shared" si="17"/>
        <v>-5.4164353939631962</v>
      </c>
    </row>
    <row r="152" spans="1:19" hidden="1" x14ac:dyDescent="0.3">
      <c r="A152" s="1" t="s">
        <v>31</v>
      </c>
      <c r="B152" s="1" t="s">
        <v>33</v>
      </c>
      <c r="C152" s="41">
        <v>12.01</v>
      </c>
      <c r="D152" s="41">
        <v>6400</v>
      </c>
      <c r="E152" s="41">
        <v>11</v>
      </c>
      <c r="F152" s="41">
        <v>3200</v>
      </c>
      <c r="G152" s="53">
        <v>43.8</v>
      </c>
      <c r="H152" s="53">
        <v>32.9</v>
      </c>
      <c r="I152" s="54">
        <v>8272</v>
      </c>
      <c r="J152" s="54">
        <v>6200</v>
      </c>
      <c r="K152" s="55">
        <f t="shared" si="12"/>
        <v>51.2864</v>
      </c>
      <c r="L152" s="56">
        <f t="shared" si="13"/>
        <v>5.2949709864603483</v>
      </c>
      <c r="M152" s="57">
        <f t="shared" si="14"/>
        <v>1.0589941972920696E-2</v>
      </c>
      <c r="N152" s="58">
        <f t="shared" si="15"/>
        <v>7.8933637041326694</v>
      </c>
      <c r="O152" s="20" t="s">
        <v>305</v>
      </c>
      <c r="P152" s="59">
        <v>28</v>
      </c>
      <c r="Q152" s="14">
        <v>4</v>
      </c>
      <c r="R152" s="89">
        <f t="shared" si="16"/>
        <v>10.673183199778945</v>
      </c>
      <c r="S152" s="90">
        <f t="shared" si="17"/>
        <v>-5.4159186085983508</v>
      </c>
    </row>
    <row r="153" spans="1:19" hidden="1" x14ac:dyDescent="0.3">
      <c r="A153" s="1" t="s">
        <v>0</v>
      </c>
      <c r="B153" s="1" t="s">
        <v>65</v>
      </c>
      <c r="C153" s="41">
        <v>8.86</v>
      </c>
      <c r="D153" s="41">
        <v>944</v>
      </c>
      <c r="E153" s="41">
        <v>8.24</v>
      </c>
      <c r="F153" s="41">
        <v>1600</v>
      </c>
      <c r="G153" s="53">
        <v>23.6</v>
      </c>
      <c r="H153" s="53">
        <v>15.8</v>
      </c>
      <c r="I153" s="54">
        <v>4352</v>
      </c>
      <c r="J153" s="54">
        <v>2868</v>
      </c>
      <c r="K153" s="55">
        <f t="shared" si="12"/>
        <v>12.481536</v>
      </c>
      <c r="L153" s="56">
        <f t="shared" si="13"/>
        <v>5.4227941176470598</v>
      </c>
      <c r="M153" s="57">
        <f t="shared" si="14"/>
        <v>1.0845588235294119E-2</v>
      </c>
      <c r="N153" s="58">
        <f t="shared" si="15"/>
        <v>8.0839132778390699</v>
      </c>
      <c r="O153" s="20" t="s">
        <v>301</v>
      </c>
      <c r="P153" s="59">
        <v>24</v>
      </c>
      <c r="Q153" s="14">
        <v>1.4</v>
      </c>
      <c r="R153" s="89">
        <f t="shared" si="16"/>
        <v>8.8201593137254921</v>
      </c>
      <c r="S153" s="90">
        <f t="shared" si="17"/>
        <v>-5.4087379198781766</v>
      </c>
    </row>
    <row r="154" spans="1:19" hidden="1" x14ac:dyDescent="0.3">
      <c r="A154" s="1" t="s">
        <v>8</v>
      </c>
      <c r="B154" s="1" t="s">
        <v>124</v>
      </c>
      <c r="C154" s="41">
        <v>8.17</v>
      </c>
      <c r="D154" s="41">
        <v>842</v>
      </c>
      <c r="E154" s="41">
        <v>8.07</v>
      </c>
      <c r="F154" s="41">
        <v>1600</v>
      </c>
      <c r="G154" s="53">
        <v>22.5</v>
      </c>
      <c r="H154" s="53">
        <v>15</v>
      </c>
      <c r="I154" s="54">
        <v>3596</v>
      </c>
      <c r="J154" s="54">
        <v>2360</v>
      </c>
      <c r="K154" s="55">
        <f t="shared" si="12"/>
        <v>8.4865600000000008</v>
      </c>
      <c r="L154" s="56">
        <f t="shared" si="13"/>
        <v>6.2569521690767527</v>
      </c>
      <c r="M154" s="57">
        <f t="shared" si="14"/>
        <v>1.2513904338153505E-2</v>
      </c>
      <c r="N154" s="58">
        <f t="shared" si="15"/>
        <v>9.3274163873937344</v>
      </c>
      <c r="O154" s="20" t="s">
        <v>299</v>
      </c>
      <c r="P154" s="59">
        <v>24</v>
      </c>
      <c r="Q154" s="14">
        <v>1.4</v>
      </c>
      <c r="R154" s="89">
        <f t="shared" si="16"/>
        <v>9.8628568780126074</v>
      </c>
      <c r="S154" s="90">
        <f t="shared" si="17"/>
        <v>-5.4049721775575295</v>
      </c>
    </row>
    <row r="155" spans="1:19" hidden="1" x14ac:dyDescent="0.3">
      <c r="A155" s="1" t="s">
        <v>8</v>
      </c>
      <c r="B155" s="1" t="s">
        <v>185</v>
      </c>
      <c r="C155" s="41">
        <v>8</v>
      </c>
      <c r="D155" s="41">
        <v>981</v>
      </c>
      <c r="E155" s="41">
        <v>8.2899999999999991</v>
      </c>
      <c r="F155" s="41"/>
      <c r="G155" s="53">
        <v>22.2</v>
      </c>
      <c r="H155" s="53">
        <v>14.8</v>
      </c>
      <c r="I155" s="54">
        <v>4352</v>
      </c>
      <c r="J155" s="54">
        <v>2874</v>
      </c>
      <c r="K155" s="55">
        <f t="shared" si="12"/>
        <v>12.507648</v>
      </c>
      <c r="L155" s="56">
        <f t="shared" si="13"/>
        <v>5.101102941176471</v>
      </c>
      <c r="M155" s="57">
        <f t="shared" si="14"/>
        <v>1.0202205882352941E-2</v>
      </c>
      <c r="N155" s="58">
        <f t="shared" si="15"/>
        <v>7.6043591003401412</v>
      </c>
      <c r="O155" s="20" t="s">
        <v>299</v>
      </c>
      <c r="P155" s="59">
        <v>24</v>
      </c>
      <c r="Q155" s="14">
        <v>1.4</v>
      </c>
      <c r="R155" s="89">
        <f t="shared" si="16"/>
        <v>8.4180453431372566</v>
      </c>
      <c r="S155" s="90">
        <f t="shared" si="17"/>
        <v>-5.3968847627669714</v>
      </c>
    </row>
    <row r="156" spans="1:19" x14ac:dyDescent="0.3">
      <c r="A156" s="1" t="s">
        <v>2</v>
      </c>
      <c r="B156" s="1" t="s">
        <v>269</v>
      </c>
      <c r="C156" s="41">
        <v>8.4700000000000006</v>
      </c>
      <c r="D156" s="41">
        <v>980</v>
      </c>
      <c r="E156" s="41">
        <v>8.2899999999999991</v>
      </c>
      <c r="F156" s="41"/>
      <c r="G156" s="53">
        <v>23.4</v>
      </c>
      <c r="H156" s="53">
        <v>15.6</v>
      </c>
      <c r="I156" s="54">
        <v>4592</v>
      </c>
      <c r="J156" s="54">
        <v>3056</v>
      </c>
      <c r="K156" s="55">
        <f t="shared" si="12"/>
        <v>14.033151999999999</v>
      </c>
      <c r="L156" s="56">
        <f t="shared" si="13"/>
        <v>5.0958188153310102</v>
      </c>
      <c r="M156" s="57">
        <f t="shared" si="14"/>
        <v>1.0191637630662021E-2</v>
      </c>
      <c r="N156" s="58">
        <f t="shared" si="15"/>
        <v>7.5964819037958566</v>
      </c>
      <c r="O156" s="20" t="s">
        <v>322</v>
      </c>
      <c r="P156" s="59">
        <v>24</v>
      </c>
      <c r="Q156" s="14">
        <v>1.4</v>
      </c>
      <c r="R156" s="89">
        <f t="shared" si="16"/>
        <v>8.4114401858304291</v>
      </c>
      <c r="S156" s="90">
        <f t="shared" si="17"/>
        <v>-5.394280931167053</v>
      </c>
    </row>
    <row r="157" spans="1:19" hidden="1" x14ac:dyDescent="0.3">
      <c r="A157" s="1" t="s">
        <v>48</v>
      </c>
      <c r="B157" s="1" t="s">
        <v>121</v>
      </c>
      <c r="C157" s="41">
        <v>9.01</v>
      </c>
      <c r="D157" s="41">
        <v>970</v>
      </c>
      <c r="E157" s="41">
        <v>8.2799999999999994</v>
      </c>
      <c r="F157" s="41"/>
      <c r="G157" s="53">
        <v>17.3</v>
      </c>
      <c r="H157" s="53">
        <v>13</v>
      </c>
      <c r="I157" s="54">
        <v>4624</v>
      </c>
      <c r="J157" s="54">
        <v>3472</v>
      </c>
      <c r="K157" s="55">
        <f t="shared" si="12"/>
        <v>16.054528000000001</v>
      </c>
      <c r="L157" s="56">
        <f t="shared" si="13"/>
        <v>3.7413494809688581</v>
      </c>
      <c r="M157" s="57">
        <f t="shared" si="14"/>
        <v>7.4826989619377164E-3</v>
      </c>
      <c r="N157" s="58">
        <f t="shared" si="15"/>
        <v>5.5773359803236646</v>
      </c>
      <c r="O157" s="20" t="s">
        <v>311</v>
      </c>
      <c r="P157" s="59">
        <v>25</v>
      </c>
      <c r="Q157" s="14">
        <v>1.2</v>
      </c>
      <c r="R157" s="89">
        <f t="shared" si="16"/>
        <v>6.16961937716263</v>
      </c>
      <c r="S157" s="90">
        <f t="shared" si="17"/>
        <v>-5.3770974234480198</v>
      </c>
    </row>
    <row r="158" spans="1:19" hidden="1" x14ac:dyDescent="0.3">
      <c r="A158" s="1" t="s">
        <v>8</v>
      </c>
      <c r="B158" s="1" t="s">
        <v>184</v>
      </c>
      <c r="C158" s="41">
        <v>8.23</v>
      </c>
      <c r="D158" s="41">
        <v>1096</v>
      </c>
      <c r="E158" s="41">
        <v>8.4499999999999993</v>
      </c>
      <c r="F158" s="41"/>
      <c r="G158" s="53">
        <v>22.3</v>
      </c>
      <c r="H158" s="53">
        <v>14.9</v>
      </c>
      <c r="I158" s="54">
        <v>5208</v>
      </c>
      <c r="J158" s="54">
        <v>3476</v>
      </c>
      <c r="K158" s="55">
        <f t="shared" si="12"/>
        <v>18.103007999999999</v>
      </c>
      <c r="L158" s="56">
        <f t="shared" si="13"/>
        <v>4.2818740399385566</v>
      </c>
      <c r="M158" s="57">
        <f t="shared" si="14"/>
        <v>8.5637480798771131E-3</v>
      </c>
      <c r="N158" s="58">
        <f t="shared" si="15"/>
        <v>6.3831112991825689</v>
      </c>
      <c r="O158" s="20" t="s">
        <v>299</v>
      </c>
      <c r="P158" s="59">
        <v>24</v>
      </c>
      <c r="Q158" s="14">
        <v>1.4</v>
      </c>
      <c r="R158" s="89">
        <f t="shared" si="16"/>
        <v>7.3940092165898621</v>
      </c>
      <c r="S158" s="90">
        <f t="shared" si="17"/>
        <v>-5.3696790806826469</v>
      </c>
    </row>
    <row r="159" spans="1:19" hidden="1" x14ac:dyDescent="0.3">
      <c r="A159" s="1" t="s">
        <v>6</v>
      </c>
      <c r="B159" s="1" t="s">
        <v>245</v>
      </c>
      <c r="C159" s="41">
        <v>9.17</v>
      </c>
      <c r="D159" s="41">
        <v>899</v>
      </c>
      <c r="E159" s="41">
        <v>8.17</v>
      </c>
      <c r="F159" s="41"/>
      <c r="G159" s="53">
        <v>23.6</v>
      </c>
      <c r="H159" s="53">
        <v>15.8</v>
      </c>
      <c r="I159" s="54">
        <v>4299</v>
      </c>
      <c r="J159" s="54">
        <v>2885</v>
      </c>
      <c r="K159" s="55">
        <f t="shared" si="12"/>
        <v>12.402615000000001</v>
      </c>
      <c r="L159" s="56">
        <f t="shared" si="13"/>
        <v>5.4896487555245415</v>
      </c>
      <c r="M159" s="57">
        <f t="shared" si="14"/>
        <v>1.0979297511049082E-2</v>
      </c>
      <c r="N159" s="58">
        <f t="shared" si="15"/>
        <v>8.183575386172512</v>
      </c>
      <c r="O159" s="20" t="s">
        <v>320</v>
      </c>
      <c r="P159" s="59">
        <v>24</v>
      </c>
      <c r="Q159" s="14">
        <v>1.4</v>
      </c>
      <c r="R159" s="89">
        <f t="shared" si="16"/>
        <v>8.9037276110723429</v>
      </c>
      <c r="S159" s="90">
        <f t="shared" si="17"/>
        <v>-5.3518769188403281</v>
      </c>
    </row>
    <row r="160" spans="1:19" hidden="1" x14ac:dyDescent="0.3">
      <c r="A160" s="1" t="s">
        <v>53</v>
      </c>
      <c r="B160" s="1" t="s">
        <v>257</v>
      </c>
      <c r="C160" s="41">
        <v>9.18</v>
      </c>
      <c r="D160" s="41">
        <v>1088</v>
      </c>
      <c r="E160" s="41">
        <v>8.44</v>
      </c>
      <c r="F160" s="41"/>
      <c r="G160" s="53">
        <v>23.5</v>
      </c>
      <c r="H160" s="53">
        <v>15.7</v>
      </c>
      <c r="I160" s="54">
        <v>5546</v>
      </c>
      <c r="J160" s="54">
        <v>3714</v>
      </c>
      <c r="K160" s="55">
        <f t="shared" si="12"/>
        <v>20.597843999999998</v>
      </c>
      <c r="L160" s="56">
        <f t="shared" si="13"/>
        <v>4.2372881355932206</v>
      </c>
      <c r="M160" s="57">
        <f t="shared" si="14"/>
        <v>8.4745762711864406E-3</v>
      </c>
      <c r="N160" s="58">
        <f t="shared" si="15"/>
        <v>6.3166458246832136</v>
      </c>
      <c r="O160" s="20" t="s">
        <v>321</v>
      </c>
      <c r="P160" s="59">
        <v>24</v>
      </c>
      <c r="Q160" s="14">
        <v>1.4</v>
      </c>
      <c r="R160" s="89">
        <f t="shared" si="16"/>
        <v>7.3382768361581929</v>
      </c>
      <c r="S160" s="90">
        <f t="shared" si="17"/>
        <v>-5.3481943283526832</v>
      </c>
    </row>
    <row r="161" spans="1:19" hidden="1" x14ac:dyDescent="0.3">
      <c r="A161" s="1" t="s">
        <v>0</v>
      </c>
      <c r="B161" s="1" t="s">
        <v>201</v>
      </c>
      <c r="C161" s="41">
        <v>8.4700000000000006</v>
      </c>
      <c r="D161" s="41">
        <v>1305</v>
      </c>
      <c r="E161" s="41">
        <v>8.7100000000000009</v>
      </c>
      <c r="F161" s="41"/>
      <c r="G161" s="53">
        <v>13.2</v>
      </c>
      <c r="H161" s="53">
        <v>8.8000000000000007</v>
      </c>
      <c r="I161" s="54">
        <v>3904</v>
      </c>
      <c r="J161" s="54">
        <v>2604</v>
      </c>
      <c r="K161" s="55">
        <f t="shared" si="12"/>
        <v>10.166016000000001</v>
      </c>
      <c r="L161" s="56">
        <f t="shared" si="13"/>
        <v>3.3811475409836067</v>
      </c>
      <c r="M161" s="57">
        <f t="shared" si="14"/>
        <v>6.7622950819672132E-3</v>
      </c>
      <c r="N161" s="58">
        <f t="shared" si="15"/>
        <v>5.0403727133845155</v>
      </c>
      <c r="O161" s="20">
        <v>1</v>
      </c>
      <c r="P161" s="59">
        <v>32</v>
      </c>
      <c r="Q161" s="14">
        <v>1.2</v>
      </c>
      <c r="R161" s="89">
        <f t="shared" si="16"/>
        <v>4.4823258196721314</v>
      </c>
      <c r="S161" s="90">
        <f t="shared" si="17"/>
        <v>-5.3441566119869695</v>
      </c>
    </row>
    <row r="162" spans="1:19" hidden="1" x14ac:dyDescent="0.3">
      <c r="A162" s="1" t="s">
        <v>53</v>
      </c>
      <c r="B162" s="1" t="s">
        <v>253</v>
      </c>
      <c r="C162" s="41">
        <v>9.2100000000000009</v>
      </c>
      <c r="D162" s="41">
        <v>1042</v>
      </c>
      <c r="E162" s="41">
        <v>8.3800000000000008</v>
      </c>
      <c r="F162" s="41"/>
      <c r="G162" s="53">
        <v>23.5</v>
      </c>
      <c r="H162" s="53">
        <v>15.7</v>
      </c>
      <c r="I162" s="54">
        <v>5530</v>
      </c>
      <c r="J162" s="54">
        <v>3694</v>
      </c>
      <c r="K162" s="55">
        <f t="shared" si="12"/>
        <v>20.427820000000001</v>
      </c>
      <c r="L162" s="56">
        <f t="shared" si="13"/>
        <v>4.2495479204339963</v>
      </c>
      <c r="M162" s="57">
        <f t="shared" si="14"/>
        <v>8.4990958408679932E-3</v>
      </c>
      <c r="N162" s="58">
        <f t="shared" si="15"/>
        <v>6.3349218343025502</v>
      </c>
      <c r="O162" s="20" t="s">
        <v>321</v>
      </c>
      <c r="P162" s="59">
        <v>24</v>
      </c>
      <c r="Q162" s="14">
        <v>1.4</v>
      </c>
      <c r="R162" s="89">
        <f t="shared" si="16"/>
        <v>7.3536015672091617</v>
      </c>
      <c r="S162" s="90">
        <f t="shared" si="17"/>
        <v>-5.2888807287290467</v>
      </c>
    </row>
    <row r="163" spans="1:19" hidden="1" x14ac:dyDescent="0.3">
      <c r="A163" s="1" t="s">
        <v>53</v>
      </c>
      <c r="B163" s="1" t="s">
        <v>258</v>
      </c>
      <c r="C163" s="41">
        <v>9.4600000000000009</v>
      </c>
      <c r="D163" s="41">
        <v>1031</v>
      </c>
      <c r="E163" s="41">
        <v>8.3699999999999992</v>
      </c>
      <c r="F163" s="41"/>
      <c r="G163" s="53">
        <v>23.5</v>
      </c>
      <c r="H163" s="53">
        <v>15.7</v>
      </c>
      <c r="I163" s="54">
        <v>5546</v>
      </c>
      <c r="J163" s="54">
        <v>3714</v>
      </c>
      <c r="K163" s="55">
        <f t="shared" si="12"/>
        <v>20.597843999999998</v>
      </c>
      <c r="L163" s="56">
        <f t="shared" si="13"/>
        <v>4.2372881355932206</v>
      </c>
      <c r="M163" s="57">
        <f t="shared" si="14"/>
        <v>8.4745762711864406E-3</v>
      </c>
      <c r="N163" s="58">
        <f t="shared" si="15"/>
        <v>6.3166458246832136</v>
      </c>
      <c r="O163" s="20" t="s">
        <v>321</v>
      </c>
      <c r="P163" s="59">
        <v>24</v>
      </c>
      <c r="Q163" s="14">
        <v>1.4</v>
      </c>
      <c r="R163" s="89">
        <f t="shared" si="16"/>
        <v>7.3382768361581929</v>
      </c>
      <c r="S163" s="90">
        <f t="shared" si="17"/>
        <v>-5.2705601044704524</v>
      </c>
    </row>
    <row r="164" spans="1:19" x14ac:dyDescent="0.3">
      <c r="A164" s="1" t="s">
        <v>2</v>
      </c>
      <c r="B164" s="1" t="s">
        <v>270</v>
      </c>
      <c r="C164" s="41">
        <v>8.33</v>
      </c>
      <c r="D164" s="41">
        <v>845</v>
      </c>
      <c r="E164" s="41">
        <v>8.08</v>
      </c>
      <c r="F164" s="41"/>
      <c r="G164" s="53">
        <v>23.5</v>
      </c>
      <c r="H164" s="53">
        <v>15.6</v>
      </c>
      <c r="I164" s="54">
        <v>4272</v>
      </c>
      <c r="J164" s="54">
        <v>2848</v>
      </c>
      <c r="K164" s="55">
        <f t="shared" si="12"/>
        <v>12.166656</v>
      </c>
      <c r="L164" s="56">
        <f t="shared" si="13"/>
        <v>5.5009363295880158</v>
      </c>
      <c r="M164" s="57">
        <f t="shared" si="14"/>
        <v>1.1001872659176031E-2</v>
      </c>
      <c r="N164" s="58">
        <f t="shared" si="15"/>
        <v>8.2004020935611202</v>
      </c>
      <c r="O164" s="20" t="s">
        <v>322</v>
      </c>
      <c r="P164" s="59">
        <v>24</v>
      </c>
      <c r="Q164" s="14">
        <v>1.4</v>
      </c>
      <c r="R164" s="89">
        <f t="shared" si="16"/>
        <v>8.9178370786516865</v>
      </c>
      <c r="S164" s="90">
        <f t="shared" si="17"/>
        <v>-5.2647915301275177</v>
      </c>
    </row>
    <row r="165" spans="1:19" x14ac:dyDescent="0.3">
      <c r="A165" s="1" t="s">
        <v>2</v>
      </c>
      <c r="B165" s="1" t="s">
        <v>149</v>
      </c>
      <c r="C165" s="41">
        <v>9.99</v>
      </c>
      <c r="D165" s="41">
        <v>1082</v>
      </c>
      <c r="E165" s="41">
        <v>8.44</v>
      </c>
      <c r="F165" s="41">
        <v>5091</v>
      </c>
      <c r="G165" s="53">
        <v>23.5</v>
      </c>
      <c r="H165" s="53">
        <v>15.6</v>
      </c>
      <c r="I165" s="54">
        <v>6048</v>
      </c>
      <c r="J165" s="54">
        <v>4024</v>
      </c>
      <c r="K165" s="55">
        <f t="shared" si="12"/>
        <v>24.337152</v>
      </c>
      <c r="L165" s="56">
        <f t="shared" si="13"/>
        <v>3.8855820105820102</v>
      </c>
      <c r="M165" s="57">
        <f t="shared" si="14"/>
        <v>7.7711640211640207E-3</v>
      </c>
      <c r="N165" s="58">
        <f t="shared" si="15"/>
        <v>5.7923475105312665</v>
      </c>
      <c r="O165" s="20" t="s">
        <v>322</v>
      </c>
      <c r="P165" s="59">
        <v>24</v>
      </c>
      <c r="Q165" s="14">
        <v>1.4</v>
      </c>
      <c r="R165" s="89">
        <f t="shared" si="16"/>
        <v>6.8986441798941796</v>
      </c>
      <c r="S165" s="90">
        <f t="shared" si="17"/>
        <v>-5.2510877904220692</v>
      </c>
    </row>
    <row r="166" spans="1:19" hidden="1" x14ac:dyDescent="0.3">
      <c r="A166" s="1" t="s">
        <v>6</v>
      </c>
      <c r="B166" s="1" t="s">
        <v>7</v>
      </c>
      <c r="C166" s="41">
        <v>11.77</v>
      </c>
      <c r="D166" s="41">
        <v>5157</v>
      </c>
      <c r="E166" s="41">
        <v>10.69</v>
      </c>
      <c r="F166" s="41">
        <v>2546</v>
      </c>
      <c r="G166" s="53">
        <v>43.8</v>
      </c>
      <c r="H166" s="53">
        <v>32.799999999999997</v>
      </c>
      <c r="I166" s="54">
        <v>8269</v>
      </c>
      <c r="J166" s="54">
        <v>6217</v>
      </c>
      <c r="K166" s="55">
        <f t="shared" si="12"/>
        <v>51.408372999999997</v>
      </c>
      <c r="L166" s="56">
        <f t="shared" si="13"/>
        <v>5.2968920062885472</v>
      </c>
      <c r="M166" s="57">
        <f t="shared" si="14"/>
        <v>1.0593784012577094E-2</v>
      </c>
      <c r="N166" s="58">
        <f t="shared" si="15"/>
        <v>7.896227422975624</v>
      </c>
      <c r="O166" s="20" t="s">
        <v>319</v>
      </c>
      <c r="P166" s="59">
        <v>45</v>
      </c>
      <c r="Q166" s="14">
        <v>2.8</v>
      </c>
      <c r="R166" s="89">
        <f t="shared" si="16"/>
        <v>5.7090391153034767</v>
      </c>
      <c r="S166" s="90">
        <f t="shared" si="17"/>
        <v>-5.2308544330310482</v>
      </c>
    </row>
    <row r="167" spans="1:19" hidden="1" x14ac:dyDescent="0.3">
      <c r="A167" s="1" t="s">
        <v>8</v>
      </c>
      <c r="B167" s="1" t="s">
        <v>196</v>
      </c>
      <c r="C167" s="41">
        <v>8.1999999999999993</v>
      </c>
      <c r="D167" s="41">
        <v>1004</v>
      </c>
      <c r="E167" s="41">
        <v>8.33</v>
      </c>
      <c r="F167" s="41"/>
      <c r="G167" s="53">
        <v>22.3</v>
      </c>
      <c r="H167" s="53">
        <v>14.9</v>
      </c>
      <c r="I167" s="54">
        <v>5280</v>
      </c>
      <c r="J167" s="54">
        <v>3528</v>
      </c>
      <c r="K167" s="55">
        <f t="shared" si="12"/>
        <v>18.627839999999999</v>
      </c>
      <c r="L167" s="56">
        <f t="shared" si="13"/>
        <v>4.2234848484848486</v>
      </c>
      <c r="M167" s="57">
        <f t="shared" si="14"/>
        <v>8.4469696969696976E-3</v>
      </c>
      <c r="N167" s="58">
        <f t="shared" si="15"/>
        <v>6.2960688723755336</v>
      </c>
      <c r="O167" s="20" t="s">
        <v>299</v>
      </c>
      <c r="P167" s="59">
        <v>24</v>
      </c>
      <c r="Q167" s="14">
        <v>1.4</v>
      </c>
      <c r="R167" s="89">
        <f t="shared" si="16"/>
        <v>7.3210227272727266</v>
      </c>
      <c r="S167" s="90">
        <f t="shared" si="17"/>
        <v>-5.2288789130578861</v>
      </c>
    </row>
    <row r="168" spans="1:19" hidden="1" x14ac:dyDescent="0.3">
      <c r="A168" s="1" t="s">
        <v>53</v>
      </c>
      <c r="B168" s="1" t="s">
        <v>64</v>
      </c>
      <c r="C168" s="41">
        <v>9.3000000000000007</v>
      </c>
      <c r="D168" s="41">
        <v>990</v>
      </c>
      <c r="E168" s="41">
        <v>8.31</v>
      </c>
      <c r="F168" s="41"/>
      <c r="G168" s="53">
        <v>23.5</v>
      </c>
      <c r="H168" s="53">
        <v>15.7</v>
      </c>
      <c r="I168" s="54">
        <v>5530</v>
      </c>
      <c r="J168" s="54">
        <v>3694</v>
      </c>
      <c r="K168" s="55">
        <f t="shared" si="12"/>
        <v>20.427820000000001</v>
      </c>
      <c r="L168" s="56">
        <f t="shared" si="13"/>
        <v>4.2495479204339963</v>
      </c>
      <c r="M168" s="57">
        <f t="shared" si="14"/>
        <v>8.4990958408679932E-3</v>
      </c>
      <c r="N168" s="58">
        <f t="shared" si="15"/>
        <v>6.3349218343025502</v>
      </c>
      <c r="O168" s="20" t="s">
        <v>321</v>
      </c>
      <c r="P168" s="59">
        <v>24</v>
      </c>
      <c r="Q168" s="14">
        <v>1.4</v>
      </c>
      <c r="R168" s="89">
        <f t="shared" si="16"/>
        <v>7.3536015672091617</v>
      </c>
      <c r="S168" s="90">
        <f t="shared" si="17"/>
        <v>-5.2150258814175103</v>
      </c>
    </row>
    <row r="169" spans="1:19" hidden="1" x14ac:dyDescent="0.3">
      <c r="A169" s="1" t="s">
        <v>8</v>
      </c>
      <c r="B169" s="1" t="s">
        <v>188</v>
      </c>
      <c r="C169" s="41">
        <v>8.07</v>
      </c>
      <c r="D169" s="41">
        <v>526</v>
      </c>
      <c r="E169" s="41">
        <v>7.39</v>
      </c>
      <c r="F169" s="41"/>
      <c r="G169" s="53">
        <v>35.799999999999997</v>
      </c>
      <c r="H169" s="53">
        <v>23.8</v>
      </c>
      <c r="I169" s="54">
        <v>4082</v>
      </c>
      <c r="J169" s="54">
        <v>2718</v>
      </c>
      <c r="K169" s="55">
        <f t="shared" si="12"/>
        <v>11.094875999999999</v>
      </c>
      <c r="L169" s="56">
        <f t="shared" si="13"/>
        <v>8.770210681038705</v>
      </c>
      <c r="M169" s="57">
        <f t="shared" si="14"/>
        <v>1.754042136207741E-2</v>
      </c>
      <c r="N169" s="58">
        <f t="shared" si="15"/>
        <v>13.07400226447416</v>
      </c>
      <c r="O169" s="20" t="s">
        <v>298</v>
      </c>
      <c r="P169" s="59">
        <v>24</v>
      </c>
      <c r="Q169" s="14">
        <v>1.4</v>
      </c>
      <c r="R169" s="89">
        <f t="shared" si="16"/>
        <v>13.004430017965049</v>
      </c>
      <c r="S169" s="90">
        <f t="shared" si="17"/>
        <v>-5.1251404076440297</v>
      </c>
    </row>
    <row r="170" spans="1:19" hidden="1" x14ac:dyDescent="0.3">
      <c r="A170" s="1" t="s">
        <v>53</v>
      </c>
      <c r="B170" s="1" t="s">
        <v>252</v>
      </c>
      <c r="C170" s="41">
        <v>9.1</v>
      </c>
      <c r="D170" s="41">
        <v>929</v>
      </c>
      <c r="E170" s="41">
        <v>8.2200000000000006</v>
      </c>
      <c r="F170" s="41"/>
      <c r="G170" s="53">
        <v>23.5</v>
      </c>
      <c r="H170" s="53">
        <v>15.7</v>
      </c>
      <c r="I170" s="54">
        <v>5530</v>
      </c>
      <c r="J170" s="54">
        <v>3694</v>
      </c>
      <c r="K170" s="55">
        <f t="shared" si="12"/>
        <v>20.427820000000001</v>
      </c>
      <c r="L170" s="56">
        <f t="shared" si="13"/>
        <v>4.2495479204339963</v>
      </c>
      <c r="M170" s="57">
        <f t="shared" si="14"/>
        <v>8.4990958408679932E-3</v>
      </c>
      <c r="N170" s="58">
        <f t="shared" si="15"/>
        <v>6.3349218343025502</v>
      </c>
      <c r="O170" s="20" t="s">
        <v>321</v>
      </c>
      <c r="P170" s="59">
        <v>24</v>
      </c>
      <c r="Q170" s="14">
        <v>1.4</v>
      </c>
      <c r="R170" s="89">
        <f t="shared" si="16"/>
        <v>7.3536015672091617</v>
      </c>
      <c r="S170" s="90">
        <f t="shared" si="17"/>
        <v>-5.1232759528331906</v>
      </c>
    </row>
    <row r="171" spans="1:19" hidden="1" x14ac:dyDescent="0.3">
      <c r="A171" s="1" t="s">
        <v>0</v>
      </c>
      <c r="B171" s="1" t="s">
        <v>66</v>
      </c>
      <c r="C171" s="41">
        <v>7.84</v>
      </c>
      <c r="D171" s="41">
        <v>561</v>
      </c>
      <c r="E171" s="41">
        <v>7.49</v>
      </c>
      <c r="F171" s="41">
        <v>1600</v>
      </c>
      <c r="G171" s="53">
        <v>23.7</v>
      </c>
      <c r="H171" s="53">
        <v>15.6</v>
      </c>
      <c r="I171" s="54">
        <v>3040</v>
      </c>
      <c r="J171" s="54">
        <v>2014</v>
      </c>
      <c r="K171" s="55">
        <f t="shared" si="12"/>
        <v>6.12256</v>
      </c>
      <c r="L171" s="56">
        <f t="shared" si="13"/>
        <v>7.7960526315789478</v>
      </c>
      <c r="M171" s="57">
        <f t="shared" si="14"/>
        <v>1.5592105263157895E-2</v>
      </c>
      <c r="N171" s="58">
        <f t="shared" si="15"/>
        <v>11.621797179808603</v>
      </c>
      <c r="O171" s="20" t="s">
        <v>301</v>
      </c>
      <c r="P171" s="59">
        <v>24</v>
      </c>
      <c r="Q171" s="14">
        <v>1.4</v>
      </c>
      <c r="R171" s="89">
        <f t="shared" si="16"/>
        <v>11.786732456140351</v>
      </c>
      <c r="S171" s="90">
        <f t="shared" si="17"/>
        <v>-5.0762390380375413</v>
      </c>
    </row>
    <row r="172" spans="1:19" hidden="1" x14ac:dyDescent="0.3">
      <c r="A172" s="1" t="s">
        <v>6</v>
      </c>
      <c r="B172" s="1" t="s">
        <v>324</v>
      </c>
      <c r="C172" s="41">
        <v>9.02</v>
      </c>
      <c r="D172" s="41">
        <v>739</v>
      </c>
      <c r="E172" s="41">
        <v>7.89</v>
      </c>
      <c r="F172" s="41"/>
      <c r="G172" s="53">
        <v>23.6</v>
      </c>
      <c r="H172" s="53">
        <v>15.8</v>
      </c>
      <c r="I172" s="54">
        <v>4299</v>
      </c>
      <c r="J172" s="54">
        <v>2885</v>
      </c>
      <c r="K172" s="55">
        <f t="shared" si="12"/>
        <v>12.402615000000001</v>
      </c>
      <c r="L172" s="56">
        <f t="shared" si="13"/>
        <v>5.4896487555245415</v>
      </c>
      <c r="M172" s="57">
        <f t="shared" si="14"/>
        <v>1.0979297511049082E-2</v>
      </c>
      <c r="N172" s="58">
        <f t="shared" si="15"/>
        <v>8.183575386172512</v>
      </c>
      <c r="O172" s="20" t="s">
        <v>320</v>
      </c>
      <c r="P172" s="59">
        <v>24</v>
      </c>
      <c r="Q172" s="14">
        <v>1.4</v>
      </c>
      <c r="R172" s="89">
        <f t="shared" si="16"/>
        <v>8.9037276110723429</v>
      </c>
      <c r="S172" s="90">
        <f t="shared" si="17"/>
        <v>-5.0691301674720322</v>
      </c>
    </row>
    <row r="173" spans="1:19" x14ac:dyDescent="0.3">
      <c r="A173" s="1" t="s">
        <v>2</v>
      </c>
      <c r="B173" s="1" t="s">
        <v>295</v>
      </c>
      <c r="C173" s="41">
        <v>9.4</v>
      </c>
      <c r="D173" s="41">
        <v>933</v>
      </c>
      <c r="E173" s="41">
        <v>8.2200000000000006</v>
      </c>
      <c r="F173" s="41"/>
      <c r="G173" s="53">
        <v>23.5</v>
      </c>
      <c r="H173" s="53">
        <v>15.6</v>
      </c>
      <c r="I173" s="54">
        <v>6024</v>
      </c>
      <c r="J173" s="54">
        <v>4024</v>
      </c>
      <c r="K173" s="55">
        <f t="shared" si="12"/>
        <v>24.240576000000001</v>
      </c>
      <c r="L173" s="56">
        <f t="shared" si="13"/>
        <v>3.9010624169986721</v>
      </c>
      <c r="M173" s="57">
        <f t="shared" si="14"/>
        <v>7.802124833997344E-3</v>
      </c>
      <c r="N173" s="58">
        <f t="shared" si="15"/>
        <v>5.8154245922465311</v>
      </c>
      <c r="O173" s="20" t="s">
        <v>322</v>
      </c>
      <c r="P173" s="59">
        <v>24</v>
      </c>
      <c r="Q173" s="14">
        <v>1.4</v>
      </c>
      <c r="R173" s="89">
        <f t="shared" si="16"/>
        <v>6.9179946879150078</v>
      </c>
      <c r="S173" s="90">
        <f t="shared" si="17"/>
        <v>-5.0413773326529983</v>
      </c>
    </row>
    <row r="174" spans="1:19" hidden="1" x14ac:dyDescent="0.3">
      <c r="A174" s="1" t="s">
        <v>8</v>
      </c>
      <c r="B174" s="1" t="s">
        <v>183</v>
      </c>
      <c r="C174" s="41">
        <v>7.9</v>
      </c>
      <c r="D174" s="41">
        <v>704</v>
      </c>
      <c r="E174" s="41">
        <v>7.82</v>
      </c>
      <c r="F174" s="41"/>
      <c r="G174" s="53">
        <v>22.2</v>
      </c>
      <c r="H174" s="53">
        <v>14.8</v>
      </c>
      <c r="I174" s="54">
        <v>3906</v>
      </c>
      <c r="J174" s="54">
        <v>2602</v>
      </c>
      <c r="K174" s="55">
        <f t="shared" si="12"/>
        <v>10.163411999999999</v>
      </c>
      <c r="L174" s="56">
        <f t="shared" si="13"/>
        <v>5.6835637480798766</v>
      </c>
      <c r="M174" s="57">
        <f t="shared" si="14"/>
        <v>1.1367127496159753E-2</v>
      </c>
      <c r="N174" s="58">
        <f t="shared" si="15"/>
        <v>8.4726499755965925</v>
      </c>
      <c r="O174" s="20" t="s">
        <v>299</v>
      </c>
      <c r="P174" s="59">
        <v>24</v>
      </c>
      <c r="Q174" s="14">
        <v>1.4</v>
      </c>
      <c r="R174" s="89">
        <f t="shared" si="16"/>
        <v>9.1461213517665119</v>
      </c>
      <c r="S174" s="90">
        <f t="shared" si="17"/>
        <v>-5.0378818356339785</v>
      </c>
    </row>
    <row r="175" spans="1:19" hidden="1" x14ac:dyDescent="0.3">
      <c r="A175" s="1" t="s">
        <v>48</v>
      </c>
      <c r="B175" s="1" t="s">
        <v>127</v>
      </c>
      <c r="C175" s="41">
        <v>8.43</v>
      </c>
      <c r="D175" s="41">
        <v>756</v>
      </c>
      <c r="E175" s="41">
        <v>7.92</v>
      </c>
      <c r="F175" s="41">
        <v>8045</v>
      </c>
      <c r="G175" s="53">
        <v>17.3</v>
      </c>
      <c r="H175" s="53">
        <v>13</v>
      </c>
      <c r="I175" s="54">
        <v>4624</v>
      </c>
      <c r="J175" s="54">
        <v>3472</v>
      </c>
      <c r="K175" s="55">
        <f t="shared" si="12"/>
        <v>16.054528000000001</v>
      </c>
      <c r="L175" s="56">
        <f t="shared" si="13"/>
        <v>3.7413494809688581</v>
      </c>
      <c r="M175" s="57">
        <f t="shared" si="14"/>
        <v>7.4826989619377164E-3</v>
      </c>
      <c r="N175" s="58">
        <f t="shared" si="15"/>
        <v>5.5773359803236646</v>
      </c>
      <c r="O175" s="20" t="s">
        <v>311</v>
      </c>
      <c r="P175" s="59">
        <v>25</v>
      </c>
      <c r="Q175" s="14">
        <v>1.2</v>
      </c>
      <c r="R175" s="89">
        <f t="shared" si="16"/>
        <v>6.16961937716263</v>
      </c>
      <c r="S175" s="90">
        <f t="shared" si="17"/>
        <v>-5.0174989105946031</v>
      </c>
    </row>
    <row r="176" spans="1:19" hidden="1" x14ac:dyDescent="0.3">
      <c r="A176" s="1" t="s">
        <v>48</v>
      </c>
      <c r="B176" s="1" t="s">
        <v>126</v>
      </c>
      <c r="C176" s="41">
        <v>8.44</v>
      </c>
      <c r="D176" s="41">
        <v>769</v>
      </c>
      <c r="E176" s="41">
        <v>7.94</v>
      </c>
      <c r="F176" s="41">
        <v>12800</v>
      </c>
      <c r="G176" s="53">
        <v>17.3</v>
      </c>
      <c r="H176" s="53">
        <v>13</v>
      </c>
      <c r="I176" s="54">
        <v>4760</v>
      </c>
      <c r="J176" s="54">
        <v>3472</v>
      </c>
      <c r="K176" s="55">
        <f t="shared" si="12"/>
        <v>16.526720000000001</v>
      </c>
      <c r="L176" s="56">
        <f t="shared" si="13"/>
        <v>3.634453781512605</v>
      </c>
      <c r="M176" s="57">
        <f t="shared" si="14"/>
        <v>7.2689075630252105E-3</v>
      </c>
      <c r="N176" s="58">
        <f t="shared" si="15"/>
        <v>5.4179835237429881</v>
      </c>
      <c r="O176" s="20" t="s">
        <v>311</v>
      </c>
      <c r="P176" s="59">
        <v>25</v>
      </c>
      <c r="Q176" s="14">
        <v>1.2</v>
      </c>
      <c r="R176" s="89">
        <f t="shared" si="16"/>
        <v>6.0413445378151254</v>
      </c>
      <c r="S176" s="90">
        <f t="shared" si="17"/>
        <v>-5.0117844523231314</v>
      </c>
    </row>
    <row r="177" spans="1:19" x14ac:dyDescent="0.3">
      <c r="A177" s="1" t="s">
        <v>2</v>
      </c>
      <c r="B177" s="1" t="s">
        <v>274</v>
      </c>
      <c r="C177" s="41">
        <v>8.75</v>
      </c>
      <c r="D177" s="41">
        <v>699</v>
      </c>
      <c r="E177" s="41">
        <v>7.8</v>
      </c>
      <c r="F177" s="41"/>
      <c r="G177" s="53">
        <v>24</v>
      </c>
      <c r="H177" s="53">
        <v>16</v>
      </c>
      <c r="I177" s="54">
        <v>4288</v>
      </c>
      <c r="J177" s="54">
        <v>2856</v>
      </c>
      <c r="K177" s="55">
        <f t="shared" si="12"/>
        <v>12.246528</v>
      </c>
      <c r="L177" s="56">
        <f t="shared" si="13"/>
        <v>5.5970149253731343</v>
      </c>
      <c r="M177" s="57">
        <f t="shared" si="14"/>
        <v>1.1194029850746268E-2</v>
      </c>
      <c r="N177" s="58">
        <f t="shared" si="15"/>
        <v>8.3436291863352885</v>
      </c>
      <c r="O177" s="20" t="s">
        <v>322</v>
      </c>
      <c r="P177" s="59">
        <v>24</v>
      </c>
      <c r="Q177" s="14">
        <v>1.4</v>
      </c>
      <c r="R177" s="89">
        <f t="shared" si="16"/>
        <v>9.0379353233830848</v>
      </c>
      <c r="S177" s="90">
        <f t="shared" si="17"/>
        <v>-5.0104320341965245</v>
      </c>
    </row>
    <row r="178" spans="1:19" hidden="1" x14ac:dyDescent="0.3">
      <c r="A178" s="1" t="s">
        <v>53</v>
      </c>
      <c r="B178" s="1" t="s">
        <v>254</v>
      </c>
      <c r="C178" s="41">
        <v>9.25</v>
      </c>
      <c r="D178" s="41">
        <v>856</v>
      </c>
      <c r="E178" s="41">
        <v>8.1</v>
      </c>
      <c r="F178" s="41"/>
      <c r="G178" s="53">
        <v>23.5</v>
      </c>
      <c r="H178" s="53">
        <v>15.7</v>
      </c>
      <c r="I178" s="54">
        <v>5528</v>
      </c>
      <c r="J178" s="54">
        <v>3662</v>
      </c>
      <c r="K178" s="55">
        <f t="shared" si="12"/>
        <v>20.243535999999999</v>
      </c>
      <c r="L178" s="56">
        <f t="shared" si="13"/>
        <v>4.2510853835021711</v>
      </c>
      <c r="M178" s="57">
        <f t="shared" si="14"/>
        <v>8.5021707670043419E-3</v>
      </c>
      <c r="N178" s="58">
        <f t="shared" si="15"/>
        <v>6.3372137741847148</v>
      </c>
      <c r="O178" s="20" t="s">
        <v>321</v>
      </c>
      <c r="P178" s="59">
        <v>24</v>
      </c>
      <c r="Q178" s="14">
        <v>1.4</v>
      </c>
      <c r="R178" s="89">
        <f t="shared" si="16"/>
        <v>7.3555233960443802</v>
      </c>
      <c r="S178" s="90">
        <f t="shared" si="17"/>
        <v>-5.0055851450864663</v>
      </c>
    </row>
    <row r="179" spans="1:19" x14ac:dyDescent="0.3">
      <c r="A179" s="1" t="s">
        <v>2</v>
      </c>
      <c r="B179" s="1" t="s">
        <v>289</v>
      </c>
      <c r="C179" s="41">
        <v>9.16</v>
      </c>
      <c r="D179" s="41">
        <v>748</v>
      </c>
      <c r="E179" s="41">
        <v>7.9</v>
      </c>
      <c r="F179" s="41"/>
      <c r="G179" s="53">
        <v>23.4</v>
      </c>
      <c r="H179" s="53">
        <v>15.6</v>
      </c>
      <c r="I179" s="54">
        <v>4592</v>
      </c>
      <c r="J179" s="54">
        <v>3056</v>
      </c>
      <c r="K179" s="55">
        <f t="shared" si="12"/>
        <v>14.033151999999999</v>
      </c>
      <c r="L179" s="56">
        <f t="shared" si="13"/>
        <v>5.0958188153310102</v>
      </c>
      <c r="M179" s="57">
        <f t="shared" si="14"/>
        <v>1.0191637630662021E-2</v>
      </c>
      <c r="N179" s="58">
        <f t="shared" si="15"/>
        <v>7.5964819037958566</v>
      </c>
      <c r="O179" s="20" t="s">
        <v>322</v>
      </c>
      <c r="P179" s="59">
        <v>24</v>
      </c>
      <c r="Q179" s="14">
        <v>1.4</v>
      </c>
      <c r="R179" s="89">
        <f t="shared" si="16"/>
        <v>8.4114401858304291</v>
      </c>
      <c r="S179" s="90">
        <f t="shared" si="17"/>
        <v>-5.0045374520521193</v>
      </c>
    </row>
    <row r="180" spans="1:19" hidden="1" x14ac:dyDescent="0.3">
      <c r="A180" s="1" t="s">
        <v>8</v>
      </c>
      <c r="B180" s="1" t="s">
        <v>190</v>
      </c>
      <c r="C180" s="41">
        <v>7.83</v>
      </c>
      <c r="D180" s="41">
        <v>622</v>
      </c>
      <c r="E180" s="41">
        <v>7.64</v>
      </c>
      <c r="F180" s="41"/>
      <c r="G180" s="53">
        <v>22.2</v>
      </c>
      <c r="H180" s="53">
        <v>14.8</v>
      </c>
      <c r="I180" s="54">
        <v>3516</v>
      </c>
      <c r="J180" s="54">
        <v>2328</v>
      </c>
      <c r="K180" s="55">
        <f t="shared" si="12"/>
        <v>8.1852479999999996</v>
      </c>
      <c r="L180" s="56">
        <f t="shared" si="13"/>
        <v>6.3139931740614328</v>
      </c>
      <c r="M180" s="57">
        <f t="shared" si="14"/>
        <v>1.2627986348122866E-2</v>
      </c>
      <c r="N180" s="58">
        <f t="shared" si="15"/>
        <v>9.4124490343231759</v>
      </c>
      <c r="O180" s="20" t="s">
        <v>299</v>
      </c>
      <c r="P180" s="59">
        <v>24</v>
      </c>
      <c r="Q180" s="14">
        <v>1.4</v>
      </c>
      <c r="R180" s="89">
        <f t="shared" si="16"/>
        <v>9.9341581342434573</v>
      </c>
      <c r="S180" s="90">
        <f t="shared" si="17"/>
        <v>-4.9784586381290836</v>
      </c>
    </row>
    <row r="181" spans="1:19" hidden="1" x14ac:dyDescent="0.3">
      <c r="A181" s="1" t="s">
        <v>48</v>
      </c>
      <c r="B181" s="1" t="s">
        <v>223</v>
      </c>
      <c r="C181" s="41">
        <v>8.39</v>
      </c>
      <c r="D181" s="41">
        <v>733</v>
      </c>
      <c r="E181" s="41">
        <v>7.87</v>
      </c>
      <c r="F181" s="41"/>
      <c r="G181" s="53">
        <v>17.3</v>
      </c>
      <c r="H181" s="53">
        <v>13</v>
      </c>
      <c r="I181" s="54">
        <v>4624</v>
      </c>
      <c r="J181" s="54">
        <v>3472</v>
      </c>
      <c r="K181" s="55">
        <f t="shared" si="12"/>
        <v>16.054528000000001</v>
      </c>
      <c r="L181" s="56">
        <f t="shared" si="13"/>
        <v>3.7413494809688581</v>
      </c>
      <c r="M181" s="57">
        <f t="shared" si="14"/>
        <v>7.4826989619377164E-3</v>
      </c>
      <c r="N181" s="58">
        <f t="shared" si="15"/>
        <v>5.5773359803236646</v>
      </c>
      <c r="O181" s="20" t="s">
        <v>311</v>
      </c>
      <c r="P181" s="59">
        <v>25</v>
      </c>
      <c r="Q181" s="14">
        <v>1.2</v>
      </c>
      <c r="R181" s="89">
        <f t="shared" si="16"/>
        <v>6.16961937716263</v>
      </c>
      <c r="S181" s="90">
        <f t="shared" si="17"/>
        <v>-4.9729258745073421</v>
      </c>
    </row>
    <row r="182" spans="1:19" hidden="1" x14ac:dyDescent="0.3">
      <c r="A182" s="1" t="s">
        <v>53</v>
      </c>
      <c r="B182" s="1" t="s">
        <v>256</v>
      </c>
      <c r="C182" s="41">
        <v>9.1300000000000008</v>
      </c>
      <c r="D182" s="41">
        <v>824</v>
      </c>
      <c r="E182" s="41">
        <v>8.0399999999999991</v>
      </c>
      <c r="F182" s="41"/>
      <c r="G182" s="53">
        <v>23.5</v>
      </c>
      <c r="H182" s="53">
        <v>15.7</v>
      </c>
      <c r="I182" s="54">
        <v>5530</v>
      </c>
      <c r="J182" s="54">
        <v>3694</v>
      </c>
      <c r="K182" s="55">
        <f t="shared" si="12"/>
        <v>20.427820000000001</v>
      </c>
      <c r="L182" s="56">
        <f t="shared" si="13"/>
        <v>4.2495479204339963</v>
      </c>
      <c r="M182" s="57">
        <f t="shared" si="14"/>
        <v>8.4990958408679932E-3</v>
      </c>
      <c r="N182" s="58">
        <f t="shared" si="15"/>
        <v>6.3349218343025502</v>
      </c>
      <c r="O182" s="20" t="s">
        <v>321</v>
      </c>
      <c r="P182" s="59">
        <v>24</v>
      </c>
      <c r="Q182" s="14">
        <v>1.4</v>
      </c>
      <c r="R182" s="89">
        <f t="shared" si="16"/>
        <v>7.3536015672091617</v>
      </c>
      <c r="S182" s="90">
        <f t="shared" si="17"/>
        <v>-4.9502416936337568</v>
      </c>
    </row>
    <row r="183" spans="1:19" hidden="1" x14ac:dyDescent="0.3">
      <c r="A183" s="1" t="s">
        <v>0</v>
      </c>
      <c r="B183" s="1" t="s">
        <v>67</v>
      </c>
      <c r="C183" s="41">
        <v>7.64</v>
      </c>
      <c r="D183" s="41">
        <v>507</v>
      </c>
      <c r="E183" s="41">
        <v>7.34</v>
      </c>
      <c r="F183" s="41">
        <v>1600</v>
      </c>
      <c r="G183" s="53">
        <v>23.7</v>
      </c>
      <c r="H183" s="53">
        <v>15.6</v>
      </c>
      <c r="I183" s="54">
        <v>3040</v>
      </c>
      <c r="J183" s="54">
        <v>2014</v>
      </c>
      <c r="K183" s="55">
        <f t="shared" si="12"/>
        <v>6.12256</v>
      </c>
      <c r="L183" s="56">
        <f t="shared" si="13"/>
        <v>7.7960526315789478</v>
      </c>
      <c r="M183" s="57">
        <f t="shared" si="14"/>
        <v>1.5592105263157895E-2</v>
      </c>
      <c r="N183" s="58">
        <f t="shared" si="15"/>
        <v>11.621797179808603</v>
      </c>
      <c r="O183" s="20" t="s">
        <v>301</v>
      </c>
      <c r="P183" s="59">
        <v>24</v>
      </c>
      <c r="Q183" s="14">
        <v>1.4</v>
      </c>
      <c r="R183" s="89">
        <f t="shared" si="16"/>
        <v>11.786732456140351</v>
      </c>
      <c r="S183" s="90">
        <f t="shared" si="17"/>
        <v>-4.9302240144320892</v>
      </c>
    </row>
    <row r="184" spans="1:19" hidden="1" x14ac:dyDescent="0.3">
      <c r="A184" s="1" t="s">
        <v>48</v>
      </c>
      <c r="B184" s="1" t="s">
        <v>222</v>
      </c>
      <c r="C184" s="41">
        <v>7.64</v>
      </c>
      <c r="D184" s="41">
        <v>704</v>
      </c>
      <c r="E184" s="41">
        <v>7.82</v>
      </c>
      <c r="F184" s="41"/>
      <c r="G184" s="53">
        <v>17.3</v>
      </c>
      <c r="H184" s="53">
        <v>13</v>
      </c>
      <c r="I184" s="54">
        <v>4608</v>
      </c>
      <c r="J184" s="54">
        <v>3464</v>
      </c>
      <c r="K184" s="55">
        <f t="shared" si="12"/>
        <v>15.962111999999999</v>
      </c>
      <c r="L184" s="56">
        <f t="shared" si="13"/>
        <v>3.7543402777777777</v>
      </c>
      <c r="M184" s="57">
        <f t="shared" si="14"/>
        <v>7.5086805555555558E-3</v>
      </c>
      <c r="N184" s="58">
        <f t="shared" si="15"/>
        <v>5.5967017302553437</v>
      </c>
      <c r="O184" s="20" t="s">
        <v>311</v>
      </c>
      <c r="P184" s="59">
        <v>25</v>
      </c>
      <c r="Q184" s="14">
        <v>1.2</v>
      </c>
      <c r="R184" s="89">
        <f t="shared" si="16"/>
        <v>6.1852083333333328</v>
      </c>
      <c r="S184" s="90">
        <f t="shared" si="17"/>
        <v>-4.9183288068032525</v>
      </c>
    </row>
    <row r="185" spans="1:19" hidden="1" x14ac:dyDescent="0.3">
      <c r="A185" s="1" t="s">
        <v>0</v>
      </c>
      <c r="B185" s="1" t="s">
        <v>76</v>
      </c>
      <c r="C185" s="41">
        <v>7.26</v>
      </c>
      <c r="D185" s="41">
        <v>348</v>
      </c>
      <c r="E185" s="41">
        <v>6.8</v>
      </c>
      <c r="F185" s="41">
        <v>1600</v>
      </c>
      <c r="G185" s="53">
        <v>23.7</v>
      </c>
      <c r="H185" s="53">
        <v>15.5</v>
      </c>
      <c r="I185" s="54">
        <v>1995</v>
      </c>
      <c r="J185" s="54">
        <v>1304</v>
      </c>
      <c r="K185" s="55">
        <f t="shared" si="12"/>
        <v>2.60148</v>
      </c>
      <c r="L185" s="56">
        <f t="shared" si="13"/>
        <v>11.879699248120302</v>
      </c>
      <c r="M185" s="57">
        <f t="shared" si="14"/>
        <v>2.3759398496240602E-2</v>
      </c>
      <c r="N185" s="58">
        <f t="shared" si="15"/>
        <v>17.709405226375015</v>
      </c>
      <c r="O185" s="20" t="s">
        <v>301</v>
      </c>
      <c r="P185" s="59">
        <v>24</v>
      </c>
      <c r="Q185" s="14">
        <v>1.4</v>
      </c>
      <c r="R185" s="89">
        <f t="shared" si="16"/>
        <v>16.891290726817044</v>
      </c>
      <c r="S185" s="90">
        <f t="shared" si="17"/>
        <v>-4.9064413207063211</v>
      </c>
    </row>
    <row r="186" spans="1:19" hidden="1" x14ac:dyDescent="0.3">
      <c r="A186" s="1" t="s">
        <v>8</v>
      </c>
      <c r="B186" s="1" t="s">
        <v>191</v>
      </c>
      <c r="C186" s="41">
        <v>7.95</v>
      </c>
      <c r="D186" s="41">
        <v>626</v>
      </c>
      <c r="E186" s="41">
        <v>7.65</v>
      </c>
      <c r="F186" s="41"/>
      <c r="G186" s="53">
        <v>22.2</v>
      </c>
      <c r="H186" s="53">
        <v>14.8</v>
      </c>
      <c r="I186" s="54">
        <v>3948</v>
      </c>
      <c r="J186" s="54">
        <v>2622</v>
      </c>
      <c r="K186" s="55">
        <f t="shared" si="12"/>
        <v>10.351656</v>
      </c>
      <c r="L186" s="56">
        <f t="shared" si="13"/>
        <v>5.6231003039513672</v>
      </c>
      <c r="M186" s="57">
        <f t="shared" si="14"/>
        <v>1.1246200607902735E-2</v>
      </c>
      <c r="N186" s="58">
        <f t="shared" si="15"/>
        <v>8.3825154013881171</v>
      </c>
      <c r="O186" s="20" t="s">
        <v>299</v>
      </c>
      <c r="P186" s="59">
        <v>24</v>
      </c>
      <c r="Q186" s="14">
        <v>1.4</v>
      </c>
      <c r="R186" s="89">
        <f t="shared" si="16"/>
        <v>9.0705420466058762</v>
      </c>
      <c r="S186" s="90">
        <f t="shared" si="17"/>
        <v>-4.8564977701736067</v>
      </c>
    </row>
    <row r="187" spans="1:19" hidden="1" x14ac:dyDescent="0.3">
      <c r="A187" s="1" t="s">
        <v>48</v>
      </c>
      <c r="B187" s="1" t="s">
        <v>229</v>
      </c>
      <c r="C187" s="41">
        <v>8.42</v>
      </c>
      <c r="D187" s="41">
        <v>601</v>
      </c>
      <c r="E187" s="41">
        <v>7.59</v>
      </c>
      <c r="F187" s="41"/>
      <c r="G187" s="53">
        <v>17.3</v>
      </c>
      <c r="H187" s="53">
        <v>13</v>
      </c>
      <c r="I187" s="54">
        <v>4018</v>
      </c>
      <c r="J187" s="54">
        <v>3016</v>
      </c>
      <c r="K187" s="55">
        <f t="shared" si="12"/>
        <v>12.118288</v>
      </c>
      <c r="L187" s="56">
        <f t="shared" si="13"/>
        <v>4.3056246888999503</v>
      </c>
      <c r="M187" s="57">
        <f t="shared" si="14"/>
        <v>8.6112493777999004E-3</v>
      </c>
      <c r="N187" s="58">
        <f t="shared" si="15"/>
        <v>6.4185170664551077</v>
      </c>
      <c r="O187" s="20" t="s">
        <v>311</v>
      </c>
      <c r="P187" s="59">
        <v>25</v>
      </c>
      <c r="Q187" s="14">
        <v>1.2</v>
      </c>
      <c r="R187" s="89">
        <f t="shared" si="16"/>
        <v>6.8467496266799399</v>
      </c>
      <c r="S187" s="90">
        <f t="shared" si="17"/>
        <v>-4.8367154359005307</v>
      </c>
    </row>
    <row r="188" spans="1:19" hidden="1" x14ac:dyDescent="0.3">
      <c r="A188" s="1" t="s">
        <v>48</v>
      </c>
      <c r="B188" s="1" t="s">
        <v>231</v>
      </c>
      <c r="C188" s="41">
        <v>7.62</v>
      </c>
      <c r="D188" s="41">
        <v>657</v>
      </c>
      <c r="E188" s="41">
        <v>7.72</v>
      </c>
      <c r="F188" s="41"/>
      <c r="G188" s="53">
        <v>17.3</v>
      </c>
      <c r="H188" s="53">
        <v>13</v>
      </c>
      <c r="I188" s="54">
        <v>4608</v>
      </c>
      <c r="J188" s="54">
        <v>3464</v>
      </c>
      <c r="K188" s="55">
        <f t="shared" si="12"/>
        <v>15.962111999999999</v>
      </c>
      <c r="L188" s="56">
        <f t="shared" si="13"/>
        <v>3.7543402777777777</v>
      </c>
      <c r="M188" s="57">
        <f t="shared" si="14"/>
        <v>7.5086805555555558E-3</v>
      </c>
      <c r="N188" s="58">
        <f t="shared" si="15"/>
        <v>5.5967017302553437</v>
      </c>
      <c r="O188" s="20" t="s">
        <v>311</v>
      </c>
      <c r="P188" s="59">
        <v>25</v>
      </c>
      <c r="Q188" s="14">
        <v>1.2</v>
      </c>
      <c r="R188" s="89">
        <f t="shared" si="16"/>
        <v>6.1852083333333328</v>
      </c>
      <c r="S188" s="90">
        <f t="shared" si="17"/>
        <v>-4.8186467484882849</v>
      </c>
    </row>
    <row r="189" spans="1:19" hidden="1" x14ac:dyDescent="0.3">
      <c r="A189" s="1" t="s">
        <v>26</v>
      </c>
      <c r="B189" s="1" t="s">
        <v>313</v>
      </c>
      <c r="C189" s="41">
        <v>7.26</v>
      </c>
      <c r="D189" s="41">
        <v>586</v>
      </c>
      <c r="E189" s="41">
        <v>7.55</v>
      </c>
      <c r="F189" s="41"/>
      <c r="G189" s="53">
        <v>17.3</v>
      </c>
      <c r="H189" s="53">
        <v>13</v>
      </c>
      <c r="I189" s="54">
        <v>4096</v>
      </c>
      <c r="J189" s="54">
        <v>3084</v>
      </c>
      <c r="K189" s="55">
        <f t="shared" si="12"/>
        <v>12.632064</v>
      </c>
      <c r="L189" s="56">
        <f t="shared" si="13"/>
        <v>4.2236328125</v>
      </c>
      <c r="M189" s="57">
        <f t="shared" si="14"/>
        <v>8.4472656250000003E-3</v>
      </c>
      <c r="N189" s="58">
        <f t="shared" si="15"/>
        <v>6.2962894465372612</v>
      </c>
      <c r="O189" s="20" t="s">
        <v>311</v>
      </c>
      <c r="P189" s="59">
        <v>25</v>
      </c>
      <c r="Q189" s="14">
        <v>1.2</v>
      </c>
      <c r="R189" s="89">
        <f t="shared" si="16"/>
        <v>6.7483593749999997</v>
      </c>
      <c r="S189" s="90">
        <f t="shared" si="17"/>
        <v>-4.7793686574775087</v>
      </c>
    </row>
    <row r="190" spans="1:19" hidden="1" x14ac:dyDescent="0.3">
      <c r="A190" s="1" t="s">
        <v>36</v>
      </c>
      <c r="B190" s="1" t="s">
        <v>134</v>
      </c>
      <c r="C190" s="41">
        <v>8.49</v>
      </c>
      <c r="D190" s="41">
        <v>465</v>
      </c>
      <c r="E190" s="41">
        <v>7.22</v>
      </c>
      <c r="F190" s="41"/>
      <c r="G190" s="53">
        <v>23</v>
      </c>
      <c r="H190" s="53">
        <v>15.5</v>
      </c>
      <c r="I190" s="54">
        <v>3024</v>
      </c>
      <c r="J190" s="54">
        <v>2016</v>
      </c>
      <c r="K190" s="55">
        <f t="shared" si="12"/>
        <v>6.0963839999999996</v>
      </c>
      <c r="L190" s="56">
        <f t="shared" si="13"/>
        <v>7.6058201058201051</v>
      </c>
      <c r="M190" s="57">
        <f t="shared" si="14"/>
        <v>1.5211640211640211E-2</v>
      </c>
      <c r="N190" s="58">
        <f t="shared" si="15"/>
        <v>11.338212148273968</v>
      </c>
      <c r="O190" s="20" t="s">
        <v>301</v>
      </c>
      <c r="P190" s="59">
        <v>24</v>
      </c>
      <c r="Q190" s="14">
        <v>1.4</v>
      </c>
      <c r="R190" s="89">
        <f t="shared" si="16"/>
        <v>11.548941798941797</v>
      </c>
      <c r="S190" s="90">
        <f t="shared" si="17"/>
        <v>-4.7760658238756424</v>
      </c>
    </row>
    <row r="191" spans="1:19" hidden="1" x14ac:dyDescent="0.3">
      <c r="A191" s="1" t="s">
        <v>26</v>
      </c>
      <c r="B191" s="1" t="s">
        <v>210</v>
      </c>
      <c r="C191" s="41">
        <v>7.56</v>
      </c>
      <c r="D191" s="41">
        <v>569</v>
      </c>
      <c r="E191" s="41">
        <v>7.51</v>
      </c>
      <c r="F191" s="41"/>
      <c r="G191" s="53">
        <v>17.3</v>
      </c>
      <c r="H191" s="53">
        <v>13</v>
      </c>
      <c r="I191" s="54">
        <v>4096</v>
      </c>
      <c r="J191" s="54">
        <v>3084</v>
      </c>
      <c r="K191" s="55">
        <f t="shared" si="12"/>
        <v>12.632064</v>
      </c>
      <c r="L191" s="56">
        <f t="shared" si="13"/>
        <v>4.2236328125</v>
      </c>
      <c r="M191" s="57">
        <f t="shared" si="14"/>
        <v>8.4472656250000003E-3</v>
      </c>
      <c r="N191" s="58">
        <f t="shared" si="15"/>
        <v>6.2962894465372612</v>
      </c>
      <c r="O191" s="20" t="s">
        <v>311</v>
      </c>
      <c r="P191" s="59">
        <v>25</v>
      </c>
      <c r="Q191" s="14">
        <v>1.2</v>
      </c>
      <c r="R191" s="89">
        <f t="shared" si="16"/>
        <v>6.7483593749999997</v>
      </c>
      <c r="S191" s="90">
        <f t="shared" si="17"/>
        <v>-4.7368966453618437</v>
      </c>
    </row>
    <row r="192" spans="1:19" hidden="1" x14ac:dyDescent="0.3">
      <c r="A192" s="1" t="s">
        <v>26</v>
      </c>
      <c r="B192" s="1" t="s">
        <v>213</v>
      </c>
      <c r="C192" s="41">
        <v>7.4</v>
      </c>
      <c r="D192" s="41">
        <v>563</v>
      </c>
      <c r="E192" s="41">
        <v>7.49</v>
      </c>
      <c r="F192" s="41"/>
      <c r="G192" s="53">
        <v>17.3</v>
      </c>
      <c r="H192" s="53">
        <v>13</v>
      </c>
      <c r="I192" s="54">
        <v>4096</v>
      </c>
      <c r="J192" s="54">
        <v>3084</v>
      </c>
      <c r="K192" s="55">
        <f t="shared" si="12"/>
        <v>12.632064</v>
      </c>
      <c r="L192" s="56">
        <f t="shared" si="13"/>
        <v>4.2236328125</v>
      </c>
      <c r="M192" s="57">
        <f t="shared" si="14"/>
        <v>8.4472656250000003E-3</v>
      </c>
      <c r="N192" s="58">
        <f t="shared" si="15"/>
        <v>6.2962894465372612</v>
      </c>
      <c r="O192" s="20" t="s">
        <v>311</v>
      </c>
      <c r="P192" s="59">
        <v>25</v>
      </c>
      <c r="Q192" s="14">
        <v>1.2</v>
      </c>
      <c r="R192" s="89">
        <f t="shared" si="16"/>
        <v>6.7483593749999997</v>
      </c>
      <c r="S192" s="90">
        <f t="shared" si="17"/>
        <v>-4.7216029151354908</v>
      </c>
    </row>
    <row r="193" spans="1:19" hidden="1" x14ac:dyDescent="0.3">
      <c r="A193" s="1" t="s">
        <v>26</v>
      </c>
      <c r="B193" s="1" t="s">
        <v>206</v>
      </c>
      <c r="C193" s="41">
        <v>7.48</v>
      </c>
      <c r="D193" s="41">
        <v>562</v>
      </c>
      <c r="E193" s="41">
        <v>7.49</v>
      </c>
      <c r="F193" s="41"/>
      <c r="G193" s="53">
        <v>17.3</v>
      </c>
      <c r="H193" s="53">
        <v>13</v>
      </c>
      <c r="I193" s="54">
        <v>4100</v>
      </c>
      <c r="J193" s="54">
        <v>3084</v>
      </c>
      <c r="K193" s="55">
        <f t="shared" si="12"/>
        <v>12.644399999999999</v>
      </c>
      <c r="L193" s="56">
        <f t="shared" si="13"/>
        <v>4.2195121951219514</v>
      </c>
      <c r="M193" s="57">
        <f t="shared" si="14"/>
        <v>8.439024390243903E-3</v>
      </c>
      <c r="N193" s="58">
        <f t="shared" si="15"/>
        <v>6.2901467251260064</v>
      </c>
      <c r="O193" s="20" t="s">
        <v>311</v>
      </c>
      <c r="P193" s="59">
        <v>25</v>
      </c>
      <c r="Q193" s="14">
        <v>1.2</v>
      </c>
      <c r="R193" s="89">
        <f t="shared" si="16"/>
        <v>6.7434146341463421</v>
      </c>
      <c r="S193" s="90">
        <f t="shared" si="17"/>
        <v>-4.7179806265492736</v>
      </c>
    </row>
    <row r="194" spans="1:19" hidden="1" x14ac:dyDescent="0.3">
      <c r="A194" s="1" t="s">
        <v>0</v>
      </c>
      <c r="B194" s="1" t="s">
        <v>72</v>
      </c>
      <c r="C194" s="41">
        <v>7.4</v>
      </c>
      <c r="D194" s="41">
        <v>376</v>
      </c>
      <c r="E194" s="41">
        <v>6.91</v>
      </c>
      <c r="F194" s="41">
        <v>1600</v>
      </c>
      <c r="G194" s="53">
        <v>23.2</v>
      </c>
      <c r="H194" s="53">
        <v>15.4</v>
      </c>
      <c r="I194" s="54">
        <v>2488</v>
      </c>
      <c r="J194" s="54">
        <v>1648</v>
      </c>
      <c r="K194" s="55">
        <f t="shared" ref="K194:K257" si="18">I194*J194/1000000</f>
        <v>4.1002239999999999</v>
      </c>
      <c r="L194" s="56">
        <f t="shared" ref="L194:L260" si="19">G194/I194*1000</f>
        <v>9.32475884244373</v>
      </c>
      <c r="M194" s="57">
        <f t="shared" ref="M194:M260" si="20">G194/I194*2</f>
        <v>1.864951768488746E-2</v>
      </c>
      <c r="N194" s="58">
        <f t="shared" ref="N194:N257" si="21">M194*1000/(2.43932*0.00000055*1000000)</f>
        <v>13.900682965958815</v>
      </c>
      <c r="O194" s="20" t="s">
        <v>301</v>
      </c>
      <c r="P194" s="59">
        <v>24</v>
      </c>
      <c r="Q194" s="14">
        <v>1.4</v>
      </c>
      <c r="R194" s="89">
        <f t="shared" ref="R194:R257" si="22">(35*Q194+30*L194)/P194</f>
        <v>13.697615219721328</v>
      </c>
      <c r="S194" s="90">
        <f t="shared" ref="S194:S257" si="23">LOG(((Q194^2)/R194/(D194/100)),2)</f>
        <v>-4.7157318416090304</v>
      </c>
    </row>
    <row r="195" spans="1:19" hidden="1" x14ac:dyDescent="0.3">
      <c r="A195" s="1" t="s">
        <v>26</v>
      </c>
      <c r="B195" s="1" t="s">
        <v>315</v>
      </c>
      <c r="C195" s="41">
        <v>7.46</v>
      </c>
      <c r="D195" s="41">
        <v>561</v>
      </c>
      <c r="E195" s="41">
        <v>7.49</v>
      </c>
      <c r="F195" s="41"/>
      <c r="G195" s="53">
        <v>17.3</v>
      </c>
      <c r="H195" s="53">
        <v>13</v>
      </c>
      <c r="I195" s="54">
        <v>4100</v>
      </c>
      <c r="J195" s="54">
        <v>3084</v>
      </c>
      <c r="K195" s="55">
        <f t="shared" si="18"/>
        <v>12.644399999999999</v>
      </c>
      <c r="L195" s="56">
        <f t="shared" si="19"/>
        <v>4.2195121951219514</v>
      </c>
      <c r="M195" s="57">
        <f t="shared" si="20"/>
        <v>8.439024390243903E-3</v>
      </c>
      <c r="N195" s="58">
        <f t="shared" si="21"/>
        <v>6.2901467251260064</v>
      </c>
      <c r="O195" s="20" t="s">
        <v>311</v>
      </c>
      <c r="P195" s="59">
        <v>25</v>
      </c>
      <c r="Q195" s="14">
        <v>1.2</v>
      </c>
      <c r="R195" s="89">
        <f t="shared" si="22"/>
        <v>6.7434146341463421</v>
      </c>
      <c r="S195" s="90">
        <f t="shared" si="23"/>
        <v>-4.7154112669371413</v>
      </c>
    </row>
    <row r="196" spans="1:19" hidden="1" x14ac:dyDescent="0.3">
      <c r="A196" s="1" t="s">
        <v>26</v>
      </c>
      <c r="B196" s="1" t="s">
        <v>312</v>
      </c>
      <c r="C196" s="41">
        <v>7.18</v>
      </c>
      <c r="D196" s="41">
        <v>559</v>
      </c>
      <c r="E196" s="41">
        <v>7.48</v>
      </c>
      <c r="F196" s="41"/>
      <c r="G196" s="53">
        <v>17.3</v>
      </c>
      <c r="H196" s="53">
        <v>13</v>
      </c>
      <c r="I196" s="54">
        <v>4096</v>
      </c>
      <c r="J196" s="54">
        <v>3084</v>
      </c>
      <c r="K196" s="55">
        <f t="shared" si="18"/>
        <v>12.632064</v>
      </c>
      <c r="L196" s="56">
        <f t="shared" si="19"/>
        <v>4.2236328125</v>
      </c>
      <c r="M196" s="57">
        <f t="shared" si="20"/>
        <v>8.4472656250000003E-3</v>
      </c>
      <c r="N196" s="58">
        <f t="shared" si="21"/>
        <v>6.2962894465372612</v>
      </c>
      <c r="O196" s="20" t="s">
        <v>311</v>
      </c>
      <c r="P196" s="59">
        <v>25</v>
      </c>
      <c r="Q196" s="14">
        <v>1.2</v>
      </c>
      <c r="R196" s="89">
        <f t="shared" si="22"/>
        <v>6.7483593749999997</v>
      </c>
      <c r="S196" s="90">
        <f t="shared" si="23"/>
        <v>-4.7113162758984508</v>
      </c>
    </row>
    <row r="197" spans="1:19" hidden="1" x14ac:dyDescent="0.3">
      <c r="A197" s="1" t="s">
        <v>26</v>
      </c>
      <c r="B197" s="1" t="s">
        <v>314</v>
      </c>
      <c r="C197" s="41">
        <v>7.35</v>
      </c>
      <c r="D197" s="41">
        <v>557</v>
      </c>
      <c r="E197" s="41">
        <v>7.48</v>
      </c>
      <c r="F197" s="41"/>
      <c r="G197" s="53">
        <v>17.3</v>
      </c>
      <c r="H197" s="53">
        <v>13</v>
      </c>
      <c r="I197" s="54">
        <v>4080</v>
      </c>
      <c r="J197" s="54">
        <v>3040</v>
      </c>
      <c r="K197" s="55">
        <f t="shared" si="18"/>
        <v>12.4032</v>
      </c>
      <c r="L197" s="56">
        <f t="shared" si="19"/>
        <v>4.2401960784313726</v>
      </c>
      <c r="M197" s="57">
        <f t="shared" si="20"/>
        <v>8.4803921568627448E-3</v>
      </c>
      <c r="N197" s="58">
        <f t="shared" si="21"/>
        <v>6.3209807777001528</v>
      </c>
      <c r="O197" s="20" t="s">
        <v>311</v>
      </c>
      <c r="P197" s="59">
        <v>25</v>
      </c>
      <c r="Q197" s="14">
        <v>1.2</v>
      </c>
      <c r="R197" s="89">
        <f t="shared" si="22"/>
        <v>6.7682352941176465</v>
      </c>
      <c r="S197" s="90">
        <f t="shared" si="23"/>
        <v>-4.7103882397568944</v>
      </c>
    </row>
    <row r="198" spans="1:19" hidden="1" x14ac:dyDescent="0.3">
      <c r="A198" s="1" t="s">
        <v>26</v>
      </c>
      <c r="B198" s="1" t="s">
        <v>214</v>
      </c>
      <c r="C198" s="41">
        <v>7.4</v>
      </c>
      <c r="D198" s="41">
        <v>556</v>
      </c>
      <c r="E198" s="41">
        <v>7.47</v>
      </c>
      <c r="F198" s="41"/>
      <c r="G198" s="53">
        <v>17.3</v>
      </c>
      <c r="H198" s="53">
        <v>13</v>
      </c>
      <c r="I198" s="54">
        <v>4100</v>
      </c>
      <c r="J198" s="54">
        <v>3084</v>
      </c>
      <c r="K198" s="55">
        <f t="shared" si="18"/>
        <v>12.644399999999999</v>
      </c>
      <c r="L198" s="56">
        <f t="shared" si="19"/>
        <v>4.2195121951219514</v>
      </c>
      <c r="M198" s="57">
        <f t="shared" si="20"/>
        <v>8.439024390243903E-3</v>
      </c>
      <c r="N198" s="58">
        <f t="shared" si="21"/>
        <v>6.2901467251260064</v>
      </c>
      <c r="O198" s="20" t="s">
        <v>311</v>
      </c>
      <c r="P198" s="59">
        <v>25</v>
      </c>
      <c r="Q198" s="14">
        <v>1.2</v>
      </c>
      <c r="R198" s="89">
        <f t="shared" si="22"/>
        <v>6.7434146341463421</v>
      </c>
      <c r="S198" s="90">
        <f t="shared" si="23"/>
        <v>-4.7024953790518556</v>
      </c>
    </row>
    <row r="199" spans="1:19" hidden="1" x14ac:dyDescent="0.3">
      <c r="A199" s="1" t="s">
        <v>0</v>
      </c>
      <c r="B199" s="1" t="s">
        <v>68</v>
      </c>
      <c r="C199" s="41">
        <v>7.47</v>
      </c>
      <c r="D199" s="41">
        <v>427</v>
      </c>
      <c r="E199" s="41">
        <v>7.09</v>
      </c>
      <c r="F199" s="41">
        <v>1600</v>
      </c>
      <c r="G199" s="53">
        <v>23.7</v>
      </c>
      <c r="H199" s="53">
        <v>15.5</v>
      </c>
      <c r="I199" s="54">
        <v>3029</v>
      </c>
      <c r="J199" s="54">
        <v>1980</v>
      </c>
      <c r="K199" s="55">
        <f t="shared" si="18"/>
        <v>5.99742</v>
      </c>
      <c r="L199" s="56">
        <f t="shared" si="19"/>
        <v>7.8243644767249911</v>
      </c>
      <c r="M199" s="57">
        <f t="shared" si="20"/>
        <v>1.5648728953449983E-2</v>
      </c>
      <c r="N199" s="58">
        <f t="shared" si="21"/>
        <v>11.664002451838279</v>
      </c>
      <c r="O199" s="20" t="s">
        <v>301</v>
      </c>
      <c r="P199" s="59">
        <v>24</v>
      </c>
      <c r="Q199" s="14">
        <v>1.4</v>
      </c>
      <c r="R199" s="89">
        <f t="shared" si="22"/>
        <v>11.822122262572904</v>
      </c>
      <c r="S199" s="90">
        <f t="shared" si="23"/>
        <v>-4.6867995563017946</v>
      </c>
    </row>
    <row r="200" spans="1:19" hidden="1" x14ac:dyDescent="0.3">
      <c r="A200" s="1" t="s">
        <v>26</v>
      </c>
      <c r="B200" s="1" t="s">
        <v>317</v>
      </c>
      <c r="C200" s="41">
        <v>7.23</v>
      </c>
      <c r="D200" s="41">
        <v>545</v>
      </c>
      <c r="E200" s="41">
        <v>7.45</v>
      </c>
      <c r="F200" s="41"/>
      <c r="G200" s="53">
        <v>17.3</v>
      </c>
      <c r="H200" s="53">
        <v>13</v>
      </c>
      <c r="I200" s="54">
        <v>4080</v>
      </c>
      <c r="J200" s="54">
        <v>3040</v>
      </c>
      <c r="K200" s="55">
        <f t="shared" si="18"/>
        <v>12.4032</v>
      </c>
      <c r="L200" s="56">
        <f t="shared" si="19"/>
        <v>4.2401960784313726</v>
      </c>
      <c r="M200" s="57">
        <f t="shared" si="20"/>
        <v>8.4803921568627448E-3</v>
      </c>
      <c r="N200" s="58">
        <f t="shared" si="21"/>
        <v>6.3209807777001528</v>
      </c>
      <c r="O200" s="20" t="s">
        <v>311</v>
      </c>
      <c r="P200" s="59">
        <v>25</v>
      </c>
      <c r="Q200" s="14">
        <v>1.2</v>
      </c>
      <c r="R200" s="89">
        <f t="shared" si="22"/>
        <v>6.7682352941176465</v>
      </c>
      <c r="S200" s="90">
        <f t="shared" si="23"/>
        <v>-4.6789671420811505</v>
      </c>
    </row>
    <row r="201" spans="1:19" hidden="1" x14ac:dyDescent="0.3">
      <c r="A201" s="1" t="s">
        <v>26</v>
      </c>
      <c r="B201" s="1" t="s">
        <v>316</v>
      </c>
      <c r="C201" s="41">
        <v>7.5</v>
      </c>
      <c r="D201" s="41">
        <v>547</v>
      </c>
      <c r="E201" s="41">
        <v>7.45</v>
      </c>
      <c r="F201" s="41"/>
      <c r="G201" s="53">
        <v>17.3</v>
      </c>
      <c r="H201" s="53">
        <v>13</v>
      </c>
      <c r="I201" s="54">
        <v>4100</v>
      </c>
      <c r="J201" s="54">
        <v>3084</v>
      </c>
      <c r="K201" s="55">
        <f t="shared" si="18"/>
        <v>12.644399999999999</v>
      </c>
      <c r="L201" s="56">
        <f t="shared" si="19"/>
        <v>4.2195121951219514</v>
      </c>
      <c r="M201" s="57">
        <f t="shared" si="20"/>
        <v>8.439024390243903E-3</v>
      </c>
      <c r="N201" s="58">
        <f t="shared" si="21"/>
        <v>6.2901467251260064</v>
      </c>
      <c r="O201" s="20" t="s">
        <v>311</v>
      </c>
      <c r="P201" s="59">
        <v>25</v>
      </c>
      <c r="Q201" s="14">
        <v>1.2</v>
      </c>
      <c r="R201" s="89">
        <f t="shared" si="22"/>
        <v>6.7434146341463421</v>
      </c>
      <c r="S201" s="90">
        <f t="shared" si="23"/>
        <v>-4.6789513291209044</v>
      </c>
    </row>
    <row r="202" spans="1:19" hidden="1" x14ac:dyDescent="0.3">
      <c r="A202" s="1" t="s">
        <v>0</v>
      </c>
      <c r="B202" s="1" t="s">
        <v>119</v>
      </c>
      <c r="C202" s="41">
        <v>8.91</v>
      </c>
      <c r="D202" s="41">
        <v>1039</v>
      </c>
      <c r="E202" s="41">
        <v>8.3800000000000008</v>
      </c>
      <c r="F202" s="41">
        <v>6400</v>
      </c>
      <c r="G202" s="53">
        <v>13.2</v>
      </c>
      <c r="H202" s="53">
        <v>8.8000000000000007</v>
      </c>
      <c r="I202" s="54">
        <v>5584</v>
      </c>
      <c r="J202" s="54">
        <v>3724</v>
      </c>
      <c r="K202" s="55">
        <f t="shared" si="18"/>
        <v>20.794816000000001</v>
      </c>
      <c r="L202" s="56">
        <f t="shared" si="19"/>
        <v>2.3638968481375358</v>
      </c>
      <c r="M202" s="57">
        <f t="shared" si="20"/>
        <v>4.7277936962750716E-3</v>
      </c>
      <c r="N202" s="58">
        <f t="shared" si="21"/>
        <v>3.5239282007616666</v>
      </c>
      <c r="O202" s="20">
        <v>1</v>
      </c>
      <c r="P202" s="59">
        <v>32</v>
      </c>
      <c r="Q202" s="14">
        <v>1.2</v>
      </c>
      <c r="R202" s="89">
        <f t="shared" si="22"/>
        <v>3.5286532951289398</v>
      </c>
      <c r="S202" s="90">
        <f t="shared" si="23"/>
        <v>-4.670172623751208</v>
      </c>
    </row>
    <row r="203" spans="1:19" hidden="1" x14ac:dyDescent="0.3">
      <c r="A203" s="1" t="s">
        <v>26</v>
      </c>
      <c r="B203" s="1" t="s">
        <v>318</v>
      </c>
      <c r="C203" s="41">
        <v>7.39</v>
      </c>
      <c r="D203" s="41">
        <v>531</v>
      </c>
      <c r="E203" s="41">
        <v>7.41</v>
      </c>
      <c r="F203" s="41"/>
      <c r="G203" s="53">
        <v>17.3</v>
      </c>
      <c r="H203" s="53">
        <v>13</v>
      </c>
      <c r="I203" s="54">
        <v>4080</v>
      </c>
      <c r="J203" s="54">
        <v>3040</v>
      </c>
      <c r="K203" s="55">
        <f t="shared" si="18"/>
        <v>12.4032</v>
      </c>
      <c r="L203" s="56">
        <f t="shared" si="19"/>
        <v>4.2401960784313726</v>
      </c>
      <c r="M203" s="57">
        <f t="shared" si="20"/>
        <v>8.4803921568627448E-3</v>
      </c>
      <c r="N203" s="58">
        <f t="shared" si="21"/>
        <v>6.3209807777001528</v>
      </c>
      <c r="O203" s="20" t="s">
        <v>311</v>
      </c>
      <c r="P203" s="59">
        <v>25</v>
      </c>
      <c r="Q203" s="14">
        <v>1.2</v>
      </c>
      <c r="R203" s="89">
        <f t="shared" si="22"/>
        <v>6.7682352941176465</v>
      </c>
      <c r="S203" s="90">
        <f t="shared" si="23"/>
        <v>-4.6414227732210156</v>
      </c>
    </row>
    <row r="204" spans="1:19" hidden="1" x14ac:dyDescent="0.3">
      <c r="A204" s="1" t="s">
        <v>48</v>
      </c>
      <c r="B204" s="1" t="s">
        <v>228</v>
      </c>
      <c r="C204" s="41">
        <v>7.56</v>
      </c>
      <c r="D204" s="41">
        <v>573</v>
      </c>
      <c r="E204" s="41">
        <v>7.52</v>
      </c>
      <c r="F204" s="41"/>
      <c r="G204" s="53">
        <v>17.3</v>
      </c>
      <c r="H204" s="53">
        <v>13</v>
      </c>
      <c r="I204" s="54">
        <v>4608</v>
      </c>
      <c r="J204" s="54">
        <v>3464</v>
      </c>
      <c r="K204" s="55">
        <f t="shared" si="18"/>
        <v>15.962111999999999</v>
      </c>
      <c r="L204" s="56">
        <f t="shared" si="19"/>
        <v>3.7543402777777777</v>
      </c>
      <c r="M204" s="57">
        <f t="shared" si="20"/>
        <v>7.5086805555555558E-3</v>
      </c>
      <c r="N204" s="58">
        <f t="shared" si="21"/>
        <v>5.5967017302553437</v>
      </c>
      <c r="O204" s="20" t="s">
        <v>311</v>
      </c>
      <c r="P204" s="59">
        <v>25</v>
      </c>
      <c r="Q204" s="14">
        <v>1.2</v>
      </c>
      <c r="R204" s="89">
        <f t="shared" si="22"/>
        <v>6.1852083333333328</v>
      </c>
      <c r="S204" s="90">
        <f t="shared" si="23"/>
        <v>-4.6212885169228608</v>
      </c>
    </row>
    <row r="205" spans="1:19" hidden="1" x14ac:dyDescent="0.3">
      <c r="A205" s="1" t="s">
        <v>53</v>
      </c>
      <c r="B205" s="1" t="s">
        <v>249</v>
      </c>
      <c r="C205" s="41">
        <v>8.1999999999999993</v>
      </c>
      <c r="D205" s="41">
        <v>563</v>
      </c>
      <c r="E205" s="41">
        <v>7.49</v>
      </c>
      <c r="F205" s="41"/>
      <c r="G205" s="53">
        <v>23</v>
      </c>
      <c r="H205" s="53">
        <v>16</v>
      </c>
      <c r="I205" s="54">
        <v>4688</v>
      </c>
      <c r="J205" s="54">
        <v>3124</v>
      </c>
      <c r="K205" s="55">
        <f t="shared" si="18"/>
        <v>14.645312000000001</v>
      </c>
      <c r="L205" s="56">
        <f t="shared" si="19"/>
        <v>4.9061433447098981</v>
      </c>
      <c r="M205" s="57">
        <f t="shared" si="20"/>
        <v>9.8122866894197955E-3</v>
      </c>
      <c r="N205" s="58">
        <f t="shared" si="21"/>
        <v>7.3137272901835511</v>
      </c>
      <c r="O205" s="20" t="s">
        <v>320</v>
      </c>
      <c r="P205" s="59">
        <v>24</v>
      </c>
      <c r="Q205" s="14">
        <v>1.4</v>
      </c>
      <c r="R205" s="89">
        <f t="shared" si="22"/>
        <v>8.1743458475540383</v>
      </c>
      <c r="S205" s="90">
        <f t="shared" si="23"/>
        <v>-4.5533845514503239</v>
      </c>
    </row>
    <row r="206" spans="1:19" hidden="1" x14ac:dyDescent="0.3">
      <c r="A206" s="1" t="s">
        <v>8</v>
      </c>
      <c r="B206" s="1" t="s">
        <v>135</v>
      </c>
      <c r="C206" s="41">
        <v>8.17</v>
      </c>
      <c r="D206" s="41">
        <v>396</v>
      </c>
      <c r="E206" s="41">
        <v>6.99</v>
      </c>
      <c r="F206" s="41">
        <v>1600</v>
      </c>
      <c r="G206" s="53">
        <v>22.7</v>
      </c>
      <c r="H206" s="53">
        <v>15.1</v>
      </c>
      <c r="I206" s="54">
        <v>3152</v>
      </c>
      <c r="J206" s="54">
        <v>2068</v>
      </c>
      <c r="K206" s="55">
        <f t="shared" si="18"/>
        <v>6.5183359999999997</v>
      </c>
      <c r="L206" s="56">
        <f t="shared" si="19"/>
        <v>7.2017766497461926</v>
      </c>
      <c r="M206" s="57">
        <f t="shared" si="20"/>
        <v>1.4403553299492385E-2</v>
      </c>
      <c r="N206" s="58">
        <f t="shared" si="21"/>
        <v>10.735893087561202</v>
      </c>
      <c r="O206" s="20" t="s">
        <v>298</v>
      </c>
      <c r="P206" s="59">
        <v>24</v>
      </c>
      <c r="Q206" s="14">
        <v>1.4</v>
      </c>
      <c r="R206" s="89">
        <f t="shared" si="22"/>
        <v>11.043887478849408</v>
      </c>
      <c r="S206" s="90">
        <f t="shared" si="23"/>
        <v>-4.4798229650011301</v>
      </c>
    </row>
    <row r="207" spans="1:19" hidden="1" x14ac:dyDescent="0.3">
      <c r="A207" s="1" t="s">
        <v>0</v>
      </c>
      <c r="B207" s="1" t="s">
        <v>73</v>
      </c>
      <c r="C207" s="41">
        <v>7.31</v>
      </c>
      <c r="D207" s="41">
        <v>370</v>
      </c>
      <c r="E207" s="41">
        <v>6.89</v>
      </c>
      <c r="F207" s="41">
        <v>800</v>
      </c>
      <c r="G207" s="53">
        <v>23.7</v>
      </c>
      <c r="H207" s="53">
        <v>15.6</v>
      </c>
      <c r="I207" s="54">
        <v>3040</v>
      </c>
      <c r="J207" s="54">
        <v>2014</v>
      </c>
      <c r="K207" s="55">
        <f t="shared" si="18"/>
        <v>6.12256</v>
      </c>
      <c r="L207" s="56">
        <f t="shared" si="19"/>
        <v>7.7960526315789478</v>
      </c>
      <c r="M207" s="57">
        <f t="shared" si="20"/>
        <v>1.5592105263157895E-2</v>
      </c>
      <c r="N207" s="58">
        <f t="shared" si="21"/>
        <v>11.621797179808603</v>
      </c>
      <c r="O207" s="20" t="s">
        <v>301</v>
      </c>
      <c r="P207" s="59">
        <v>24</v>
      </c>
      <c r="Q207" s="14">
        <v>1.4</v>
      </c>
      <c r="R207" s="89">
        <f t="shared" si="22"/>
        <v>11.786732456140351</v>
      </c>
      <c r="S207" s="90">
        <f t="shared" si="23"/>
        <v>-4.4757635379450607</v>
      </c>
    </row>
    <row r="208" spans="1:19" hidden="1" x14ac:dyDescent="0.3">
      <c r="A208" s="1" t="s">
        <v>0</v>
      </c>
      <c r="B208" s="1" t="s">
        <v>75</v>
      </c>
      <c r="C208" s="41">
        <v>7.31</v>
      </c>
      <c r="D208" s="41">
        <v>364</v>
      </c>
      <c r="E208" s="41">
        <v>6.87</v>
      </c>
      <c r="F208" s="41">
        <v>800</v>
      </c>
      <c r="G208" s="53">
        <v>23.7</v>
      </c>
      <c r="H208" s="53">
        <v>15.6</v>
      </c>
      <c r="I208" s="54">
        <v>3040</v>
      </c>
      <c r="J208" s="54">
        <v>2014</v>
      </c>
      <c r="K208" s="55">
        <f t="shared" si="18"/>
        <v>6.12256</v>
      </c>
      <c r="L208" s="56">
        <f t="shared" si="19"/>
        <v>7.7960526315789478</v>
      </c>
      <c r="M208" s="57">
        <f t="shared" si="20"/>
        <v>1.5592105263157895E-2</v>
      </c>
      <c r="N208" s="58">
        <f t="shared" si="21"/>
        <v>11.621797179808603</v>
      </c>
      <c r="O208" s="20" t="s">
        <v>301</v>
      </c>
      <c r="P208" s="59">
        <v>24</v>
      </c>
      <c r="Q208" s="14">
        <v>1.4</v>
      </c>
      <c r="R208" s="89">
        <f t="shared" si="22"/>
        <v>11.786732456140351</v>
      </c>
      <c r="S208" s="90">
        <f t="shared" si="23"/>
        <v>-4.4521767176274452</v>
      </c>
    </row>
    <row r="209" spans="1:19" hidden="1" x14ac:dyDescent="0.3">
      <c r="A209" s="1" t="s">
        <v>8</v>
      </c>
      <c r="B209" s="1" t="s">
        <v>136</v>
      </c>
      <c r="C209" s="41">
        <v>7.94</v>
      </c>
      <c r="D209" s="41">
        <v>375</v>
      </c>
      <c r="E209" s="41">
        <v>6.91</v>
      </c>
      <c r="F209" s="41">
        <v>1600</v>
      </c>
      <c r="G209" s="53">
        <v>22.7</v>
      </c>
      <c r="H209" s="53">
        <v>15.1</v>
      </c>
      <c r="I209" s="54">
        <v>3152</v>
      </c>
      <c r="J209" s="54">
        <v>2068</v>
      </c>
      <c r="K209" s="55">
        <f t="shared" si="18"/>
        <v>6.5183359999999997</v>
      </c>
      <c r="L209" s="56">
        <f t="shared" si="19"/>
        <v>7.2017766497461926</v>
      </c>
      <c r="M209" s="57">
        <f t="shared" si="20"/>
        <v>1.4403553299492385E-2</v>
      </c>
      <c r="N209" s="58">
        <f t="shared" si="21"/>
        <v>10.735893087561202</v>
      </c>
      <c r="O209" s="20" t="s">
        <v>299</v>
      </c>
      <c r="P209" s="59">
        <v>24</v>
      </c>
      <c r="Q209" s="14">
        <v>1.4</v>
      </c>
      <c r="R209" s="89">
        <f t="shared" si="22"/>
        <v>11.043887478849408</v>
      </c>
      <c r="S209" s="90">
        <f t="shared" si="23"/>
        <v>-4.4012131303047628</v>
      </c>
    </row>
    <row r="210" spans="1:19" x14ac:dyDescent="0.3">
      <c r="A210" s="1" t="s">
        <v>2</v>
      </c>
      <c r="B210" s="1" t="s">
        <v>265</v>
      </c>
      <c r="C210" s="41">
        <v>8.4</v>
      </c>
      <c r="D210" s="41">
        <v>418</v>
      </c>
      <c r="E210" s="41">
        <v>7.06</v>
      </c>
      <c r="F210" s="41"/>
      <c r="G210" s="53">
        <v>23.6</v>
      </c>
      <c r="H210" s="53">
        <v>15.8</v>
      </c>
      <c r="I210" s="54">
        <v>3880</v>
      </c>
      <c r="J210" s="54">
        <v>2608</v>
      </c>
      <c r="K210" s="55">
        <f t="shared" si="18"/>
        <v>10.11904</v>
      </c>
      <c r="L210" s="56">
        <f t="shared" si="19"/>
        <v>6.0824742268041243</v>
      </c>
      <c r="M210" s="57">
        <f t="shared" si="20"/>
        <v>1.2164948453608248E-2</v>
      </c>
      <c r="N210" s="58">
        <f t="shared" si="21"/>
        <v>9.0673171611225847</v>
      </c>
      <c r="O210" s="20" t="s">
        <v>322</v>
      </c>
      <c r="P210" s="59">
        <v>24</v>
      </c>
      <c r="Q210" s="14">
        <v>1.4</v>
      </c>
      <c r="R210" s="89">
        <f t="shared" si="22"/>
        <v>9.6447594501718221</v>
      </c>
      <c r="S210" s="90">
        <f t="shared" si="23"/>
        <v>-4.3623945444492893</v>
      </c>
    </row>
    <row r="211" spans="1:19" x14ac:dyDescent="0.3">
      <c r="A211" s="1" t="s">
        <v>2</v>
      </c>
      <c r="B211" s="1" t="s">
        <v>267</v>
      </c>
      <c r="C211" s="41">
        <v>8.65</v>
      </c>
      <c r="D211" s="41">
        <v>472</v>
      </c>
      <c r="E211" s="41">
        <v>7.24</v>
      </c>
      <c r="F211" s="41"/>
      <c r="G211" s="53">
        <v>23.6</v>
      </c>
      <c r="H211" s="53">
        <v>15.8</v>
      </c>
      <c r="I211" s="54">
        <v>4600</v>
      </c>
      <c r="J211" s="54">
        <v>3072</v>
      </c>
      <c r="K211" s="55">
        <f t="shared" si="18"/>
        <v>14.1312</v>
      </c>
      <c r="L211" s="56">
        <f t="shared" si="19"/>
        <v>5.1304347826086962</v>
      </c>
      <c r="M211" s="57">
        <f t="shared" si="20"/>
        <v>1.0260869565217393E-2</v>
      </c>
      <c r="N211" s="58">
        <f t="shared" si="21"/>
        <v>7.6480849098164407</v>
      </c>
      <c r="O211" s="20" t="s">
        <v>322</v>
      </c>
      <c r="P211" s="59">
        <v>24</v>
      </c>
      <c r="Q211" s="14">
        <v>1.4</v>
      </c>
      <c r="R211" s="89">
        <f t="shared" si="22"/>
        <v>8.454710144927537</v>
      </c>
      <c r="S211" s="90">
        <f t="shared" si="23"/>
        <v>-4.347688500432608</v>
      </c>
    </row>
    <row r="212" spans="1:19" hidden="1" x14ac:dyDescent="0.3">
      <c r="A212" s="1" t="s">
        <v>0</v>
      </c>
      <c r="B212" s="1" t="s">
        <v>79</v>
      </c>
      <c r="C212" s="41">
        <v>7.01</v>
      </c>
      <c r="D212" s="41">
        <v>284</v>
      </c>
      <c r="E212" s="41">
        <v>6.51</v>
      </c>
      <c r="F212" s="41">
        <v>1600</v>
      </c>
      <c r="G212" s="53">
        <v>23.7</v>
      </c>
      <c r="H212" s="53">
        <v>15.5</v>
      </c>
      <c r="I212" s="54">
        <v>2496</v>
      </c>
      <c r="J212" s="54">
        <v>1648</v>
      </c>
      <c r="K212" s="55">
        <f t="shared" si="18"/>
        <v>4.1134079999999997</v>
      </c>
      <c r="L212" s="56">
        <f t="shared" si="19"/>
        <v>9.4951923076923066</v>
      </c>
      <c r="M212" s="57">
        <f t="shared" si="20"/>
        <v>1.8990384615384614E-2</v>
      </c>
      <c r="N212" s="58">
        <f t="shared" si="21"/>
        <v>14.154752975407911</v>
      </c>
      <c r="O212" s="20" t="s">
        <v>301</v>
      </c>
      <c r="P212" s="59">
        <v>24</v>
      </c>
      <c r="Q212" s="14">
        <v>1.4</v>
      </c>
      <c r="R212" s="89">
        <f t="shared" si="22"/>
        <v>13.910657051282049</v>
      </c>
      <c r="S212" s="90">
        <f t="shared" si="23"/>
        <v>-4.3331559355372109</v>
      </c>
    </row>
    <row r="213" spans="1:19" hidden="1" x14ac:dyDescent="0.3">
      <c r="A213" s="1" t="s">
        <v>0</v>
      </c>
      <c r="B213" s="1" t="s">
        <v>69</v>
      </c>
      <c r="C213" s="41">
        <v>8.1199999999999992</v>
      </c>
      <c r="D213" s="41">
        <v>407</v>
      </c>
      <c r="E213" s="41">
        <v>7.03</v>
      </c>
      <c r="F213" s="41">
        <v>1600</v>
      </c>
      <c r="G213" s="53">
        <v>23.6</v>
      </c>
      <c r="H213" s="53">
        <v>15.8</v>
      </c>
      <c r="I213" s="54">
        <v>3904</v>
      </c>
      <c r="J213" s="54">
        <v>2616</v>
      </c>
      <c r="K213" s="55">
        <f t="shared" si="18"/>
        <v>10.212864</v>
      </c>
      <c r="L213" s="56">
        <f t="shared" si="19"/>
        <v>6.0450819672131146</v>
      </c>
      <c r="M213" s="57">
        <f t="shared" si="20"/>
        <v>1.209016393442623E-2</v>
      </c>
      <c r="N213" s="58">
        <f t="shared" si="21"/>
        <v>9.0115754572632234</v>
      </c>
      <c r="O213" s="20" t="s">
        <v>301</v>
      </c>
      <c r="P213" s="59">
        <v>24</v>
      </c>
      <c r="Q213" s="14">
        <v>1.4</v>
      </c>
      <c r="R213" s="89">
        <f t="shared" si="22"/>
        <v>9.5980191256830594</v>
      </c>
      <c r="S213" s="90">
        <f t="shared" si="23"/>
        <v>-4.3169118280228798</v>
      </c>
    </row>
    <row r="214" spans="1:19" x14ac:dyDescent="0.3">
      <c r="A214" s="1" t="s">
        <v>2</v>
      </c>
      <c r="B214" s="1" t="s">
        <v>264</v>
      </c>
      <c r="C214" s="41">
        <v>8.3000000000000007</v>
      </c>
      <c r="D214" s="41">
        <v>392</v>
      </c>
      <c r="E214" s="41">
        <v>6.97</v>
      </c>
      <c r="F214" s="41"/>
      <c r="G214" s="53">
        <v>24</v>
      </c>
      <c r="H214" s="53">
        <v>16</v>
      </c>
      <c r="I214" s="54">
        <v>3880</v>
      </c>
      <c r="J214" s="54">
        <v>2608</v>
      </c>
      <c r="K214" s="55">
        <f t="shared" si="18"/>
        <v>10.11904</v>
      </c>
      <c r="L214" s="56">
        <f t="shared" si="19"/>
        <v>6.1855670103092777</v>
      </c>
      <c r="M214" s="57">
        <f t="shared" si="20"/>
        <v>1.2371134020618556E-2</v>
      </c>
      <c r="N214" s="58">
        <f t="shared" si="21"/>
        <v>9.2210005028365245</v>
      </c>
      <c r="O214" s="20" t="s">
        <v>322</v>
      </c>
      <c r="P214" s="59">
        <v>24</v>
      </c>
      <c r="Q214" s="14">
        <v>1.4</v>
      </c>
      <c r="R214" s="89">
        <f t="shared" si="22"/>
        <v>9.7736254295532632</v>
      </c>
      <c r="S214" s="90">
        <f t="shared" si="23"/>
        <v>-4.2888938149098408</v>
      </c>
    </row>
    <row r="215" spans="1:19" x14ac:dyDescent="0.3">
      <c r="A215" s="1" t="s">
        <v>2</v>
      </c>
      <c r="B215" s="1" t="s">
        <v>262</v>
      </c>
      <c r="C215" s="41">
        <v>8.3000000000000007</v>
      </c>
      <c r="D215" s="41">
        <v>388</v>
      </c>
      <c r="E215" s="41">
        <v>6.96</v>
      </c>
      <c r="F215" s="41"/>
      <c r="G215" s="53">
        <v>23.6</v>
      </c>
      <c r="H215" s="53">
        <v>15.8</v>
      </c>
      <c r="I215" s="54">
        <v>3880</v>
      </c>
      <c r="J215" s="54">
        <v>2608</v>
      </c>
      <c r="K215" s="55">
        <f t="shared" si="18"/>
        <v>10.11904</v>
      </c>
      <c r="L215" s="56">
        <f t="shared" si="19"/>
        <v>6.0824742268041243</v>
      </c>
      <c r="M215" s="57">
        <f t="shared" si="20"/>
        <v>1.2164948453608248E-2</v>
      </c>
      <c r="N215" s="58">
        <f t="shared" si="21"/>
        <v>9.0673171611225847</v>
      </c>
      <c r="O215" s="20" t="s">
        <v>322</v>
      </c>
      <c r="P215" s="59">
        <v>24</v>
      </c>
      <c r="Q215" s="14">
        <v>1.4</v>
      </c>
      <c r="R215" s="89">
        <f t="shared" si="22"/>
        <v>9.6447594501718221</v>
      </c>
      <c r="S215" s="90">
        <f t="shared" si="23"/>
        <v>-4.2549482545555346</v>
      </c>
    </row>
    <row r="216" spans="1:19" hidden="1" x14ac:dyDescent="0.3">
      <c r="A216" s="1" t="s">
        <v>6</v>
      </c>
      <c r="B216" s="1" t="s">
        <v>246</v>
      </c>
      <c r="C216" s="41">
        <v>8.4499999999999993</v>
      </c>
      <c r="D216" s="41">
        <v>387</v>
      </c>
      <c r="E216" s="41">
        <v>6.95</v>
      </c>
      <c r="F216" s="41"/>
      <c r="G216" s="53">
        <v>24</v>
      </c>
      <c r="H216" s="53">
        <v>16</v>
      </c>
      <c r="I216" s="54">
        <v>3936</v>
      </c>
      <c r="J216" s="54">
        <v>2624</v>
      </c>
      <c r="K216" s="55">
        <f t="shared" si="18"/>
        <v>10.328063999999999</v>
      </c>
      <c r="L216" s="56">
        <f t="shared" si="19"/>
        <v>6.0975609756097562</v>
      </c>
      <c r="M216" s="57">
        <f t="shared" si="20"/>
        <v>1.2195121951219513E-2</v>
      </c>
      <c r="N216" s="58">
        <f t="shared" si="21"/>
        <v>9.0898074062514542</v>
      </c>
      <c r="O216" s="20" t="s">
        <v>320</v>
      </c>
      <c r="P216" s="59">
        <v>24</v>
      </c>
      <c r="Q216" s="14">
        <v>1.4</v>
      </c>
      <c r="R216" s="89">
        <f t="shared" si="22"/>
        <v>9.6636178861788622</v>
      </c>
      <c r="S216" s="90">
        <f t="shared" si="23"/>
        <v>-4.25404332151279</v>
      </c>
    </row>
    <row r="217" spans="1:19" hidden="1" x14ac:dyDescent="0.3">
      <c r="A217" s="1" t="s">
        <v>0</v>
      </c>
      <c r="B217" s="1" t="s">
        <v>71</v>
      </c>
      <c r="C217" s="41">
        <v>8.14</v>
      </c>
      <c r="D217" s="41">
        <v>387</v>
      </c>
      <c r="E217" s="41">
        <v>6.95</v>
      </c>
      <c r="F217" s="41">
        <v>1600</v>
      </c>
      <c r="G217" s="53">
        <v>23.6</v>
      </c>
      <c r="H217" s="53">
        <v>15.8</v>
      </c>
      <c r="I217" s="54">
        <v>3904</v>
      </c>
      <c r="J217" s="54">
        <v>2616</v>
      </c>
      <c r="K217" s="55">
        <f t="shared" si="18"/>
        <v>10.212864</v>
      </c>
      <c r="L217" s="56">
        <f t="shared" si="19"/>
        <v>6.0450819672131146</v>
      </c>
      <c r="M217" s="57">
        <f t="shared" si="20"/>
        <v>1.209016393442623E-2</v>
      </c>
      <c r="N217" s="58">
        <f t="shared" si="21"/>
        <v>9.0115754572632234</v>
      </c>
      <c r="O217" s="20" t="s">
        <v>301</v>
      </c>
      <c r="P217" s="59">
        <v>24</v>
      </c>
      <c r="Q217" s="14">
        <v>1.4</v>
      </c>
      <c r="R217" s="89">
        <f t="shared" si="22"/>
        <v>9.5980191256830594</v>
      </c>
      <c r="S217" s="90">
        <f t="shared" si="23"/>
        <v>-4.2442165999010433</v>
      </c>
    </row>
    <row r="218" spans="1:19" hidden="1" x14ac:dyDescent="0.3">
      <c r="A218" s="1" t="s">
        <v>0</v>
      </c>
      <c r="B218" s="1" t="s">
        <v>128</v>
      </c>
      <c r="C218" s="41">
        <v>8.15</v>
      </c>
      <c r="D218" s="41">
        <v>726</v>
      </c>
      <c r="E218" s="41">
        <v>7.86</v>
      </c>
      <c r="F218" s="41">
        <v>6400</v>
      </c>
      <c r="G218" s="53">
        <v>13.2</v>
      </c>
      <c r="H218" s="53">
        <v>8.8000000000000007</v>
      </c>
      <c r="I218" s="54">
        <v>5248</v>
      </c>
      <c r="J218" s="54">
        <v>3502</v>
      </c>
      <c r="K218" s="55">
        <f t="shared" si="18"/>
        <v>18.378495999999998</v>
      </c>
      <c r="L218" s="56">
        <f t="shared" si="19"/>
        <v>2.5152439024390243</v>
      </c>
      <c r="M218" s="57">
        <f t="shared" si="20"/>
        <v>5.0304878048780489E-3</v>
      </c>
      <c r="N218" s="58">
        <f t="shared" si="21"/>
        <v>3.7495455550787242</v>
      </c>
      <c r="O218" s="20">
        <v>1</v>
      </c>
      <c r="P218" s="59">
        <v>32</v>
      </c>
      <c r="Q218" s="14">
        <v>1.2</v>
      </c>
      <c r="R218" s="89">
        <f t="shared" si="22"/>
        <v>3.6705411585365852</v>
      </c>
      <c r="S218" s="90">
        <f t="shared" si="23"/>
        <v>-4.2098935160202462</v>
      </c>
    </row>
    <row r="219" spans="1:19" hidden="1" x14ac:dyDescent="0.3">
      <c r="A219" s="1" t="s">
        <v>6</v>
      </c>
      <c r="B219" s="1" t="s">
        <v>247</v>
      </c>
      <c r="C219" s="41">
        <v>8.26</v>
      </c>
      <c r="D219" s="41">
        <v>372</v>
      </c>
      <c r="E219" s="41">
        <v>6.9</v>
      </c>
      <c r="F219" s="41"/>
      <c r="G219" s="53">
        <v>24</v>
      </c>
      <c r="H219" s="53">
        <v>16</v>
      </c>
      <c r="I219" s="54">
        <v>3896</v>
      </c>
      <c r="J219" s="54">
        <v>2616</v>
      </c>
      <c r="K219" s="55">
        <f t="shared" si="18"/>
        <v>10.191936</v>
      </c>
      <c r="L219" s="56">
        <f t="shared" si="19"/>
        <v>6.1601642710472282</v>
      </c>
      <c r="M219" s="57">
        <f t="shared" si="20"/>
        <v>1.2320328542094456E-2</v>
      </c>
      <c r="N219" s="58">
        <f t="shared" si="21"/>
        <v>9.1831319176092716</v>
      </c>
      <c r="O219" s="20" t="s">
        <v>320</v>
      </c>
      <c r="P219" s="59">
        <v>24</v>
      </c>
      <c r="Q219" s="14">
        <v>1.4</v>
      </c>
      <c r="R219" s="89">
        <f t="shared" si="22"/>
        <v>9.7418720054757024</v>
      </c>
      <c r="S219" s="90">
        <f t="shared" si="23"/>
        <v>-4.2086479953078584</v>
      </c>
    </row>
    <row r="220" spans="1:19" x14ac:dyDescent="0.3">
      <c r="A220" s="1" t="s">
        <v>2</v>
      </c>
      <c r="B220" s="1" t="s">
        <v>261</v>
      </c>
      <c r="C220" s="41">
        <v>8.2100000000000009</v>
      </c>
      <c r="D220" s="41">
        <v>363</v>
      </c>
      <c r="E220" s="41">
        <v>6.86</v>
      </c>
      <c r="F220" s="41"/>
      <c r="G220" s="53">
        <v>24</v>
      </c>
      <c r="H220" s="53">
        <v>16</v>
      </c>
      <c r="I220" s="54">
        <v>3880</v>
      </c>
      <c r="J220" s="54">
        <v>2608</v>
      </c>
      <c r="K220" s="55">
        <f t="shared" si="18"/>
        <v>10.11904</v>
      </c>
      <c r="L220" s="56">
        <f t="shared" si="19"/>
        <v>6.1855670103092777</v>
      </c>
      <c r="M220" s="57">
        <f t="shared" si="20"/>
        <v>1.2371134020618556E-2</v>
      </c>
      <c r="N220" s="58">
        <f t="shared" si="21"/>
        <v>9.2210005028365245</v>
      </c>
      <c r="O220" s="20" t="s">
        <v>322</v>
      </c>
      <c r="P220" s="59">
        <v>24</v>
      </c>
      <c r="Q220" s="14">
        <v>1.4</v>
      </c>
      <c r="R220" s="89">
        <f t="shared" si="22"/>
        <v>9.7736254295532632</v>
      </c>
      <c r="S220" s="90">
        <f t="shared" si="23"/>
        <v>-4.1780097087903831</v>
      </c>
    </row>
    <row r="221" spans="1:19" hidden="1" x14ac:dyDescent="0.3">
      <c r="A221" s="1" t="s">
        <v>53</v>
      </c>
      <c r="B221" s="1" t="s">
        <v>251</v>
      </c>
      <c r="C221" s="41">
        <v>7.78</v>
      </c>
      <c r="D221" s="41">
        <v>421</v>
      </c>
      <c r="E221" s="41">
        <v>7.07</v>
      </c>
      <c r="F221" s="41"/>
      <c r="G221" s="53">
        <v>23.4</v>
      </c>
      <c r="H221" s="53">
        <v>15.6</v>
      </c>
      <c r="I221" s="54">
        <v>4592</v>
      </c>
      <c r="J221" s="54">
        <v>3056</v>
      </c>
      <c r="K221" s="55">
        <f t="shared" si="18"/>
        <v>14.033151999999999</v>
      </c>
      <c r="L221" s="56">
        <f t="shared" si="19"/>
        <v>5.0958188153310102</v>
      </c>
      <c r="M221" s="57">
        <f t="shared" si="20"/>
        <v>1.0191637630662021E-2</v>
      </c>
      <c r="N221" s="58">
        <f t="shared" si="21"/>
        <v>7.5964819037958566</v>
      </c>
      <c r="O221" s="20" t="s">
        <v>321</v>
      </c>
      <c r="P221" s="59">
        <v>24</v>
      </c>
      <c r="Q221" s="14">
        <v>1.4</v>
      </c>
      <c r="R221" s="89">
        <f t="shared" si="22"/>
        <v>8.4114401858304291</v>
      </c>
      <c r="S221" s="90">
        <f t="shared" si="23"/>
        <v>-4.1753194152308781</v>
      </c>
    </row>
    <row r="222" spans="1:19" hidden="1" x14ac:dyDescent="0.3">
      <c r="A222" s="1" t="s">
        <v>6</v>
      </c>
      <c r="B222" s="1" t="s">
        <v>248</v>
      </c>
      <c r="C222" s="41">
        <v>8.08</v>
      </c>
      <c r="D222" s="41">
        <v>433</v>
      </c>
      <c r="E222" s="41">
        <v>7.11</v>
      </c>
      <c r="F222" s="41"/>
      <c r="G222" s="53">
        <v>23</v>
      </c>
      <c r="H222" s="53">
        <v>16</v>
      </c>
      <c r="I222" s="54">
        <v>4688</v>
      </c>
      <c r="J222" s="54">
        <v>3124</v>
      </c>
      <c r="K222" s="55">
        <f t="shared" si="18"/>
        <v>14.645312000000001</v>
      </c>
      <c r="L222" s="56">
        <f t="shared" si="19"/>
        <v>4.9061433447098981</v>
      </c>
      <c r="M222" s="57">
        <f t="shared" si="20"/>
        <v>9.8122866894197955E-3</v>
      </c>
      <c r="N222" s="58">
        <f t="shared" si="21"/>
        <v>7.3137272901835511</v>
      </c>
      <c r="O222" s="20" t="s">
        <v>320</v>
      </c>
      <c r="P222" s="59">
        <v>24</v>
      </c>
      <c r="Q222" s="14">
        <v>1.4</v>
      </c>
      <c r="R222" s="89">
        <f t="shared" si="22"/>
        <v>8.1743458475540383</v>
      </c>
      <c r="S222" s="90">
        <f t="shared" si="23"/>
        <v>-4.1746166540968197</v>
      </c>
    </row>
    <row r="223" spans="1:19" x14ac:dyDescent="0.3">
      <c r="A223" s="1" t="s">
        <v>2</v>
      </c>
      <c r="B223" s="1" t="s">
        <v>263</v>
      </c>
      <c r="C223" s="41">
        <v>8.41</v>
      </c>
      <c r="D223" s="41">
        <v>418</v>
      </c>
      <c r="E223" s="41">
        <v>7.06</v>
      </c>
      <c r="F223" s="41"/>
      <c r="G223" s="53">
        <v>23.6</v>
      </c>
      <c r="H223" s="53">
        <v>15.8</v>
      </c>
      <c r="I223" s="54">
        <v>4600</v>
      </c>
      <c r="J223" s="54">
        <v>3072</v>
      </c>
      <c r="K223" s="55">
        <f t="shared" si="18"/>
        <v>14.1312</v>
      </c>
      <c r="L223" s="56">
        <f t="shared" si="19"/>
        <v>5.1304347826086962</v>
      </c>
      <c r="M223" s="57">
        <f t="shared" si="20"/>
        <v>1.0260869565217393E-2</v>
      </c>
      <c r="N223" s="58">
        <f t="shared" si="21"/>
        <v>7.6480849098164407</v>
      </c>
      <c r="O223" s="20" t="s">
        <v>322</v>
      </c>
      <c r="P223" s="59">
        <v>24</v>
      </c>
      <c r="Q223" s="14">
        <v>1.4</v>
      </c>
      <c r="R223" s="89">
        <f t="shared" si="22"/>
        <v>8.454710144927537</v>
      </c>
      <c r="S223" s="90">
        <f t="shared" si="23"/>
        <v>-4.1724045831516499</v>
      </c>
    </row>
    <row r="224" spans="1:19" hidden="1" x14ac:dyDescent="0.3">
      <c r="A224" s="1" t="s">
        <v>0</v>
      </c>
      <c r="B224" s="1" t="s">
        <v>131</v>
      </c>
      <c r="C224" s="41">
        <v>7.85</v>
      </c>
      <c r="D224" s="41">
        <v>576</v>
      </c>
      <c r="E224" s="41">
        <v>7.53</v>
      </c>
      <c r="F224" s="41">
        <v>3200</v>
      </c>
      <c r="G224" s="53">
        <v>13.2</v>
      </c>
      <c r="H224" s="53">
        <v>8.8000000000000007</v>
      </c>
      <c r="I224" s="54">
        <v>3904</v>
      </c>
      <c r="J224" s="54">
        <v>2606</v>
      </c>
      <c r="K224" s="55">
        <f t="shared" si="18"/>
        <v>10.173824</v>
      </c>
      <c r="L224" s="56">
        <f t="shared" si="19"/>
        <v>3.3811475409836067</v>
      </c>
      <c r="M224" s="57">
        <f t="shared" si="20"/>
        <v>6.7622950819672132E-3</v>
      </c>
      <c r="N224" s="58">
        <f t="shared" si="21"/>
        <v>5.0403727133845155</v>
      </c>
      <c r="O224" s="20">
        <v>1</v>
      </c>
      <c r="P224" s="59">
        <v>32</v>
      </c>
      <c r="Q224" s="14">
        <v>1.2</v>
      </c>
      <c r="R224" s="89">
        <f t="shared" si="22"/>
        <v>4.4823258196721314</v>
      </c>
      <c r="S224" s="90">
        <f t="shared" si="23"/>
        <v>-4.164247521972035</v>
      </c>
    </row>
    <row r="225" spans="1:19" hidden="1" x14ac:dyDescent="0.3">
      <c r="A225" s="1" t="s">
        <v>0</v>
      </c>
      <c r="B225" s="1" t="s">
        <v>84</v>
      </c>
      <c r="C225" s="41">
        <v>6.56</v>
      </c>
      <c r="D225" s="41">
        <v>208</v>
      </c>
      <c r="E225" s="41">
        <v>6.06</v>
      </c>
      <c r="F225" s="41">
        <v>1600</v>
      </c>
      <c r="G225" s="53">
        <v>23.7</v>
      </c>
      <c r="H225" s="53">
        <v>15.5</v>
      </c>
      <c r="I225" s="54">
        <v>1995</v>
      </c>
      <c r="J225" s="54">
        <v>1304</v>
      </c>
      <c r="K225" s="55">
        <f t="shared" si="18"/>
        <v>2.60148</v>
      </c>
      <c r="L225" s="56">
        <f t="shared" si="19"/>
        <v>11.879699248120302</v>
      </c>
      <c r="M225" s="57">
        <f t="shared" si="20"/>
        <v>2.3759398496240602E-2</v>
      </c>
      <c r="N225" s="58">
        <f t="shared" si="21"/>
        <v>17.709405226375015</v>
      </c>
      <c r="O225" s="20" t="s">
        <v>301</v>
      </c>
      <c r="P225" s="59">
        <v>24</v>
      </c>
      <c r="Q225" s="14">
        <v>1.4</v>
      </c>
      <c r="R225" s="89">
        <f t="shared" si="22"/>
        <v>16.891290726817044</v>
      </c>
      <c r="S225" s="90">
        <f t="shared" si="23"/>
        <v>-4.1639375429986849</v>
      </c>
    </row>
    <row r="226" spans="1:19" hidden="1" x14ac:dyDescent="0.3">
      <c r="A226" s="1" t="s">
        <v>6</v>
      </c>
      <c r="B226" s="1" t="s">
        <v>243</v>
      </c>
      <c r="C226" s="41">
        <v>8.2799999999999994</v>
      </c>
      <c r="D226" s="41">
        <v>367</v>
      </c>
      <c r="E226" s="41">
        <v>6.88</v>
      </c>
      <c r="F226" s="41"/>
      <c r="G226" s="53">
        <v>23.5</v>
      </c>
      <c r="H226" s="53">
        <v>15.7</v>
      </c>
      <c r="I226" s="54">
        <v>3912</v>
      </c>
      <c r="J226" s="54">
        <v>2608</v>
      </c>
      <c r="K226" s="55">
        <f t="shared" si="18"/>
        <v>10.202496</v>
      </c>
      <c r="L226" s="56">
        <f t="shared" si="19"/>
        <v>6.0071574642126784</v>
      </c>
      <c r="M226" s="57">
        <f t="shared" si="20"/>
        <v>1.2014314928425357E-2</v>
      </c>
      <c r="N226" s="58">
        <f t="shared" si="21"/>
        <v>8.9550403230299338</v>
      </c>
      <c r="O226" s="20" t="s">
        <v>320</v>
      </c>
      <c r="P226" s="59">
        <v>24</v>
      </c>
      <c r="Q226" s="14">
        <v>1.4</v>
      </c>
      <c r="R226" s="89">
        <f t="shared" si="22"/>
        <v>9.5506134969325149</v>
      </c>
      <c r="S226" s="90">
        <f t="shared" si="23"/>
        <v>-4.1605198183742003</v>
      </c>
    </row>
    <row r="227" spans="1:19" x14ac:dyDescent="0.3">
      <c r="A227" s="1" t="s">
        <v>2</v>
      </c>
      <c r="B227" s="1" t="s">
        <v>268</v>
      </c>
      <c r="C227" s="41">
        <v>8.44</v>
      </c>
      <c r="D227" s="41">
        <v>413</v>
      </c>
      <c r="E227" s="41">
        <v>7.04</v>
      </c>
      <c r="F227" s="41"/>
      <c r="G227" s="53">
        <v>23.5</v>
      </c>
      <c r="H227" s="53">
        <v>15.7</v>
      </c>
      <c r="I227" s="54">
        <v>4600</v>
      </c>
      <c r="J227" s="54">
        <v>3072</v>
      </c>
      <c r="K227" s="55">
        <f t="shared" si="18"/>
        <v>14.1312</v>
      </c>
      <c r="L227" s="56">
        <f t="shared" si="19"/>
        <v>5.1086956521739131</v>
      </c>
      <c r="M227" s="57">
        <f t="shared" si="20"/>
        <v>1.0217391304347826E-2</v>
      </c>
      <c r="N227" s="58">
        <f t="shared" si="21"/>
        <v>7.6156777703680651</v>
      </c>
      <c r="O227" s="20" t="s">
        <v>322</v>
      </c>
      <c r="P227" s="59">
        <v>24</v>
      </c>
      <c r="Q227" s="14">
        <v>1.4</v>
      </c>
      <c r="R227" s="89">
        <f t="shared" si="22"/>
        <v>8.4275362318840585</v>
      </c>
      <c r="S227" s="90">
        <f t="shared" si="23"/>
        <v>-4.1503990519992868</v>
      </c>
    </row>
    <row r="228" spans="1:19" hidden="1" x14ac:dyDescent="0.3">
      <c r="A228" s="1" t="s">
        <v>0</v>
      </c>
      <c r="B228" s="1" t="s">
        <v>132</v>
      </c>
      <c r="C228" s="41">
        <v>7.88</v>
      </c>
      <c r="D228" s="41">
        <v>561</v>
      </c>
      <c r="E228" s="41">
        <v>7.49</v>
      </c>
      <c r="F228" s="41">
        <v>3200</v>
      </c>
      <c r="G228" s="53">
        <v>13.2</v>
      </c>
      <c r="H228" s="53">
        <v>8.8000000000000007</v>
      </c>
      <c r="I228" s="54">
        <v>3904</v>
      </c>
      <c r="J228" s="54">
        <v>2606</v>
      </c>
      <c r="K228" s="55">
        <f t="shared" si="18"/>
        <v>10.173824</v>
      </c>
      <c r="L228" s="56">
        <f t="shared" si="19"/>
        <v>3.3811475409836067</v>
      </c>
      <c r="M228" s="57">
        <f t="shared" si="20"/>
        <v>6.7622950819672132E-3</v>
      </c>
      <c r="N228" s="58">
        <f t="shared" si="21"/>
        <v>5.0403727133845155</v>
      </c>
      <c r="O228" s="20">
        <v>1</v>
      </c>
      <c r="P228" s="59">
        <v>32</v>
      </c>
      <c r="Q228" s="14">
        <v>1.2</v>
      </c>
      <c r="R228" s="89">
        <f t="shared" si="22"/>
        <v>4.4823258196721314</v>
      </c>
      <c r="S228" s="90">
        <f t="shared" si="23"/>
        <v>-4.1261794811385153</v>
      </c>
    </row>
    <row r="229" spans="1:19" x14ac:dyDescent="0.3">
      <c r="A229" s="1" t="s">
        <v>2</v>
      </c>
      <c r="B229" s="1" t="s">
        <v>266</v>
      </c>
      <c r="C229" s="41">
        <v>8.41</v>
      </c>
      <c r="D229" s="41">
        <v>400</v>
      </c>
      <c r="E229" s="41">
        <v>7</v>
      </c>
      <c r="F229" s="41"/>
      <c r="G229" s="53">
        <v>23.6</v>
      </c>
      <c r="H229" s="53">
        <v>15.8</v>
      </c>
      <c r="I229" s="54">
        <v>4600</v>
      </c>
      <c r="J229" s="54">
        <v>3072</v>
      </c>
      <c r="K229" s="55">
        <f t="shared" si="18"/>
        <v>14.1312</v>
      </c>
      <c r="L229" s="56">
        <f t="shared" si="19"/>
        <v>5.1304347826086962</v>
      </c>
      <c r="M229" s="57">
        <f t="shared" si="20"/>
        <v>1.0260869565217393E-2</v>
      </c>
      <c r="N229" s="58">
        <f t="shared" si="21"/>
        <v>7.6480849098164407</v>
      </c>
      <c r="O229" s="20" t="s">
        <v>322</v>
      </c>
      <c r="P229" s="59">
        <v>24</v>
      </c>
      <c r="Q229" s="14">
        <v>1.4</v>
      </c>
      <c r="R229" s="89">
        <f t="shared" si="22"/>
        <v>8.454710144927537</v>
      </c>
      <c r="S229" s="90">
        <f t="shared" si="23"/>
        <v>-4.1089016408454917</v>
      </c>
    </row>
    <row r="230" spans="1:19" hidden="1" x14ac:dyDescent="0.3">
      <c r="A230" s="1" t="s">
        <v>53</v>
      </c>
      <c r="B230" s="1" t="s">
        <v>70</v>
      </c>
      <c r="C230" s="41">
        <v>7.72</v>
      </c>
      <c r="D230" s="41">
        <v>399</v>
      </c>
      <c r="E230" s="41">
        <v>7</v>
      </c>
      <c r="F230" s="41">
        <v>800</v>
      </c>
      <c r="G230" s="53">
        <v>23.4</v>
      </c>
      <c r="H230" s="53">
        <v>15.6</v>
      </c>
      <c r="I230" s="54">
        <v>4680</v>
      </c>
      <c r="J230" s="54">
        <v>3120</v>
      </c>
      <c r="K230" s="55">
        <f t="shared" si="18"/>
        <v>14.601599999999999</v>
      </c>
      <c r="L230" s="56">
        <f t="shared" si="19"/>
        <v>5</v>
      </c>
      <c r="M230" s="57">
        <f t="shared" si="20"/>
        <v>0.01</v>
      </c>
      <c r="N230" s="58">
        <f t="shared" si="21"/>
        <v>7.4536420731261916</v>
      </c>
      <c r="O230" s="20" t="s">
        <v>321</v>
      </c>
      <c r="P230" s="59">
        <v>24</v>
      </c>
      <c r="Q230" s="14">
        <v>1.4</v>
      </c>
      <c r="R230" s="89">
        <f t="shared" si="22"/>
        <v>8.2916666666666661</v>
      </c>
      <c r="S230" s="90">
        <f t="shared" si="23"/>
        <v>-4.0771972119296302</v>
      </c>
    </row>
    <row r="231" spans="1:19" hidden="1" x14ac:dyDescent="0.3">
      <c r="A231" s="1" t="s">
        <v>0</v>
      </c>
      <c r="B231" s="1" t="s">
        <v>202</v>
      </c>
      <c r="C231" s="41">
        <v>7.79</v>
      </c>
      <c r="D231" s="41">
        <v>607</v>
      </c>
      <c r="E231" s="41">
        <v>7.6</v>
      </c>
      <c r="F231" s="41"/>
      <c r="G231" s="53">
        <v>13.2</v>
      </c>
      <c r="H231" s="53">
        <v>8.8000000000000007</v>
      </c>
      <c r="I231" s="54">
        <v>4620</v>
      </c>
      <c r="J231" s="54">
        <v>3082</v>
      </c>
      <c r="K231" s="55">
        <f t="shared" si="18"/>
        <v>14.23884</v>
      </c>
      <c r="L231" s="56">
        <f t="shared" si="19"/>
        <v>2.8571428571428572</v>
      </c>
      <c r="M231" s="57">
        <f t="shared" si="20"/>
        <v>5.7142857142857143E-3</v>
      </c>
      <c r="N231" s="58">
        <f t="shared" si="21"/>
        <v>4.2592240417863954</v>
      </c>
      <c r="O231" s="20">
        <v>1</v>
      </c>
      <c r="P231" s="59">
        <v>32</v>
      </c>
      <c r="Q231" s="14">
        <v>1.2</v>
      </c>
      <c r="R231" s="89">
        <f t="shared" si="22"/>
        <v>3.9910714285714288</v>
      </c>
      <c r="S231" s="90">
        <f t="shared" si="23"/>
        <v>-4.0724038039390837</v>
      </c>
    </row>
    <row r="232" spans="1:19" hidden="1" x14ac:dyDescent="0.3">
      <c r="A232" s="1" t="s">
        <v>0</v>
      </c>
      <c r="B232" s="1" t="s">
        <v>74</v>
      </c>
      <c r="C232" s="41">
        <v>8.07</v>
      </c>
      <c r="D232" s="41">
        <v>367</v>
      </c>
      <c r="E232" s="41">
        <v>6.88</v>
      </c>
      <c r="F232" s="41">
        <v>1600</v>
      </c>
      <c r="G232" s="53">
        <v>23.6</v>
      </c>
      <c r="H232" s="53">
        <v>15.8</v>
      </c>
      <c r="I232" s="54">
        <v>4310</v>
      </c>
      <c r="J232" s="54">
        <v>2868</v>
      </c>
      <c r="K232" s="55">
        <f t="shared" si="18"/>
        <v>12.361079999999999</v>
      </c>
      <c r="L232" s="56">
        <f t="shared" si="19"/>
        <v>5.4756380510440836</v>
      </c>
      <c r="M232" s="57">
        <f t="shared" si="20"/>
        <v>1.0951276102088167E-2</v>
      </c>
      <c r="N232" s="58">
        <f t="shared" si="21"/>
        <v>8.1626892308945767</v>
      </c>
      <c r="O232" s="20" t="s">
        <v>301</v>
      </c>
      <c r="P232" s="59">
        <v>24</v>
      </c>
      <c r="Q232" s="14">
        <v>1.4</v>
      </c>
      <c r="R232" s="89">
        <f t="shared" si="22"/>
        <v>8.8862142304717704</v>
      </c>
      <c r="S232" s="90">
        <f t="shared" si="23"/>
        <v>-4.0564953312500895</v>
      </c>
    </row>
    <row r="233" spans="1:19" hidden="1" x14ac:dyDescent="0.3">
      <c r="A233" s="1" t="s">
        <v>26</v>
      </c>
      <c r="B233" s="1" t="s">
        <v>208</v>
      </c>
      <c r="C233" s="41">
        <v>7.49</v>
      </c>
      <c r="D233" s="41">
        <v>315</v>
      </c>
      <c r="E233" s="41">
        <v>6.65</v>
      </c>
      <c r="F233" s="41"/>
      <c r="G233" s="53">
        <v>18</v>
      </c>
      <c r="H233" s="53">
        <v>14</v>
      </c>
      <c r="I233" s="54">
        <v>3720</v>
      </c>
      <c r="J233" s="54">
        <v>2800</v>
      </c>
      <c r="K233" s="55">
        <f t="shared" si="18"/>
        <v>10.416</v>
      </c>
      <c r="L233" s="56">
        <f t="shared" si="19"/>
        <v>4.838709677419355</v>
      </c>
      <c r="M233" s="57">
        <f t="shared" si="20"/>
        <v>9.6774193548387101E-3</v>
      </c>
      <c r="N233" s="58">
        <f t="shared" si="21"/>
        <v>7.2132020062511533</v>
      </c>
      <c r="O233" s="20" t="s">
        <v>311</v>
      </c>
      <c r="P233" s="59">
        <v>25</v>
      </c>
      <c r="Q233" s="14">
        <v>1.2</v>
      </c>
      <c r="R233" s="89">
        <f t="shared" si="22"/>
        <v>7.4864516129032257</v>
      </c>
      <c r="S233" s="90">
        <f t="shared" si="23"/>
        <v>-4.0335650969813637</v>
      </c>
    </row>
    <row r="234" spans="1:19" hidden="1" x14ac:dyDescent="0.3">
      <c r="A234" s="1" t="s">
        <v>26</v>
      </c>
      <c r="B234" s="1" t="s">
        <v>209</v>
      </c>
      <c r="C234" s="41">
        <v>7.52</v>
      </c>
      <c r="D234" s="41">
        <v>323</v>
      </c>
      <c r="E234" s="41">
        <v>6.69</v>
      </c>
      <c r="F234" s="41"/>
      <c r="G234" s="53">
        <v>17.3</v>
      </c>
      <c r="H234" s="53">
        <v>13</v>
      </c>
      <c r="I234" s="54">
        <v>3720</v>
      </c>
      <c r="J234" s="54">
        <v>2800</v>
      </c>
      <c r="K234" s="55">
        <f t="shared" si="18"/>
        <v>10.416</v>
      </c>
      <c r="L234" s="56">
        <f t="shared" si="19"/>
        <v>4.6505376344086029</v>
      </c>
      <c r="M234" s="57">
        <f t="shared" si="20"/>
        <v>9.3010752688172053E-3</v>
      </c>
      <c r="N234" s="58">
        <f t="shared" si="21"/>
        <v>6.932688594896943</v>
      </c>
      <c r="O234" s="20" t="s">
        <v>311</v>
      </c>
      <c r="P234" s="59">
        <v>25</v>
      </c>
      <c r="Q234" s="14">
        <v>1.2</v>
      </c>
      <c r="R234" s="89">
        <f t="shared" si="22"/>
        <v>7.2606451612903236</v>
      </c>
      <c r="S234" s="90">
        <f t="shared" si="23"/>
        <v>-4.0255631011475703</v>
      </c>
    </row>
    <row r="235" spans="1:19" hidden="1" x14ac:dyDescent="0.3">
      <c r="A235" s="1" t="s">
        <v>0</v>
      </c>
      <c r="B235" s="1" t="s">
        <v>130</v>
      </c>
      <c r="C235" s="41">
        <v>7.67</v>
      </c>
      <c r="D235" s="41">
        <v>578</v>
      </c>
      <c r="E235" s="41">
        <v>7.53</v>
      </c>
      <c r="F235" s="41">
        <v>6400</v>
      </c>
      <c r="G235" s="53">
        <v>13.2</v>
      </c>
      <c r="H235" s="53">
        <v>8.8000000000000007</v>
      </c>
      <c r="I235" s="54">
        <v>4620</v>
      </c>
      <c r="J235" s="54">
        <v>3082</v>
      </c>
      <c r="K235" s="55">
        <f t="shared" si="18"/>
        <v>14.23884</v>
      </c>
      <c r="L235" s="56">
        <f t="shared" si="19"/>
        <v>2.8571428571428572</v>
      </c>
      <c r="M235" s="57">
        <f t="shared" si="20"/>
        <v>5.7142857142857143E-3</v>
      </c>
      <c r="N235" s="58">
        <f t="shared" si="21"/>
        <v>4.2592240417863954</v>
      </c>
      <c r="O235" s="20">
        <v>1</v>
      </c>
      <c r="P235" s="59">
        <v>32</v>
      </c>
      <c r="Q235" s="14">
        <v>1.2</v>
      </c>
      <c r="R235" s="89">
        <f t="shared" si="22"/>
        <v>3.9910714285714288</v>
      </c>
      <c r="S235" s="90">
        <f t="shared" si="23"/>
        <v>-4.0017767801840805</v>
      </c>
    </row>
    <row r="236" spans="1:19" hidden="1" x14ac:dyDescent="0.3">
      <c r="A236" s="1" t="s">
        <v>0</v>
      </c>
      <c r="B236" s="1" t="s">
        <v>203</v>
      </c>
      <c r="C236" s="41">
        <v>7.88</v>
      </c>
      <c r="D236" s="41">
        <v>507</v>
      </c>
      <c r="E236" s="41">
        <v>7.34</v>
      </c>
      <c r="F236" s="41"/>
      <c r="G236" s="53">
        <v>13.2</v>
      </c>
      <c r="H236" s="53">
        <v>8.8000000000000007</v>
      </c>
      <c r="I236" s="54">
        <v>3948</v>
      </c>
      <c r="J236" s="54">
        <v>2602</v>
      </c>
      <c r="K236" s="55">
        <f t="shared" si="18"/>
        <v>10.272696</v>
      </c>
      <c r="L236" s="56">
        <f t="shared" si="19"/>
        <v>3.3434650455927049</v>
      </c>
      <c r="M236" s="57">
        <f t="shared" si="20"/>
        <v>6.6869300911854097E-3</v>
      </c>
      <c r="N236" s="58">
        <f t="shared" si="21"/>
        <v>4.9841983467713131</v>
      </c>
      <c r="O236" s="20">
        <v>1</v>
      </c>
      <c r="P236" s="59">
        <v>32</v>
      </c>
      <c r="Q236" s="14">
        <v>1.2</v>
      </c>
      <c r="R236" s="89">
        <f t="shared" si="22"/>
        <v>4.4469984802431606</v>
      </c>
      <c r="S236" s="90">
        <f t="shared" si="23"/>
        <v>-3.9687488472110903</v>
      </c>
    </row>
    <row r="237" spans="1:19" hidden="1" x14ac:dyDescent="0.3">
      <c r="A237" s="1" t="s">
        <v>6</v>
      </c>
      <c r="B237" s="1" t="s">
        <v>242</v>
      </c>
      <c r="C237" s="41">
        <v>7.65</v>
      </c>
      <c r="D237" s="41">
        <v>373</v>
      </c>
      <c r="E237" s="41">
        <v>6.9</v>
      </c>
      <c r="F237" s="41"/>
      <c r="G237" s="53">
        <v>23.4</v>
      </c>
      <c r="H237" s="53">
        <v>15.6</v>
      </c>
      <c r="I237" s="54">
        <v>4736</v>
      </c>
      <c r="J237" s="54">
        <v>3136</v>
      </c>
      <c r="K237" s="55">
        <f t="shared" si="18"/>
        <v>14.852096</v>
      </c>
      <c r="L237" s="56">
        <f t="shared" si="19"/>
        <v>4.9408783783783781</v>
      </c>
      <c r="M237" s="57">
        <f t="shared" si="20"/>
        <v>9.8817567567567564E-3</v>
      </c>
      <c r="N237" s="58">
        <f t="shared" si="21"/>
        <v>7.3655077918561185</v>
      </c>
      <c r="O237" s="20" t="s">
        <v>320</v>
      </c>
      <c r="P237" s="59">
        <v>24</v>
      </c>
      <c r="Q237" s="14">
        <v>1.4</v>
      </c>
      <c r="R237" s="89">
        <f t="shared" si="22"/>
        <v>8.2177646396396398</v>
      </c>
      <c r="S237" s="90">
        <f t="shared" si="23"/>
        <v>-3.9670679878226318</v>
      </c>
    </row>
    <row r="238" spans="1:19" hidden="1" x14ac:dyDescent="0.3">
      <c r="A238" s="1" t="s">
        <v>0</v>
      </c>
      <c r="B238" s="1" t="s">
        <v>77</v>
      </c>
      <c r="C238" s="41">
        <v>7.79</v>
      </c>
      <c r="D238" s="41">
        <v>319</v>
      </c>
      <c r="E238" s="41">
        <v>6.67</v>
      </c>
      <c r="F238" s="41">
        <v>3200</v>
      </c>
      <c r="G238" s="53">
        <v>23.6</v>
      </c>
      <c r="H238" s="53">
        <v>15.8</v>
      </c>
      <c r="I238" s="54">
        <v>3904</v>
      </c>
      <c r="J238" s="54">
        <v>2616</v>
      </c>
      <c r="K238" s="55">
        <f t="shared" si="18"/>
        <v>10.212864</v>
      </c>
      <c r="L238" s="56">
        <f t="shared" si="19"/>
        <v>6.0450819672131146</v>
      </c>
      <c r="M238" s="57">
        <f t="shared" si="20"/>
        <v>1.209016393442623E-2</v>
      </c>
      <c r="N238" s="58">
        <f t="shared" si="21"/>
        <v>9.0115754572632234</v>
      </c>
      <c r="O238" s="20" t="s">
        <v>301</v>
      </c>
      <c r="P238" s="59">
        <v>24</v>
      </c>
      <c r="Q238" s="14">
        <v>1.4</v>
      </c>
      <c r="R238" s="89">
        <f t="shared" si="22"/>
        <v>9.5980191256830594</v>
      </c>
      <c r="S238" s="90">
        <f t="shared" si="23"/>
        <v>-3.965439457521502</v>
      </c>
    </row>
    <row r="239" spans="1:19" hidden="1" x14ac:dyDescent="0.3">
      <c r="A239" s="1" t="s">
        <v>48</v>
      </c>
      <c r="B239" s="1" t="s">
        <v>226</v>
      </c>
      <c r="C239" s="41">
        <v>7.13</v>
      </c>
      <c r="D239" s="41">
        <v>324</v>
      </c>
      <c r="E239" s="41">
        <v>6.69</v>
      </c>
      <c r="F239" s="41"/>
      <c r="G239" s="53">
        <v>17.3</v>
      </c>
      <c r="H239" s="53">
        <v>13</v>
      </c>
      <c r="I239" s="54">
        <v>4016</v>
      </c>
      <c r="J239" s="54">
        <v>3016</v>
      </c>
      <c r="K239" s="55">
        <f t="shared" si="18"/>
        <v>12.112256</v>
      </c>
      <c r="L239" s="56">
        <f t="shared" si="19"/>
        <v>4.3077689243027892</v>
      </c>
      <c r="M239" s="57">
        <f t="shared" si="20"/>
        <v>8.6155378486055777E-3</v>
      </c>
      <c r="N239" s="58">
        <f t="shared" si="21"/>
        <v>6.4217135390977651</v>
      </c>
      <c r="O239" s="20" t="s">
        <v>311</v>
      </c>
      <c r="P239" s="59">
        <v>25</v>
      </c>
      <c r="Q239" s="14">
        <v>1.2</v>
      </c>
      <c r="R239" s="89">
        <f t="shared" si="22"/>
        <v>6.8493227091633466</v>
      </c>
      <c r="S239" s="90">
        <f t="shared" si="23"/>
        <v>-3.9458863366044068</v>
      </c>
    </row>
    <row r="240" spans="1:19" hidden="1" x14ac:dyDescent="0.3">
      <c r="A240" s="1" t="s">
        <v>48</v>
      </c>
      <c r="B240" s="1" t="s">
        <v>227</v>
      </c>
      <c r="C240" s="41">
        <v>7.05</v>
      </c>
      <c r="D240" s="41">
        <v>323</v>
      </c>
      <c r="E240" s="41">
        <v>6.69</v>
      </c>
      <c r="F240" s="41"/>
      <c r="G240" s="53">
        <v>17.3</v>
      </c>
      <c r="H240" s="53">
        <v>13</v>
      </c>
      <c r="I240" s="54">
        <v>4019</v>
      </c>
      <c r="J240" s="54">
        <v>3016</v>
      </c>
      <c r="K240" s="55">
        <f t="shared" si="18"/>
        <v>12.121304</v>
      </c>
      <c r="L240" s="56">
        <f t="shared" si="19"/>
        <v>4.3045533714854436</v>
      </c>
      <c r="M240" s="57">
        <f t="shared" si="20"/>
        <v>8.609106742970888E-3</v>
      </c>
      <c r="N240" s="58">
        <f t="shared" si="21"/>
        <v>6.4169200231442201</v>
      </c>
      <c r="O240" s="20" t="s">
        <v>311</v>
      </c>
      <c r="P240" s="59">
        <v>25</v>
      </c>
      <c r="Q240" s="14">
        <v>1.2</v>
      </c>
      <c r="R240" s="89">
        <f t="shared" si="22"/>
        <v>6.8454640457825322</v>
      </c>
      <c r="S240" s="90">
        <f t="shared" si="23"/>
        <v>-3.94061369661312</v>
      </c>
    </row>
    <row r="241" spans="1:19" hidden="1" x14ac:dyDescent="0.3">
      <c r="A241" s="1" t="s">
        <v>0</v>
      </c>
      <c r="B241" s="1" t="s">
        <v>129</v>
      </c>
      <c r="C241" s="41">
        <v>7.62</v>
      </c>
      <c r="D241" s="41">
        <v>602</v>
      </c>
      <c r="E241" s="41">
        <v>7.59</v>
      </c>
      <c r="F241" s="41">
        <v>6400</v>
      </c>
      <c r="G241" s="53">
        <v>13.2</v>
      </c>
      <c r="H241" s="53">
        <v>8.8000000000000007</v>
      </c>
      <c r="I241" s="54">
        <v>5248</v>
      </c>
      <c r="J241" s="54">
        <v>3502</v>
      </c>
      <c r="K241" s="55">
        <f t="shared" si="18"/>
        <v>18.378495999999998</v>
      </c>
      <c r="L241" s="56">
        <f t="shared" si="19"/>
        <v>2.5152439024390243</v>
      </c>
      <c r="M241" s="57">
        <f t="shared" si="20"/>
        <v>5.0304878048780489E-3</v>
      </c>
      <c r="N241" s="58">
        <f t="shared" si="21"/>
        <v>3.7495455550787242</v>
      </c>
      <c r="O241" s="20">
        <v>1</v>
      </c>
      <c r="P241" s="59">
        <v>32</v>
      </c>
      <c r="Q241" s="14">
        <v>1.2</v>
      </c>
      <c r="R241" s="89">
        <f t="shared" si="22"/>
        <v>3.6705411585365852</v>
      </c>
      <c r="S241" s="90">
        <f t="shared" si="23"/>
        <v>-3.9396874547841976</v>
      </c>
    </row>
    <row r="242" spans="1:19" hidden="1" x14ac:dyDescent="0.3">
      <c r="A242" s="1" t="s">
        <v>53</v>
      </c>
      <c r="B242" s="1" t="s">
        <v>250</v>
      </c>
      <c r="C242" s="41">
        <v>7.69</v>
      </c>
      <c r="D242" s="41">
        <v>364</v>
      </c>
      <c r="E242" s="41">
        <v>6.86</v>
      </c>
      <c r="F242" s="41"/>
      <c r="G242" s="53">
        <v>23.4</v>
      </c>
      <c r="H242" s="53">
        <v>15.6</v>
      </c>
      <c r="I242" s="54">
        <v>4704</v>
      </c>
      <c r="J242" s="54">
        <v>3124</v>
      </c>
      <c r="K242" s="55">
        <f t="shared" si="18"/>
        <v>14.695296000000001</v>
      </c>
      <c r="L242" s="56">
        <f t="shared" si="19"/>
        <v>4.9744897959183669</v>
      </c>
      <c r="M242" s="57">
        <f t="shared" si="20"/>
        <v>9.9489795918367343E-3</v>
      </c>
      <c r="N242" s="58">
        <f t="shared" si="21"/>
        <v>7.4156132870388127</v>
      </c>
      <c r="O242" s="20" t="s">
        <v>321</v>
      </c>
      <c r="P242" s="59">
        <v>24</v>
      </c>
      <c r="Q242" s="14">
        <v>1.4</v>
      </c>
      <c r="R242" s="89">
        <f t="shared" si="22"/>
        <v>8.2597789115646254</v>
      </c>
      <c r="S242" s="90">
        <f t="shared" si="23"/>
        <v>-3.9391879618131851</v>
      </c>
    </row>
    <row r="243" spans="1:19" hidden="1" x14ac:dyDescent="0.3">
      <c r="A243" s="1" t="s">
        <v>0</v>
      </c>
      <c r="B243" s="1" t="s">
        <v>133</v>
      </c>
      <c r="C243" s="41">
        <v>7.74</v>
      </c>
      <c r="D243" s="41">
        <v>531</v>
      </c>
      <c r="E243" s="41">
        <v>7.41</v>
      </c>
      <c r="F243" s="41">
        <v>3200</v>
      </c>
      <c r="G243" s="53">
        <v>13.2</v>
      </c>
      <c r="H243" s="53">
        <v>8.8000000000000007</v>
      </c>
      <c r="I243" s="54">
        <v>4620</v>
      </c>
      <c r="J243" s="54">
        <v>3082</v>
      </c>
      <c r="K243" s="55">
        <f t="shared" si="18"/>
        <v>14.23884</v>
      </c>
      <c r="L243" s="56">
        <f t="shared" si="19"/>
        <v>2.8571428571428572</v>
      </c>
      <c r="M243" s="57">
        <f t="shared" si="20"/>
        <v>5.7142857142857143E-3</v>
      </c>
      <c r="N243" s="58">
        <f t="shared" si="21"/>
        <v>4.2592240417863954</v>
      </c>
      <c r="O243" s="20">
        <v>1</v>
      </c>
      <c r="P243" s="59">
        <v>32</v>
      </c>
      <c r="Q243" s="14">
        <v>1.2</v>
      </c>
      <c r="R243" s="89">
        <f t="shared" si="22"/>
        <v>3.9910714285714288</v>
      </c>
      <c r="S243" s="90">
        <f t="shared" si="23"/>
        <v>-3.8794191484875546</v>
      </c>
    </row>
    <row r="244" spans="1:19" hidden="1" x14ac:dyDescent="0.3">
      <c r="A244" s="1" t="s">
        <v>0</v>
      </c>
      <c r="B244" s="1" t="s">
        <v>78</v>
      </c>
      <c r="C244" s="41">
        <v>8.01</v>
      </c>
      <c r="D244" s="41">
        <v>291</v>
      </c>
      <c r="E244" s="41">
        <v>6.54</v>
      </c>
      <c r="F244" s="41">
        <v>636</v>
      </c>
      <c r="G244" s="53">
        <v>23.6</v>
      </c>
      <c r="H244" s="53">
        <v>15.8</v>
      </c>
      <c r="I244" s="54">
        <v>3900</v>
      </c>
      <c r="J244" s="54">
        <v>2613</v>
      </c>
      <c r="K244" s="55">
        <f t="shared" si="18"/>
        <v>10.1907</v>
      </c>
      <c r="L244" s="56">
        <f t="shared" si="19"/>
        <v>6.0512820512820511</v>
      </c>
      <c r="M244" s="57">
        <f t="shared" si="20"/>
        <v>1.2102564102564103E-2</v>
      </c>
      <c r="N244" s="58">
        <f t="shared" si="21"/>
        <v>9.0208180987578519</v>
      </c>
      <c r="O244" s="20" t="s">
        <v>301</v>
      </c>
      <c r="P244" s="59">
        <v>24</v>
      </c>
      <c r="Q244" s="14">
        <v>1.4</v>
      </c>
      <c r="R244" s="89">
        <f t="shared" si="22"/>
        <v>9.6057692307692317</v>
      </c>
      <c r="S244" s="90">
        <f t="shared" si="23"/>
        <v>-3.8340666484444026</v>
      </c>
    </row>
    <row r="245" spans="1:19" x14ac:dyDescent="0.3">
      <c r="A245" s="1" t="s">
        <v>2</v>
      </c>
      <c r="B245" s="1" t="s">
        <v>260</v>
      </c>
      <c r="C245" s="41">
        <v>8.1</v>
      </c>
      <c r="D245" s="41">
        <v>281</v>
      </c>
      <c r="E245" s="41">
        <v>6.49</v>
      </c>
      <c r="F245" s="41"/>
      <c r="G245" s="53">
        <v>24</v>
      </c>
      <c r="H245" s="53">
        <v>16</v>
      </c>
      <c r="I245" s="54">
        <v>3880</v>
      </c>
      <c r="J245" s="54">
        <v>2608</v>
      </c>
      <c r="K245" s="55">
        <f t="shared" si="18"/>
        <v>10.11904</v>
      </c>
      <c r="L245" s="56">
        <f t="shared" si="19"/>
        <v>6.1855670103092777</v>
      </c>
      <c r="M245" s="57">
        <f t="shared" si="20"/>
        <v>1.2371134020618556E-2</v>
      </c>
      <c r="N245" s="58">
        <f t="shared" si="21"/>
        <v>9.2210005028365245</v>
      </c>
      <c r="O245" s="20" t="s">
        <v>322</v>
      </c>
      <c r="P245" s="59">
        <v>24</v>
      </c>
      <c r="Q245" s="14">
        <v>1.4</v>
      </c>
      <c r="R245" s="89">
        <f t="shared" si="22"/>
        <v>9.7736254295532632</v>
      </c>
      <c r="S245" s="90">
        <f t="shared" si="23"/>
        <v>-3.8086102910155581</v>
      </c>
    </row>
    <row r="246" spans="1:19" hidden="1" x14ac:dyDescent="0.3">
      <c r="A246" s="1" t="s">
        <v>26</v>
      </c>
      <c r="B246" s="1" t="s">
        <v>212</v>
      </c>
      <c r="C246" s="41">
        <v>7.48</v>
      </c>
      <c r="D246" s="41">
        <v>274</v>
      </c>
      <c r="E246" s="41">
        <v>6.45</v>
      </c>
      <c r="F246" s="41"/>
      <c r="G246" s="53">
        <v>17</v>
      </c>
      <c r="H246" s="53">
        <v>13</v>
      </c>
      <c r="I246" s="54">
        <v>3720</v>
      </c>
      <c r="J246" s="54">
        <v>2800</v>
      </c>
      <c r="K246" s="55">
        <f t="shared" si="18"/>
        <v>10.416</v>
      </c>
      <c r="L246" s="56">
        <f t="shared" si="19"/>
        <v>4.56989247311828</v>
      </c>
      <c r="M246" s="57">
        <f t="shared" si="20"/>
        <v>9.1397849462365593E-3</v>
      </c>
      <c r="N246" s="58">
        <f t="shared" si="21"/>
        <v>6.8124685614594229</v>
      </c>
      <c r="O246" s="20" t="s">
        <v>311</v>
      </c>
      <c r="P246" s="59">
        <v>25</v>
      </c>
      <c r="Q246" s="14">
        <v>1.2</v>
      </c>
      <c r="R246" s="89">
        <f t="shared" si="22"/>
        <v>7.1638709677419365</v>
      </c>
      <c r="S246" s="90">
        <f t="shared" si="23"/>
        <v>-3.768846433934876</v>
      </c>
    </row>
    <row r="247" spans="1:19" hidden="1" x14ac:dyDescent="0.3">
      <c r="A247" s="1" t="s">
        <v>0</v>
      </c>
      <c r="B247" s="1" t="s">
        <v>83</v>
      </c>
      <c r="C247" s="41">
        <v>7.03</v>
      </c>
      <c r="D247" s="41">
        <v>202</v>
      </c>
      <c r="E247" s="41">
        <v>6.01</v>
      </c>
      <c r="F247" s="41">
        <v>800</v>
      </c>
      <c r="G247" s="53">
        <v>23.7</v>
      </c>
      <c r="H247" s="53">
        <v>15.5</v>
      </c>
      <c r="I247" s="54">
        <v>2847</v>
      </c>
      <c r="J247" s="54">
        <v>1861</v>
      </c>
      <c r="K247" s="55">
        <f t="shared" si="18"/>
        <v>5.2982670000000001</v>
      </c>
      <c r="L247" s="56">
        <f t="shared" si="19"/>
        <v>8.3245521601685972</v>
      </c>
      <c r="M247" s="57">
        <f t="shared" si="20"/>
        <v>1.6649104320337196E-2</v>
      </c>
      <c r="N247" s="58">
        <f t="shared" si="21"/>
        <v>12.409646444193235</v>
      </c>
      <c r="O247" s="20" t="s">
        <v>301</v>
      </c>
      <c r="P247" s="59">
        <v>24</v>
      </c>
      <c r="Q247" s="14">
        <v>1.4</v>
      </c>
      <c r="R247" s="89">
        <f t="shared" si="22"/>
        <v>12.447356866877413</v>
      </c>
      <c r="S247" s="90">
        <f t="shared" si="23"/>
        <v>-3.6812691593610585</v>
      </c>
    </row>
    <row r="248" spans="1:19" hidden="1" x14ac:dyDescent="0.3">
      <c r="A248" s="1" t="s">
        <v>0</v>
      </c>
      <c r="B248" s="1" t="s">
        <v>80</v>
      </c>
      <c r="C248" s="41">
        <v>7.86</v>
      </c>
      <c r="D248" s="41">
        <v>276</v>
      </c>
      <c r="E248" s="41">
        <v>6.46</v>
      </c>
      <c r="F248" s="41">
        <v>800</v>
      </c>
      <c r="G248" s="53">
        <v>23.7</v>
      </c>
      <c r="H248" s="53">
        <v>15.7</v>
      </c>
      <c r="I248" s="54">
        <v>4328</v>
      </c>
      <c r="J248" s="54">
        <v>2866</v>
      </c>
      <c r="K248" s="55">
        <f t="shared" si="18"/>
        <v>12.404048</v>
      </c>
      <c r="L248" s="56">
        <f t="shared" si="19"/>
        <v>5.4759704251386321</v>
      </c>
      <c r="M248" s="57">
        <f t="shared" si="20"/>
        <v>1.0951940850277264E-2</v>
      </c>
      <c r="N248" s="58">
        <f t="shared" si="21"/>
        <v>8.1631847104016053</v>
      </c>
      <c r="O248" s="20" t="s">
        <v>301</v>
      </c>
      <c r="P248" s="59">
        <v>24</v>
      </c>
      <c r="Q248" s="14">
        <v>1.4</v>
      </c>
      <c r="R248" s="89">
        <f t="shared" si="22"/>
        <v>8.8866296980899566</v>
      </c>
      <c r="S248" s="90">
        <f t="shared" si="23"/>
        <v>-3.6454509856251578</v>
      </c>
    </row>
    <row r="249" spans="1:19" hidden="1" x14ac:dyDescent="0.3">
      <c r="A249" s="1" t="s">
        <v>0</v>
      </c>
      <c r="B249" s="1" t="s">
        <v>81</v>
      </c>
      <c r="C249" s="41">
        <v>7.87</v>
      </c>
      <c r="D249" s="41">
        <v>271</v>
      </c>
      <c r="E249" s="41">
        <v>6.44</v>
      </c>
      <c r="F249" s="41">
        <v>800</v>
      </c>
      <c r="G249" s="53">
        <v>23.7</v>
      </c>
      <c r="H249" s="53">
        <v>15.7</v>
      </c>
      <c r="I249" s="54">
        <v>4320</v>
      </c>
      <c r="J249" s="54">
        <v>2868</v>
      </c>
      <c r="K249" s="55">
        <f t="shared" si="18"/>
        <v>12.389760000000001</v>
      </c>
      <c r="L249" s="56">
        <f t="shared" si="19"/>
        <v>5.4861111111111107</v>
      </c>
      <c r="M249" s="57">
        <f t="shared" si="20"/>
        <v>1.0972222222222222E-2</v>
      </c>
      <c r="N249" s="58">
        <f t="shared" si="21"/>
        <v>8.1783017191245708</v>
      </c>
      <c r="O249" s="20" t="s">
        <v>301</v>
      </c>
      <c r="P249" s="59">
        <v>24</v>
      </c>
      <c r="Q249" s="14">
        <v>1.4</v>
      </c>
      <c r="R249" s="89">
        <f t="shared" si="22"/>
        <v>8.8993055555555554</v>
      </c>
      <c r="S249" s="90">
        <f t="shared" si="23"/>
        <v>-3.6211319590879287</v>
      </c>
    </row>
    <row r="250" spans="1:19" hidden="1" x14ac:dyDescent="0.3">
      <c r="A250" s="1" t="s">
        <v>48</v>
      </c>
      <c r="B250" s="1" t="s">
        <v>220</v>
      </c>
      <c r="C250" s="41">
        <v>7.37</v>
      </c>
      <c r="D250" s="41">
        <v>258</v>
      </c>
      <c r="E250" s="41">
        <v>6.36</v>
      </c>
      <c r="F250" s="41"/>
      <c r="G250" s="53">
        <v>17.3</v>
      </c>
      <c r="H250" s="53">
        <v>13</v>
      </c>
      <c r="I250" s="54">
        <v>4018</v>
      </c>
      <c r="J250" s="54">
        <v>3016</v>
      </c>
      <c r="K250" s="55">
        <f t="shared" si="18"/>
        <v>12.118288</v>
      </c>
      <c r="L250" s="56">
        <f t="shared" si="19"/>
        <v>4.3056246888999503</v>
      </c>
      <c r="M250" s="57">
        <f t="shared" si="20"/>
        <v>8.6112493777999004E-3</v>
      </c>
      <c r="N250" s="58">
        <f t="shared" si="21"/>
        <v>6.4185170664551077</v>
      </c>
      <c r="O250" s="20" t="s">
        <v>311</v>
      </c>
      <c r="P250" s="59">
        <v>25</v>
      </c>
      <c r="Q250" s="14">
        <v>1.2</v>
      </c>
      <c r="R250" s="89">
        <f t="shared" si="22"/>
        <v>6.8467496266799399</v>
      </c>
      <c r="S250" s="90">
        <f t="shared" si="23"/>
        <v>-3.6167215106125994</v>
      </c>
    </row>
    <row r="251" spans="1:19" hidden="1" x14ac:dyDescent="0.3">
      <c r="A251" s="1" t="s">
        <v>26</v>
      </c>
      <c r="B251" s="1" t="s">
        <v>82</v>
      </c>
      <c r="C251" s="41">
        <v>7.65</v>
      </c>
      <c r="D251" s="41">
        <v>225</v>
      </c>
      <c r="E251" s="41">
        <v>6.17</v>
      </c>
      <c r="F251" s="41">
        <v>3200</v>
      </c>
      <c r="G251" s="53">
        <v>17.3</v>
      </c>
      <c r="H251" s="53">
        <v>13</v>
      </c>
      <c r="I251" s="54">
        <v>3720</v>
      </c>
      <c r="J251" s="54">
        <v>2800</v>
      </c>
      <c r="K251" s="55">
        <f t="shared" si="18"/>
        <v>10.416</v>
      </c>
      <c r="L251" s="56">
        <f t="shared" si="19"/>
        <v>4.6505376344086029</v>
      </c>
      <c r="M251" s="57">
        <f t="shared" si="20"/>
        <v>9.3010752688172053E-3</v>
      </c>
      <c r="N251" s="58">
        <f t="shared" si="21"/>
        <v>6.932688594896943</v>
      </c>
      <c r="O251" s="20" t="s">
        <v>311</v>
      </c>
      <c r="P251" s="59">
        <v>25</v>
      </c>
      <c r="Q251" s="14">
        <v>1.2</v>
      </c>
      <c r="R251" s="89">
        <f t="shared" si="22"/>
        <v>7.2606451612903236</v>
      </c>
      <c r="S251" s="90">
        <f t="shared" si="23"/>
        <v>-3.5039539376706821</v>
      </c>
    </row>
    <row r="252" spans="1:19" hidden="1" x14ac:dyDescent="0.3">
      <c r="A252" s="1" t="s">
        <v>26</v>
      </c>
      <c r="B252" s="1" t="s">
        <v>207</v>
      </c>
      <c r="C252" s="41">
        <v>7.11</v>
      </c>
      <c r="D252" s="41">
        <v>215</v>
      </c>
      <c r="E252" s="41">
        <v>6.1</v>
      </c>
      <c r="F252" s="41"/>
      <c r="G252" s="53">
        <v>18</v>
      </c>
      <c r="H252" s="53">
        <v>14</v>
      </c>
      <c r="I252" s="54">
        <v>3720</v>
      </c>
      <c r="J252" s="54">
        <v>2800</v>
      </c>
      <c r="K252" s="55">
        <f t="shared" si="18"/>
        <v>10.416</v>
      </c>
      <c r="L252" s="56">
        <f t="shared" si="19"/>
        <v>4.838709677419355</v>
      </c>
      <c r="M252" s="57">
        <f t="shared" si="20"/>
        <v>9.6774193548387101E-3</v>
      </c>
      <c r="N252" s="58">
        <f t="shared" si="21"/>
        <v>7.2132020062511533</v>
      </c>
      <c r="O252" s="20" t="s">
        <v>311</v>
      </c>
      <c r="P252" s="59">
        <v>25</v>
      </c>
      <c r="Q252" s="14">
        <v>1.2</v>
      </c>
      <c r="R252" s="89">
        <f t="shared" si="22"/>
        <v>7.4864516129032257</v>
      </c>
      <c r="S252" s="90">
        <f t="shared" si="23"/>
        <v>-3.4825499281835457</v>
      </c>
    </row>
    <row r="253" spans="1:19" hidden="1" x14ac:dyDescent="0.3">
      <c r="A253" s="1" t="s">
        <v>48</v>
      </c>
      <c r="B253" s="1" t="s">
        <v>221</v>
      </c>
      <c r="C253" s="41">
        <v>7.33</v>
      </c>
      <c r="D253" s="41">
        <v>232</v>
      </c>
      <c r="E253" s="41">
        <v>6.21</v>
      </c>
      <c r="F253" s="41"/>
      <c r="G253" s="53">
        <v>17.3</v>
      </c>
      <c r="H253" s="53">
        <v>13</v>
      </c>
      <c r="I253" s="54">
        <v>4000</v>
      </c>
      <c r="J253" s="54">
        <v>3000</v>
      </c>
      <c r="K253" s="55">
        <f t="shared" si="18"/>
        <v>12</v>
      </c>
      <c r="L253" s="56">
        <f t="shared" si="19"/>
        <v>4.3250000000000002</v>
      </c>
      <c r="M253" s="57">
        <f t="shared" si="20"/>
        <v>8.6499999999999997E-3</v>
      </c>
      <c r="N253" s="58">
        <f t="shared" si="21"/>
        <v>6.4474003932541564</v>
      </c>
      <c r="O253" s="20" t="s">
        <v>311</v>
      </c>
      <c r="P253" s="59">
        <v>25</v>
      </c>
      <c r="Q253" s="14">
        <v>1.2</v>
      </c>
      <c r="R253" s="89">
        <f t="shared" si="22"/>
        <v>6.87</v>
      </c>
      <c r="S253" s="90">
        <f t="shared" si="23"/>
        <v>-3.4683660927286355</v>
      </c>
    </row>
    <row r="254" spans="1:19" hidden="1" x14ac:dyDescent="0.3">
      <c r="A254" s="1" t="s">
        <v>26</v>
      </c>
      <c r="B254" s="1" t="s">
        <v>211</v>
      </c>
      <c r="C254" s="41">
        <v>7.13</v>
      </c>
      <c r="D254" s="41">
        <v>202</v>
      </c>
      <c r="E254" s="41">
        <v>6.01</v>
      </c>
      <c r="F254" s="41"/>
      <c r="G254" s="53">
        <v>18</v>
      </c>
      <c r="H254" s="53">
        <v>14</v>
      </c>
      <c r="I254" s="54">
        <v>3720</v>
      </c>
      <c r="J254" s="54">
        <v>2800</v>
      </c>
      <c r="K254" s="55">
        <f t="shared" si="18"/>
        <v>10.416</v>
      </c>
      <c r="L254" s="56">
        <f t="shared" si="19"/>
        <v>4.838709677419355</v>
      </c>
      <c r="M254" s="57">
        <f t="shared" si="20"/>
        <v>9.6774193548387101E-3</v>
      </c>
      <c r="N254" s="58">
        <f t="shared" si="21"/>
        <v>7.2132020062511533</v>
      </c>
      <c r="O254" s="20" t="s">
        <v>311</v>
      </c>
      <c r="P254" s="59">
        <v>25</v>
      </c>
      <c r="Q254" s="14">
        <v>1.2</v>
      </c>
      <c r="R254" s="89">
        <f t="shared" si="22"/>
        <v>7.4864516129032257</v>
      </c>
      <c r="S254" s="90">
        <f t="shared" si="23"/>
        <v>-3.3925685613458798</v>
      </c>
    </row>
    <row r="255" spans="1:19" hidden="1" x14ac:dyDescent="0.3">
      <c r="A255" s="1" t="s">
        <v>48</v>
      </c>
      <c r="B255" s="1" t="s">
        <v>137</v>
      </c>
      <c r="C255" s="41">
        <v>7.24</v>
      </c>
      <c r="D255" s="41">
        <v>210</v>
      </c>
      <c r="E255" s="41">
        <v>6.07</v>
      </c>
      <c r="F255" s="41">
        <v>3200</v>
      </c>
      <c r="G255" s="53">
        <v>17.3</v>
      </c>
      <c r="H255" s="53">
        <v>13</v>
      </c>
      <c r="I255" s="54">
        <v>4018</v>
      </c>
      <c r="J255" s="54">
        <v>3016</v>
      </c>
      <c r="K255" s="55">
        <f t="shared" si="18"/>
        <v>12.118288</v>
      </c>
      <c r="L255" s="56">
        <f t="shared" si="19"/>
        <v>4.3056246888999503</v>
      </c>
      <c r="M255" s="57">
        <f t="shared" si="20"/>
        <v>8.6112493777999004E-3</v>
      </c>
      <c r="N255" s="58">
        <f t="shared" si="21"/>
        <v>6.4185170664551077</v>
      </c>
      <c r="O255" s="20" t="s">
        <v>311</v>
      </c>
      <c r="P255" s="59">
        <v>25</v>
      </c>
      <c r="Q255" s="14">
        <v>1.2</v>
      </c>
      <c r="R255" s="89">
        <f t="shared" si="22"/>
        <v>6.8467496266799399</v>
      </c>
      <c r="S255" s="90">
        <f t="shared" si="23"/>
        <v>-3.3197397728554683</v>
      </c>
    </row>
    <row r="256" spans="1:19" hidden="1" x14ac:dyDescent="0.3">
      <c r="A256" s="1" t="s">
        <v>34</v>
      </c>
      <c r="B256" s="1" t="s">
        <v>125</v>
      </c>
      <c r="C256" s="41">
        <v>9.48</v>
      </c>
      <c r="D256" s="41">
        <v>816</v>
      </c>
      <c r="E256" s="41">
        <v>8.0299999999999994</v>
      </c>
      <c r="F256" s="41">
        <v>800</v>
      </c>
      <c r="G256" s="53">
        <v>45</v>
      </c>
      <c r="H256" s="53">
        <v>30</v>
      </c>
      <c r="I256" s="54">
        <v>7500</v>
      </c>
      <c r="J256" s="54">
        <v>5000</v>
      </c>
      <c r="K256" s="55">
        <f t="shared" si="18"/>
        <v>37.5</v>
      </c>
      <c r="L256" s="56">
        <f t="shared" si="19"/>
        <v>6</v>
      </c>
      <c r="M256" s="57">
        <f t="shared" si="20"/>
        <v>1.2E-2</v>
      </c>
      <c r="N256" s="58">
        <f t="shared" si="21"/>
        <v>8.9443704877514296</v>
      </c>
      <c r="O256" s="20" t="s">
        <v>308</v>
      </c>
      <c r="P256" s="59">
        <v>35</v>
      </c>
      <c r="Q256" s="14">
        <v>2.5</v>
      </c>
      <c r="R256" s="89">
        <f t="shared" si="22"/>
        <v>7.6428571428571432</v>
      </c>
      <c r="S256" s="90">
        <f t="shared" si="23"/>
        <v>-3.3188250267655892</v>
      </c>
    </row>
    <row r="257" spans="1:19" hidden="1" x14ac:dyDescent="0.3">
      <c r="A257" s="1" t="s">
        <v>48</v>
      </c>
      <c r="B257" s="1" t="s">
        <v>224</v>
      </c>
      <c r="C257" s="41">
        <v>7.22</v>
      </c>
      <c r="D257" s="41">
        <v>202</v>
      </c>
      <c r="E257" s="41">
        <v>6.01</v>
      </c>
      <c r="F257" s="41"/>
      <c r="G257" s="53">
        <v>17.3</v>
      </c>
      <c r="H257" s="53">
        <v>13</v>
      </c>
      <c r="I257" s="54">
        <v>4000</v>
      </c>
      <c r="J257" s="54">
        <v>3000</v>
      </c>
      <c r="K257" s="55">
        <f t="shared" si="18"/>
        <v>12</v>
      </c>
      <c r="L257" s="56">
        <f t="shared" si="19"/>
        <v>4.3250000000000002</v>
      </c>
      <c r="M257" s="57">
        <f t="shared" si="20"/>
        <v>8.6499999999999997E-3</v>
      </c>
      <c r="N257" s="58">
        <f t="shared" si="21"/>
        <v>6.4474003932541564</v>
      </c>
      <c r="O257" s="20" t="s">
        <v>311</v>
      </c>
      <c r="P257" s="59">
        <v>25</v>
      </c>
      <c r="Q257" s="14">
        <v>1.2</v>
      </c>
      <c r="R257" s="89">
        <f t="shared" si="22"/>
        <v>6.87</v>
      </c>
      <c r="S257" s="90">
        <f t="shared" si="23"/>
        <v>-3.2685965803528578</v>
      </c>
    </row>
    <row r="258" spans="1:19" hidden="1" x14ac:dyDescent="0.3">
      <c r="A258" s="1" t="s">
        <v>48</v>
      </c>
      <c r="B258" s="1" t="s">
        <v>232</v>
      </c>
      <c r="C258" s="41">
        <v>7.74</v>
      </c>
      <c r="D258" s="41">
        <v>188</v>
      </c>
      <c r="E258" s="41">
        <v>5.91</v>
      </c>
      <c r="F258" s="41"/>
      <c r="G258" s="53">
        <v>17</v>
      </c>
      <c r="H258" s="53">
        <v>13</v>
      </c>
      <c r="I258" s="54">
        <v>3682</v>
      </c>
      <c r="J258" s="54">
        <v>2751</v>
      </c>
      <c r="K258" s="55">
        <f t="shared" ref="K258:K321" si="24">I258*J258/1000000</f>
        <v>10.129182</v>
      </c>
      <c r="L258" s="56">
        <f t="shared" si="19"/>
        <v>4.6170559478544266</v>
      </c>
      <c r="M258" s="57">
        <f t="shared" si="20"/>
        <v>9.234111895708854E-3</v>
      </c>
      <c r="N258" s="58">
        <f t="shared" ref="N258:N321" si="25">M258*1000/(2.43932*0.00000055*1000000)</f>
        <v>6.8827764933810567</v>
      </c>
      <c r="O258" s="20" t="s">
        <v>311</v>
      </c>
      <c r="P258" s="59">
        <v>25</v>
      </c>
      <c r="Q258" s="14">
        <v>1.2</v>
      </c>
      <c r="R258" s="89">
        <f t="shared" ref="R258:R321" si="26">(35*Q258+30*L258)/P258</f>
        <v>7.2204671374253122</v>
      </c>
      <c r="S258" s="90">
        <f t="shared" ref="S258:S321" si="27">LOG(((Q258^2)/R258/(D258/100)),2)</f>
        <v>-3.2367560273818206</v>
      </c>
    </row>
    <row r="259" spans="1:19" hidden="1" x14ac:dyDescent="0.3">
      <c r="A259" s="1" t="s">
        <v>48</v>
      </c>
      <c r="B259" s="1" t="s">
        <v>138</v>
      </c>
      <c r="C259" s="41">
        <v>7.15</v>
      </c>
      <c r="D259" s="41">
        <v>195</v>
      </c>
      <c r="E259" s="41">
        <v>5.96</v>
      </c>
      <c r="F259" s="41"/>
      <c r="G259" s="53">
        <v>17.3</v>
      </c>
      <c r="H259" s="53">
        <v>13</v>
      </c>
      <c r="I259" s="54">
        <v>4088</v>
      </c>
      <c r="J259" s="54">
        <v>3016</v>
      </c>
      <c r="K259" s="55">
        <f t="shared" si="24"/>
        <v>12.329408000000001</v>
      </c>
      <c r="L259" s="56">
        <f t="shared" si="19"/>
        <v>4.2318982387475543</v>
      </c>
      <c r="M259" s="57">
        <f t="shared" si="20"/>
        <v>8.4637964774951086E-3</v>
      </c>
      <c r="N259" s="58">
        <f t="shared" si="25"/>
        <v>6.3086109523034803</v>
      </c>
      <c r="O259" s="20" t="s">
        <v>311</v>
      </c>
      <c r="P259" s="59">
        <v>25</v>
      </c>
      <c r="Q259" s="14">
        <v>1.2</v>
      </c>
      <c r="R259" s="89">
        <f t="shared" si="26"/>
        <v>6.7582778864970647</v>
      </c>
      <c r="S259" s="90">
        <f t="shared" si="27"/>
        <v>-3.1940609846836692</v>
      </c>
    </row>
    <row r="260" spans="1:19" hidden="1" x14ac:dyDescent="0.3">
      <c r="A260" s="1" t="s">
        <v>6</v>
      </c>
      <c r="B260" s="1" t="s">
        <v>233</v>
      </c>
      <c r="C260" s="41">
        <v>9.73</v>
      </c>
      <c r="D260" s="41">
        <v>1008</v>
      </c>
      <c r="E260" s="41">
        <v>8.33</v>
      </c>
      <c r="F260" s="41"/>
      <c r="G260" s="53">
        <v>44</v>
      </c>
      <c r="H260" s="53">
        <v>33</v>
      </c>
      <c r="I260" s="54">
        <v>7424</v>
      </c>
      <c r="J260" s="54">
        <v>5552</v>
      </c>
      <c r="K260" s="55">
        <f t="shared" si="24"/>
        <v>41.218048000000003</v>
      </c>
      <c r="L260" s="56">
        <f t="shared" si="19"/>
        <v>5.9267241379310338</v>
      </c>
      <c r="M260" s="57">
        <f t="shared" si="20"/>
        <v>1.1853448275862068E-2</v>
      </c>
      <c r="N260" s="58">
        <f t="shared" si="25"/>
        <v>8.8351360780590618</v>
      </c>
      <c r="O260" s="20" t="s">
        <v>319</v>
      </c>
      <c r="P260" s="59">
        <v>45</v>
      </c>
      <c r="Q260" s="14">
        <v>2.8</v>
      </c>
      <c r="R260" s="89">
        <f t="shared" si="26"/>
        <v>6.1289272030651345</v>
      </c>
      <c r="S260" s="90">
        <f t="shared" si="27"/>
        <v>-2.9782046485267135</v>
      </c>
    </row>
    <row r="261" spans="1:19" x14ac:dyDescent="0.3">
      <c r="A261" s="26"/>
      <c r="B261" s="26"/>
      <c r="C261" s="42"/>
      <c r="D261" s="42"/>
      <c r="E261" s="42"/>
      <c r="F261" s="42"/>
      <c r="G261" s="42"/>
      <c r="H261" s="42"/>
      <c r="I261" s="42"/>
      <c r="J261" s="42"/>
      <c r="K261" s="42"/>
      <c r="L261" s="42"/>
      <c r="M261" s="42"/>
      <c r="N261" s="42"/>
      <c r="O261" s="21"/>
      <c r="P261" s="60"/>
      <c r="Q261" s="15"/>
      <c r="R261" s="91"/>
      <c r="S261" s="42"/>
    </row>
    <row r="262" spans="1:19" x14ac:dyDescent="0.3">
      <c r="A262" s="27" t="s">
        <v>177</v>
      </c>
      <c r="B262" s="28"/>
      <c r="C262" s="43"/>
      <c r="D262" s="43"/>
      <c r="E262" s="43"/>
      <c r="F262" s="43"/>
      <c r="G262" s="61"/>
      <c r="H262" s="61"/>
      <c r="I262" s="62"/>
      <c r="J262" s="62"/>
      <c r="K262" s="63"/>
      <c r="L262" s="64"/>
      <c r="M262" s="65"/>
      <c r="N262" s="66"/>
      <c r="O262" s="22"/>
      <c r="P262" s="67"/>
      <c r="Q262" s="16"/>
      <c r="R262" s="92"/>
      <c r="S262" s="93"/>
    </row>
    <row r="263" spans="1:19" x14ac:dyDescent="0.3">
      <c r="A263" s="29" t="s">
        <v>180</v>
      </c>
      <c r="B263" s="30"/>
      <c r="C263" s="44"/>
      <c r="D263" s="44"/>
      <c r="E263" s="44"/>
      <c r="F263" s="44"/>
      <c r="G263" s="68"/>
      <c r="H263" s="68"/>
      <c r="I263" s="69"/>
      <c r="J263" s="69"/>
      <c r="K263" s="70"/>
      <c r="L263" s="71"/>
      <c r="M263" s="72"/>
      <c r="N263" s="73"/>
      <c r="O263" s="23"/>
      <c r="P263" s="74"/>
      <c r="Q263" s="17"/>
      <c r="R263" s="94"/>
      <c r="S263" s="95"/>
    </row>
    <row r="264" spans="1:19" x14ac:dyDescent="0.3">
      <c r="A264" s="29" t="s">
        <v>174</v>
      </c>
      <c r="B264" s="30"/>
      <c r="C264" s="44"/>
      <c r="D264" s="44"/>
      <c r="E264" s="44"/>
      <c r="F264" s="44"/>
      <c r="G264" s="68"/>
      <c r="H264" s="68"/>
      <c r="I264" s="69"/>
      <c r="J264" s="69"/>
      <c r="K264" s="70"/>
      <c r="L264" s="71"/>
      <c r="M264" s="72"/>
      <c r="N264" s="73"/>
      <c r="O264" s="23"/>
      <c r="P264" s="74"/>
      <c r="Q264" s="17"/>
      <c r="R264" s="94"/>
      <c r="S264" s="95"/>
    </row>
    <row r="265" spans="1:19" x14ac:dyDescent="0.3">
      <c r="A265" s="29" t="s">
        <v>175</v>
      </c>
      <c r="B265" s="30"/>
      <c r="C265" s="44"/>
      <c r="D265" s="44"/>
      <c r="E265" s="44"/>
      <c r="F265" s="44"/>
      <c r="G265" s="68"/>
      <c r="H265" s="68"/>
      <c r="I265" s="69"/>
      <c r="J265" s="69"/>
      <c r="K265" s="70"/>
      <c r="L265" s="71"/>
      <c r="M265" s="72"/>
      <c r="N265" s="73"/>
      <c r="O265" s="23"/>
      <c r="P265" s="74"/>
      <c r="Q265" s="17"/>
      <c r="R265" s="94"/>
      <c r="S265" s="95"/>
    </row>
    <row r="266" spans="1:19" x14ac:dyDescent="0.3">
      <c r="A266" s="29" t="s">
        <v>176</v>
      </c>
      <c r="B266" s="30"/>
      <c r="C266" s="44"/>
      <c r="D266" s="44"/>
      <c r="E266" s="44"/>
      <c r="F266" s="44"/>
      <c r="G266" s="68"/>
      <c r="H266" s="68"/>
      <c r="I266" s="69"/>
      <c r="J266" s="69"/>
      <c r="K266" s="70"/>
      <c r="L266" s="71"/>
      <c r="M266" s="72"/>
      <c r="N266" s="73"/>
      <c r="O266" s="23"/>
      <c r="P266" s="74"/>
      <c r="Q266" s="17"/>
      <c r="R266" s="94"/>
      <c r="S266" s="95"/>
    </row>
    <row r="267" spans="1:19" x14ac:dyDescent="0.3">
      <c r="A267" s="29" t="s">
        <v>168</v>
      </c>
      <c r="B267" s="30"/>
      <c r="C267" s="44"/>
      <c r="D267" s="44"/>
      <c r="E267" s="44"/>
      <c r="F267" s="44"/>
      <c r="G267" s="68"/>
      <c r="H267" s="68"/>
      <c r="I267" s="69"/>
      <c r="J267" s="69"/>
      <c r="K267" s="70"/>
      <c r="L267" s="71"/>
      <c r="M267" s="72"/>
      <c r="N267" s="73"/>
      <c r="O267" s="23"/>
      <c r="P267" s="74"/>
      <c r="Q267" s="17"/>
      <c r="R267" s="94"/>
      <c r="S267" s="95"/>
    </row>
    <row r="268" spans="1:19" x14ac:dyDescent="0.3">
      <c r="A268" s="29" t="s">
        <v>179</v>
      </c>
      <c r="B268" s="30"/>
      <c r="C268" s="44"/>
      <c r="D268" s="44"/>
      <c r="E268" s="44"/>
      <c r="F268" s="44"/>
      <c r="G268" s="68"/>
      <c r="H268" s="68"/>
      <c r="I268" s="69"/>
      <c r="J268" s="69"/>
      <c r="K268" s="70"/>
      <c r="L268" s="71"/>
      <c r="M268" s="72"/>
      <c r="N268" s="73"/>
      <c r="O268" s="23"/>
      <c r="P268" s="74"/>
      <c r="Q268" s="17"/>
      <c r="R268" s="94"/>
      <c r="S268" s="95"/>
    </row>
    <row r="269" spans="1:19" x14ac:dyDescent="0.3">
      <c r="A269" s="29" t="s">
        <v>170</v>
      </c>
      <c r="B269" s="30"/>
      <c r="C269" s="44"/>
      <c r="D269" s="44"/>
      <c r="E269" s="44"/>
      <c r="F269" s="44"/>
      <c r="G269" s="68"/>
      <c r="H269" s="68"/>
      <c r="I269" s="69"/>
      <c r="J269" s="69"/>
      <c r="K269" s="70"/>
      <c r="L269" s="71"/>
      <c r="M269" s="72"/>
      <c r="N269" s="73"/>
      <c r="O269" s="23"/>
      <c r="P269" s="74"/>
      <c r="Q269" s="17"/>
      <c r="R269" s="94"/>
      <c r="S269" s="95"/>
    </row>
    <row r="270" spans="1:19" x14ac:dyDescent="0.3">
      <c r="A270" s="29" t="s">
        <v>173</v>
      </c>
      <c r="B270" s="30"/>
      <c r="C270" s="44"/>
      <c r="D270" s="44"/>
      <c r="E270" s="44"/>
      <c r="F270" s="44"/>
      <c r="G270" s="68"/>
      <c r="H270" s="68"/>
      <c r="I270" s="69"/>
      <c r="J270" s="69"/>
      <c r="K270" s="70"/>
      <c r="L270" s="71"/>
      <c r="M270" s="72"/>
      <c r="N270" s="73"/>
      <c r="O270" s="23"/>
      <c r="P270" s="74"/>
      <c r="Q270" s="17"/>
      <c r="R270" s="94"/>
      <c r="S270" s="95"/>
    </row>
    <row r="271" spans="1:19" x14ac:dyDescent="0.3">
      <c r="A271" s="31" t="s">
        <v>178</v>
      </c>
      <c r="B271" s="32"/>
      <c r="C271" s="45"/>
      <c r="D271" s="45"/>
      <c r="E271" s="45"/>
      <c r="F271" s="45"/>
      <c r="G271" s="75"/>
      <c r="H271" s="75"/>
      <c r="I271" s="76"/>
      <c r="J271" s="76"/>
      <c r="K271" s="77"/>
      <c r="L271" s="78"/>
      <c r="M271" s="79"/>
      <c r="N271" s="80"/>
      <c r="O271" s="24"/>
      <c r="P271" s="81"/>
      <c r="Q271" s="18"/>
      <c r="R271" s="96"/>
      <c r="S271" s="97"/>
    </row>
    <row r="273" spans="1:6" x14ac:dyDescent="0.3">
      <c r="A273" s="33" t="s">
        <v>166</v>
      </c>
      <c r="B273" s="34"/>
      <c r="C273" s="46"/>
      <c r="D273" s="46"/>
      <c r="E273" s="46"/>
      <c r="F273" s="47"/>
    </row>
    <row r="274" spans="1:6" x14ac:dyDescent="0.3">
      <c r="A274" s="35" t="s">
        <v>167</v>
      </c>
      <c r="B274" s="36"/>
      <c r="C274" s="48"/>
      <c r="D274" s="48"/>
      <c r="E274" s="48"/>
      <c r="F274" s="49"/>
    </row>
    <row r="275" spans="1:6" x14ac:dyDescent="0.3">
      <c r="A275" s="37"/>
      <c r="B275" s="36"/>
      <c r="C275" s="48"/>
      <c r="D275" s="48"/>
      <c r="E275" s="48"/>
      <c r="F275" s="49"/>
    </row>
    <row r="276" spans="1:6" x14ac:dyDescent="0.3">
      <c r="A276" s="37" t="s">
        <v>165</v>
      </c>
      <c r="B276" s="36"/>
      <c r="C276" s="48"/>
      <c r="D276" s="48"/>
      <c r="E276" s="48"/>
      <c r="F276" s="49"/>
    </row>
    <row r="277" spans="1:6" x14ac:dyDescent="0.3">
      <c r="A277" s="35" t="s">
        <v>151</v>
      </c>
      <c r="B277" s="36"/>
      <c r="C277" s="48"/>
      <c r="D277" s="48"/>
      <c r="E277" s="48"/>
      <c r="F277" s="49"/>
    </row>
    <row r="278" spans="1:6" x14ac:dyDescent="0.3">
      <c r="A278" s="35" t="s">
        <v>152</v>
      </c>
      <c r="B278" s="36"/>
      <c r="C278" s="48"/>
      <c r="D278" s="48"/>
      <c r="E278" s="48"/>
      <c r="F278" s="49"/>
    </row>
    <row r="279" spans="1:6" x14ac:dyDescent="0.3">
      <c r="A279" s="35" t="s">
        <v>157</v>
      </c>
      <c r="B279" s="36"/>
      <c r="C279" s="48"/>
      <c r="D279" s="48"/>
      <c r="E279" s="48"/>
      <c r="F279" s="49"/>
    </row>
    <row r="280" spans="1:6" x14ac:dyDescent="0.3">
      <c r="A280" s="35" t="s">
        <v>169</v>
      </c>
      <c r="B280" s="36"/>
      <c r="C280" s="48"/>
      <c r="D280" s="48"/>
      <c r="E280" s="48"/>
      <c r="F280" s="49"/>
    </row>
    <row r="281" spans="1:6" x14ac:dyDescent="0.3">
      <c r="A281" s="38" t="s">
        <v>171</v>
      </c>
      <c r="B281" s="39"/>
      <c r="C281" s="50"/>
      <c r="D281" s="50"/>
      <c r="E281" s="50"/>
      <c r="F281" s="51"/>
    </row>
  </sheetData>
  <sheetProtection sheet="1" sort="0" autoFilter="0"/>
  <protectedRanges>
    <protectedRange sqref="A2:S260" name="NPF Rule"/>
  </protectedRanges>
  <sortState xmlns:xlrd2="http://schemas.microsoft.com/office/spreadsheetml/2017/richdata2" ref="A2:S260">
    <sortCondition ref="S2:S260"/>
  </sortState>
  <dataConsolidate/>
  <conditionalFormatting sqref="D247:D1048576 D196:D198 D179:D181 D153:D159 D1:D8 D49:D69 D28:D47 D73:D93 D98:D132">
    <cfRule type="dataBar" priority="246">
      <dataBar>
        <cfvo type="min"/>
        <cfvo type="max"/>
        <color rgb="FF638EC6"/>
      </dataBar>
      <extLst>
        <ext xmlns:x14="http://schemas.microsoft.com/office/spreadsheetml/2009/9/main" uri="{B025F937-C7B1-47D3-B67F-A62EFF666E3E}">
          <x14:id>{D79549E7-25AC-40FF-AD71-B376D27327AA}</x14:id>
        </ext>
      </extLst>
    </cfRule>
  </conditionalFormatting>
  <conditionalFormatting sqref="K247:K1048576 K196:K198 K179:K181 K153:K159 K1:K8 K49:K69 K28:K47 K73:K93 K98:K132">
    <cfRule type="dataBar" priority="245">
      <dataBar>
        <cfvo type="min"/>
        <cfvo type="max"/>
        <color rgb="FF63C384"/>
      </dataBar>
      <extLst>
        <ext xmlns:x14="http://schemas.microsoft.com/office/spreadsheetml/2009/9/main" uri="{B025F937-C7B1-47D3-B67F-A62EFF666E3E}">
          <x14:id>{FD75FC80-0A34-4052-95C0-3A01C56AB320}</x14:id>
        </ext>
      </extLst>
    </cfRule>
  </conditionalFormatting>
  <conditionalFormatting sqref="S247:S1048576 S196:S198 S179:S181 S153:S159 S1:S8 S49:S69 S28:S47 S73:S93 S98:S132">
    <cfRule type="dataBar" priority="244">
      <dataBar>
        <cfvo type="min"/>
        <cfvo type="max"/>
        <color rgb="FFFF555A"/>
      </dataBar>
      <extLst>
        <ext xmlns:x14="http://schemas.microsoft.com/office/spreadsheetml/2009/9/main" uri="{B025F937-C7B1-47D3-B67F-A62EFF666E3E}">
          <x14:id>{48AA697E-0CA5-4FD9-A999-1A313304816C}</x14:id>
        </ext>
      </extLst>
    </cfRule>
  </conditionalFormatting>
  <conditionalFormatting sqref="F49:F69 F179:F181 F73:F132 F26:F47 F1:F8 F176:F177 F208:F209 F151:F159 F245:F1048576 F194:F198">
    <cfRule type="containsBlanks" priority="236" stopIfTrue="1">
      <formula>LEN(TRIM(F1))=0</formula>
    </cfRule>
    <cfRule type="expression" dxfId="48" priority="237">
      <formula>F1&lt;D1</formula>
    </cfRule>
  </conditionalFormatting>
  <conditionalFormatting sqref="D48">
    <cfRule type="dataBar" priority="233">
      <dataBar>
        <cfvo type="min"/>
        <cfvo type="max"/>
        <color rgb="FF638EC6"/>
      </dataBar>
      <extLst>
        <ext xmlns:x14="http://schemas.microsoft.com/office/spreadsheetml/2009/9/main" uri="{B025F937-C7B1-47D3-B67F-A62EFF666E3E}">
          <x14:id>{1038DF74-8339-41C5-A857-1C9E983A1FF8}</x14:id>
        </ext>
      </extLst>
    </cfRule>
  </conditionalFormatting>
  <conditionalFormatting sqref="K48">
    <cfRule type="dataBar" priority="232">
      <dataBar>
        <cfvo type="min"/>
        <cfvo type="max"/>
        <color rgb="FF63C384"/>
      </dataBar>
      <extLst>
        <ext xmlns:x14="http://schemas.microsoft.com/office/spreadsheetml/2009/9/main" uri="{B025F937-C7B1-47D3-B67F-A62EFF666E3E}">
          <x14:id>{3F8C0821-5987-4C1B-B763-F9992D21D05C}</x14:id>
        </ext>
      </extLst>
    </cfRule>
  </conditionalFormatting>
  <conditionalFormatting sqref="S48">
    <cfRule type="dataBar" priority="231">
      <dataBar>
        <cfvo type="min"/>
        <cfvo type="max"/>
        <color rgb="FFFF555A"/>
      </dataBar>
      <extLst>
        <ext xmlns:x14="http://schemas.microsoft.com/office/spreadsheetml/2009/9/main" uri="{B025F937-C7B1-47D3-B67F-A62EFF666E3E}">
          <x14:id>{E71E015E-B835-48D6-AE72-0A809272733C}</x14:id>
        </ext>
      </extLst>
    </cfRule>
  </conditionalFormatting>
  <conditionalFormatting sqref="F48">
    <cfRule type="containsBlanks" priority="229" stopIfTrue="1">
      <formula>LEN(TRIM(F48))=0</formula>
    </cfRule>
    <cfRule type="expression" dxfId="47" priority="230">
      <formula>F48&lt;D48</formula>
    </cfRule>
  </conditionalFormatting>
  <conditionalFormatting sqref="D160">
    <cfRule type="dataBar" priority="218">
      <dataBar>
        <cfvo type="min"/>
        <cfvo type="max"/>
        <color rgb="FF638EC6"/>
      </dataBar>
      <extLst>
        <ext xmlns:x14="http://schemas.microsoft.com/office/spreadsheetml/2009/9/main" uri="{B025F937-C7B1-47D3-B67F-A62EFF666E3E}">
          <x14:id>{7353EC0A-A42F-4133-A96D-8257E149C524}</x14:id>
        </ext>
      </extLst>
    </cfRule>
  </conditionalFormatting>
  <conditionalFormatting sqref="K160">
    <cfRule type="dataBar" priority="217">
      <dataBar>
        <cfvo type="min"/>
        <cfvo type="max"/>
        <color rgb="FF63C384"/>
      </dataBar>
      <extLst>
        <ext xmlns:x14="http://schemas.microsoft.com/office/spreadsheetml/2009/9/main" uri="{B025F937-C7B1-47D3-B67F-A62EFF666E3E}">
          <x14:id>{318D9D91-847C-4A5C-91FE-0C9E7FD32B72}</x14:id>
        </ext>
      </extLst>
    </cfRule>
  </conditionalFormatting>
  <conditionalFormatting sqref="S160">
    <cfRule type="dataBar" priority="216">
      <dataBar>
        <cfvo type="min"/>
        <cfvo type="max"/>
        <color rgb="FFFF555A"/>
      </dataBar>
      <extLst>
        <ext xmlns:x14="http://schemas.microsoft.com/office/spreadsheetml/2009/9/main" uri="{B025F937-C7B1-47D3-B67F-A62EFF666E3E}">
          <x14:id>{921E49EE-142C-401C-AD13-FE5EEB88D7B7}</x14:id>
        </ext>
      </extLst>
    </cfRule>
  </conditionalFormatting>
  <conditionalFormatting sqref="F160">
    <cfRule type="containsBlanks" priority="214" stopIfTrue="1">
      <formula>LEN(TRIM(F160))=0</formula>
    </cfRule>
    <cfRule type="expression" dxfId="46" priority="215">
      <formula>F160&lt;D160</formula>
    </cfRule>
  </conditionalFormatting>
  <conditionalFormatting sqref="D9:D15 D23">
    <cfRule type="dataBar" priority="213">
      <dataBar>
        <cfvo type="min"/>
        <cfvo type="max"/>
        <color rgb="FF638EC6"/>
      </dataBar>
      <extLst>
        <ext xmlns:x14="http://schemas.microsoft.com/office/spreadsheetml/2009/9/main" uri="{B025F937-C7B1-47D3-B67F-A62EFF666E3E}">
          <x14:id>{3CC37071-C57E-4333-9311-F81A6CC1130F}</x14:id>
        </ext>
      </extLst>
    </cfRule>
  </conditionalFormatting>
  <conditionalFormatting sqref="K9:K15 K23">
    <cfRule type="dataBar" priority="212">
      <dataBar>
        <cfvo type="min"/>
        <cfvo type="max"/>
        <color rgb="FF63C384"/>
      </dataBar>
      <extLst>
        <ext xmlns:x14="http://schemas.microsoft.com/office/spreadsheetml/2009/9/main" uri="{B025F937-C7B1-47D3-B67F-A62EFF666E3E}">
          <x14:id>{C98EB6A6-325F-463B-B3B9-DB26A6D1B581}</x14:id>
        </ext>
      </extLst>
    </cfRule>
  </conditionalFormatting>
  <conditionalFormatting sqref="S9:S15 S23">
    <cfRule type="dataBar" priority="211">
      <dataBar>
        <cfvo type="min"/>
        <cfvo type="max"/>
        <color rgb="FFFF555A"/>
      </dataBar>
      <extLst>
        <ext xmlns:x14="http://schemas.microsoft.com/office/spreadsheetml/2009/9/main" uri="{B025F937-C7B1-47D3-B67F-A62EFF666E3E}">
          <x14:id>{4E3F52EB-6FFB-47C1-8F00-5168DE7F6442}</x14:id>
        </ext>
      </extLst>
    </cfRule>
  </conditionalFormatting>
  <conditionalFormatting sqref="F9:F15 F23">
    <cfRule type="containsBlanks" priority="209" stopIfTrue="1">
      <formula>LEN(TRIM(F9))=0</formula>
    </cfRule>
    <cfRule type="expression" dxfId="45" priority="210">
      <formula>F9&lt;D9</formula>
    </cfRule>
  </conditionalFormatting>
  <conditionalFormatting sqref="D16:D22">
    <cfRule type="dataBar" priority="208">
      <dataBar>
        <cfvo type="min"/>
        <cfvo type="max"/>
        <color rgb="FF638EC6"/>
      </dataBar>
      <extLst>
        <ext xmlns:x14="http://schemas.microsoft.com/office/spreadsheetml/2009/9/main" uri="{B025F937-C7B1-47D3-B67F-A62EFF666E3E}">
          <x14:id>{7ACB1037-DA6D-4018-AD86-A408F68D7C5F}</x14:id>
        </ext>
      </extLst>
    </cfRule>
  </conditionalFormatting>
  <conditionalFormatting sqref="K16:K22">
    <cfRule type="dataBar" priority="207">
      <dataBar>
        <cfvo type="min"/>
        <cfvo type="max"/>
        <color rgb="FF63C384"/>
      </dataBar>
      <extLst>
        <ext xmlns:x14="http://schemas.microsoft.com/office/spreadsheetml/2009/9/main" uri="{B025F937-C7B1-47D3-B67F-A62EFF666E3E}">
          <x14:id>{CE13F9C4-A234-4DFD-B471-A844D301FC6D}</x14:id>
        </ext>
      </extLst>
    </cfRule>
  </conditionalFormatting>
  <conditionalFormatting sqref="S16:S22">
    <cfRule type="dataBar" priority="206">
      <dataBar>
        <cfvo type="min"/>
        <cfvo type="max"/>
        <color rgb="FFFF555A"/>
      </dataBar>
      <extLst>
        <ext xmlns:x14="http://schemas.microsoft.com/office/spreadsheetml/2009/9/main" uri="{B025F937-C7B1-47D3-B67F-A62EFF666E3E}">
          <x14:id>{0B809959-4F46-4FD0-9DAC-E04A9BE8B4E6}</x14:id>
        </ext>
      </extLst>
    </cfRule>
  </conditionalFormatting>
  <conditionalFormatting sqref="F16:F22">
    <cfRule type="containsBlanks" priority="204" stopIfTrue="1">
      <formula>LEN(TRIM(F16))=0</formula>
    </cfRule>
    <cfRule type="expression" dxfId="44" priority="205">
      <formula>F16&lt;D16</formula>
    </cfRule>
  </conditionalFormatting>
  <conditionalFormatting sqref="F24:F25">
    <cfRule type="containsBlanks" priority="199" stopIfTrue="1">
      <formula>LEN(TRIM(F24))=0</formula>
    </cfRule>
    <cfRule type="expression" dxfId="43" priority="200">
      <formula>F24&lt;D24</formula>
    </cfRule>
  </conditionalFormatting>
  <conditionalFormatting sqref="D70:D72">
    <cfRule type="dataBar" priority="188">
      <dataBar>
        <cfvo type="min"/>
        <cfvo type="max"/>
        <color rgb="FF638EC6"/>
      </dataBar>
      <extLst>
        <ext xmlns:x14="http://schemas.microsoft.com/office/spreadsheetml/2009/9/main" uri="{B025F937-C7B1-47D3-B67F-A62EFF666E3E}">
          <x14:id>{68F85F41-E228-4F70-BF93-C6777E31C593}</x14:id>
        </ext>
      </extLst>
    </cfRule>
  </conditionalFormatting>
  <conditionalFormatting sqref="K70:K72">
    <cfRule type="dataBar" priority="187">
      <dataBar>
        <cfvo type="min"/>
        <cfvo type="max"/>
        <color rgb="FF63C384"/>
      </dataBar>
      <extLst>
        <ext xmlns:x14="http://schemas.microsoft.com/office/spreadsheetml/2009/9/main" uri="{B025F937-C7B1-47D3-B67F-A62EFF666E3E}">
          <x14:id>{B40FECF8-470B-4172-95F3-484DC8714C58}</x14:id>
        </ext>
      </extLst>
    </cfRule>
  </conditionalFormatting>
  <conditionalFormatting sqref="S70:S72">
    <cfRule type="dataBar" priority="186">
      <dataBar>
        <cfvo type="min"/>
        <cfvo type="max"/>
        <color rgb="FFFF555A"/>
      </dataBar>
      <extLst>
        <ext xmlns:x14="http://schemas.microsoft.com/office/spreadsheetml/2009/9/main" uri="{B025F937-C7B1-47D3-B67F-A62EFF666E3E}">
          <x14:id>{2916D9C6-3201-4A8F-8712-509D2875EC9A}</x14:id>
        </ext>
      </extLst>
    </cfRule>
  </conditionalFormatting>
  <conditionalFormatting sqref="F70:F72">
    <cfRule type="containsBlanks" priority="184" stopIfTrue="1">
      <formula>LEN(TRIM(F70))=0</formula>
    </cfRule>
    <cfRule type="expression" dxfId="42" priority="185">
      <formula>F70&lt;D70</formula>
    </cfRule>
  </conditionalFormatting>
  <conditionalFormatting sqref="D133:D138">
    <cfRule type="dataBar" priority="178">
      <dataBar>
        <cfvo type="min"/>
        <cfvo type="max"/>
        <color rgb="FF638EC6"/>
      </dataBar>
      <extLst>
        <ext xmlns:x14="http://schemas.microsoft.com/office/spreadsheetml/2009/9/main" uri="{B025F937-C7B1-47D3-B67F-A62EFF666E3E}">
          <x14:id>{253DC81F-66B0-435A-AF8D-FBAA9732B880}</x14:id>
        </ext>
      </extLst>
    </cfRule>
  </conditionalFormatting>
  <conditionalFormatting sqref="K133:K138">
    <cfRule type="dataBar" priority="177">
      <dataBar>
        <cfvo type="min"/>
        <cfvo type="max"/>
        <color rgb="FF63C384"/>
      </dataBar>
      <extLst>
        <ext xmlns:x14="http://schemas.microsoft.com/office/spreadsheetml/2009/9/main" uri="{B025F937-C7B1-47D3-B67F-A62EFF666E3E}">
          <x14:id>{C42BAB8F-EB11-4B9E-BBF3-C1032C0E47D8}</x14:id>
        </ext>
      </extLst>
    </cfRule>
  </conditionalFormatting>
  <conditionalFormatting sqref="S133:S138">
    <cfRule type="dataBar" priority="176">
      <dataBar>
        <cfvo type="min"/>
        <cfvo type="max"/>
        <color rgb="FFFF555A"/>
      </dataBar>
      <extLst>
        <ext xmlns:x14="http://schemas.microsoft.com/office/spreadsheetml/2009/9/main" uri="{B025F937-C7B1-47D3-B67F-A62EFF666E3E}">
          <x14:id>{F8F1EF83-B85D-47FE-928D-4A263F805C04}</x14:id>
        </ext>
      </extLst>
    </cfRule>
  </conditionalFormatting>
  <conditionalFormatting sqref="F133:F138">
    <cfRule type="containsBlanks" priority="174" stopIfTrue="1">
      <formula>LEN(TRIM(F133))=0</formula>
    </cfRule>
    <cfRule type="expression" dxfId="41" priority="175">
      <formula>F133&lt;D133</formula>
    </cfRule>
  </conditionalFormatting>
  <conditionalFormatting sqref="D139:D144">
    <cfRule type="dataBar" priority="173">
      <dataBar>
        <cfvo type="min"/>
        <cfvo type="max"/>
        <color rgb="FF638EC6"/>
      </dataBar>
      <extLst>
        <ext xmlns:x14="http://schemas.microsoft.com/office/spreadsheetml/2009/9/main" uri="{B025F937-C7B1-47D3-B67F-A62EFF666E3E}">
          <x14:id>{84B62C4D-E75F-4444-A467-6CC98C228270}</x14:id>
        </ext>
      </extLst>
    </cfRule>
  </conditionalFormatting>
  <conditionalFormatting sqref="K139:K144">
    <cfRule type="dataBar" priority="172">
      <dataBar>
        <cfvo type="min"/>
        <cfvo type="max"/>
        <color rgb="FF63C384"/>
      </dataBar>
      <extLst>
        <ext xmlns:x14="http://schemas.microsoft.com/office/spreadsheetml/2009/9/main" uri="{B025F937-C7B1-47D3-B67F-A62EFF666E3E}">
          <x14:id>{1728440A-C129-4060-B44B-6BE214666179}</x14:id>
        </ext>
      </extLst>
    </cfRule>
  </conditionalFormatting>
  <conditionalFormatting sqref="S139:S144">
    <cfRule type="dataBar" priority="171">
      <dataBar>
        <cfvo type="min"/>
        <cfvo type="max"/>
        <color rgb="FFFF555A"/>
      </dataBar>
      <extLst>
        <ext xmlns:x14="http://schemas.microsoft.com/office/spreadsheetml/2009/9/main" uri="{B025F937-C7B1-47D3-B67F-A62EFF666E3E}">
          <x14:id>{E1209E0E-43A4-4A82-A121-5DD5642BA89E}</x14:id>
        </ext>
      </extLst>
    </cfRule>
  </conditionalFormatting>
  <conditionalFormatting sqref="F139:F144">
    <cfRule type="containsBlanks" priority="169" stopIfTrue="1">
      <formula>LEN(TRIM(F139))=0</formula>
    </cfRule>
    <cfRule type="expression" dxfId="40" priority="170">
      <formula>F139&lt;D139</formula>
    </cfRule>
  </conditionalFormatting>
  <conditionalFormatting sqref="D145:D150">
    <cfRule type="dataBar" priority="168">
      <dataBar>
        <cfvo type="min"/>
        <cfvo type="max"/>
        <color rgb="FF638EC6"/>
      </dataBar>
      <extLst>
        <ext xmlns:x14="http://schemas.microsoft.com/office/spreadsheetml/2009/9/main" uri="{B025F937-C7B1-47D3-B67F-A62EFF666E3E}">
          <x14:id>{6B34C5A6-053A-4ADF-AF93-6BE74D5CFB99}</x14:id>
        </ext>
      </extLst>
    </cfRule>
  </conditionalFormatting>
  <conditionalFormatting sqref="K145:K150">
    <cfRule type="dataBar" priority="167">
      <dataBar>
        <cfvo type="min"/>
        <cfvo type="max"/>
        <color rgb="FF63C384"/>
      </dataBar>
      <extLst>
        <ext xmlns:x14="http://schemas.microsoft.com/office/spreadsheetml/2009/9/main" uri="{B025F937-C7B1-47D3-B67F-A62EFF666E3E}">
          <x14:id>{58B6DFBD-1AFE-4D81-A1CD-B7721D9DE0B6}</x14:id>
        </ext>
      </extLst>
    </cfRule>
  </conditionalFormatting>
  <conditionalFormatting sqref="S145:S150">
    <cfRule type="dataBar" priority="166">
      <dataBar>
        <cfvo type="min"/>
        <cfvo type="max"/>
        <color rgb="FFFF555A"/>
      </dataBar>
      <extLst>
        <ext xmlns:x14="http://schemas.microsoft.com/office/spreadsheetml/2009/9/main" uri="{B025F937-C7B1-47D3-B67F-A62EFF666E3E}">
          <x14:id>{010CDF9B-87D8-4721-BDE5-E8F7922FF071}</x14:id>
        </ext>
      </extLst>
    </cfRule>
  </conditionalFormatting>
  <conditionalFormatting sqref="F145:F150">
    <cfRule type="containsBlanks" priority="164" stopIfTrue="1">
      <formula>LEN(TRIM(F145))=0</formula>
    </cfRule>
    <cfRule type="expression" dxfId="39" priority="165">
      <formula>F145&lt;D145</formula>
    </cfRule>
  </conditionalFormatting>
  <conditionalFormatting sqref="D164:D172 D161">
    <cfRule type="dataBar" priority="153">
      <dataBar>
        <cfvo type="min"/>
        <cfvo type="max"/>
        <color rgb="FF638EC6"/>
      </dataBar>
      <extLst>
        <ext xmlns:x14="http://schemas.microsoft.com/office/spreadsheetml/2009/9/main" uri="{B025F937-C7B1-47D3-B67F-A62EFF666E3E}">
          <x14:id>{F6933FDD-4838-4F32-B754-F04879792D58}</x14:id>
        </ext>
      </extLst>
    </cfRule>
  </conditionalFormatting>
  <conditionalFormatting sqref="K164:K172 K161">
    <cfRule type="dataBar" priority="152">
      <dataBar>
        <cfvo type="min"/>
        <cfvo type="max"/>
        <color rgb="FF63C384"/>
      </dataBar>
      <extLst>
        <ext xmlns:x14="http://schemas.microsoft.com/office/spreadsheetml/2009/9/main" uri="{B025F937-C7B1-47D3-B67F-A62EFF666E3E}">
          <x14:id>{06ED1DC2-2C43-4713-B3C8-821A944B1DE6}</x14:id>
        </ext>
      </extLst>
    </cfRule>
  </conditionalFormatting>
  <conditionalFormatting sqref="S164:S172 S161">
    <cfRule type="dataBar" priority="151">
      <dataBar>
        <cfvo type="min"/>
        <cfvo type="max"/>
        <color rgb="FFFF555A"/>
      </dataBar>
      <extLst>
        <ext xmlns:x14="http://schemas.microsoft.com/office/spreadsheetml/2009/9/main" uri="{B025F937-C7B1-47D3-B67F-A62EFF666E3E}">
          <x14:id>{91F0FFB5-68EF-4229-82C1-E8D9B157BFCE}</x14:id>
        </ext>
      </extLst>
    </cfRule>
  </conditionalFormatting>
  <conditionalFormatting sqref="F164:F172 F161">
    <cfRule type="containsBlanks" priority="149" stopIfTrue="1">
      <formula>LEN(TRIM(F161))=0</formula>
    </cfRule>
    <cfRule type="expression" dxfId="38" priority="150">
      <formula>F161&lt;D161</formula>
    </cfRule>
  </conditionalFormatting>
  <conditionalFormatting sqref="D162">
    <cfRule type="dataBar" priority="148">
      <dataBar>
        <cfvo type="min"/>
        <cfvo type="max"/>
        <color rgb="FF638EC6"/>
      </dataBar>
      <extLst>
        <ext xmlns:x14="http://schemas.microsoft.com/office/spreadsheetml/2009/9/main" uri="{B025F937-C7B1-47D3-B67F-A62EFF666E3E}">
          <x14:id>{24FF9DEB-D15D-4ACB-93B3-CAD2500F8A5A}</x14:id>
        </ext>
      </extLst>
    </cfRule>
  </conditionalFormatting>
  <conditionalFormatting sqref="K162">
    <cfRule type="dataBar" priority="147">
      <dataBar>
        <cfvo type="min"/>
        <cfvo type="max"/>
        <color rgb="FF63C384"/>
      </dataBar>
      <extLst>
        <ext xmlns:x14="http://schemas.microsoft.com/office/spreadsheetml/2009/9/main" uri="{B025F937-C7B1-47D3-B67F-A62EFF666E3E}">
          <x14:id>{37E12E6B-F3DC-4DFF-B580-1865B159A79F}</x14:id>
        </ext>
      </extLst>
    </cfRule>
  </conditionalFormatting>
  <conditionalFormatting sqref="S162">
    <cfRule type="dataBar" priority="146">
      <dataBar>
        <cfvo type="min"/>
        <cfvo type="max"/>
        <color rgb="FFFF555A"/>
      </dataBar>
      <extLst>
        <ext xmlns:x14="http://schemas.microsoft.com/office/spreadsheetml/2009/9/main" uri="{B025F937-C7B1-47D3-B67F-A62EFF666E3E}">
          <x14:id>{8215AD9B-F8E4-49CA-B757-93255A820563}</x14:id>
        </ext>
      </extLst>
    </cfRule>
  </conditionalFormatting>
  <conditionalFormatting sqref="F162">
    <cfRule type="containsBlanks" priority="144" stopIfTrue="1">
      <formula>LEN(TRIM(F162))=0</formula>
    </cfRule>
    <cfRule type="expression" dxfId="37" priority="145">
      <formula>F162&lt;D162</formula>
    </cfRule>
  </conditionalFormatting>
  <conditionalFormatting sqref="D163">
    <cfRule type="dataBar" priority="143">
      <dataBar>
        <cfvo type="min"/>
        <cfvo type="max"/>
        <color rgb="FF638EC6"/>
      </dataBar>
      <extLst>
        <ext xmlns:x14="http://schemas.microsoft.com/office/spreadsheetml/2009/9/main" uri="{B025F937-C7B1-47D3-B67F-A62EFF666E3E}">
          <x14:id>{4DEA82E3-C434-4C4E-88BD-3E447C5D4D91}</x14:id>
        </ext>
      </extLst>
    </cfRule>
  </conditionalFormatting>
  <conditionalFormatting sqref="K163">
    <cfRule type="dataBar" priority="142">
      <dataBar>
        <cfvo type="min"/>
        <cfvo type="max"/>
        <color rgb="FF63C384"/>
      </dataBar>
      <extLst>
        <ext xmlns:x14="http://schemas.microsoft.com/office/spreadsheetml/2009/9/main" uri="{B025F937-C7B1-47D3-B67F-A62EFF666E3E}">
          <x14:id>{9384A8D2-2874-4E02-8A7E-A5675CBBB926}</x14:id>
        </ext>
      </extLst>
    </cfRule>
  </conditionalFormatting>
  <conditionalFormatting sqref="S163">
    <cfRule type="dataBar" priority="141">
      <dataBar>
        <cfvo type="min"/>
        <cfvo type="max"/>
        <color rgb="FFFF555A"/>
      </dataBar>
      <extLst>
        <ext xmlns:x14="http://schemas.microsoft.com/office/spreadsheetml/2009/9/main" uri="{B025F937-C7B1-47D3-B67F-A62EFF666E3E}">
          <x14:id>{AAD5777F-9939-489D-93A3-6EDAED173272}</x14:id>
        </ext>
      </extLst>
    </cfRule>
  </conditionalFormatting>
  <conditionalFormatting sqref="F163">
    <cfRule type="containsBlanks" priority="139" stopIfTrue="1">
      <formula>LEN(TRIM(F163))=0</formula>
    </cfRule>
    <cfRule type="expression" dxfId="36" priority="140">
      <formula>F163&lt;D163</formula>
    </cfRule>
  </conditionalFormatting>
  <conditionalFormatting sqref="D173">
    <cfRule type="dataBar" priority="138">
      <dataBar>
        <cfvo type="min"/>
        <cfvo type="max"/>
        <color rgb="FF638EC6"/>
      </dataBar>
      <extLst>
        <ext xmlns:x14="http://schemas.microsoft.com/office/spreadsheetml/2009/9/main" uri="{B025F937-C7B1-47D3-B67F-A62EFF666E3E}">
          <x14:id>{C9897AAF-F26A-46CB-A26A-BB1694E0E222}</x14:id>
        </ext>
      </extLst>
    </cfRule>
  </conditionalFormatting>
  <conditionalFormatting sqref="K173">
    <cfRule type="dataBar" priority="137">
      <dataBar>
        <cfvo type="min"/>
        <cfvo type="max"/>
        <color rgb="FF63C384"/>
      </dataBar>
      <extLst>
        <ext xmlns:x14="http://schemas.microsoft.com/office/spreadsheetml/2009/9/main" uri="{B025F937-C7B1-47D3-B67F-A62EFF666E3E}">
          <x14:id>{5FCC228E-A944-42D2-B786-533B78C62DCA}</x14:id>
        </ext>
      </extLst>
    </cfRule>
  </conditionalFormatting>
  <conditionalFormatting sqref="S173">
    <cfRule type="dataBar" priority="136">
      <dataBar>
        <cfvo type="min"/>
        <cfvo type="max"/>
        <color rgb="FFFF555A"/>
      </dataBar>
      <extLst>
        <ext xmlns:x14="http://schemas.microsoft.com/office/spreadsheetml/2009/9/main" uri="{B025F937-C7B1-47D3-B67F-A62EFF666E3E}">
          <x14:id>{2693878B-6464-42C7-B93B-28F9146A1879}</x14:id>
        </ext>
      </extLst>
    </cfRule>
  </conditionalFormatting>
  <conditionalFormatting sqref="F173">
    <cfRule type="containsBlanks" priority="134" stopIfTrue="1">
      <formula>LEN(TRIM(F173))=0</formula>
    </cfRule>
    <cfRule type="expression" dxfId="35" priority="135">
      <formula>F173&lt;D173</formula>
    </cfRule>
  </conditionalFormatting>
  <conditionalFormatting sqref="F174">
    <cfRule type="containsBlanks" priority="129" stopIfTrue="1">
      <formula>LEN(TRIM(F174))=0</formula>
    </cfRule>
    <cfRule type="expression" dxfId="34" priority="130">
      <formula>F174&lt;D174</formula>
    </cfRule>
  </conditionalFormatting>
  <conditionalFormatting sqref="D175">
    <cfRule type="dataBar" priority="128">
      <dataBar>
        <cfvo type="min"/>
        <cfvo type="max"/>
        <color rgb="FF638EC6"/>
      </dataBar>
      <extLst>
        <ext xmlns:x14="http://schemas.microsoft.com/office/spreadsheetml/2009/9/main" uri="{B025F937-C7B1-47D3-B67F-A62EFF666E3E}">
          <x14:id>{01D84051-CCC5-484E-A793-F929A882FF8A}</x14:id>
        </ext>
      </extLst>
    </cfRule>
  </conditionalFormatting>
  <conditionalFormatting sqref="K175">
    <cfRule type="dataBar" priority="127">
      <dataBar>
        <cfvo type="min"/>
        <cfvo type="max"/>
        <color rgb="FF63C384"/>
      </dataBar>
      <extLst>
        <ext xmlns:x14="http://schemas.microsoft.com/office/spreadsheetml/2009/9/main" uri="{B025F937-C7B1-47D3-B67F-A62EFF666E3E}">
          <x14:id>{C371932F-2DF1-4951-9E3F-546F24D8E2C2}</x14:id>
        </ext>
      </extLst>
    </cfRule>
  </conditionalFormatting>
  <conditionalFormatting sqref="S175">
    <cfRule type="dataBar" priority="126">
      <dataBar>
        <cfvo type="min"/>
        <cfvo type="max"/>
        <color rgb="FFFF555A"/>
      </dataBar>
      <extLst>
        <ext xmlns:x14="http://schemas.microsoft.com/office/spreadsheetml/2009/9/main" uri="{B025F937-C7B1-47D3-B67F-A62EFF666E3E}">
          <x14:id>{AC32EAC5-EA95-46BE-A0FA-A3213DA402B3}</x14:id>
        </ext>
      </extLst>
    </cfRule>
  </conditionalFormatting>
  <conditionalFormatting sqref="F175">
    <cfRule type="containsBlanks" priority="124" stopIfTrue="1">
      <formula>LEN(TRIM(F175))=0</formula>
    </cfRule>
    <cfRule type="expression" dxfId="33" priority="125">
      <formula>F175&lt;D175</formula>
    </cfRule>
  </conditionalFormatting>
  <conditionalFormatting sqref="D178">
    <cfRule type="dataBar" priority="118">
      <dataBar>
        <cfvo type="min"/>
        <cfvo type="max"/>
        <color rgb="FF638EC6"/>
      </dataBar>
      <extLst>
        <ext xmlns:x14="http://schemas.microsoft.com/office/spreadsheetml/2009/9/main" uri="{B025F937-C7B1-47D3-B67F-A62EFF666E3E}">
          <x14:id>{95B18671-F829-4A97-88AA-CC85ADC3E298}</x14:id>
        </ext>
      </extLst>
    </cfRule>
  </conditionalFormatting>
  <conditionalFormatting sqref="K178">
    <cfRule type="dataBar" priority="117">
      <dataBar>
        <cfvo type="min"/>
        <cfvo type="max"/>
        <color rgb="FF63C384"/>
      </dataBar>
      <extLst>
        <ext xmlns:x14="http://schemas.microsoft.com/office/spreadsheetml/2009/9/main" uri="{B025F937-C7B1-47D3-B67F-A62EFF666E3E}">
          <x14:id>{12B8F350-51C9-44FD-A2D9-80C641FEAF06}</x14:id>
        </ext>
      </extLst>
    </cfRule>
  </conditionalFormatting>
  <conditionalFormatting sqref="S178">
    <cfRule type="dataBar" priority="116">
      <dataBar>
        <cfvo type="min"/>
        <cfvo type="max"/>
        <color rgb="FFFF555A"/>
      </dataBar>
      <extLst>
        <ext xmlns:x14="http://schemas.microsoft.com/office/spreadsheetml/2009/9/main" uri="{B025F937-C7B1-47D3-B67F-A62EFF666E3E}">
          <x14:id>{D8520A96-5622-48B4-A28D-CE5F99236C13}</x14:id>
        </ext>
      </extLst>
    </cfRule>
  </conditionalFormatting>
  <conditionalFormatting sqref="F178">
    <cfRule type="containsBlanks" priority="114" stopIfTrue="1">
      <formula>LEN(TRIM(F178))=0</formula>
    </cfRule>
    <cfRule type="expression" dxfId="32" priority="115">
      <formula>F178&lt;D178</formula>
    </cfRule>
  </conditionalFormatting>
  <conditionalFormatting sqref="D182:D184">
    <cfRule type="dataBar" priority="113">
      <dataBar>
        <cfvo type="min"/>
        <cfvo type="max"/>
        <color rgb="FF638EC6"/>
      </dataBar>
      <extLst>
        <ext xmlns:x14="http://schemas.microsoft.com/office/spreadsheetml/2009/9/main" uri="{B025F937-C7B1-47D3-B67F-A62EFF666E3E}">
          <x14:id>{F4E3D5AA-3EC5-4845-9F2A-E61BE68022BF}</x14:id>
        </ext>
      </extLst>
    </cfRule>
  </conditionalFormatting>
  <conditionalFormatting sqref="K182:K184">
    <cfRule type="dataBar" priority="112">
      <dataBar>
        <cfvo type="min"/>
        <cfvo type="max"/>
        <color rgb="FF63C384"/>
      </dataBar>
      <extLst>
        <ext xmlns:x14="http://schemas.microsoft.com/office/spreadsheetml/2009/9/main" uri="{B025F937-C7B1-47D3-B67F-A62EFF666E3E}">
          <x14:id>{E8806FD7-2C27-4EAB-BFC2-F97DCE2ADFB5}</x14:id>
        </ext>
      </extLst>
    </cfRule>
  </conditionalFormatting>
  <conditionalFormatting sqref="S182:S184">
    <cfRule type="dataBar" priority="111">
      <dataBar>
        <cfvo type="min"/>
        <cfvo type="max"/>
        <color rgb="FFFF555A"/>
      </dataBar>
      <extLst>
        <ext xmlns:x14="http://schemas.microsoft.com/office/spreadsheetml/2009/9/main" uri="{B025F937-C7B1-47D3-B67F-A62EFF666E3E}">
          <x14:id>{FEE581D2-F31E-4F39-92B7-CF6A1DC82126}</x14:id>
        </ext>
      </extLst>
    </cfRule>
  </conditionalFormatting>
  <conditionalFormatting sqref="F182:F184">
    <cfRule type="containsBlanks" priority="109" stopIfTrue="1">
      <formula>LEN(TRIM(F182))=0</formula>
    </cfRule>
    <cfRule type="expression" dxfId="31" priority="110">
      <formula>F182&lt;D182</formula>
    </cfRule>
  </conditionalFormatting>
  <conditionalFormatting sqref="D185:D187">
    <cfRule type="dataBar" priority="108">
      <dataBar>
        <cfvo type="min"/>
        <cfvo type="max"/>
        <color rgb="FF638EC6"/>
      </dataBar>
      <extLst>
        <ext xmlns:x14="http://schemas.microsoft.com/office/spreadsheetml/2009/9/main" uri="{B025F937-C7B1-47D3-B67F-A62EFF666E3E}">
          <x14:id>{452B1915-192C-451A-8155-70D7D41086E8}</x14:id>
        </ext>
      </extLst>
    </cfRule>
  </conditionalFormatting>
  <conditionalFormatting sqref="K185:K187">
    <cfRule type="dataBar" priority="107">
      <dataBar>
        <cfvo type="min"/>
        <cfvo type="max"/>
        <color rgb="FF63C384"/>
      </dataBar>
      <extLst>
        <ext xmlns:x14="http://schemas.microsoft.com/office/spreadsheetml/2009/9/main" uri="{B025F937-C7B1-47D3-B67F-A62EFF666E3E}">
          <x14:id>{8204EE32-E913-4197-8B6C-504664837BDF}</x14:id>
        </ext>
      </extLst>
    </cfRule>
  </conditionalFormatting>
  <conditionalFormatting sqref="S185:S187">
    <cfRule type="dataBar" priority="106">
      <dataBar>
        <cfvo type="min"/>
        <cfvo type="max"/>
        <color rgb="FFFF555A"/>
      </dataBar>
      <extLst>
        <ext xmlns:x14="http://schemas.microsoft.com/office/spreadsheetml/2009/9/main" uri="{B025F937-C7B1-47D3-B67F-A62EFF666E3E}">
          <x14:id>{6EAABF1D-C7B8-4FD7-B460-B0701B0B1F68}</x14:id>
        </ext>
      </extLst>
    </cfRule>
  </conditionalFormatting>
  <conditionalFormatting sqref="F185:F187">
    <cfRule type="containsBlanks" priority="104" stopIfTrue="1">
      <formula>LEN(TRIM(F185))=0</formula>
    </cfRule>
    <cfRule type="expression" dxfId="30" priority="105">
      <formula>F185&lt;D185</formula>
    </cfRule>
  </conditionalFormatting>
  <conditionalFormatting sqref="D188:D190">
    <cfRule type="dataBar" priority="103">
      <dataBar>
        <cfvo type="min"/>
        <cfvo type="max"/>
        <color rgb="FF638EC6"/>
      </dataBar>
      <extLst>
        <ext xmlns:x14="http://schemas.microsoft.com/office/spreadsheetml/2009/9/main" uri="{B025F937-C7B1-47D3-B67F-A62EFF666E3E}">
          <x14:id>{F8540098-B301-4739-8D05-6C8A23EB5BD4}</x14:id>
        </ext>
      </extLst>
    </cfRule>
  </conditionalFormatting>
  <conditionalFormatting sqref="K188:K190">
    <cfRule type="dataBar" priority="102">
      <dataBar>
        <cfvo type="min"/>
        <cfvo type="max"/>
        <color rgb="FF63C384"/>
      </dataBar>
      <extLst>
        <ext xmlns:x14="http://schemas.microsoft.com/office/spreadsheetml/2009/9/main" uri="{B025F937-C7B1-47D3-B67F-A62EFF666E3E}">
          <x14:id>{22D8FF75-CBA7-48B2-9E2D-B35246AD0EDC}</x14:id>
        </ext>
      </extLst>
    </cfRule>
  </conditionalFormatting>
  <conditionalFormatting sqref="S188:S190">
    <cfRule type="dataBar" priority="101">
      <dataBar>
        <cfvo type="min"/>
        <cfvo type="max"/>
        <color rgb="FFFF555A"/>
      </dataBar>
      <extLst>
        <ext xmlns:x14="http://schemas.microsoft.com/office/spreadsheetml/2009/9/main" uri="{B025F937-C7B1-47D3-B67F-A62EFF666E3E}">
          <x14:id>{5D7A25DD-3352-4D40-852D-876FDE83E0E8}</x14:id>
        </ext>
      </extLst>
    </cfRule>
  </conditionalFormatting>
  <conditionalFormatting sqref="F188:F190">
    <cfRule type="containsBlanks" priority="99" stopIfTrue="1">
      <formula>LEN(TRIM(F188))=0</formula>
    </cfRule>
    <cfRule type="expression" dxfId="29" priority="100">
      <formula>F188&lt;D188</formula>
    </cfRule>
  </conditionalFormatting>
  <conditionalFormatting sqref="D191:D193">
    <cfRule type="dataBar" priority="98">
      <dataBar>
        <cfvo type="min"/>
        <cfvo type="max"/>
        <color rgb="FF638EC6"/>
      </dataBar>
      <extLst>
        <ext xmlns:x14="http://schemas.microsoft.com/office/spreadsheetml/2009/9/main" uri="{B025F937-C7B1-47D3-B67F-A62EFF666E3E}">
          <x14:id>{0B0B6811-BD6B-48A7-A504-7FE1F152DDBC}</x14:id>
        </ext>
      </extLst>
    </cfRule>
  </conditionalFormatting>
  <conditionalFormatting sqref="K191:K193">
    <cfRule type="dataBar" priority="97">
      <dataBar>
        <cfvo type="min"/>
        <cfvo type="max"/>
        <color rgb="FF63C384"/>
      </dataBar>
      <extLst>
        <ext xmlns:x14="http://schemas.microsoft.com/office/spreadsheetml/2009/9/main" uri="{B025F937-C7B1-47D3-B67F-A62EFF666E3E}">
          <x14:id>{EFB73A30-49E2-416A-B6B6-41216D6A91FC}</x14:id>
        </ext>
      </extLst>
    </cfRule>
  </conditionalFormatting>
  <conditionalFormatting sqref="S191:S193">
    <cfRule type="dataBar" priority="96">
      <dataBar>
        <cfvo type="min"/>
        <cfvo type="max"/>
        <color rgb="FFFF555A"/>
      </dataBar>
      <extLst>
        <ext xmlns:x14="http://schemas.microsoft.com/office/spreadsheetml/2009/9/main" uri="{B025F937-C7B1-47D3-B67F-A62EFF666E3E}">
          <x14:id>{E32A98BF-64AD-4E40-924C-DDE9E5217B20}</x14:id>
        </ext>
      </extLst>
    </cfRule>
  </conditionalFormatting>
  <conditionalFormatting sqref="F191:F193">
    <cfRule type="containsBlanks" priority="94" stopIfTrue="1">
      <formula>LEN(TRIM(F191))=0</formula>
    </cfRule>
    <cfRule type="expression" dxfId="28" priority="95">
      <formula>F191&lt;D191</formula>
    </cfRule>
  </conditionalFormatting>
  <conditionalFormatting sqref="D94:D97">
    <cfRule type="dataBar" priority="334">
      <dataBar>
        <cfvo type="min"/>
        <cfvo type="max"/>
        <color rgb="FF638EC6"/>
      </dataBar>
      <extLst>
        <ext xmlns:x14="http://schemas.microsoft.com/office/spreadsheetml/2009/9/main" uri="{B025F937-C7B1-47D3-B67F-A62EFF666E3E}">
          <x14:id>{59EE1DF8-D7E0-4380-8592-7DB9645940A7}</x14:id>
        </ext>
      </extLst>
    </cfRule>
  </conditionalFormatting>
  <conditionalFormatting sqref="K94:K97">
    <cfRule type="dataBar" priority="335">
      <dataBar>
        <cfvo type="min"/>
        <cfvo type="max"/>
        <color rgb="FF63C384"/>
      </dataBar>
      <extLst>
        <ext xmlns:x14="http://schemas.microsoft.com/office/spreadsheetml/2009/9/main" uri="{B025F937-C7B1-47D3-B67F-A62EFF666E3E}">
          <x14:id>{1D923A34-070C-4914-8E7E-746D9EF4AB41}</x14:id>
        </ext>
      </extLst>
    </cfRule>
  </conditionalFormatting>
  <conditionalFormatting sqref="S94:S97">
    <cfRule type="dataBar" priority="336">
      <dataBar>
        <cfvo type="min"/>
        <cfvo type="max"/>
        <color rgb="FFFF555A"/>
      </dataBar>
      <extLst>
        <ext xmlns:x14="http://schemas.microsoft.com/office/spreadsheetml/2009/9/main" uri="{B025F937-C7B1-47D3-B67F-A62EFF666E3E}">
          <x14:id>{158F4142-632D-4158-9DCB-06410E94984D}</x14:id>
        </ext>
      </extLst>
    </cfRule>
  </conditionalFormatting>
  <conditionalFormatting sqref="D24:D25">
    <cfRule type="dataBar" priority="365">
      <dataBar>
        <cfvo type="min"/>
        <cfvo type="max"/>
        <color rgb="FF638EC6"/>
      </dataBar>
      <extLst>
        <ext xmlns:x14="http://schemas.microsoft.com/office/spreadsheetml/2009/9/main" uri="{B025F937-C7B1-47D3-B67F-A62EFF666E3E}">
          <x14:id>{2487C1B1-D231-45B5-B040-ADB6AE24A865}</x14:id>
        </ext>
      </extLst>
    </cfRule>
  </conditionalFormatting>
  <conditionalFormatting sqref="K24:K25">
    <cfRule type="dataBar" priority="366">
      <dataBar>
        <cfvo type="min"/>
        <cfvo type="max"/>
        <color rgb="FF63C384"/>
      </dataBar>
      <extLst>
        <ext xmlns:x14="http://schemas.microsoft.com/office/spreadsheetml/2009/9/main" uri="{B025F937-C7B1-47D3-B67F-A62EFF666E3E}">
          <x14:id>{E90249C9-7E87-4287-B619-0F03E3A6EC3B}</x14:id>
        </ext>
      </extLst>
    </cfRule>
  </conditionalFormatting>
  <conditionalFormatting sqref="S24:S25">
    <cfRule type="dataBar" priority="367">
      <dataBar>
        <cfvo type="min"/>
        <cfvo type="max"/>
        <color rgb="FFFF555A"/>
      </dataBar>
      <extLst>
        <ext xmlns:x14="http://schemas.microsoft.com/office/spreadsheetml/2009/9/main" uri="{B025F937-C7B1-47D3-B67F-A62EFF666E3E}">
          <x14:id>{4A91D417-EFF9-4775-9C95-4C0570E576EF}</x14:id>
        </ext>
      </extLst>
    </cfRule>
  </conditionalFormatting>
  <conditionalFormatting sqref="D26:D27">
    <cfRule type="dataBar" priority="368">
      <dataBar>
        <cfvo type="min"/>
        <cfvo type="max"/>
        <color rgb="FF638EC6"/>
      </dataBar>
      <extLst>
        <ext xmlns:x14="http://schemas.microsoft.com/office/spreadsheetml/2009/9/main" uri="{B025F937-C7B1-47D3-B67F-A62EFF666E3E}">
          <x14:id>{3CA74520-2D86-4140-9622-6B5549A9EA14}</x14:id>
        </ext>
      </extLst>
    </cfRule>
  </conditionalFormatting>
  <conditionalFormatting sqref="K26:K27">
    <cfRule type="dataBar" priority="369">
      <dataBar>
        <cfvo type="min"/>
        <cfvo type="max"/>
        <color rgb="FF63C384"/>
      </dataBar>
      <extLst>
        <ext xmlns:x14="http://schemas.microsoft.com/office/spreadsheetml/2009/9/main" uri="{B025F937-C7B1-47D3-B67F-A62EFF666E3E}">
          <x14:id>{0B2924D4-F2AA-4BEF-8135-CCC06D7FC292}</x14:id>
        </ext>
      </extLst>
    </cfRule>
  </conditionalFormatting>
  <conditionalFormatting sqref="S26:S27">
    <cfRule type="dataBar" priority="370">
      <dataBar>
        <cfvo type="min"/>
        <cfvo type="max"/>
        <color rgb="FFFF555A"/>
      </dataBar>
      <extLst>
        <ext xmlns:x14="http://schemas.microsoft.com/office/spreadsheetml/2009/9/main" uri="{B025F937-C7B1-47D3-B67F-A62EFF666E3E}">
          <x14:id>{0DF77BF5-1718-41F2-A6B9-8A6969AD7410}</x14:id>
        </ext>
      </extLst>
    </cfRule>
  </conditionalFormatting>
  <conditionalFormatting sqref="D199:D201">
    <cfRule type="dataBar" priority="73">
      <dataBar>
        <cfvo type="min"/>
        <cfvo type="max"/>
        <color rgb="FF638EC6"/>
      </dataBar>
      <extLst>
        <ext xmlns:x14="http://schemas.microsoft.com/office/spreadsheetml/2009/9/main" uri="{B025F937-C7B1-47D3-B67F-A62EFF666E3E}">
          <x14:id>{A420CC7B-95FB-406D-97F3-CEDF4F753CC3}</x14:id>
        </ext>
      </extLst>
    </cfRule>
  </conditionalFormatting>
  <conditionalFormatting sqref="K199:K201">
    <cfRule type="dataBar" priority="72">
      <dataBar>
        <cfvo type="min"/>
        <cfvo type="max"/>
        <color rgb="FF63C384"/>
      </dataBar>
      <extLst>
        <ext xmlns:x14="http://schemas.microsoft.com/office/spreadsheetml/2009/9/main" uri="{B025F937-C7B1-47D3-B67F-A62EFF666E3E}">
          <x14:id>{0C84FF3B-2E2F-4CB2-A7C6-63CB553E83C6}</x14:id>
        </ext>
      </extLst>
    </cfRule>
  </conditionalFormatting>
  <conditionalFormatting sqref="S199:S201">
    <cfRule type="dataBar" priority="71">
      <dataBar>
        <cfvo type="min"/>
        <cfvo type="max"/>
        <color rgb="FFFF555A"/>
      </dataBar>
      <extLst>
        <ext xmlns:x14="http://schemas.microsoft.com/office/spreadsheetml/2009/9/main" uri="{B025F937-C7B1-47D3-B67F-A62EFF666E3E}">
          <x14:id>{544EAC2E-9A63-4483-A36F-0BC327AB9575}</x14:id>
        </ext>
      </extLst>
    </cfRule>
  </conditionalFormatting>
  <conditionalFormatting sqref="F199:F201">
    <cfRule type="containsBlanks" priority="69" stopIfTrue="1">
      <formula>LEN(TRIM(F199))=0</formula>
    </cfRule>
    <cfRule type="expression" dxfId="27" priority="70">
      <formula>F199&lt;D199</formula>
    </cfRule>
  </conditionalFormatting>
  <conditionalFormatting sqref="D202:D204">
    <cfRule type="dataBar" priority="68">
      <dataBar>
        <cfvo type="min"/>
        <cfvo type="max"/>
        <color rgb="FF638EC6"/>
      </dataBar>
      <extLst>
        <ext xmlns:x14="http://schemas.microsoft.com/office/spreadsheetml/2009/9/main" uri="{B025F937-C7B1-47D3-B67F-A62EFF666E3E}">
          <x14:id>{22023AB8-6635-4BDB-8B6B-0F210BD28DCF}</x14:id>
        </ext>
      </extLst>
    </cfRule>
  </conditionalFormatting>
  <conditionalFormatting sqref="K202:K204">
    <cfRule type="dataBar" priority="67">
      <dataBar>
        <cfvo type="min"/>
        <cfvo type="max"/>
        <color rgb="FF63C384"/>
      </dataBar>
      <extLst>
        <ext xmlns:x14="http://schemas.microsoft.com/office/spreadsheetml/2009/9/main" uri="{B025F937-C7B1-47D3-B67F-A62EFF666E3E}">
          <x14:id>{B2F225F9-5EEE-4A41-8843-9FF17619FA63}</x14:id>
        </ext>
      </extLst>
    </cfRule>
  </conditionalFormatting>
  <conditionalFormatting sqref="S202:S204">
    <cfRule type="dataBar" priority="66">
      <dataBar>
        <cfvo type="min"/>
        <cfvo type="max"/>
        <color rgb="FFFF555A"/>
      </dataBar>
      <extLst>
        <ext xmlns:x14="http://schemas.microsoft.com/office/spreadsheetml/2009/9/main" uri="{B025F937-C7B1-47D3-B67F-A62EFF666E3E}">
          <x14:id>{8073C3D1-4C4A-42A3-B5D8-A7622B0F0F9C}</x14:id>
        </ext>
      </extLst>
    </cfRule>
  </conditionalFormatting>
  <conditionalFormatting sqref="F202:F204">
    <cfRule type="containsBlanks" priority="64" stopIfTrue="1">
      <formula>LEN(TRIM(F202))=0</formula>
    </cfRule>
    <cfRule type="expression" dxfId="26" priority="65">
      <formula>F202&lt;D202</formula>
    </cfRule>
  </conditionalFormatting>
  <conditionalFormatting sqref="D205:D207">
    <cfRule type="dataBar" priority="63">
      <dataBar>
        <cfvo type="min"/>
        <cfvo type="max"/>
        <color rgb="FF638EC6"/>
      </dataBar>
      <extLst>
        <ext xmlns:x14="http://schemas.microsoft.com/office/spreadsheetml/2009/9/main" uri="{B025F937-C7B1-47D3-B67F-A62EFF666E3E}">
          <x14:id>{5B8DD4FD-4A34-4B5B-846D-2044955FD070}</x14:id>
        </ext>
      </extLst>
    </cfRule>
  </conditionalFormatting>
  <conditionalFormatting sqref="K205:K207">
    <cfRule type="dataBar" priority="62">
      <dataBar>
        <cfvo type="min"/>
        <cfvo type="max"/>
        <color rgb="FF63C384"/>
      </dataBar>
      <extLst>
        <ext xmlns:x14="http://schemas.microsoft.com/office/spreadsheetml/2009/9/main" uri="{B025F937-C7B1-47D3-B67F-A62EFF666E3E}">
          <x14:id>{310EC19B-EB3A-4E22-9C25-1BF405C58777}</x14:id>
        </ext>
      </extLst>
    </cfRule>
  </conditionalFormatting>
  <conditionalFormatting sqref="S205:S207">
    <cfRule type="dataBar" priority="61">
      <dataBar>
        <cfvo type="min"/>
        <cfvo type="max"/>
        <color rgb="FFFF555A"/>
      </dataBar>
      <extLst>
        <ext xmlns:x14="http://schemas.microsoft.com/office/spreadsheetml/2009/9/main" uri="{B025F937-C7B1-47D3-B67F-A62EFF666E3E}">
          <x14:id>{B25671DC-9E81-4226-A12A-6DA541130359}</x14:id>
        </ext>
      </extLst>
    </cfRule>
  </conditionalFormatting>
  <conditionalFormatting sqref="F205:F207">
    <cfRule type="containsBlanks" priority="59" stopIfTrue="1">
      <formula>LEN(TRIM(F205))=0</formula>
    </cfRule>
    <cfRule type="expression" dxfId="25" priority="60">
      <formula>F205&lt;D205</formula>
    </cfRule>
  </conditionalFormatting>
  <conditionalFormatting sqref="D208:D209">
    <cfRule type="dataBar" priority="402">
      <dataBar>
        <cfvo type="min"/>
        <cfvo type="max"/>
        <color rgb="FF638EC6"/>
      </dataBar>
      <extLst>
        <ext xmlns:x14="http://schemas.microsoft.com/office/spreadsheetml/2009/9/main" uri="{B025F937-C7B1-47D3-B67F-A62EFF666E3E}">
          <x14:id>{F461B9FB-7A8A-4457-AE94-3067685AEC48}</x14:id>
        </ext>
      </extLst>
    </cfRule>
  </conditionalFormatting>
  <conditionalFormatting sqref="K208:K209">
    <cfRule type="dataBar" priority="403">
      <dataBar>
        <cfvo type="min"/>
        <cfvo type="max"/>
        <color rgb="FF63C384"/>
      </dataBar>
      <extLst>
        <ext xmlns:x14="http://schemas.microsoft.com/office/spreadsheetml/2009/9/main" uri="{B025F937-C7B1-47D3-B67F-A62EFF666E3E}">
          <x14:id>{3F247D82-9643-444A-9D30-48277713870E}</x14:id>
        </ext>
      </extLst>
    </cfRule>
  </conditionalFormatting>
  <conditionalFormatting sqref="S208:S209">
    <cfRule type="dataBar" priority="404">
      <dataBar>
        <cfvo type="min"/>
        <cfvo type="max"/>
        <color rgb="FFFF555A"/>
      </dataBar>
      <extLst>
        <ext xmlns:x14="http://schemas.microsoft.com/office/spreadsheetml/2009/9/main" uri="{B025F937-C7B1-47D3-B67F-A62EFF666E3E}">
          <x14:id>{37EBFB4C-8E9C-4CF1-9205-FD9C97995C94}</x14:id>
        </ext>
      </extLst>
    </cfRule>
  </conditionalFormatting>
  <conditionalFormatting sqref="D210:D222">
    <cfRule type="dataBar" priority="33">
      <dataBar>
        <cfvo type="min"/>
        <cfvo type="max"/>
        <color rgb="FF638EC6"/>
      </dataBar>
      <extLst>
        <ext xmlns:x14="http://schemas.microsoft.com/office/spreadsheetml/2009/9/main" uri="{B025F937-C7B1-47D3-B67F-A62EFF666E3E}">
          <x14:id>{E6A41E93-D5D6-416A-9719-A5E0AEC46286}</x14:id>
        </ext>
      </extLst>
    </cfRule>
  </conditionalFormatting>
  <conditionalFormatting sqref="K210:K222">
    <cfRule type="dataBar" priority="32">
      <dataBar>
        <cfvo type="min"/>
        <cfvo type="max"/>
        <color rgb="FF63C384"/>
      </dataBar>
      <extLst>
        <ext xmlns:x14="http://schemas.microsoft.com/office/spreadsheetml/2009/9/main" uri="{B025F937-C7B1-47D3-B67F-A62EFF666E3E}">
          <x14:id>{1FD3964B-200B-41B3-84F8-C1FBA7172A5C}</x14:id>
        </ext>
      </extLst>
    </cfRule>
  </conditionalFormatting>
  <conditionalFormatting sqref="S210:S222">
    <cfRule type="dataBar" priority="31">
      <dataBar>
        <cfvo type="min"/>
        <cfvo type="max"/>
        <color rgb="FFFF555A"/>
      </dataBar>
      <extLst>
        <ext xmlns:x14="http://schemas.microsoft.com/office/spreadsheetml/2009/9/main" uri="{B025F937-C7B1-47D3-B67F-A62EFF666E3E}">
          <x14:id>{52496C4D-DB1B-4F7C-A128-E97183D3F4EA}</x14:id>
        </ext>
      </extLst>
    </cfRule>
  </conditionalFormatting>
  <conditionalFormatting sqref="F210:F222">
    <cfRule type="containsBlanks" priority="29" stopIfTrue="1">
      <formula>LEN(TRIM(F210))=0</formula>
    </cfRule>
    <cfRule type="expression" dxfId="24" priority="30">
      <formula>F210&lt;D210</formula>
    </cfRule>
  </conditionalFormatting>
  <conditionalFormatting sqref="D223:D235">
    <cfRule type="dataBar" priority="28">
      <dataBar>
        <cfvo type="min"/>
        <cfvo type="max"/>
        <color rgb="FF638EC6"/>
      </dataBar>
      <extLst>
        <ext xmlns:x14="http://schemas.microsoft.com/office/spreadsheetml/2009/9/main" uri="{B025F937-C7B1-47D3-B67F-A62EFF666E3E}">
          <x14:id>{AC0E7E0B-104B-46CD-AE02-A3DF979CB7A0}</x14:id>
        </ext>
      </extLst>
    </cfRule>
  </conditionalFormatting>
  <conditionalFormatting sqref="K223:K235">
    <cfRule type="dataBar" priority="27">
      <dataBar>
        <cfvo type="min"/>
        <cfvo type="max"/>
        <color rgb="FF63C384"/>
      </dataBar>
      <extLst>
        <ext xmlns:x14="http://schemas.microsoft.com/office/spreadsheetml/2009/9/main" uri="{B025F937-C7B1-47D3-B67F-A62EFF666E3E}">
          <x14:id>{52177083-8390-4A33-8FFF-1FB86E9AC3BC}</x14:id>
        </ext>
      </extLst>
    </cfRule>
  </conditionalFormatting>
  <conditionalFormatting sqref="S223:S235">
    <cfRule type="dataBar" priority="26">
      <dataBar>
        <cfvo type="min"/>
        <cfvo type="max"/>
        <color rgb="FFFF555A"/>
      </dataBar>
      <extLst>
        <ext xmlns:x14="http://schemas.microsoft.com/office/spreadsheetml/2009/9/main" uri="{B025F937-C7B1-47D3-B67F-A62EFF666E3E}">
          <x14:id>{8012D5CD-4A8F-4643-939E-16575688A555}</x14:id>
        </ext>
      </extLst>
    </cfRule>
  </conditionalFormatting>
  <conditionalFormatting sqref="F223:F235">
    <cfRule type="containsBlanks" priority="24" stopIfTrue="1">
      <formula>LEN(TRIM(F223))=0</formula>
    </cfRule>
    <cfRule type="expression" dxfId="23" priority="25">
      <formula>F223&lt;D223</formula>
    </cfRule>
  </conditionalFormatting>
  <conditionalFormatting sqref="D236:D241">
    <cfRule type="dataBar" priority="23">
      <dataBar>
        <cfvo type="min"/>
        <cfvo type="max"/>
        <color rgb="FF638EC6"/>
      </dataBar>
      <extLst>
        <ext xmlns:x14="http://schemas.microsoft.com/office/spreadsheetml/2009/9/main" uri="{B025F937-C7B1-47D3-B67F-A62EFF666E3E}">
          <x14:id>{86D22CC2-F516-4DD3-8201-50662A50C2D8}</x14:id>
        </ext>
      </extLst>
    </cfRule>
  </conditionalFormatting>
  <conditionalFormatting sqref="K236:K241">
    <cfRule type="dataBar" priority="22">
      <dataBar>
        <cfvo type="min"/>
        <cfvo type="max"/>
        <color rgb="FF63C384"/>
      </dataBar>
      <extLst>
        <ext xmlns:x14="http://schemas.microsoft.com/office/spreadsheetml/2009/9/main" uri="{B025F937-C7B1-47D3-B67F-A62EFF666E3E}">
          <x14:id>{F470C9C4-B09B-4EF0-B50A-31B95C27900F}</x14:id>
        </ext>
      </extLst>
    </cfRule>
  </conditionalFormatting>
  <conditionalFormatting sqref="S236:S241">
    <cfRule type="dataBar" priority="21">
      <dataBar>
        <cfvo type="min"/>
        <cfvo type="max"/>
        <color rgb="FFFF555A"/>
      </dataBar>
      <extLst>
        <ext xmlns:x14="http://schemas.microsoft.com/office/spreadsheetml/2009/9/main" uri="{B025F937-C7B1-47D3-B67F-A62EFF666E3E}">
          <x14:id>{FB19E40D-D53A-4914-9392-2E6481214E35}</x14:id>
        </ext>
      </extLst>
    </cfRule>
  </conditionalFormatting>
  <conditionalFormatting sqref="F236:F241">
    <cfRule type="containsBlanks" priority="19" stopIfTrue="1">
      <formula>LEN(TRIM(F236))=0</formula>
    </cfRule>
    <cfRule type="expression" dxfId="22" priority="20">
      <formula>F236&lt;D236</formula>
    </cfRule>
  </conditionalFormatting>
  <conditionalFormatting sqref="D242:D244">
    <cfRule type="dataBar" priority="18">
      <dataBar>
        <cfvo type="min"/>
        <cfvo type="max"/>
        <color rgb="FF638EC6"/>
      </dataBar>
      <extLst>
        <ext xmlns:x14="http://schemas.microsoft.com/office/spreadsheetml/2009/9/main" uri="{B025F937-C7B1-47D3-B67F-A62EFF666E3E}">
          <x14:id>{2BC58815-DE84-4862-B995-C7F1F9625D6A}</x14:id>
        </ext>
      </extLst>
    </cfRule>
  </conditionalFormatting>
  <conditionalFormatting sqref="K242:K244">
    <cfRule type="dataBar" priority="17">
      <dataBar>
        <cfvo type="min"/>
        <cfvo type="max"/>
        <color rgb="FF63C384"/>
      </dataBar>
      <extLst>
        <ext xmlns:x14="http://schemas.microsoft.com/office/spreadsheetml/2009/9/main" uri="{B025F937-C7B1-47D3-B67F-A62EFF666E3E}">
          <x14:id>{6BC5FA93-1F2A-401B-862A-653E77F8C28D}</x14:id>
        </ext>
      </extLst>
    </cfRule>
  </conditionalFormatting>
  <conditionalFormatting sqref="S242:S244">
    <cfRule type="dataBar" priority="16">
      <dataBar>
        <cfvo type="min"/>
        <cfvo type="max"/>
        <color rgb="FFFF555A"/>
      </dataBar>
      <extLst>
        <ext xmlns:x14="http://schemas.microsoft.com/office/spreadsheetml/2009/9/main" uri="{B025F937-C7B1-47D3-B67F-A62EFF666E3E}">
          <x14:id>{42D32B14-A10A-481D-B43C-8E0C34EC7CD7}</x14:id>
        </ext>
      </extLst>
    </cfRule>
  </conditionalFormatting>
  <conditionalFormatting sqref="F242:F244">
    <cfRule type="containsBlanks" priority="14" stopIfTrue="1">
      <formula>LEN(TRIM(F242))=0</formula>
    </cfRule>
    <cfRule type="expression" dxfId="21" priority="15">
      <formula>F242&lt;D242</formula>
    </cfRule>
  </conditionalFormatting>
  <conditionalFormatting sqref="D245:D246">
    <cfRule type="dataBar" priority="439">
      <dataBar>
        <cfvo type="min"/>
        <cfvo type="max"/>
        <color rgb="FF638EC6"/>
      </dataBar>
      <extLst>
        <ext xmlns:x14="http://schemas.microsoft.com/office/spreadsheetml/2009/9/main" uri="{B025F937-C7B1-47D3-B67F-A62EFF666E3E}">
          <x14:id>{FA6860E4-5F9D-408B-8D29-466889368851}</x14:id>
        </ext>
      </extLst>
    </cfRule>
  </conditionalFormatting>
  <conditionalFormatting sqref="K245:K246">
    <cfRule type="dataBar" priority="440">
      <dataBar>
        <cfvo type="min"/>
        <cfvo type="max"/>
        <color rgb="FF63C384"/>
      </dataBar>
      <extLst>
        <ext xmlns:x14="http://schemas.microsoft.com/office/spreadsheetml/2009/9/main" uri="{B025F937-C7B1-47D3-B67F-A62EFF666E3E}">
          <x14:id>{89AE874E-6710-4A27-8128-BA5302FE5834}</x14:id>
        </ext>
      </extLst>
    </cfRule>
  </conditionalFormatting>
  <conditionalFormatting sqref="S245:S246">
    <cfRule type="dataBar" priority="441">
      <dataBar>
        <cfvo type="min"/>
        <cfvo type="max"/>
        <color rgb="FFFF555A"/>
      </dataBar>
      <extLst>
        <ext xmlns:x14="http://schemas.microsoft.com/office/spreadsheetml/2009/9/main" uri="{B025F937-C7B1-47D3-B67F-A62EFF666E3E}">
          <x14:id>{29928C1D-B0D9-40C8-AF26-7BF86020B2B7}</x14:id>
        </ext>
      </extLst>
    </cfRule>
  </conditionalFormatting>
  <conditionalFormatting sqref="D176:D177 D174">
    <cfRule type="dataBar" priority="558">
      <dataBar>
        <cfvo type="min"/>
        <cfvo type="max"/>
        <color rgb="FF638EC6"/>
      </dataBar>
      <extLst>
        <ext xmlns:x14="http://schemas.microsoft.com/office/spreadsheetml/2009/9/main" uri="{B025F937-C7B1-47D3-B67F-A62EFF666E3E}">
          <x14:id>{00786656-8CCD-4139-9E2D-69285DF6EEB4}</x14:id>
        </ext>
      </extLst>
    </cfRule>
  </conditionalFormatting>
  <conditionalFormatting sqref="K176:K177 K174">
    <cfRule type="dataBar" priority="560">
      <dataBar>
        <cfvo type="min"/>
        <cfvo type="max"/>
        <color rgb="FF63C384"/>
      </dataBar>
      <extLst>
        <ext xmlns:x14="http://schemas.microsoft.com/office/spreadsheetml/2009/9/main" uri="{B025F937-C7B1-47D3-B67F-A62EFF666E3E}">
          <x14:id>{01A30BC8-FE19-4563-BC02-CF481F42F37F}</x14:id>
        </ext>
      </extLst>
    </cfRule>
  </conditionalFormatting>
  <conditionalFormatting sqref="S176:S177 S174">
    <cfRule type="dataBar" priority="562">
      <dataBar>
        <cfvo type="min"/>
        <cfvo type="max"/>
        <color rgb="FFFF555A"/>
      </dataBar>
      <extLst>
        <ext xmlns:x14="http://schemas.microsoft.com/office/spreadsheetml/2009/9/main" uri="{B025F937-C7B1-47D3-B67F-A62EFF666E3E}">
          <x14:id>{F695F849-D96A-489F-9253-E47DA9384B30}</x14:id>
        </ext>
      </extLst>
    </cfRule>
  </conditionalFormatting>
  <conditionalFormatting sqref="D151:D152">
    <cfRule type="dataBar" priority="632">
      <dataBar>
        <cfvo type="min"/>
        <cfvo type="max"/>
        <color rgb="FF638EC6"/>
      </dataBar>
      <extLst>
        <ext xmlns:x14="http://schemas.microsoft.com/office/spreadsheetml/2009/9/main" uri="{B025F937-C7B1-47D3-B67F-A62EFF666E3E}">
          <x14:id>{78A6DBDC-3EE4-4947-8EE5-00AB14F6AAC1}</x14:id>
        </ext>
      </extLst>
    </cfRule>
  </conditionalFormatting>
  <conditionalFormatting sqref="K151:K152">
    <cfRule type="dataBar" priority="633">
      <dataBar>
        <cfvo type="min"/>
        <cfvo type="max"/>
        <color rgb="FF63C384"/>
      </dataBar>
      <extLst>
        <ext xmlns:x14="http://schemas.microsoft.com/office/spreadsheetml/2009/9/main" uri="{B025F937-C7B1-47D3-B67F-A62EFF666E3E}">
          <x14:id>{3FE94710-D2D2-4D7E-976B-E7AC8659FFC5}</x14:id>
        </ext>
      </extLst>
    </cfRule>
  </conditionalFormatting>
  <conditionalFormatting sqref="S151:S152">
    <cfRule type="dataBar" priority="634">
      <dataBar>
        <cfvo type="min"/>
        <cfvo type="max"/>
        <color rgb="FFFF555A"/>
      </dataBar>
      <extLst>
        <ext xmlns:x14="http://schemas.microsoft.com/office/spreadsheetml/2009/9/main" uri="{B025F937-C7B1-47D3-B67F-A62EFF666E3E}">
          <x14:id>{8CCBDBAF-897B-4EC7-8B08-3C9152E77795}</x14:id>
        </ext>
      </extLst>
    </cfRule>
  </conditionalFormatting>
  <conditionalFormatting sqref="D194:D195">
    <cfRule type="dataBar" priority="663">
      <dataBar>
        <cfvo type="min"/>
        <cfvo type="max"/>
        <color rgb="FF638EC6"/>
      </dataBar>
      <extLst>
        <ext xmlns:x14="http://schemas.microsoft.com/office/spreadsheetml/2009/9/main" uri="{B025F937-C7B1-47D3-B67F-A62EFF666E3E}">
          <x14:id>{0600D316-3803-4695-8200-C5FC405B9E1B}</x14:id>
        </ext>
      </extLst>
    </cfRule>
  </conditionalFormatting>
  <conditionalFormatting sqref="K194:K195">
    <cfRule type="dataBar" priority="664">
      <dataBar>
        <cfvo type="min"/>
        <cfvo type="max"/>
        <color rgb="FF63C384"/>
      </dataBar>
      <extLst>
        <ext xmlns:x14="http://schemas.microsoft.com/office/spreadsheetml/2009/9/main" uri="{B025F937-C7B1-47D3-B67F-A62EFF666E3E}">
          <x14:id>{E138E840-08AC-454F-B976-86A83F95F720}</x14:id>
        </ext>
      </extLst>
    </cfRule>
  </conditionalFormatting>
  <conditionalFormatting sqref="S194:S195">
    <cfRule type="dataBar" priority="665">
      <dataBar>
        <cfvo type="min"/>
        <cfvo type="max"/>
        <color rgb="FFFF555A"/>
      </dataBar>
      <extLst>
        <ext xmlns:x14="http://schemas.microsoft.com/office/spreadsheetml/2009/9/main" uri="{B025F937-C7B1-47D3-B67F-A62EFF666E3E}">
          <x14:id>{CB5BB39B-AC35-45AC-99EF-C572F85C906D}</x14:id>
        </ext>
      </extLst>
    </cfRule>
  </conditionalFormatting>
  <conditionalFormatting sqref="S1:S1048576">
    <cfRule type="dataBar" priority="3">
      <dataBar>
        <cfvo type="min"/>
        <cfvo type="max"/>
        <color rgb="FFFF555A"/>
      </dataBar>
      <extLst>
        <ext xmlns:x14="http://schemas.microsoft.com/office/spreadsheetml/2009/9/main" uri="{B025F937-C7B1-47D3-B67F-A62EFF666E3E}">
          <x14:id>{9099F9A8-4671-478F-8A6E-582BBB705F85}</x14:id>
        </ext>
      </extLst>
    </cfRule>
  </conditionalFormatting>
  <conditionalFormatting sqref="K1:K1048576">
    <cfRule type="dataBar" priority="2">
      <dataBar>
        <cfvo type="min"/>
        <cfvo type="max"/>
        <color rgb="FF63C384"/>
      </dataBar>
      <extLst>
        <ext xmlns:x14="http://schemas.microsoft.com/office/spreadsheetml/2009/9/main" uri="{B025F937-C7B1-47D3-B67F-A62EFF666E3E}">
          <x14:id>{F47FB142-8C9A-40B8-89E4-EF0CE238F82D}</x14:id>
        </ext>
      </extLst>
    </cfRule>
  </conditionalFormatting>
  <conditionalFormatting sqref="D1:D1048576">
    <cfRule type="dataBar" priority="1">
      <dataBar>
        <cfvo type="min"/>
        <cfvo type="max"/>
        <color rgb="FF638EC6"/>
      </dataBar>
      <extLst>
        <ext xmlns:x14="http://schemas.microsoft.com/office/spreadsheetml/2009/9/main" uri="{B025F937-C7B1-47D3-B67F-A62EFF666E3E}">
          <x14:id>{F3243A35-FE45-4D5B-B4D3-2A5B53DB74FB}</x14:id>
        </ext>
      </extLst>
    </cfRule>
  </conditionalFormatting>
  <hyperlinks>
    <hyperlink ref="A278" r:id="rId1" xr:uid="{00000000-0004-0000-0000-000000000000}"/>
    <hyperlink ref="A279" r:id="rId2" xr:uid="{00000000-0004-0000-0000-000001000000}"/>
    <hyperlink ref="A274" r:id="rId3" xr:uid="{00000000-0004-0000-0000-000002000000}"/>
    <hyperlink ref="C1" r:id="rId4" xr:uid="{00000000-0004-0000-0000-000003000000}"/>
    <hyperlink ref="D1" r:id="rId5" xr:uid="{00000000-0004-0000-0000-000004000000}"/>
    <hyperlink ref="E1" r:id="rId6" xr:uid="{00000000-0004-0000-0000-000005000000}"/>
    <hyperlink ref="F1" r:id="rId7" xr:uid="{00000000-0004-0000-0000-000006000000}"/>
    <hyperlink ref="M1" r:id="rId8" xr:uid="{00000000-0004-0000-0000-000007000000}"/>
    <hyperlink ref="A280" r:id="rId9" xr:uid="{00000000-0004-0000-0000-000008000000}"/>
    <hyperlink ref="A281" r:id="rId10" xr:uid="{00000000-0004-0000-0000-000009000000}"/>
    <hyperlink ref="R1" r:id="rId11" xr:uid="{00000000-0004-0000-0000-00000A000000}"/>
    <hyperlink ref="A271" r:id="rId12" xr:uid="{00000000-0004-0000-0000-00000B000000}"/>
    <hyperlink ref="N1" r:id="rId13" xr:uid="{00000000-0004-0000-0000-00000C000000}"/>
  </hyperlinks>
  <pageMargins left="0.7" right="0.7" top="0.75" bottom="0.75" header="0.3" footer="0.3"/>
  <pageSetup orientation="portrait" r:id="rId14"/>
  <tableParts count="1">
    <tablePart r:id="rId15"/>
  </tableParts>
  <extLst>
    <ext xmlns:x14="http://schemas.microsoft.com/office/spreadsheetml/2009/9/main" uri="{78C0D931-6437-407d-A8EE-F0AAD7539E65}">
      <x14:conditionalFormattings>
        <x14:conditionalFormatting xmlns:xm="http://schemas.microsoft.com/office/excel/2006/main">
          <x14:cfRule type="dataBar" id="{D79549E7-25AC-40FF-AD71-B376D27327AA}">
            <x14:dataBar minLength="0" maxLength="100" border="1" negativeBarBorderColorSameAsPositive="0">
              <x14:cfvo type="autoMin"/>
              <x14:cfvo type="autoMax"/>
              <x14:borderColor rgb="FF638EC6"/>
              <x14:negativeFillColor rgb="FFFF0000"/>
              <x14:negativeBorderColor rgb="FFFF0000"/>
              <x14:axisColor rgb="FF000000"/>
            </x14:dataBar>
          </x14:cfRule>
          <xm:sqref>D247:D1048576 D196:D198 D179:D181 D153:D159 D1:D8 D49:D69 D28:D47 D73:D93 D98:D132</xm:sqref>
        </x14:conditionalFormatting>
        <x14:conditionalFormatting xmlns:xm="http://schemas.microsoft.com/office/excel/2006/main">
          <x14:cfRule type="dataBar" id="{FD75FC80-0A34-4052-95C0-3A01C56AB320}">
            <x14:dataBar minLength="0" maxLength="100" border="1" negativeBarBorderColorSameAsPositive="0">
              <x14:cfvo type="autoMin"/>
              <x14:cfvo type="autoMax"/>
              <x14:borderColor rgb="FF63C384"/>
              <x14:negativeFillColor rgb="FFFF0000"/>
              <x14:negativeBorderColor rgb="FFFF0000"/>
              <x14:axisColor rgb="FF000000"/>
            </x14:dataBar>
          </x14:cfRule>
          <xm:sqref>K247:K1048576 K196:K198 K179:K181 K153:K159 K1:K8 K49:K69 K28:K47 K73:K93 K98:K132</xm:sqref>
        </x14:conditionalFormatting>
        <x14:conditionalFormatting xmlns:xm="http://schemas.microsoft.com/office/excel/2006/main">
          <x14:cfRule type="dataBar" id="{48AA697E-0CA5-4FD9-A999-1A313304816C}">
            <x14:dataBar minLength="0" maxLength="100" border="1" negativeBarBorderColorSameAsPositive="0">
              <x14:cfvo type="autoMin"/>
              <x14:cfvo type="autoMax"/>
              <x14:borderColor rgb="FFFF555A"/>
              <x14:negativeFillColor rgb="FFFF0000"/>
              <x14:negativeBorderColor rgb="FFFF0000"/>
              <x14:axisColor rgb="FF000000"/>
            </x14:dataBar>
          </x14:cfRule>
          <xm:sqref>S247:S1048576 S196:S198 S179:S181 S153:S159 S1:S8 S49:S69 S28:S47 S73:S93 S98:S132</xm:sqref>
        </x14:conditionalFormatting>
        <x14:conditionalFormatting xmlns:xm="http://schemas.microsoft.com/office/excel/2006/main">
          <x14:cfRule type="dataBar" id="{1038DF74-8339-41C5-A857-1C9E983A1FF8}">
            <x14:dataBar minLength="0" maxLength="100" border="1" negativeBarBorderColorSameAsPositive="0">
              <x14:cfvo type="autoMin"/>
              <x14:cfvo type="autoMax"/>
              <x14:borderColor rgb="FF638EC6"/>
              <x14:negativeFillColor rgb="FFFF0000"/>
              <x14:negativeBorderColor rgb="FFFF0000"/>
              <x14:axisColor rgb="FF000000"/>
            </x14:dataBar>
          </x14:cfRule>
          <xm:sqref>D48</xm:sqref>
        </x14:conditionalFormatting>
        <x14:conditionalFormatting xmlns:xm="http://schemas.microsoft.com/office/excel/2006/main">
          <x14:cfRule type="dataBar" id="{3F8C0821-5987-4C1B-B763-F9992D21D05C}">
            <x14:dataBar minLength="0" maxLength="100" border="1" negativeBarBorderColorSameAsPositive="0">
              <x14:cfvo type="autoMin"/>
              <x14:cfvo type="autoMax"/>
              <x14:borderColor rgb="FF63C384"/>
              <x14:negativeFillColor rgb="FFFF0000"/>
              <x14:negativeBorderColor rgb="FFFF0000"/>
              <x14:axisColor rgb="FF000000"/>
            </x14:dataBar>
          </x14:cfRule>
          <xm:sqref>K48</xm:sqref>
        </x14:conditionalFormatting>
        <x14:conditionalFormatting xmlns:xm="http://schemas.microsoft.com/office/excel/2006/main">
          <x14:cfRule type="dataBar" id="{E71E015E-B835-48D6-AE72-0A809272733C}">
            <x14:dataBar minLength="0" maxLength="100" border="1" negativeBarBorderColorSameAsPositive="0">
              <x14:cfvo type="autoMin"/>
              <x14:cfvo type="autoMax"/>
              <x14:borderColor rgb="FFFF555A"/>
              <x14:negativeFillColor rgb="FFFF0000"/>
              <x14:negativeBorderColor rgb="FFFF0000"/>
              <x14:axisColor rgb="FF000000"/>
            </x14:dataBar>
          </x14:cfRule>
          <xm:sqref>S48</xm:sqref>
        </x14:conditionalFormatting>
        <x14:conditionalFormatting xmlns:xm="http://schemas.microsoft.com/office/excel/2006/main">
          <x14:cfRule type="dataBar" id="{7353EC0A-A42F-4133-A96D-8257E149C524}">
            <x14:dataBar minLength="0" maxLength="100" border="1" negativeBarBorderColorSameAsPositive="0">
              <x14:cfvo type="autoMin"/>
              <x14:cfvo type="autoMax"/>
              <x14:borderColor rgb="FF638EC6"/>
              <x14:negativeFillColor rgb="FFFF0000"/>
              <x14:negativeBorderColor rgb="FFFF0000"/>
              <x14:axisColor rgb="FF000000"/>
            </x14:dataBar>
          </x14:cfRule>
          <xm:sqref>D160</xm:sqref>
        </x14:conditionalFormatting>
        <x14:conditionalFormatting xmlns:xm="http://schemas.microsoft.com/office/excel/2006/main">
          <x14:cfRule type="dataBar" id="{318D9D91-847C-4A5C-91FE-0C9E7FD32B72}">
            <x14:dataBar minLength="0" maxLength="100" border="1" negativeBarBorderColorSameAsPositive="0">
              <x14:cfvo type="autoMin"/>
              <x14:cfvo type="autoMax"/>
              <x14:borderColor rgb="FF63C384"/>
              <x14:negativeFillColor rgb="FFFF0000"/>
              <x14:negativeBorderColor rgb="FFFF0000"/>
              <x14:axisColor rgb="FF000000"/>
            </x14:dataBar>
          </x14:cfRule>
          <xm:sqref>K160</xm:sqref>
        </x14:conditionalFormatting>
        <x14:conditionalFormatting xmlns:xm="http://schemas.microsoft.com/office/excel/2006/main">
          <x14:cfRule type="dataBar" id="{921E49EE-142C-401C-AD13-FE5EEB88D7B7}">
            <x14:dataBar minLength="0" maxLength="100" border="1" negativeBarBorderColorSameAsPositive="0">
              <x14:cfvo type="autoMin"/>
              <x14:cfvo type="autoMax"/>
              <x14:borderColor rgb="FFFF555A"/>
              <x14:negativeFillColor rgb="FFFF0000"/>
              <x14:negativeBorderColor rgb="FFFF0000"/>
              <x14:axisColor rgb="FF000000"/>
            </x14:dataBar>
          </x14:cfRule>
          <xm:sqref>S160</xm:sqref>
        </x14:conditionalFormatting>
        <x14:conditionalFormatting xmlns:xm="http://schemas.microsoft.com/office/excel/2006/main">
          <x14:cfRule type="dataBar" id="{3CC37071-C57E-4333-9311-F81A6CC1130F}">
            <x14:dataBar minLength="0" maxLength="100" border="1" negativeBarBorderColorSameAsPositive="0">
              <x14:cfvo type="autoMin"/>
              <x14:cfvo type="autoMax"/>
              <x14:borderColor rgb="FF638EC6"/>
              <x14:negativeFillColor rgb="FFFF0000"/>
              <x14:negativeBorderColor rgb="FFFF0000"/>
              <x14:axisColor rgb="FF000000"/>
            </x14:dataBar>
          </x14:cfRule>
          <xm:sqref>D9:D15 D23</xm:sqref>
        </x14:conditionalFormatting>
        <x14:conditionalFormatting xmlns:xm="http://schemas.microsoft.com/office/excel/2006/main">
          <x14:cfRule type="dataBar" id="{C98EB6A6-325F-463B-B3B9-DB26A6D1B581}">
            <x14:dataBar minLength="0" maxLength="100" border="1" negativeBarBorderColorSameAsPositive="0">
              <x14:cfvo type="autoMin"/>
              <x14:cfvo type="autoMax"/>
              <x14:borderColor rgb="FF63C384"/>
              <x14:negativeFillColor rgb="FFFF0000"/>
              <x14:negativeBorderColor rgb="FFFF0000"/>
              <x14:axisColor rgb="FF000000"/>
            </x14:dataBar>
          </x14:cfRule>
          <xm:sqref>K9:K15 K23</xm:sqref>
        </x14:conditionalFormatting>
        <x14:conditionalFormatting xmlns:xm="http://schemas.microsoft.com/office/excel/2006/main">
          <x14:cfRule type="dataBar" id="{4E3F52EB-6FFB-47C1-8F00-5168DE7F6442}">
            <x14:dataBar minLength="0" maxLength="100" border="1" negativeBarBorderColorSameAsPositive="0">
              <x14:cfvo type="autoMin"/>
              <x14:cfvo type="autoMax"/>
              <x14:borderColor rgb="FFFF555A"/>
              <x14:negativeFillColor rgb="FFFF0000"/>
              <x14:negativeBorderColor rgb="FFFF0000"/>
              <x14:axisColor rgb="FF000000"/>
            </x14:dataBar>
          </x14:cfRule>
          <xm:sqref>S9:S15 S23</xm:sqref>
        </x14:conditionalFormatting>
        <x14:conditionalFormatting xmlns:xm="http://schemas.microsoft.com/office/excel/2006/main">
          <x14:cfRule type="dataBar" id="{7ACB1037-DA6D-4018-AD86-A408F68D7C5F}">
            <x14:dataBar minLength="0" maxLength="100" border="1" negativeBarBorderColorSameAsPositive="0">
              <x14:cfvo type="autoMin"/>
              <x14:cfvo type="autoMax"/>
              <x14:borderColor rgb="FF638EC6"/>
              <x14:negativeFillColor rgb="FFFF0000"/>
              <x14:negativeBorderColor rgb="FFFF0000"/>
              <x14:axisColor rgb="FF000000"/>
            </x14:dataBar>
          </x14:cfRule>
          <xm:sqref>D16:D22</xm:sqref>
        </x14:conditionalFormatting>
        <x14:conditionalFormatting xmlns:xm="http://schemas.microsoft.com/office/excel/2006/main">
          <x14:cfRule type="dataBar" id="{CE13F9C4-A234-4DFD-B471-A844D301FC6D}">
            <x14:dataBar minLength="0" maxLength="100" border="1" negativeBarBorderColorSameAsPositive="0">
              <x14:cfvo type="autoMin"/>
              <x14:cfvo type="autoMax"/>
              <x14:borderColor rgb="FF63C384"/>
              <x14:negativeFillColor rgb="FFFF0000"/>
              <x14:negativeBorderColor rgb="FFFF0000"/>
              <x14:axisColor rgb="FF000000"/>
            </x14:dataBar>
          </x14:cfRule>
          <xm:sqref>K16:K22</xm:sqref>
        </x14:conditionalFormatting>
        <x14:conditionalFormatting xmlns:xm="http://schemas.microsoft.com/office/excel/2006/main">
          <x14:cfRule type="dataBar" id="{0B809959-4F46-4FD0-9DAC-E04A9BE8B4E6}">
            <x14:dataBar minLength="0" maxLength="100" border="1" negativeBarBorderColorSameAsPositive="0">
              <x14:cfvo type="autoMin"/>
              <x14:cfvo type="autoMax"/>
              <x14:borderColor rgb="FFFF555A"/>
              <x14:negativeFillColor rgb="FFFF0000"/>
              <x14:negativeBorderColor rgb="FFFF0000"/>
              <x14:axisColor rgb="FF000000"/>
            </x14:dataBar>
          </x14:cfRule>
          <xm:sqref>S16:S22</xm:sqref>
        </x14:conditionalFormatting>
        <x14:conditionalFormatting xmlns:xm="http://schemas.microsoft.com/office/excel/2006/main">
          <x14:cfRule type="dataBar" id="{68F85F41-E228-4F70-BF93-C6777E31C593}">
            <x14:dataBar minLength="0" maxLength="100" border="1" negativeBarBorderColorSameAsPositive="0">
              <x14:cfvo type="autoMin"/>
              <x14:cfvo type="autoMax"/>
              <x14:borderColor rgb="FF638EC6"/>
              <x14:negativeFillColor rgb="FFFF0000"/>
              <x14:negativeBorderColor rgb="FFFF0000"/>
              <x14:axisColor rgb="FF000000"/>
            </x14:dataBar>
          </x14:cfRule>
          <xm:sqref>D70:D72</xm:sqref>
        </x14:conditionalFormatting>
        <x14:conditionalFormatting xmlns:xm="http://schemas.microsoft.com/office/excel/2006/main">
          <x14:cfRule type="dataBar" id="{B40FECF8-470B-4172-95F3-484DC8714C58}">
            <x14:dataBar minLength="0" maxLength="100" border="1" negativeBarBorderColorSameAsPositive="0">
              <x14:cfvo type="autoMin"/>
              <x14:cfvo type="autoMax"/>
              <x14:borderColor rgb="FF63C384"/>
              <x14:negativeFillColor rgb="FFFF0000"/>
              <x14:negativeBorderColor rgb="FFFF0000"/>
              <x14:axisColor rgb="FF000000"/>
            </x14:dataBar>
          </x14:cfRule>
          <xm:sqref>K70:K72</xm:sqref>
        </x14:conditionalFormatting>
        <x14:conditionalFormatting xmlns:xm="http://schemas.microsoft.com/office/excel/2006/main">
          <x14:cfRule type="dataBar" id="{2916D9C6-3201-4A8F-8712-509D2875EC9A}">
            <x14:dataBar minLength="0" maxLength="100" border="1" negativeBarBorderColorSameAsPositive="0">
              <x14:cfvo type="autoMin"/>
              <x14:cfvo type="autoMax"/>
              <x14:borderColor rgb="FFFF555A"/>
              <x14:negativeFillColor rgb="FFFF0000"/>
              <x14:negativeBorderColor rgb="FFFF0000"/>
              <x14:axisColor rgb="FF000000"/>
            </x14:dataBar>
          </x14:cfRule>
          <xm:sqref>S70:S72</xm:sqref>
        </x14:conditionalFormatting>
        <x14:conditionalFormatting xmlns:xm="http://schemas.microsoft.com/office/excel/2006/main">
          <x14:cfRule type="dataBar" id="{253DC81F-66B0-435A-AF8D-FBAA9732B880}">
            <x14:dataBar minLength="0" maxLength="100" border="1" negativeBarBorderColorSameAsPositive="0">
              <x14:cfvo type="autoMin"/>
              <x14:cfvo type="autoMax"/>
              <x14:borderColor rgb="FF638EC6"/>
              <x14:negativeFillColor rgb="FFFF0000"/>
              <x14:negativeBorderColor rgb="FFFF0000"/>
              <x14:axisColor rgb="FF000000"/>
            </x14:dataBar>
          </x14:cfRule>
          <xm:sqref>D133:D138</xm:sqref>
        </x14:conditionalFormatting>
        <x14:conditionalFormatting xmlns:xm="http://schemas.microsoft.com/office/excel/2006/main">
          <x14:cfRule type="dataBar" id="{C42BAB8F-EB11-4B9E-BBF3-C1032C0E47D8}">
            <x14:dataBar minLength="0" maxLength="100" border="1" negativeBarBorderColorSameAsPositive="0">
              <x14:cfvo type="autoMin"/>
              <x14:cfvo type="autoMax"/>
              <x14:borderColor rgb="FF63C384"/>
              <x14:negativeFillColor rgb="FFFF0000"/>
              <x14:negativeBorderColor rgb="FFFF0000"/>
              <x14:axisColor rgb="FF000000"/>
            </x14:dataBar>
          </x14:cfRule>
          <xm:sqref>K133:K138</xm:sqref>
        </x14:conditionalFormatting>
        <x14:conditionalFormatting xmlns:xm="http://schemas.microsoft.com/office/excel/2006/main">
          <x14:cfRule type="dataBar" id="{F8F1EF83-B85D-47FE-928D-4A263F805C04}">
            <x14:dataBar minLength="0" maxLength="100" border="1" negativeBarBorderColorSameAsPositive="0">
              <x14:cfvo type="autoMin"/>
              <x14:cfvo type="autoMax"/>
              <x14:borderColor rgb="FFFF555A"/>
              <x14:negativeFillColor rgb="FFFF0000"/>
              <x14:negativeBorderColor rgb="FFFF0000"/>
              <x14:axisColor rgb="FF000000"/>
            </x14:dataBar>
          </x14:cfRule>
          <xm:sqref>S133:S138</xm:sqref>
        </x14:conditionalFormatting>
        <x14:conditionalFormatting xmlns:xm="http://schemas.microsoft.com/office/excel/2006/main">
          <x14:cfRule type="dataBar" id="{84B62C4D-E75F-4444-A467-6CC98C228270}">
            <x14:dataBar minLength="0" maxLength="100" border="1" negativeBarBorderColorSameAsPositive="0">
              <x14:cfvo type="autoMin"/>
              <x14:cfvo type="autoMax"/>
              <x14:borderColor rgb="FF638EC6"/>
              <x14:negativeFillColor rgb="FFFF0000"/>
              <x14:negativeBorderColor rgb="FFFF0000"/>
              <x14:axisColor rgb="FF000000"/>
            </x14:dataBar>
          </x14:cfRule>
          <xm:sqref>D139:D144</xm:sqref>
        </x14:conditionalFormatting>
        <x14:conditionalFormatting xmlns:xm="http://schemas.microsoft.com/office/excel/2006/main">
          <x14:cfRule type="dataBar" id="{1728440A-C129-4060-B44B-6BE214666179}">
            <x14:dataBar minLength="0" maxLength="100" border="1" negativeBarBorderColorSameAsPositive="0">
              <x14:cfvo type="autoMin"/>
              <x14:cfvo type="autoMax"/>
              <x14:borderColor rgb="FF63C384"/>
              <x14:negativeFillColor rgb="FFFF0000"/>
              <x14:negativeBorderColor rgb="FFFF0000"/>
              <x14:axisColor rgb="FF000000"/>
            </x14:dataBar>
          </x14:cfRule>
          <xm:sqref>K139:K144</xm:sqref>
        </x14:conditionalFormatting>
        <x14:conditionalFormatting xmlns:xm="http://schemas.microsoft.com/office/excel/2006/main">
          <x14:cfRule type="dataBar" id="{E1209E0E-43A4-4A82-A121-5DD5642BA89E}">
            <x14:dataBar minLength="0" maxLength="100" border="1" negativeBarBorderColorSameAsPositive="0">
              <x14:cfvo type="autoMin"/>
              <x14:cfvo type="autoMax"/>
              <x14:borderColor rgb="FFFF555A"/>
              <x14:negativeFillColor rgb="FFFF0000"/>
              <x14:negativeBorderColor rgb="FFFF0000"/>
              <x14:axisColor rgb="FF000000"/>
            </x14:dataBar>
          </x14:cfRule>
          <xm:sqref>S139:S144</xm:sqref>
        </x14:conditionalFormatting>
        <x14:conditionalFormatting xmlns:xm="http://schemas.microsoft.com/office/excel/2006/main">
          <x14:cfRule type="dataBar" id="{6B34C5A6-053A-4ADF-AF93-6BE74D5CFB99}">
            <x14:dataBar minLength="0" maxLength="100" border="1" negativeBarBorderColorSameAsPositive="0">
              <x14:cfvo type="autoMin"/>
              <x14:cfvo type="autoMax"/>
              <x14:borderColor rgb="FF638EC6"/>
              <x14:negativeFillColor rgb="FFFF0000"/>
              <x14:negativeBorderColor rgb="FFFF0000"/>
              <x14:axisColor rgb="FF000000"/>
            </x14:dataBar>
          </x14:cfRule>
          <xm:sqref>D145:D150</xm:sqref>
        </x14:conditionalFormatting>
        <x14:conditionalFormatting xmlns:xm="http://schemas.microsoft.com/office/excel/2006/main">
          <x14:cfRule type="dataBar" id="{58B6DFBD-1AFE-4D81-A1CD-B7721D9DE0B6}">
            <x14:dataBar minLength="0" maxLength="100" border="1" negativeBarBorderColorSameAsPositive="0">
              <x14:cfvo type="autoMin"/>
              <x14:cfvo type="autoMax"/>
              <x14:borderColor rgb="FF63C384"/>
              <x14:negativeFillColor rgb="FFFF0000"/>
              <x14:negativeBorderColor rgb="FFFF0000"/>
              <x14:axisColor rgb="FF000000"/>
            </x14:dataBar>
          </x14:cfRule>
          <xm:sqref>K145:K150</xm:sqref>
        </x14:conditionalFormatting>
        <x14:conditionalFormatting xmlns:xm="http://schemas.microsoft.com/office/excel/2006/main">
          <x14:cfRule type="dataBar" id="{010CDF9B-87D8-4721-BDE5-E8F7922FF071}">
            <x14:dataBar minLength="0" maxLength="100" border="1" negativeBarBorderColorSameAsPositive="0">
              <x14:cfvo type="autoMin"/>
              <x14:cfvo type="autoMax"/>
              <x14:borderColor rgb="FFFF555A"/>
              <x14:negativeFillColor rgb="FFFF0000"/>
              <x14:negativeBorderColor rgb="FFFF0000"/>
              <x14:axisColor rgb="FF000000"/>
            </x14:dataBar>
          </x14:cfRule>
          <xm:sqref>S145:S150</xm:sqref>
        </x14:conditionalFormatting>
        <x14:conditionalFormatting xmlns:xm="http://schemas.microsoft.com/office/excel/2006/main">
          <x14:cfRule type="dataBar" id="{F6933FDD-4838-4F32-B754-F04879792D58}">
            <x14:dataBar minLength="0" maxLength="100" border="1" negativeBarBorderColorSameAsPositive="0">
              <x14:cfvo type="autoMin"/>
              <x14:cfvo type="autoMax"/>
              <x14:borderColor rgb="FF638EC6"/>
              <x14:negativeFillColor rgb="FFFF0000"/>
              <x14:negativeBorderColor rgb="FFFF0000"/>
              <x14:axisColor rgb="FF000000"/>
            </x14:dataBar>
          </x14:cfRule>
          <xm:sqref>D164:D172 D161</xm:sqref>
        </x14:conditionalFormatting>
        <x14:conditionalFormatting xmlns:xm="http://schemas.microsoft.com/office/excel/2006/main">
          <x14:cfRule type="dataBar" id="{06ED1DC2-2C43-4713-B3C8-821A944B1DE6}">
            <x14:dataBar minLength="0" maxLength="100" border="1" negativeBarBorderColorSameAsPositive="0">
              <x14:cfvo type="autoMin"/>
              <x14:cfvo type="autoMax"/>
              <x14:borderColor rgb="FF63C384"/>
              <x14:negativeFillColor rgb="FFFF0000"/>
              <x14:negativeBorderColor rgb="FFFF0000"/>
              <x14:axisColor rgb="FF000000"/>
            </x14:dataBar>
          </x14:cfRule>
          <xm:sqref>K164:K172 K161</xm:sqref>
        </x14:conditionalFormatting>
        <x14:conditionalFormatting xmlns:xm="http://schemas.microsoft.com/office/excel/2006/main">
          <x14:cfRule type="dataBar" id="{91F0FFB5-68EF-4229-82C1-E8D9B157BFCE}">
            <x14:dataBar minLength="0" maxLength="100" border="1" negativeBarBorderColorSameAsPositive="0">
              <x14:cfvo type="autoMin"/>
              <x14:cfvo type="autoMax"/>
              <x14:borderColor rgb="FFFF555A"/>
              <x14:negativeFillColor rgb="FFFF0000"/>
              <x14:negativeBorderColor rgb="FFFF0000"/>
              <x14:axisColor rgb="FF000000"/>
            </x14:dataBar>
          </x14:cfRule>
          <xm:sqref>S164:S172 S161</xm:sqref>
        </x14:conditionalFormatting>
        <x14:conditionalFormatting xmlns:xm="http://schemas.microsoft.com/office/excel/2006/main">
          <x14:cfRule type="dataBar" id="{24FF9DEB-D15D-4ACB-93B3-CAD2500F8A5A}">
            <x14:dataBar minLength="0" maxLength="100" border="1" negativeBarBorderColorSameAsPositive="0">
              <x14:cfvo type="autoMin"/>
              <x14:cfvo type="autoMax"/>
              <x14:borderColor rgb="FF638EC6"/>
              <x14:negativeFillColor rgb="FFFF0000"/>
              <x14:negativeBorderColor rgb="FFFF0000"/>
              <x14:axisColor rgb="FF000000"/>
            </x14:dataBar>
          </x14:cfRule>
          <xm:sqref>D162</xm:sqref>
        </x14:conditionalFormatting>
        <x14:conditionalFormatting xmlns:xm="http://schemas.microsoft.com/office/excel/2006/main">
          <x14:cfRule type="dataBar" id="{37E12E6B-F3DC-4DFF-B580-1865B159A79F}">
            <x14:dataBar minLength="0" maxLength="100" border="1" negativeBarBorderColorSameAsPositive="0">
              <x14:cfvo type="autoMin"/>
              <x14:cfvo type="autoMax"/>
              <x14:borderColor rgb="FF63C384"/>
              <x14:negativeFillColor rgb="FFFF0000"/>
              <x14:negativeBorderColor rgb="FFFF0000"/>
              <x14:axisColor rgb="FF000000"/>
            </x14:dataBar>
          </x14:cfRule>
          <xm:sqref>K162</xm:sqref>
        </x14:conditionalFormatting>
        <x14:conditionalFormatting xmlns:xm="http://schemas.microsoft.com/office/excel/2006/main">
          <x14:cfRule type="dataBar" id="{8215AD9B-F8E4-49CA-B757-93255A820563}">
            <x14:dataBar minLength="0" maxLength="100" border="1" negativeBarBorderColorSameAsPositive="0">
              <x14:cfvo type="autoMin"/>
              <x14:cfvo type="autoMax"/>
              <x14:borderColor rgb="FFFF555A"/>
              <x14:negativeFillColor rgb="FFFF0000"/>
              <x14:negativeBorderColor rgb="FFFF0000"/>
              <x14:axisColor rgb="FF000000"/>
            </x14:dataBar>
          </x14:cfRule>
          <xm:sqref>S162</xm:sqref>
        </x14:conditionalFormatting>
        <x14:conditionalFormatting xmlns:xm="http://schemas.microsoft.com/office/excel/2006/main">
          <x14:cfRule type="dataBar" id="{4DEA82E3-C434-4C4E-88BD-3E447C5D4D91}">
            <x14:dataBar minLength="0" maxLength="100" border="1" negativeBarBorderColorSameAsPositive="0">
              <x14:cfvo type="autoMin"/>
              <x14:cfvo type="autoMax"/>
              <x14:borderColor rgb="FF638EC6"/>
              <x14:negativeFillColor rgb="FFFF0000"/>
              <x14:negativeBorderColor rgb="FFFF0000"/>
              <x14:axisColor rgb="FF000000"/>
            </x14:dataBar>
          </x14:cfRule>
          <xm:sqref>D163</xm:sqref>
        </x14:conditionalFormatting>
        <x14:conditionalFormatting xmlns:xm="http://schemas.microsoft.com/office/excel/2006/main">
          <x14:cfRule type="dataBar" id="{9384A8D2-2874-4E02-8A7E-A5675CBBB926}">
            <x14:dataBar minLength="0" maxLength="100" border="1" negativeBarBorderColorSameAsPositive="0">
              <x14:cfvo type="autoMin"/>
              <x14:cfvo type="autoMax"/>
              <x14:borderColor rgb="FF63C384"/>
              <x14:negativeFillColor rgb="FFFF0000"/>
              <x14:negativeBorderColor rgb="FFFF0000"/>
              <x14:axisColor rgb="FF000000"/>
            </x14:dataBar>
          </x14:cfRule>
          <xm:sqref>K163</xm:sqref>
        </x14:conditionalFormatting>
        <x14:conditionalFormatting xmlns:xm="http://schemas.microsoft.com/office/excel/2006/main">
          <x14:cfRule type="dataBar" id="{AAD5777F-9939-489D-93A3-6EDAED173272}">
            <x14:dataBar minLength="0" maxLength="100" border="1" negativeBarBorderColorSameAsPositive="0">
              <x14:cfvo type="autoMin"/>
              <x14:cfvo type="autoMax"/>
              <x14:borderColor rgb="FFFF555A"/>
              <x14:negativeFillColor rgb="FFFF0000"/>
              <x14:negativeBorderColor rgb="FFFF0000"/>
              <x14:axisColor rgb="FF000000"/>
            </x14:dataBar>
          </x14:cfRule>
          <xm:sqref>S163</xm:sqref>
        </x14:conditionalFormatting>
        <x14:conditionalFormatting xmlns:xm="http://schemas.microsoft.com/office/excel/2006/main">
          <x14:cfRule type="dataBar" id="{C9897AAF-F26A-46CB-A26A-BB1694E0E222}">
            <x14:dataBar minLength="0" maxLength="100" border="1" negativeBarBorderColorSameAsPositive="0">
              <x14:cfvo type="autoMin"/>
              <x14:cfvo type="autoMax"/>
              <x14:borderColor rgb="FF638EC6"/>
              <x14:negativeFillColor rgb="FFFF0000"/>
              <x14:negativeBorderColor rgb="FFFF0000"/>
              <x14:axisColor rgb="FF000000"/>
            </x14:dataBar>
          </x14:cfRule>
          <xm:sqref>D173</xm:sqref>
        </x14:conditionalFormatting>
        <x14:conditionalFormatting xmlns:xm="http://schemas.microsoft.com/office/excel/2006/main">
          <x14:cfRule type="dataBar" id="{5FCC228E-A944-42D2-B786-533B78C62DCA}">
            <x14:dataBar minLength="0" maxLength="100" border="1" negativeBarBorderColorSameAsPositive="0">
              <x14:cfvo type="autoMin"/>
              <x14:cfvo type="autoMax"/>
              <x14:borderColor rgb="FF63C384"/>
              <x14:negativeFillColor rgb="FFFF0000"/>
              <x14:negativeBorderColor rgb="FFFF0000"/>
              <x14:axisColor rgb="FF000000"/>
            </x14:dataBar>
          </x14:cfRule>
          <xm:sqref>K173</xm:sqref>
        </x14:conditionalFormatting>
        <x14:conditionalFormatting xmlns:xm="http://schemas.microsoft.com/office/excel/2006/main">
          <x14:cfRule type="dataBar" id="{2693878B-6464-42C7-B93B-28F9146A1879}">
            <x14:dataBar minLength="0" maxLength="100" border="1" negativeBarBorderColorSameAsPositive="0">
              <x14:cfvo type="autoMin"/>
              <x14:cfvo type="autoMax"/>
              <x14:borderColor rgb="FFFF555A"/>
              <x14:negativeFillColor rgb="FFFF0000"/>
              <x14:negativeBorderColor rgb="FFFF0000"/>
              <x14:axisColor rgb="FF000000"/>
            </x14:dataBar>
          </x14:cfRule>
          <xm:sqref>S173</xm:sqref>
        </x14:conditionalFormatting>
        <x14:conditionalFormatting xmlns:xm="http://schemas.microsoft.com/office/excel/2006/main">
          <x14:cfRule type="dataBar" id="{01D84051-CCC5-484E-A793-F929A882FF8A}">
            <x14:dataBar minLength="0" maxLength="100" border="1" negativeBarBorderColorSameAsPositive="0">
              <x14:cfvo type="autoMin"/>
              <x14:cfvo type="autoMax"/>
              <x14:borderColor rgb="FF638EC6"/>
              <x14:negativeFillColor rgb="FFFF0000"/>
              <x14:negativeBorderColor rgb="FFFF0000"/>
              <x14:axisColor rgb="FF000000"/>
            </x14:dataBar>
          </x14:cfRule>
          <xm:sqref>D175</xm:sqref>
        </x14:conditionalFormatting>
        <x14:conditionalFormatting xmlns:xm="http://schemas.microsoft.com/office/excel/2006/main">
          <x14:cfRule type="dataBar" id="{C371932F-2DF1-4951-9E3F-546F24D8E2C2}">
            <x14:dataBar minLength="0" maxLength="100" border="1" negativeBarBorderColorSameAsPositive="0">
              <x14:cfvo type="autoMin"/>
              <x14:cfvo type="autoMax"/>
              <x14:borderColor rgb="FF63C384"/>
              <x14:negativeFillColor rgb="FFFF0000"/>
              <x14:negativeBorderColor rgb="FFFF0000"/>
              <x14:axisColor rgb="FF000000"/>
            </x14:dataBar>
          </x14:cfRule>
          <xm:sqref>K175</xm:sqref>
        </x14:conditionalFormatting>
        <x14:conditionalFormatting xmlns:xm="http://schemas.microsoft.com/office/excel/2006/main">
          <x14:cfRule type="dataBar" id="{AC32EAC5-EA95-46BE-A0FA-A3213DA402B3}">
            <x14:dataBar minLength="0" maxLength="100" border="1" negativeBarBorderColorSameAsPositive="0">
              <x14:cfvo type="autoMin"/>
              <x14:cfvo type="autoMax"/>
              <x14:borderColor rgb="FFFF555A"/>
              <x14:negativeFillColor rgb="FFFF0000"/>
              <x14:negativeBorderColor rgb="FFFF0000"/>
              <x14:axisColor rgb="FF000000"/>
            </x14:dataBar>
          </x14:cfRule>
          <xm:sqref>S175</xm:sqref>
        </x14:conditionalFormatting>
        <x14:conditionalFormatting xmlns:xm="http://schemas.microsoft.com/office/excel/2006/main">
          <x14:cfRule type="dataBar" id="{95B18671-F829-4A97-88AA-CC85ADC3E298}">
            <x14:dataBar minLength="0" maxLength="100" border="1" negativeBarBorderColorSameAsPositive="0">
              <x14:cfvo type="autoMin"/>
              <x14:cfvo type="autoMax"/>
              <x14:borderColor rgb="FF638EC6"/>
              <x14:negativeFillColor rgb="FFFF0000"/>
              <x14:negativeBorderColor rgb="FFFF0000"/>
              <x14:axisColor rgb="FF000000"/>
            </x14:dataBar>
          </x14:cfRule>
          <xm:sqref>D178</xm:sqref>
        </x14:conditionalFormatting>
        <x14:conditionalFormatting xmlns:xm="http://schemas.microsoft.com/office/excel/2006/main">
          <x14:cfRule type="dataBar" id="{12B8F350-51C9-44FD-A2D9-80C641FEAF06}">
            <x14:dataBar minLength="0" maxLength="100" border="1" negativeBarBorderColorSameAsPositive="0">
              <x14:cfvo type="autoMin"/>
              <x14:cfvo type="autoMax"/>
              <x14:borderColor rgb="FF63C384"/>
              <x14:negativeFillColor rgb="FFFF0000"/>
              <x14:negativeBorderColor rgb="FFFF0000"/>
              <x14:axisColor rgb="FF000000"/>
            </x14:dataBar>
          </x14:cfRule>
          <xm:sqref>K178</xm:sqref>
        </x14:conditionalFormatting>
        <x14:conditionalFormatting xmlns:xm="http://schemas.microsoft.com/office/excel/2006/main">
          <x14:cfRule type="dataBar" id="{D8520A96-5622-48B4-A28D-CE5F99236C13}">
            <x14:dataBar minLength="0" maxLength="100" border="1" negativeBarBorderColorSameAsPositive="0">
              <x14:cfvo type="autoMin"/>
              <x14:cfvo type="autoMax"/>
              <x14:borderColor rgb="FFFF555A"/>
              <x14:negativeFillColor rgb="FFFF0000"/>
              <x14:negativeBorderColor rgb="FFFF0000"/>
              <x14:axisColor rgb="FF000000"/>
            </x14:dataBar>
          </x14:cfRule>
          <xm:sqref>S178</xm:sqref>
        </x14:conditionalFormatting>
        <x14:conditionalFormatting xmlns:xm="http://schemas.microsoft.com/office/excel/2006/main">
          <x14:cfRule type="dataBar" id="{F4E3D5AA-3EC5-4845-9F2A-E61BE68022BF}">
            <x14:dataBar minLength="0" maxLength="100" border="1" negativeBarBorderColorSameAsPositive="0">
              <x14:cfvo type="autoMin"/>
              <x14:cfvo type="autoMax"/>
              <x14:borderColor rgb="FF638EC6"/>
              <x14:negativeFillColor rgb="FFFF0000"/>
              <x14:negativeBorderColor rgb="FFFF0000"/>
              <x14:axisColor rgb="FF000000"/>
            </x14:dataBar>
          </x14:cfRule>
          <xm:sqref>D182:D184</xm:sqref>
        </x14:conditionalFormatting>
        <x14:conditionalFormatting xmlns:xm="http://schemas.microsoft.com/office/excel/2006/main">
          <x14:cfRule type="dataBar" id="{E8806FD7-2C27-4EAB-BFC2-F97DCE2ADFB5}">
            <x14:dataBar minLength="0" maxLength="100" border="1" negativeBarBorderColorSameAsPositive="0">
              <x14:cfvo type="autoMin"/>
              <x14:cfvo type="autoMax"/>
              <x14:borderColor rgb="FF63C384"/>
              <x14:negativeFillColor rgb="FFFF0000"/>
              <x14:negativeBorderColor rgb="FFFF0000"/>
              <x14:axisColor rgb="FF000000"/>
            </x14:dataBar>
          </x14:cfRule>
          <xm:sqref>K182:K184</xm:sqref>
        </x14:conditionalFormatting>
        <x14:conditionalFormatting xmlns:xm="http://schemas.microsoft.com/office/excel/2006/main">
          <x14:cfRule type="dataBar" id="{FEE581D2-F31E-4F39-92B7-CF6A1DC82126}">
            <x14:dataBar minLength="0" maxLength="100" border="1" negativeBarBorderColorSameAsPositive="0">
              <x14:cfvo type="autoMin"/>
              <x14:cfvo type="autoMax"/>
              <x14:borderColor rgb="FFFF555A"/>
              <x14:negativeFillColor rgb="FFFF0000"/>
              <x14:negativeBorderColor rgb="FFFF0000"/>
              <x14:axisColor rgb="FF000000"/>
            </x14:dataBar>
          </x14:cfRule>
          <xm:sqref>S182:S184</xm:sqref>
        </x14:conditionalFormatting>
        <x14:conditionalFormatting xmlns:xm="http://schemas.microsoft.com/office/excel/2006/main">
          <x14:cfRule type="dataBar" id="{452B1915-192C-451A-8155-70D7D41086E8}">
            <x14:dataBar minLength="0" maxLength="100" border="1" negativeBarBorderColorSameAsPositive="0">
              <x14:cfvo type="autoMin"/>
              <x14:cfvo type="autoMax"/>
              <x14:borderColor rgb="FF638EC6"/>
              <x14:negativeFillColor rgb="FFFF0000"/>
              <x14:negativeBorderColor rgb="FFFF0000"/>
              <x14:axisColor rgb="FF000000"/>
            </x14:dataBar>
          </x14:cfRule>
          <xm:sqref>D185:D187</xm:sqref>
        </x14:conditionalFormatting>
        <x14:conditionalFormatting xmlns:xm="http://schemas.microsoft.com/office/excel/2006/main">
          <x14:cfRule type="dataBar" id="{8204EE32-E913-4197-8B6C-504664837BDF}">
            <x14:dataBar minLength="0" maxLength="100" border="1" negativeBarBorderColorSameAsPositive="0">
              <x14:cfvo type="autoMin"/>
              <x14:cfvo type="autoMax"/>
              <x14:borderColor rgb="FF63C384"/>
              <x14:negativeFillColor rgb="FFFF0000"/>
              <x14:negativeBorderColor rgb="FFFF0000"/>
              <x14:axisColor rgb="FF000000"/>
            </x14:dataBar>
          </x14:cfRule>
          <xm:sqref>K185:K187</xm:sqref>
        </x14:conditionalFormatting>
        <x14:conditionalFormatting xmlns:xm="http://schemas.microsoft.com/office/excel/2006/main">
          <x14:cfRule type="dataBar" id="{6EAABF1D-C7B8-4FD7-B460-B0701B0B1F68}">
            <x14:dataBar minLength="0" maxLength="100" border="1" negativeBarBorderColorSameAsPositive="0">
              <x14:cfvo type="autoMin"/>
              <x14:cfvo type="autoMax"/>
              <x14:borderColor rgb="FFFF555A"/>
              <x14:negativeFillColor rgb="FFFF0000"/>
              <x14:negativeBorderColor rgb="FFFF0000"/>
              <x14:axisColor rgb="FF000000"/>
            </x14:dataBar>
          </x14:cfRule>
          <xm:sqref>S185:S187</xm:sqref>
        </x14:conditionalFormatting>
        <x14:conditionalFormatting xmlns:xm="http://schemas.microsoft.com/office/excel/2006/main">
          <x14:cfRule type="dataBar" id="{F8540098-B301-4739-8D05-6C8A23EB5BD4}">
            <x14:dataBar minLength="0" maxLength="100" border="1" negativeBarBorderColorSameAsPositive="0">
              <x14:cfvo type="autoMin"/>
              <x14:cfvo type="autoMax"/>
              <x14:borderColor rgb="FF638EC6"/>
              <x14:negativeFillColor rgb="FFFF0000"/>
              <x14:negativeBorderColor rgb="FFFF0000"/>
              <x14:axisColor rgb="FF000000"/>
            </x14:dataBar>
          </x14:cfRule>
          <xm:sqref>D188:D190</xm:sqref>
        </x14:conditionalFormatting>
        <x14:conditionalFormatting xmlns:xm="http://schemas.microsoft.com/office/excel/2006/main">
          <x14:cfRule type="dataBar" id="{22D8FF75-CBA7-48B2-9E2D-B35246AD0EDC}">
            <x14:dataBar minLength="0" maxLength="100" border="1" negativeBarBorderColorSameAsPositive="0">
              <x14:cfvo type="autoMin"/>
              <x14:cfvo type="autoMax"/>
              <x14:borderColor rgb="FF63C384"/>
              <x14:negativeFillColor rgb="FFFF0000"/>
              <x14:negativeBorderColor rgb="FFFF0000"/>
              <x14:axisColor rgb="FF000000"/>
            </x14:dataBar>
          </x14:cfRule>
          <xm:sqref>K188:K190</xm:sqref>
        </x14:conditionalFormatting>
        <x14:conditionalFormatting xmlns:xm="http://schemas.microsoft.com/office/excel/2006/main">
          <x14:cfRule type="dataBar" id="{5D7A25DD-3352-4D40-852D-876FDE83E0E8}">
            <x14:dataBar minLength="0" maxLength="100" border="1" negativeBarBorderColorSameAsPositive="0">
              <x14:cfvo type="autoMin"/>
              <x14:cfvo type="autoMax"/>
              <x14:borderColor rgb="FFFF555A"/>
              <x14:negativeFillColor rgb="FFFF0000"/>
              <x14:negativeBorderColor rgb="FFFF0000"/>
              <x14:axisColor rgb="FF000000"/>
            </x14:dataBar>
          </x14:cfRule>
          <xm:sqref>S188:S190</xm:sqref>
        </x14:conditionalFormatting>
        <x14:conditionalFormatting xmlns:xm="http://schemas.microsoft.com/office/excel/2006/main">
          <x14:cfRule type="dataBar" id="{0B0B6811-BD6B-48A7-A504-7FE1F152DDBC}">
            <x14:dataBar minLength="0" maxLength="100" border="1" negativeBarBorderColorSameAsPositive="0">
              <x14:cfvo type="autoMin"/>
              <x14:cfvo type="autoMax"/>
              <x14:borderColor rgb="FF638EC6"/>
              <x14:negativeFillColor rgb="FFFF0000"/>
              <x14:negativeBorderColor rgb="FFFF0000"/>
              <x14:axisColor rgb="FF000000"/>
            </x14:dataBar>
          </x14:cfRule>
          <xm:sqref>D191:D193</xm:sqref>
        </x14:conditionalFormatting>
        <x14:conditionalFormatting xmlns:xm="http://schemas.microsoft.com/office/excel/2006/main">
          <x14:cfRule type="dataBar" id="{EFB73A30-49E2-416A-B6B6-41216D6A91FC}">
            <x14:dataBar minLength="0" maxLength="100" border="1" negativeBarBorderColorSameAsPositive="0">
              <x14:cfvo type="autoMin"/>
              <x14:cfvo type="autoMax"/>
              <x14:borderColor rgb="FF63C384"/>
              <x14:negativeFillColor rgb="FFFF0000"/>
              <x14:negativeBorderColor rgb="FFFF0000"/>
              <x14:axisColor rgb="FF000000"/>
            </x14:dataBar>
          </x14:cfRule>
          <xm:sqref>K191:K193</xm:sqref>
        </x14:conditionalFormatting>
        <x14:conditionalFormatting xmlns:xm="http://schemas.microsoft.com/office/excel/2006/main">
          <x14:cfRule type="dataBar" id="{E32A98BF-64AD-4E40-924C-DDE9E5217B20}">
            <x14:dataBar minLength="0" maxLength="100" border="1" negativeBarBorderColorSameAsPositive="0">
              <x14:cfvo type="autoMin"/>
              <x14:cfvo type="autoMax"/>
              <x14:borderColor rgb="FFFF555A"/>
              <x14:negativeFillColor rgb="FFFF0000"/>
              <x14:negativeBorderColor rgb="FFFF0000"/>
              <x14:axisColor rgb="FF000000"/>
            </x14:dataBar>
          </x14:cfRule>
          <xm:sqref>S191:S193</xm:sqref>
        </x14:conditionalFormatting>
        <x14:conditionalFormatting xmlns:xm="http://schemas.microsoft.com/office/excel/2006/main">
          <x14:cfRule type="dataBar" id="{59EE1DF8-D7E0-4380-8592-7DB9645940A7}">
            <x14:dataBar minLength="0" maxLength="100" border="1" negativeBarBorderColorSameAsPositive="0">
              <x14:cfvo type="autoMin"/>
              <x14:cfvo type="autoMax"/>
              <x14:borderColor rgb="FF638EC6"/>
              <x14:negativeFillColor rgb="FFFF0000"/>
              <x14:negativeBorderColor rgb="FFFF0000"/>
              <x14:axisColor rgb="FF000000"/>
            </x14:dataBar>
          </x14:cfRule>
          <xm:sqref>D94:D97</xm:sqref>
        </x14:conditionalFormatting>
        <x14:conditionalFormatting xmlns:xm="http://schemas.microsoft.com/office/excel/2006/main">
          <x14:cfRule type="dataBar" id="{1D923A34-070C-4914-8E7E-746D9EF4AB41}">
            <x14:dataBar minLength="0" maxLength="100" border="1" negativeBarBorderColorSameAsPositive="0">
              <x14:cfvo type="autoMin"/>
              <x14:cfvo type="autoMax"/>
              <x14:borderColor rgb="FF63C384"/>
              <x14:negativeFillColor rgb="FFFF0000"/>
              <x14:negativeBorderColor rgb="FFFF0000"/>
              <x14:axisColor rgb="FF000000"/>
            </x14:dataBar>
          </x14:cfRule>
          <xm:sqref>K94:K97</xm:sqref>
        </x14:conditionalFormatting>
        <x14:conditionalFormatting xmlns:xm="http://schemas.microsoft.com/office/excel/2006/main">
          <x14:cfRule type="dataBar" id="{158F4142-632D-4158-9DCB-06410E94984D}">
            <x14:dataBar minLength="0" maxLength="100" border="1" negativeBarBorderColorSameAsPositive="0">
              <x14:cfvo type="autoMin"/>
              <x14:cfvo type="autoMax"/>
              <x14:borderColor rgb="FFFF555A"/>
              <x14:negativeFillColor rgb="FFFF0000"/>
              <x14:negativeBorderColor rgb="FFFF0000"/>
              <x14:axisColor rgb="FF000000"/>
            </x14:dataBar>
          </x14:cfRule>
          <xm:sqref>S94:S97</xm:sqref>
        </x14:conditionalFormatting>
        <x14:conditionalFormatting xmlns:xm="http://schemas.microsoft.com/office/excel/2006/main">
          <x14:cfRule type="dataBar" id="{2487C1B1-D231-45B5-B040-ADB6AE24A865}">
            <x14:dataBar minLength="0" maxLength="100" border="1" negativeBarBorderColorSameAsPositive="0">
              <x14:cfvo type="autoMin"/>
              <x14:cfvo type="autoMax"/>
              <x14:borderColor rgb="FF638EC6"/>
              <x14:negativeFillColor rgb="FFFF0000"/>
              <x14:negativeBorderColor rgb="FFFF0000"/>
              <x14:axisColor rgb="FF000000"/>
            </x14:dataBar>
          </x14:cfRule>
          <xm:sqref>D24:D25</xm:sqref>
        </x14:conditionalFormatting>
        <x14:conditionalFormatting xmlns:xm="http://schemas.microsoft.com/office/excel/2006/main">
          <x14:cfRule type="dataBar" id="{E90249C9-7E87-4287-B619-0F03E3A6EC3B}">
            <x14:dataBar minLength="0" maxLength="100" border="1" negativeBarBorderColorSameAsPositive="0">
              <x14:cfvo type="autoMin"/>
              <x14:cfvo type="autoMax"/>
              <x14:borderColor rgb="FF63C384"/>
              <x14:negativeFillColor rgb="FFFF0000"/>
              <x14:negativeBorderColor rgb="FFFF0000"/>
              <x14:axisColor rgb="FF000000"/>
            </x14:dataBar>
          </x14:cfRule>
          <xm:sqref>K24:K25</xm:sqref>
        </x14:conditionalFormatting>
        <x14:conditionalFormatting xmlns:xm="http://schemas.microsoft.com/office/excel/2006/main">
          <x14:cfRule type="dataBar" id="{4A91D417-EFF9-4775-9C95-4C0570E576EF}">
            <x14:dataBar minLength="0" maxLength="100" border="1" negativeBarBorderColorSameAsPositive="0">
              <x14:cfvo type="autoMin"/>
              <x14:cfvo type="autoMax"/>
              <x14:borderColor rgb="FFFF555A"/>
              <x14:negativeFillColor rgb="FFFF0000"/>
              <x14:negativeBorderColor rgb="FFFF0000"/>
              <x14:axisColor rgb="FF000000"/>
            </x14:dataBar>
          </x14:cfRule>
          <xm:sqref>S24:S25</xm:sqref>
        </x14:conditionalFormatting>
        <x14:conditionalFormatting xmlns:xm="http://schemas.microsoft.com/office/excel/2006/main">
          <x14:cfRule type="dataBar" id="{3CA74520-2D86-4140-9622-6B5549A9EA14}">
            <x14:dataBar minLength="0" maxLength="100" border="1" negativeBarBorderColorSameAsPositive="0">
              <x14:cfvo type="autoMin"/>
              <x14:cfvo type="autoMax"/>
              <x14:borderColor rgb="FF638EC6"/>
              <x14:negativeFillColor rgb="FFFF0000"/>
              <x14:negativeBorderColor rgb="FFFF0000"/>
              <x14:axisColor rgb="FF000000"/>
            </x14:dataBar>
          </x14:cfRule>
          <xm:sqref>D26:D27</xm:sqref>
        </x14:conditionalFormatting>
        <x14:conditionalFormatting xmlns:xm="http://schemas.microsoft.com/office/excel/2006/main">
          <x14:cfRule type="dataBar" id="{0B2924D4-F2AA-4BEF-8135-CCC06D7FC292}">
            <x14:dataBar minLength="0" maxLength="100" border="1" negativeBarBorderColorSameAsPositive="0">
              <x14:cfvo type="autoMin"/>
              <x14:cfvo type="autoMax"/>
              <x14:borderColor rgb="FF63C384"/>
              <x14:negativeFillColor rgb="FFFF0000"/>
              <x14:negativeBorderColor rgb="FFFF0000"/>
              <x14:axisColor rgb="FF000000"/>
            </x14:dataBar>
          </x14:cfRule>
          <xm:sqref>K26:K27</xm:sqref>
        </x14:conditionalFormatting>
        <x14:conditionalFormatting xmlns:xm="http://schemas.microsoft.com/office/excel/2006/main">
          <x14:cfRule type="dataBar" id="{0DF77BF5-1718-41F2-A6B9-8A6969AD7410}">
            <x14:dataBar minLength="0" maxLength="100" border="1" negativeBarBorderColorSameAsPositive="0">
              <x14:cfvo type="autoMin"/>
              <x14:cfvo type="autoMax"/>
              <x14:borderColor rgb="FFFF555A"/>
              <x14:negativeFillColor rgb="FFFF0000"/>
              <x14:negativeBorderColor rgb="FFFF0000"/>
              <x14:axisColor rgb="FF000000"/>
            </x14:dataBar>
          </x14:cfRule>
          <xm:sqref>S26:S27</xm:sqref>
        </x14:conditionalFormatting>
        <x14:conditionalFormatting xmlns:xm="http://schemas.microsoft.com/office/excel/2006/main">
          <x14:cfRule type="dataBar" id="{A420CC7B-95FB-406D-97F3-CEDF4F753CC3}">
            <x14:dataBar minLength="0" maxLength="100" border="1" negativeBarBorderColorSameAsPositive="0">
              <x14:cfvo type="autoMin"/>
              <x14:cfvo type="autoMax"/>
              <x14:borderColor rgb="FF638EC6"/>
              <x14:negativeFillColor rgb="FFFF0000"/>
              <x14:negativeBorderColor rgb="FFFF0000"/>
              <x14:axisColor rgb="FF000000"/>
            </x14:dataBar>
          </x14:cfRule>
          <xm:sqref>D199:D201</xm:sqref>
        </x14:conditionalFormatting>
        <x14:conditionalFormatting xmlns:xm="http://schemas.microsoft.com/office/excel/2006/main">
          <x14:cfRule type="dataBar" id="{0C84FF3B-2E2F-4CB2-A7C6-63CB553E83C6}">
            <x14:dataBar minLength="0" maxLength="100" border="1" negativeBarBorderColorSameAsPositive="0">
              <x14:cfvo type="autoMin"/>
              <x14:cfvo type="autoMax"/>
              <x14:borderColor rgb="FF63C384"/>
              <x14:negativeFillColor rgb="FFFF0000"/>
              <x14:negativeBorderColor rgb="FFFF0000"/>
              <x14:axisColor rgb="FF000000"/>
            </x14:dataBar>
          </x14:cfRule>
          <xm:sqref>K199:K201</xm:sqref>
        </x14:conditionalFormatting>
        <x14:conditionalFormatting xmlns:xm="http://schemas.microsoft.com/office/excel/2006/main">
          <x14:cfRule type="dataBar" id="{544EAC2E-9A63-4483-A36F-0BC327AB9575}">
            <x14:dataBar minLength="0" maxLength="100" border="1" negativeBarBorderColorSameAsPositive="0">
              <x14:cfvo type="autoMin"/>
              <x14:cfvo type="autoMax"/>
              <x14:borderColor rgb="FFFF555A"/>
              <x14:negativeFillColor rgb="FFFF0000"/>
              <x14:negativeBorderColor rgb="FFFF0000"/>
              <x14:axisColor rgb="FF000000"/>
            </x14:dataBar>
          </x14:cfRule>
          <xm:sqref>S199:S201</xm:sqref>
        </x14:conditionalFormatting>
        <x14:conditionalFormatting xmlns:xm="http://schemas.microsoft.com/office/excel/2006/main">
          <x14:cfRule type="dataBar" id="{22023AB8-6635-4BDB-8B6B-0F210BD28DCF}">
            <x14:dataBar minLength="0" maxLength="100" border="1" negativeBarBorderColorSameAsPositive="0">
              <x14:cfvo type="autoMin"/>
              <x14:cfvo type="autoMax"/>
              <x14:borderColor rgb="FF638EC6"/>
              <x14:negativeFillColor rgb="FFFF0000"/>
              <x14:negativeBorderColor rgb="FFFF0000"/>
              <x14:axisColor rgb="FF000000"/>
            </x14:dataBar>
          </x14:cfRule>
          <xm:sqref>D202:D204</xm:sqref>
        </x14:conditionalFormatting>
        <x14:conditionalFormatting xmlns:xm="http://schemas.microsoft.com/office/excel/2006/main">
          <x14:cfRule type="dataBar" id="{B2F225F9-5EEE-4A41-8843-9FF17619FA63}">
            <x14:dataBar minLength="0" maxLength="100" border="1" negativeBarBorderColorSameAsPositive="0">
              <x14:cfvo type="autoMin"/>
              <x14:cfvo type="autoMax"/>
              <x14:borderColor rgb="FF63C384"/>
              <x14:negativeFillColor rgb="FFFF0000"/>
              <x14:negativeBorderColor rgb="FFFF0000"/>
              <x14:axisColor rgb="FF000000"/>
            </x14:dataBar>
          </x14:cfRule>
          <xm:sqref>K202:K204</xm:sqref>
        </x14:conditionalFormatting>
        <x14:conditionalFormatting xmlns:xm="http://schemas.microsoft.com/office/excel/2006/main">
          <x14:cfRule type="dataBar" id="{8073C3D1-4C4A-42A3-B5D8-A7622B0F0F9C}">
            <x14:dataBar minLength="0" maxLength="100" border="1" negativeBarBorderColorSameAsPositive="0">
              <x14:cfvo type="autoMin"/>
              <x14:cfvo type="autoMax"/>
              <x14:borderColor rgb="FFFF555A"/>
              <x14:negativeFillColor rgb="FFFF0000"/>
              <x14:negativeBorderColor rgb="FFFF0000"/>
              <x14:axisColor rgb="FF000000"/>
            </x14:dataBar>
          </x14:cfRule>
          <xm:sqref>S202:S204</xm:sqref>
        </x14:conditionalFormatting>
        <x14:conditionalFormatting xmlns:xm="http://schemas.microsoft.com/office/excel/2006/main">
          <x14:cfRule type="dataBar" id="{5B8DD4FD-4A34-4B5B-846D-2044955FD070}">
            <x14:dataBar minLength="0" maxLength="100" border="1" negativeBarBorderColorSameAsPositive="0">
              <x14:cfvo type="autoMin"/>
              <x14:cfvo type="autoMax"/>
              <x14:borderColor rgb="FF638EC6"/>
              <x14:negativeFillColor rgb="FFFF0000"/>
              <x14:negativeBorderColor rgb="FFFF0000"/>
              <x14:axisColor rgb="FF000000"/>
            </x14:dataBar>
          </x14:cfRule>
          <xm:sqref>D205:D207</xm:sqref>
        </x14:conditionalFormatting>
        <x14:conditionalFormatting xmlns:xm="http://schemas.microsoft.com/office/excel/2006/main">
          <x14:cfRule type="dataBar" id="{310EC19B-EB3A-4E22-9C25-1BF405C58777}">
            <x14:dataBar minLength="0" maxLength="100" border="1" negativeBarBorderColorSameAsPositive="0">
              <x14:cfvo type="autoMin"/>
              <x14:cfvo type="autoMax"/>
              <x14:borderColor rgb="FF63C384"/>
              <x14:negativeFillColor rgb="FFFF0000"/>
              <x14:negativeBorderColor rgb="FFFF0000"/>
              <x14:axisColor rgb="FF000000"/>
            </x14:dataBar>
          </x14:cfRule>
          <xm:sqref>K205:K207</xm:sqref>
        </x14:conditionalFormatting>
        <x14:conditionalFormatting xmlns:xm="http://schemas.microsoft.com/office/excel/2006/main">
          <x14:cfRule type="dataBar" id="{B25671DC-9E81-4226-A12A-6DA541130359}">
            <x14:dataBar minLength="0" maxLength="100" border="1" negativeBarBorderColorSameAsPositive="0">
              <x14:cfvo type="autoMin"/>
              <x14:cfvo type="autoMax"/>
              <x14:borderColor rgb="FFFF555A"/>
              <x14:negativeFillColor rgb="FFFF0000"/>
              <x14:negativeBorderColor rgb="FFFF0000"/>
              <x14:axisColor rgb="FF000000"/>
            </x14:dataBar>
          </x14:cfRule>
          <xm:sqref>S205:S207</xm:sqref>
        </x14:conditionalFormatting>
        <x14:conditionalFormatting xmlns:xm="http://schemas.microsoft.com/office/excel/2006/main">
          <x14:cfRule type="dataBar" id="{F461B9FB-7A8A-4457-AE94-3067685AEC48}">
            <x14:dataBar minLength="0" maxLength="100" border="1" negativeBarBorderColorSameAsPositive="0">
              <x14:cfvo type="autoMin"/>
              <x14:cfvo type="autoMax"/>
              <x14:borderColor rgb="FF638EC6"/>
              <x14:negativeFillColor rgb="FFFF0000"/>
              <x14:negativeBorderColor rgb="FFFF0000"/>
              <x14:axisColor rgb="FF000000"/>
            </x14:dataBar>
          </x14:cfRule>
          <xm:sqref>D208:D209</xm:sqref>
        </x14:conditionalFormatting>
        <x14:conditionalFormatting xmlns:xm="http://schemas.microsoft.com/office/excel/2006/main">
          <x14:cfRule type="dataBar" id="{3F247D82-9643-444A-9D30-48277713870E}">
            <x14:dataBar minLength="0" maxLength="100" border="1" negativeBarBorderColorSameAsPositive="0">
              <x14:cfvo type="autoMin"/>
              <x14:cfvo type="autoMax"/>
              <x14:borderColor rgb="FF63C384"/>
              <x14:negativeFillColor rgb="FFFF0000"/>
              <x14:negativeBorderColor rgb="FFFF0000"/>
              <x14:axisColor rgb="FF000000"/>
            </x14:dataBar>
          </x14:cfRule>
          <xm:sqref>K208:K209</xm:sqref>
        </x14:conditionalFormatting>
        <x14:conditionalFormatting xmlns:xm="http://schemas.microsoft.com/office/excel/2006/main">
          <x14:cfRule type="dataBar" id="{37EBFB4C-8E9C-4CF1-9205-FD9C97995C94}">
            <x14:dataBar minLength="0" maxLength="100" border="1" negativeBarBorderColorSameAsPositive="0">
              <x14:cfvo type="autoMin"/>
              <x14:cfvo type="autoMax"/>
              <x14:borderColor rgb="FFFF555A"/>
              <x14:negativeFillColor rgb="FFFF0000"/>
              <x14:negativeBorderColor rgb="FFFF0000"/>
              <x14:axisColor rgb="FF000000"/>
            </x14:dataBar>
          </x14:cfRule>
          <xm:sqref>S208:S209</xm:sqref>
        </x14:conditionalFormatting>
        <x14:conditionalFormatting xmlns:xm="http://schemas.microsoft.com/office/excel/2006/main">
          <x14:cfRule type="dataBar" id="{E6A41E93-D5D6-416A-9719-A5E0AEC46286}">
            <x14:dataBar minLength="0" maxLength="100" border="1" negativeBarBorderColorSameAsPositive="0">
              <x14:cfvo type="autoMin"/>
              <x14:cfvo type="autoMax"/>
              <x14:borderColor rgb="FF638EC6"/>
              <x14:negativeFillColor rgb="FFFF0000"/>
              <x14:negativeBorderColor rgb="FFFF0000"/>
              <x14:axisColor rgb="FF000000"/>
            </x14:dataBar>
          </x14:cfRule>
          <xm:sqref>D210:D222</xm:sqref>
        </x14:conditionalFormatting>
        <x14:conditionalFormatting xmlns:xm="http://schemas.microsoft.com/office/excel/2006/main">
          <x14:cfRule type="dataBar" id="{1FD3964B-200B-41B3-84F8-C1FBA7172A5C}">
            <x14:dataBar minLength="0" maxLength="100" border="1" negativeBarBorderColorSameAsPositive="0">
              <x14:cfvo type="autoMin"/>
              <x14:cfvo type="autoMax"/>
              <x14:borderColor rgb="FF63C384"/>
              <x14:negativeFillColor rgb="FFFF0000"/>
              <x14:negativeBorderColor rgb="FFFF0000"/>
              <x14:axisColor rgb="FF000000"/>
            </x14:dataBar>
          </x14:cfRule>
          <xm:sqref>K210:K222</xm:sqref>
        </x14:conditionalFormatting>
        <x14:conditionalFormatting xmlns:xm="http://schemas.microsoft.com/office/excel/2006/main">
          <x14:cfRule type="dataBar" id="{52496C4D-DB1B-4F7C-A128-E97183D3F4EA}">
            <x14:dataBar minLength="0" maxLength="100" border="1" negativeBarBorderColorSameAsPositive="0">
              <x14:cfvo type="autoMin"/>
              <x14:cfvo type="autoMax"/>
              <x14:borderColor rgb="FFFF555A"/>
              <x14:negativeFillColor rgb="FFFF0000"/>
              <x14:negativeBorderColor rgb="FFFF0000"/>
              <x14:axisColor rgb="FF000000"/>
            </x14:dataBar>
          </x14:cfRule>
          <xm:sqref>S210:S222</xm:sqref>
        </x14:conditionalFormatting>
        <x14:conditionalFormatting xmlns:xm="http://schemas.microsoft.com/office/excel/2006/main">
          <x14:cfRule type="dataBar" id="{AC0E7E0B-104B-46CD-AE02-A3DF979CB7A0}">
            <x14:dataBar minLength="0" maxLength="100" border="1" negativeBarBorderColorSameAsPositive="0">
              <x14:cfvo type="autoMin"/>
              <x14:cfvo type="autoMax"/>
              <x14:borderColor rgb="FF638EC6"/>
              <x14:negativeFillColor rgb="FFFF0000"/>
              <x14:negativeBorderColor rgb="FFFF0000"/>
              <x14:axisColor rgb="FF000000"/>
            </x14:dataBar>
          </x14:cfRule>
          <xm:sqref>D223:D235</xm:sqref>
        </x14:conditionalFormatting>
        <x14:conditionalFormatting xmlns:xm="http://schemas.microsoft.com/office/excel/2006/main">
          <x14:cfRule type="dataBar" id="{52177083-8390-4A33-8FFF-1FB86E9AC3BC}">
            <x14:dataBar minLength="0" maxLength="100" border="1" negativeBarBorderColorSameAsPositive="0">
              <x14:cfvo type="autoMin"/>
              <x14:cfvo type="autoMax"/>
              <x14:borderColor rgb="FF63C384"/>
              <x14:negativeFillColor rgb="FFFF0000"/>
              <x14:negativeBorderColor rgb="FFFF0000"/>
              <x14:axisColor rgb="FF000000"/>
            </x14:dataBar>
          </x14:cfRule>
          <xm:sqref>K223:K235</xm:sqref>
        </x14:conditionalFormatting>
        <x14:conditionalFormatting xmlns:xm="http://schemas.microsoft.com/office/excel/2006/main">
          <x14:cfRule type="dataBar" id="{8012D5CD-4A8F-4643-939E-16575688A555}">
            <x14:dataBar minLength="0" maxLength="100" border="1" negativeBarBorderColorSameAsPositive="0">
              <x14:cfvo type="autoMin"/>
              <x14:cfvo type="autoMax"/>
              <x14:borderColor rgb="FFFF555A"/>
              <x14:negativeFillColor rgb="FFFF0000"/>
              <x14:negativeBorderColor rgb="FFFF0000"/>
              <x14:axisColor rgb="FF000000"/>
            </x14:dataBar>
          </x14:cfRule>
          <xm:sqref>S223:S235</xm:sqref>
        </x14:conditionalFormatting>
        <x14:conditionalFormatting xmlns:xm="http://schemas.microsoft.com/office/excel/2006/main">
          <x14:cfRule type="dataBar" id="{86D22CC2-F516-4DD3-8201-50662A50C2D8}">
            <x14:dataBar minLength="0" maxLength="100" border="1" negativeBarBorderColorSameAsPositive="0">
              <x14:cfvo type="autoMin"/>
              <x14:cfvo type="autoMax"/>
              <x14:borderColor rgb="FF638EC6"/>
              <x14:negativeFillColor rgb="FFFF0000"/>
              <x14:negativeBorderColor rgb="FFFF0000"/>
              <x14:axisColor rgb="FF000000"/>
            </x14:dataBar>
          </x14:cfRule>
          <xm:sqref>D236:D241</xm:sqref>
        </x14:conditionalFormatting>
        <x14:conditionalFormatting xmlns:xm="http://schemas.microsoft.com/office/excel/2006/main">
          <x14:cfRule type="dataBar" id="{F470C9C4-B09B-4EF0-B50A-31B95C27900F}">
            <x14:dataBar minLength="0" maxLength="100" border="1" negativeBarBorderColorSameAsPositive="0">
              <x14:cfvo type="autoMin"/>
              <x14:cfvo type="autoMax"/>
              <x14:borderColor rgb="FF63C384"/>
              <x14:negativeFillColor rgb="FFFF0000"/>
              <x14:negativeBorderColor rgb="FFFF0000"/>
              <x14:axisColor rgb="FF000000"/>
            </x14:dataBar>
          </x14:cfRule>
          <xm:sqref>K236:K241</xm:sqref>
        </x14:conditionalFormatting>
        <x14:conditionalFormatting xmlns:xm="http://schemas.microsoft.com/office/excel/2006/main">
          <x14:cfRule type="dataBar" id="{FB19E40D-D53A-4914-9392-2E6481214E35}">
            <x14:dataBar minLength="0" maxLength="100" border="1" negativeBarBorderColorSameAsPositive="0">
              <x14:cfvo type="autoMin"/>
              <x14:cfvo type="autoMax"/>
              <x14:borderColor rgb="FFFF555A"/>
              <x14:negativeFillColor rgb="FFFF0000"/>
              <x14:negativeBorderColor rgb="FFFF0000"/>
              <x14:axisColor rgb="FF000000"/>
            </x14:dataBar>
          </x14:cfRule>
          <xm:sqref>S236:S241</xm:sqref>
        </x14:conditionalFormatting>
        <x14:conditionalFormatting xmlns:xm="http://schemas.microsoft.com/office/excel/2006/main">
          <x14:cfRule type="dataBar" id="{2BC58815-DE84-4862-B995-C7F1F9625D6A}">
            <x14:dataBar minLength="0" maxLength="100" border="1" negativeBarBorderColorSameAsPositive="0">
              <x14:cfvo type="autoMin"/>
              <x14:cfvo type="autoMax"/>
              <x14:borderColor rgb="FF638EC6"/>
              <x14:negativeFillColor rgb="FFFF0000"/>
              <x14:negativeBorderColor rgb="FFFF0000"/>
              <x14:axisColor rgb="FF000000"/>
            </x14:dataBar>
          </x14:cfRule>
          <xm:sqref>D242:D244</xm:sqref>
        </x14:conditionalFormatting>
        <x14:conditionalFormatting xmlns:xm="http://schemas.microsoft.com/office/excel/2006/main">
          <x14:cfRule type="dataBar" id="{6BC5FA93-1F2A-401B-862A-653E77F8C28D}">
            <x14:dataBar minLength="0" maxLength="100" border="1" negativeBarBorderColorSameAsPositive="0">
              <x14:cfvo type="autoMin"/>
              <x14:cfvo type="autoMax"/>
              <x14:borderColor rgb="FF63C384"/>
              <x14:negativeFillColor rgb="FFFF0000"/>
              <x14:negativeBorderColor rgb="FFFF0000"/>
              <x14:axisColor rgb="FF000000"/>
            </x14:dataBar>
          </x14:cfRule>
          <xm:sqref>K242:K244</xm:sqref>
        </x14:conditionalFormatting>
        <x14:conditionalFormatting xmlns:xm="http://schemas.microsoft.com/office/excel/2006/main">
          <x14:cfRule type="dataBar" id="{42D32B14-A10A-481D-B43C-8E0C34EC7CD7}">
            <x14:dataBar minLength="0" maxLength="100" border="1" negativeBarBorderColorSameAsPositive="0">
              <x14:cfvo type="autoMin"/>
              <x14:cfvo type="autoMax"/>
              <x14:borderColor rgb="FFFF555A"/>
              <x14:negativeFillColor rgb="FFFF0000"/>
              <x14:negativeBorderColor rgb="FFFF0000"/>
              <x14:axisColor rgb="FF000000"/>
            </x14:dataBar>
          </x14:cfRule>
          <xm:sqref>S242:S244</xm:sqref>
        </x14:conditionalFormatting>
        <x14:conditionalFormatting xmlns:xm="http://schemas.microsoft.com/office/excel/2006/main">
          <x14:cfRule type="dataBar" id="{FA6860E4-5F9D-408B-8D29-466889368851}">
            <x14:dataBar minLength="0" maxLength="100" border="1" negativeBarBorderColorSameAsPositive="0">
              <x14:cfvo type="autoMin"/>
              <x14:cfvo type="autoMax"/>
              <x14:borderColor rgb="FF638EC6"/>
              <x14:negativeFillColor rgb="FFFF0000"/>
              <x14:negativeBorderColor rgb="FFFF0000"/>
              <x14:axisColor rgb="FF000000"/>
            </x14:dataBar>
          </x14:cfRule>
          <xm:sqref>D245:D246</xm:sqref>
        </x14:conditionalFormatting>
        <x14:conditionalFormatting xmlns:xm="http://schemas.microsoft.com/office/excel/2006/main">
          <x14:cfRule type="dataBar" id="{89AE874E-6710-4A27-8128-BA5302FE5834}">
            <x14:dataBar minLength="0" maxLength="100" border="1" negativeBarBorderColorSameAsPositive="0">
              <x14:cfvo type="autoMin"/>
              <x14:cfvo type="autoMax"/>
              <x14:borderColor rgb="FF63C384"/>
              <x14:negativeFillColor rgb="FFFF0000"/>
              <x14:negativeBorderColor rgb="FFFF0000"/>
              <x14:axisColor rgb="FF000000"/>
            </x14:dataBar>
          </x14:cfRule>
          <xm:sqref>K245:K246</xm:sqref>
        </x14:conditionalFormatting>
        <x14:conditionalFormatting xmlns:xm="http://schemas.microsoft.com/office/excel/2006/main">
          <x14:cfRule type="dataBar" id="{29928C1D-B0D9-40C8-AF26-7BF86020B2B7}">
            <x14:dataBar minLength="0" maxLength="100" border="1" negativeBarBorderColorSameAsPositive="0">
              <x14:cfvo type="autoMin"/>
              <x14:cfvo type="autoMax"/>
              <x14:borderColor rgb="FFFF555A"/>
              <x14:negativeFillColor rgb="FFFF0000"/>
              <x14:negativeBorderColor rgb="FFFF0000"/>
              <x14:axisColor rgb="FF000000"/>
            </x14:dataBar>
          </x14:cfRule>
          <xm:sqref>S245:S246</xm:sqref>
        </x14:conditionalFormatting>
        <x14:conditionalFormatting xmlns:xm="http://schemas.microsoft.com/office/excel/2006/main">
          <x14:cfRule type="dataBar" id="{00786656-8CCD-4139-9E2D-69285DF6EEB4}">
            <x14:dataBar minLength="0" maxLength="100" border="1" negativeBarBorderColorSameAsPositive="0">
              <x14:cfvo type="autoMin"/>
              <x14:cfvo type="autoMax"/>
              <x14:borderColor rgb="FF638EC6"/>
              <x14:negativeFillColor rgb="FFFF0000"/>
              <x14:negativeBorderColor rgb="FFFF0000"/>
              <x14:axisColor rgb="FF000000"/>
            </x14:dataBar>
          </x14:cfRule>
          <xm:sqref>D176:D177 D174</xm:sqref>
        </x14:conditionalFormatting>
        <x14:conditionalFormatting xmlns:xm="http://schemas.microsoft.com/office/excel/2006/main">
          <x14:cfRule type="dataBar" id="{01A30BC8-FE19-4563-BC02-CF481F42F37F}">
            <x14:dataBar minLength="0" maxLength="100" border="1" negativeBarBorderColorSameAsPositive="0">
              <x14:cfvo type="autoMin"/>
              <x14:cfvo type="autoMax"/>
              <x14:borderColor rgb="FF63C384"/>
              <x14:negativeFillColor rgb="FFFF0000"/>
              <x14:negativeBorderColor rgb="FFFF0000"/>
              <x14:axisColor rgb="FF000000"/>
            </x14:dataBar>
          </x14:cfRule>
          <xm:sqref>K176:K177 K174</xm:sqref>
        </x14:conditionalFormatting>
        <x14:conditionalFormatting xmlns:xm="http://schemas.microsoft.com/office/excel/2006/main">
          <x14:cfRule type="dataBar" id="{F695F849-D96A-489F-9253-E47DA9384B30}">
            <x14:dataBar minLength="0" maxLength="100" border="1" negativeBarBorderColorSameAsPositive="0">
              <x14:cfvo type="autoMin"/>
              <x14:cfvo type="autoMax"/>
              <x14:borderColor rgb="FFFF555A"/>
              <x14:negativeFillColor rgb="FFFF0000"/>
              <x14:negativeBorderColor rgb="FFFF0000"/>
              <x14:axisColor rgb="FF000000"/>
            </x14:dataBar>
          </x14:cfRule>
          <xm:sqref>S176:S177 S174</xm:sqref>
        </x14:conditionalFormatting>
        <x14:conditionalFormatting xmlns:xm="http://schemas.microsoft.com/office/excel/2006/main">
          <x14:cfRule type="dataBar" id="{78A6DBDC-3EE4-4947-8EE5-00AB14F6AAC1}">
            <x14:dataBar minLength="0" maxLength="100" border="1" negativeBarBorderColorSameAsPositive="0">
              <x14:cfvo type="autoMin"/>
              <x14:cfvo type="autoMax"/>
              <x14:borderColor rgb="FF638EC6"/>
              <x14:negativeFillColor rgb="FFFF0000"/>
              <x14:negativeBorderColor rgb="FFFF0000"/>
              <x14:axisColor rgb="FF000000"/>
            </x14:dataBar>
          </x14:cfRule>
          <xm:sqref>D151:D152</xm:sqref>
        </x14:conditionalFormatting>
        <x14:conditionalFormatting xmlns:xm="http://schemas.microsoft.com/office/excel/2006/main">
          <x14:cfRule type="dataBar" id="{3FE94710-D2D2-4D7E-976B-E7AC8659FFC5}">
            <x14:dataBar minLength="0" maxLength="100" border="1" negativeBarBorderColorSameAsPositive="0">
              <x14:cfvo type="autoMin"/>
              <x14:cfvo type="autoMax"/>
              <x14:borderColor rgb="FF63C384"/>
              <x14:negativeFillColor rgb="FFFF0000"/>
              <x14:negativeBorderColor rgb="FFFF0000"/>
              <x14:axisColor rgb="FF000000"/>
            </x14:dataBar>
          </x14:cfRule>
          <xm:sqref>K151:K152</xm:sqref>
        </x14:conditionalFormatting>
        <x14:conditionalFormatting xmlns:xm="http://schemas.microsoft.com/office/excel/2006/main">
          <x14:cfRule type="dataBar" id="{8CCBDBAF-897B-4EC7-8B08-3C9152E77795}">
            <x14:dataBar minLength="0" maxLength="100" border="1" negativeBarBorderColorSameAsPositive="0">
              <x14:cfvo type="autoMin"/>
              <x14:cfvo type="autoMax"/>
              <x14:borderColor rgb="FFFF555A"/>
              <x14:negativeFillColor rgb="FFFF0000"/>
              <x14:negativeBorderColor rgb="FFFF0000"/>
              <x14:axisColor rgb="FF000000"/>
            </x14:dataBar>
          </x14:cfRule>
          <xm:sqref>S151:S152</xm:sqref>
        </x14:conditionalFormatting>
        <x14:conditionalFormatting xmlns:xm="http://schemas.microsoft.com/office/excel/2006/main">
          <x14:cfRule type="dataBar" id="{0600D316-3803-4695-8200-C5FC405B9E1B}">
            <x14:dataBar minLength="0" maxLength="100" border="1" negativeBarBorderColorSameAsPositive="0">
              <x14:cfvo type="autoMin"/>
              <x14:cfvo type="autoMax"/>
              <x14:borderColor rgb="FF638EC6"/>
              <x14:negativeFillColor rgb="FFFF0000"/>
              <x14:negativeBorderColor rgb="FFFF0000"/>
              <x14:axisColor rgb="FF000000"/>
            </x14:dataBar>
          </x14:cfRule>
          <xm:sqref>D194:D195</xm:sqref>
        </x14:conditionalFormatting>
        <x14:conditionalFormatting xmlns:xm="http://schemas.microsoft.com/office/excel/2006/main">
          <x14:cfRule type="dataBar" id="{E138E840-08AC-454F-B976-86A83F95F720}">
            <x14:dataBar minLength="0" maxLength="100" border="1" negativeBarBorderColorSameAsPositive="0">
              <x14:cfvo type="autoMin"/>
              <x14:cfvo type="autoMax"/>
              <x14:borderColor rgb="FF63C384"/>
              <x14:negativeFillColor rgb="FFFF0000"/>
              <x14:negativeBorderColor rgb="FFFF0000"/>
              <x14:axisColor rgb="FF000000"/>
            </x14:dataBar>
          </x14:cfRule>
          <xm:sqref>K194:K195</xm:sqref>
        </x14:conditionalFormatting>
        <x14:conditionalFormatting xmlns:xm="http://schemas.microsoft.com/office/excel/2006/main">
          <x14:cfRule type="dataBar" id="{CB5BB39B-AC35-45AC-99EF-C572F85C906D}">
            <x14:dataBar minLength="0" maxLength="100" border="1" negativeBarBorderColorSameAsPositive="0">
              <x14:cfvo type="autoMin"/>
              <x14:cfvo type="autoMax"/>
              <x14:borderColor rgb="FFFF555A"/>
              <x14:negativeFillColor rgb="FFFF0000"/>
              <x14:negativeBorderColor rgb="FFFF0000"/>
              <x14:axisColor rgb="FF000000"/>
            </x14:dataBar>
          </x14:cfRule>
          <xm:sqref>S194:S195</xm:sqref>
        </x14:conditionalFormatting>
        <x14:conditionalFormatting xmlns:xm="http://schemas.microsoft.com/office/excel/2006/main">
          <x14:cfRule type="dataBar" id="{9099F9A8-4671-478F-8A6E-582BBB705F85}">
            <x14:dataBar minLength="0" maxLength="100" border="1" negativeBarBorderColorSameAsPositive="0">
              <x14:cfvo type="autoMin"/>
              <x14:cfvo type="autoMax"/>
              <x14:borderColor rgb="FFFF555A"/>
              <x14:negativeFillColor rgb="FFFF0000"/>
              <x14:negativeBorderColor rgb="FFFF0000"/>
              <x14:axisColor rgb="FF000000"/>
            </x14:dataBar>
          </x14:cfRule>
          <xm:sqref>S1:S1048576</xm:sqref>
        </x14:conditionalFormatting>
        <x14:conditionalFormatting xmlns:xm="http://schemas.microsoft.com/office/excel/2006/main">
          <x14:cfRule type="dataBar" id="{F47FB142-8C9A-40B8-89E4-EF0CE238F82D}">
            <x14:dataBar minLength="0" maxLength="100" border="1" negativeBarBorderColorSameAsPositive="0">
              <x14:cfvo type="autoMin"/>
              <x14:cfvo type="autoMax"/>
              <x14:borderColor rgb="FF63C384"/>
              <x14:negativeFillColor rgb="FFFF0000"/>
              <x14:negativeBorderColor rgb="FFFF0000"/>
              <x14:axisColor rgb="FF000000"/>
            </x14:dataBar>
          </x14:cfRule>
          <xm:sqref>K1:K1048576</xm:sqref>
        </x14:conditionalFormatting>
        <x14:conditionalFormatting xmlns:xm="http://schemas.microsoft.com/office/excel/2006/main">
          <x14:cfRule type="dataBar" id="{F3243A35-FE45-4D5B-B4D3-2A5B53DB74FB}">
            <x14:dataBar minLength="0" maxLength="100" border="1" negativeBarBorderColorSameAsPositive="0">
              <x14:cfvo type="autoMin"/>
              <x14:cfvo type="autoMax"/>
              <x14:borderColor rgb="FF638EC6"/>
              <x14:negativeFillColor rgb="FFFF0000"/>
              <x14:negativeBorderColor rgb="FFFF0000"/>
              <x14:axisColor rgb="FF000000"/>
            </x14:dataBar>
          </x14:cfRule>
          <xm:sqref>D1:D1048576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Cameras</vt:lpstr>
    </vt:vector>
  </TitlesOfParts>
  <Company>Aaron Priest Photography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D. Priest</dc:creator>
  <cp:lastModifiedBy>Eugênio Pozzobon</cp:lastModifiedBy>
  <dcterms:created xsi:type="dcterms:W3CDTF">2017-03-23T11:55:54Z</dcterms:created>
  <dcterms:modified xsi:type="dcterms:W3CDTF">2020-11-16T01:04:07Z</dcterms:modified>
</cp:coreProperties>
</file>