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815"/>
  </bookViews>
  <sheets>
    <sheet name="Pannello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X286" i="1" l="1"/>
  <c r="W286" i="1"/>
  <c r="F286" i="1"/>
  <c r="X285" i="1"/>
  <c r="W285" i="1"/>
  <c r="F285" i="1"/>
  <c r="X284" i="1"/>
  <c r="W284" i="1"/>
  <c r="F284" i="1"/>
  <c r="X283" i="1"/>
  <c r="W283" i="1"/>
  <c r="F283" i="1"/>
  <c r="X282" i="1"/>
  <c r="W282" i="1"/>
  <c r="F282" i="1"/>
  <c r="X281" i="1"/>
  <c r="W281" i="1"/>
  <c r="F281" i="1"/>
  <c r="X280" i="1"/>
  <c r="W280" i="1"/>
  <c r="F280" i="1"/>
  <c r="X279" i="1"/>
  <c r="W279" i="1"/>
  <c r="F279" i="1"/>
  <c r="X278" i="1"/>
  <c r="W278" i="1"/>
  <c r="F278" i="1"/>
  <c r="X277" i="1"/>
  <c r="W277" i="1"/>
  <c r="F277" i="1"/>
  <c r="X276" i="1"/>
  <c r="W276" i="1"/>
  <c r="F276" i="1"/>
  <c r="X275" i="1"/>
  <c r="W275" i="1"/>
  <c r="F275" i="1"/>
  <c r="X274" i="1"/>
  <c r="W274" i="1"/>
  <c r="F274" i="1"/>
  <c r="X273" i="1"/>
  <c r="W273" i="1"/>
  <c r="F273" i="1"/>
  <c r="X272" i="1"/>
  <c r="W272" i="1"/>
  <c r="F272" i="1"/>
  <c r="X271" i="1"/>
  <c r="W271" i="1"/>
  <c r="F271" i="1"/>
  <c r="X270" i="1"/>
  <c r="W270" i="1"/>
  <c r="F270" i="1"/>
  <c r="X269" i="1"/>
  <c r="W269" i="1"/>
  <c r="F269" i="1"/>
  <c r="X268" i="1"/>
  <c r="W268" i="1"/>
  <c r="F268" i="1"/>
  <c r="X267" i="1"/>
  <c r="W267" i="1"/>
  <c r="F267" i="1"/>
  <c r="X266" i="1"/>
  <c r="W266" i="1"/>
  <c r="F266" i="1"/>
  <c r="X265" i="1"/>
  <c r="W265" i="1"/>
  <c r="F265" i="1"/>
  <c r="X264" i="1"/>
  <c r="W264" i="1"/>
  <c r="F264" i="1"/>
  <c r="X263" i="1"/>
  <c r="W263" i="1"/>
  <c r="F263" i="1"/>
  <c r="X262" i="1"/>
  <c r="W262" i="1"/>
  <c r="F262" i="1"/>
  <c r="X261" i="1"/>
  <c r="W261" i="1"/>
  <c r="F261" i="1"/>
  <c r="X260" i="1"/>
  <c r="W260" i="1"/>
  <c r="F260" i="1"/>
  <c r="X259" i="1"/>
  <c r="W259" i="1"/>
  <c r="F259" i="1"/>
  <c r="X258" i="1"/>
  <c r="W258" i="1"/>
  <c r="F258" i="1"/>
  <c r="X257" i="1"/>
  <c r="W257" i="1"/>
  <c r="F257" i="1"/>
  <c r="X256" i="1"/>
  <c r="W256" i="1"/>
  <c r="F256" i="1"/>
  <c r="X255" i="1"/>
  <c r="W255" i="1"/>
  <c r="F255" i="1"/>
  <c r="X254" i="1"/>
  <c r="W254" i="1"/>
  <c r="O254" i="1"/>
  <c r="N254" i="1"/>
  <c r="M254" i="1"/>
  <c r="L254" i="1"/>
  <c r="F254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S88" i="1"/>
  <c r="R88" i="1"/>
  <c r="F88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S56" i="1"/>
  <c r="R56" i="1"/>
</calcChain>
</file>

<file path=xl/sharedStrings.xml><?xml version="1.0" encoding="utf-8"?>
<sst xmlns="http://schemas.openxmlformats.org/spreadsheetml/2006/main" count="191" uniqueCount="109">
  <si>
    <t>CONSIGLIAMO DI APRIRE IL FILE CON EXCEL PER VISUALIZZARE CORRETTAMENTE L'IMPAGINAZIONE COME INTESA DAGLI AUTORI</t>
  </si>
  <si>
    <t>GRUPPO D7</t>
  </si>
  <si>
    <t>COSTA, DI PAOLA, DUI</t>
  </si>
  <si>
    <t>ESPERIMENTO 8</t>
  </si>
  <si>
    <t>PANNELLO SOLARE</t>
  </si>
  <si>
    <t>RENDIMENTO DI UNA CELLA FOTOVOLTAICA</t>
  </si>
  <si>
    <r>
      <t>I</t>
    </r>
    <r>
      <rPr>
        <vertAlign val="subscript"/>
        <sz val="11"/>
        <rFont val="Calibri"/>
        <family val="2"/>
        <scheme val="minor"/>
      </rPr>
      <t>lamp</t>
    </r>
    <r>
      <rPr>
        <sz val="11"/>
        <rFont val="Calibri"/>
        <family val="2"/>
        <scheme val="minor"/>
      </rPr>
      <t xml:space="preserve"> (A)</t>
    </r>
  </si>
  <si>
    <r>
      <rPr>
        <sz val="11"/>
        <rFont val="Grotesque"/>
        <family val="2"/>
        <charset val="1"/>
      </rPr>
      <t>σ</t>
    </r>
    <r>
      <rPr>
        <vertAlign val="subscript"/>
        <sz val="11"/>
        <rFont val="Calibri"/>
        <family val="2"/>
        <scheme val="minor"/>
      </rPr>
      <t>Ilamp</t>
    </r>
    <r>
      <rPr>
        <sz val="11"/>
        <rFont val="Calibri"/>
        <family val="2"/>
        <charset val="1"/>
        <scheme val="minor"/>
      </rPr>
      <t xml:space="preserve"> (A)</t>
    </r>
  </si>
  <si>
    <r>
      <t>V</t>
    </r>
    <r>
      <rPr>
        <vertAlign val="subscript"/>
        <sz val="11"/>
        <rFont val="Calibri"/>
        <family val="2"/>
        <scheme val="minor"/>
      </rPr>
      <t>lamp</t>
    </r>
    <r>
      <rPr>
        <sz val="1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</si>
  <si>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rFont val="Calibri"/>
        <family val="2"/>
        <scheme val="minor"/>
      </rPr>
      <t>Vlamp</t>
    </r>
    <r>
      <rPr>
        <sz val="11"/>
        <rFont val="Calibri"/>
        <family val="2"/>
        <scheme val="minor"/>
      </rPr>
      <t xml:space="preserve"> (V)</t>
    </r>
  </si>
  <si>
    <r>
      <t>P</t>
    </r>
    <r>
      <rPr>
        <vertAlign val="subscript"/>
        <sz val="11"/>
        <rFont val="Calibri"/>
        <family val="2"/>
        <scheme val="minor"/>
      </rPr>
      <t>lamp</t>
    </r>
    <r>
      <rPr>
        <sz val="11"/>
        <rFont val="Calibri"/>
        <family val="2"/>
        <scheme val="minor"/>
      </rPr>
      <t xml:space="preserve"> (W)</t>
    </r>
  </si>
  <si>
    <r>
      <t>σ</t>
    </r>
    <r>
      <rPr>
        <vertAlign val="subscript"/>
        <sz val="11"/>
        <rFont val="Calibri"/>
        <family val="2"/>
        <scheme val="minor"/>
      </rPr>
      <t>Plamp</t>
    </r>
    <r>
      <rPr>
        <sz val="11"/>
        <rFont val="Calibri"/>
        <family val="2"/>
        <scheme val="minor"/>
      </rPr>
      <t xml:space="preserve"> (W)</t>
    </r>
  </si>
  <si>
    <t>generatore di tensione DC</t>
  </si>
  <si>
    <t>errore di sensibilità del generatore di tensione DC sulla corrente</t>
  </si>
  <si>
    <t>errore di sensibilità del generatore DC</t>
  </si>
  <si>
    <r>
      <t>I</t>
    </r>
    <r>
      <rPr>
        <vertAlign val="subscript"/>
        <sz val="11"/>
        <rFont val="Calibri"/>
        <family val="2"/>
        <scheme val="minor"/>
      </rPr>
      <t>lamp</t>
    </r>
    <r>
      <rPr>
        <sz val="11"/>
        <rFont val="Calibri"/>
        <family val="2"/>
        <scheme val="minor"/>
      </rPr>
      <t xml:space="preserve"> </t>
    </r>
    <r>
      <rPr>
        <sz val="11"/>
        <rFont val="Calibri"/>
        <family val="2"/>
      </rPr>
      <t>·</t>
    </r>
    <r>
      <rPr>
        <sz val="11"/>
        <rFont val="Calibri"/>
        <family val="2"/>
        <scheme val="minor"/>
      </rPr>
      <t xml:space="preserve"> V</t>
    </r>
    <r>
      <rPr>
        <vertAlign val="subscript"/>
        <sz val="11"/>
        <rFont val="Calibri"/>
        <family val="2"/>
        <scheme val="minor"/>
      </rPr>
      <t>lamp</t>
    </r>
  </si>
  <si>
    <t>errore propagato</t>
  </si>
  <si>
    <t>misure con luce diretta</t>
  </si>
  <si>
    <r>
      <rPr>
        <sz val="11"/>
        <rFont val="Calibri"/>
        <family val="2"/>
        <scheme val="minor"/>
      </rPr>
      <t>d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(mm)</t>
    </r>
  </si>
  <si>
    <r>
      <t>σ</t>
    </r>
    <r>
      <rPr>
        <vertAlign val="subscript"/>
        <sz val="11"/>
        <rFont val="Calibri"/>
        <family val="2"/>
        <scheme val="minor"/>
      </rPr>
      <t>d1</t>
    </r>
    <r>
      <rPr>
        <sz val="11"/>
        <rFont val="Calibri"/>
        <family val="2"/>
        <scheme val="minor"/>
      </rPr>
      <t xml:space="preserve"> (mm)</t>
    </r>
  </si>
  <si>
    <r>
      <t>d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(mm)</t>
    </r>
  </si>
  <si>
    <r>
      <t>σ</t>
    </r>
    <r>
      <rPr>
        <vertAlign val="subscript"/>
        <sz val="11"/>
        <rFont val="Calibri"/>
        <family val="2"/>
        <scheme val="minor"/>
      </rPr>
      <t>d2</t>
    </r>
    <r>
      <rPr>
        <sz val="11"/>
        <rFont val="Calibri"/>
        <family val="2"/>
        <scheme val="minor"/>
      </rPr>
      <t xml:space="preserve"> (mm)</t>
    </r>
  </si>
  <si>
    <t>d (mm)</t>
  </si>
  <si>
    <r>
      <t>σ</t>
    </r>
    <r>
      <rPr>
        <vertAlign val="subscript"/>
        <sz val="11"/>
        <rFont val="Calibri"/>
        <family val="2"/>
        <scheme val="minor"/>
      </rPr>
      <t>d</t>
    </r>
    <r>
      <rPr>
        <sz val="11"/>
        <rFont val="Calibri"/>
        <family val="2"/>
        <scheme val="minor"/>
      </rPr>
      <t xml:space="preserve"> (mm)</t>
    </r>
  </si>
  <si>
    <r>
      <t>I</t>
    </r>
    <r>
      <rPr>
        <vertAlign val="subscript"/>
        <sz val="11"/>
        <rFont val="Calibri"/>
        <family val="2"/>
        <scheme val="minor"/>
      </rPr>
      <t>amp</t>
    </r>
    <r>
      <rPr>
        <vertAlign val="superscript"/>
        <sz val="11"/>
        <rFont val="Calibri"/>
        <family val="2"/>
        <scheme val="minor"/>
      </rPr>
      <t>d</t>
    </r>
    <r>
      <rPr>
        <sz val="11"/>
        <rFont val="Calibri"/>
        <family val="2"/>
        <scheme val="minor"/>
      </rPr>
      <t xml:space="preserve"> (mA)</t>
    </r>
  </si>
  <si>
    <r>
      <t>σ</t>
    </r>
    <r>
      <rPr>
        <vertAlign val="subscript"/>
        <sz val="11"/>
        <rFont val="Calibri"/>
        <family val="2"/>
        <scheme val="minor"/>
      </rPr>
      <t>Iamp</t>
    </r>
    <r>
      <rPr>
        <vertAlign val="superscript"/>
        <sz val="11"/>
        <rFont val="Calibri"/>
        <family val="2"/>
        <scheme val="minor"/>
      </rPr>
      <t>d</t>
    </r>
    <r>
      <rPr>
        <sz val="11"/>
        <rFont val="Calibri"/>
        <family val="2"/>
        <scheme val="minor"/>
      </rPr>
      <t xml:space="preserve"> (mA)</t>
    </r>
  </si>
  <si>
    <r>
      <t>V</t>
    </r>
    <r>
      <rPr>
        <vertAlign val="subscript"/>
        <sz val="11"/>
        <rFont val="Calibri"/>
        <family val="2"/>
        <scheme val="minor"/>
      </rPr>
      <t>volt</t>
    </r>
    <r>
      <rPr>
        <vertAlign val="superscript"/>
        <sz val="11"/>
        <rFont val="Calibri"/>
        <family val="2"/>
        <scheme val="minor"/>
      </rPr>
      <t>d</t>
    </r>
    <r>
      <rPr>
        <sz val="11"/>
        <rFont val="Calibri"/>
        <family val="2"/>
        <scheme val="minor"/>
      </rPr>
      <t xml:space="preserve"> (mV)</t>
    </r>
  </si>
  <si>
    <r>
      <t>σ</t>
    </r>
    <r>
      <rPr>
        <vertAlign val="subscript"/>
        <sz val="11"/>
        <rFont val="Calibri"/>
        <family val="2"/>
        <scheme val="minor"/>
      </rPr>
      <t>Vvolt</t>
    </r>
    <r>
      <rPr>
        <vertAlign val="superscript"/>
        <sz val="11"/>
        <rFont val="Calibri"/>
        <family val="2"/>
        <scheme val="minor"/>
      </rPr>
      <t>d</t>
    </r>
    <r>
      <rPr>
        <sz val="11"/>
        <rFont val="Calibri"/>
        <family val="2"/>
        <scheme val="minor"/>
      </rPr>
      <t xml:space="preserve"> (mV)</t>
    </r>
  </si>
  <si>
    <r>
      <t>R</t>
    </r>
    <r>
      <rPr>
        <vertAlign val="subscript"/>
        <sz val="11"/>
        <rFont val="Calibri"/>
        <family val="2"/>
        <scheme val="minor"/>
      </rPr>
      <t>amp</t>
    </r>
    <r>
      <rPr>
        <vertAlign val="superscript"/>
        <sz val="11"/>
        <rFont val="Calibri"/>
        <family val="2"/>
        <scheme val="minor"/>
      </rPr>
      <t>d</t>
    </r>
    <r>
      <rPr>
        <sz val="11"/>
        <rFont val="Calibri"/>
        <family val="2"/>
        <scheme val="minor"/>
      </rPr>
      <t xml:space="preserve"> (Ω)</t>
    </r>
  </si>
  <si>
    <r>
      <t>σ</t>
    </r>
    <r>
      <rPr>
        <vertAlign val="subscript"/>
        <sz val="11"/>
        <rFont val="Calibri"/>
        <family val="2"/>
        <scheme val="minor"/>
      </rPr>
      <t>Ramp</t>
    </r>
    <r>
      <rPr>
        <vertAlign val="superscript"/>
        <sz val="11"/>
        <rFont val="Calibri"/>
        <family val="2"/>
        <scheme val="minor"/>
      </rPr>
      <t>d</t>
    </r>
    <r>
      <rPr>
        <sz val="11"/>
        <rFont val="Calibri"/>
        <family val="2"/>
        <scheme val="minor"/>
      </rPr>
      <t xml:space="preserve"> (Ω)</t>
    </r>
  </si>
  <si>
    <r>
      <t>V</t>
    </r>
    <r>
      <rPr>
        <vertAlign val="subscript"/>
        <sz val="11"/>
        <rFont val="Calibri"/>
        <family val="2"/>
        <scheme val="minor"/>
      </rPr>
      <t>p</t>
    </r>
    <r>
      <rPr>
        <vertAlign val="superscript"/>
        <sz val="11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(mV)</t>
    </r>
  </si>
  <si>
    <r>
      <t>σ</t>
    </r>
    <r>
      <rPr>
        <vertAlign val="subscript"/>
        <sz val="11"/>
        <rFont val="Calibri"/>
        <family val="2"/>
        <scheme val="minor"/>
      </rPr>
      <t>Vp</t>
    </r>
    <r>
      <rPr>
        <vertAlign val="superscript"/>
        <sz val="11"/>
        <rFont val="Calibri"/>
        <family val="2"/>
        <scheme val="minor"/>
      </rPr>
      <t>d</t>
    </r>
    <r>
      <rPr>
        <sz val="11"/>
        <rFont val="Calibri"/>
        <family val="2"/>
        <scheme val="minor"/>
      </rPr>
      <t xml:space="preserve"> (mV)</t>
    </r>
  </si>
  <si>
    <r>
      <t>R</t>
    </r>
    <r>
      <rPr>
        <vertAlign val="subscript"/>
        <sz val="11"/>
        <rFont val="Calibri"/>
        <family val="2"/>
        <scheme val="minor"/>
      </rPr>
      <t>p</t>
    </r>
    <r>
      <rPr>
        <vertAlign val="superscript"/>
        <sz val="11"/>
        <rFont val="Calibri"/>
        <family val="2"/>
        <scheme val="minor"/>
      </rPr>
      <t>d</t>
    </r>
    <r>
      <rPr>
        <sz val="11"/>
        <rFont val="Calibri"/>
        <family val="2"/>
        <scheme val="minor"/>
      </rPr>
      <t xml:space="preserve"> (Ω)</t>
    </r>
  </si>
  <si>
    <r>
      <t>σ</t>
    </r>
    <r>
      <rPr>
        <vertAlign val="subscript"/>
        <sz val="11"/>
        <rFont val="Calibri"/>
        <family val="2"/>
        <scheme val="minor"/>
      </rPr>
      <t>Rp</t>
    </r>
    <r>
      <rPr>
        <vertAlign val="superscript"/>
        <sz val="11"/>
        <rFont val="Calibri"/>
        <family val="2"/>
        <scheme val="minor"/>
      </rPr>
      <t>d</t>
    </r>
    <r>
      <rPr>
        <sz val="11"/>
        <rFont val="Calibri"/>
        <family val="2"/>
        <scheme val="minor"/>
      </rPr>
      <t xml:space="preserve"> (Ω)</t>
    </r>
  </si>
  <si>
    <r>
      <t>I</t>
    </r>
    <r>
      <rPr>
        <vertAlign val="subscript"/>
        <sz val="11"/>
        <rFont val="Calibri"/>
        <family val="2"/>
        <scheme val="minor"/>
      </rPr>
      <t>cc</t>
    </r>
    <r>
      <rPr>
        <vertAlign val="superscript"/>
        <sz val="11"/>
        <rFont val="Calibri"/>
        <family val="2"/>
        <scheme val="minor"/>
      </rPr>
      <t>d</t>
    </r>
    <r>
      <rPr>
        <vertAlign val="subscript"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(mA)</t>
    </r>
  </si>
  <si>
    <r>
      <t>σ</t>
    </r>
    <r>
      <rPr>
        <vertAlign val="subscript"/>
        <sz val="11"/>
        <rFont val="Calibri"/>
        <family val="2"/>
        <scheme val="minor"/>
      </rPr>
      <t>Icc</t>
    </r>
    <r>
      <rPr>
        <vertAlign val="superscript"/>
        <sz val="11"/>
        <rFont val="Calibri"/>
        <family val="2"/>
        <scheme val="minor"/>
      </rPr>
      <t>d</t>
    </r>
    <r>
      <rPr>
        <sz val="11"/>
        <rFont val="Calibri"/>
        <family val="2"/>
        <scheme val="minor"/>
      </rPr>
      <t xml:space="preserve"> (mA)</t>
    </r>
  </si>
  <si>
    <r>
      <t>P</t>
    </r>
    <r>
      <rPr>
        <vertAlign val="subscript"/>
        <sz val="11"/>
        <rFont val="Calibri"/>
        <family val="2"/>
        <scheme val="minor"/>
      </rPr>
      <t>pannello</t>
    </r>
    <r>
      <rPr>
        <vertAlign val="superscript"/>
        <sz val="11"/>
        <rFont val="Calibri"/>
        <family val="2"/>
        <scheme val="minor"/>
      </rPr>
      <t>d</t>
    </r>
    <r>
      <rPr>
        <sz val="11"/>
        <rFont val="Calibri"/>
        <family val="2"/>
        <scheme val="minor"/>
      </rPr>
      <t xml:space="preserve"> (W)</t>
    </r>
  </si>
  <si>
    <r>
      <t>σ</t>
    </r>
    <r>
      <rPr>
        <vertAlign val="subscript"/>
        <sz val="11"/>
        <rFont val="Calibri"/>
        <family val="2"/>
        <scheme val="minor"/>
      </rPr>
      <t>Ppannello</t>
    </r>
    <r>
      <rPr>
        <vertAlign val="superscript"/>
        <sz val="11"/>
        <rFont val="Calibri"/>
        <family val="2"/>
        <scheme val="minor"/>
      </rPr>
      <t>d</t>
    </r>
    <r>
      <rPr>
        <vertAlign val="subscript"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(W)</t>
    </r>
  </si>
  <si>
    <t>righello</t>
  </si>
  <si>
    <t>errore di sensibilità del righello</t>
  </si>
  <si>
    <t>calibro digitale montato sul carrello</t>
  </si>
  <si>
    <t>errore di sensibilità del calibro digitale</t>
  </si>
  <si>
    <r>
      <t>d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+ d</t>
    </r>
    <r>
      <rPr>
        <vertAlign val="subscript"/>
        <sz val="11"/>
        <rFont val="Calibri"/>
        <family val="2"/>
        <scheme val="minor"/>
      </rPr>
      <t>2</t>
    </r>
  </si>
  <si>
    <t>Amprobe 37XR-A</t>
  </si>
  <si>
    <t>datasheet dell'Amprobe 37XR-A</t>
  </si>
  <si>
    <t>Vvolt / Iamp</t>
  </si>
  <si>
    <t>Vp / Iamp - Ramp</t>
  </si>
  <si>
    <t>Vp / Rp</t>
  </si>
  <si>
    <r>
      <t xml:space="preserve">Vp </t>
    </r>
    <r>
      <rPr>
        <sz val="11"/>
        <rFont val="Calibri"/>
        <family val="2"/>
      </rPr>
      <t>·</t>
    </r>
    <r>
      <rPr>
        <sz val="11"/>
        <rFont val="Calibri"/>
        <family val="2"/>
        <scheme val="minor"/>
      </rPr>
      <t xml:space="preserve"> Icc / 10</t>
    </r>
    <r>
      <rPr>
        <vertAlign val="superscript"/>
        <sz val="11"/>
        <rFont val="Calibri"/>
        <family val="2"/>
        <scheme val="minor"/>
      </rPr>
      <t>6</t>
    </r>
  </si>
  <si>
    <t>misure del fondo</t>
  </si>
  <si>
    <r>
      <t>I</t>
    </r>
    <r>
      <rPr>
        <vertAlign val="subscript"/>
        <sz val="11"/>
        <rFont val="Calibri"/>
        <family val="2"/>
        <scheme val="minor"/>
      </rPr>
      <t>amp</t>
    </r>
    <r>
      <rPr>
        <vertAlign val="superscript"/>
        <sz val="11"/>
        <rFont val="Calibri"/>
        <family val="2"/>
        <scheme val="minor"/>
      </rPr>
      <t>f</t>
    </r>
    <r>
      <rPr>
        <sz val="11"/>
        <rFont val="Calibri"/>
        <family val="2"/>
        <scheme val="minor"/>
      </rPr>
      <t xml:space="preserve"> (mA)</t>
    </r>
  </si>
  <si>
    <r>
      <t>σ</t>
    </r>
    <r>
      <rPr>
        <vertAlign val="subscript"/>
        <sz val="11"/>
        <rFont val="Calibri"/>
        <family val="2"/>
        <scheme val="minor"/>
      </rPr>
      <t>Iamp</t>
    </r>
    <r>
      <rPr>
        <vertAlign val="superscript"/>
        <sz val="11"/>
        <rFont val="Calibri"/>
        <family val="2"/>
        <scheme val="minor"/>
      </rPr>
      <t>f</t>
    </r>
    <r>
      <rPr>
        <sz val="11"/>
        <rFont val="Calibri"/>
        <family val="2"/>
        <scheme val="minor"/>
      </rPr>
      <t xml:space="preserve"> (mA)</t>
    </r>
  </si>
  <si>
    <r>
      <t>V</t>
    </r>
    <r>
      <rPr>
        <vertAlign val="subscript"/>
        <sz val="11"/>
        <rFont val="Calibri"/>
        <family val="2"/>
        <scheme val="minor"/>
      </rPr>
      <t>volt</t>
    </r>
    <r>
      <rPr>
        <vertAlign val="superscript"/>
        <sz val="11"/>
        <rFont val="Calibri"/>
        <family val="2"/>
        <scheme val="minor"/>
      </rPr>
      <t>f</t>
    </r>
    <r>
      <rPr>
        <sz val="11"/>
        <rFont val="Calibri"/>
        <family val="2"/>
        <scheme val="minor"/>
      </rPr>
      <t xml:space="preserve"> (mV)</t>
    </r>
  </si>
  <si>
    <r>
      <t>σ</t>
    </r>
    <r>
      <rPr>
        <vertAlign val="subscript"/>
        <sz val="11"/>
        <rFont val="Calibri"/>
        <family val="2"/>
        <scheme val="minor"/>
      </rPr>
      <t>Vvolt</t>
    </r>
    <r>
      <rPr>
        <vertAlign val="superscript"/>
        <sz val="11"/>
        <rFont val="Calibri"/>
        <family val="2"/>
        <scheme val="minor"/>
      </rPr>
      <t>f</t>
    </r>
    <r>
      <rPr>
        <sz val="11"/>
        <rFont val="Calibri"/>
        <family val="2"/>
        <scheme val="minor"/>
      </rPr>
      <t xml:space="preserve"> (mV)</t>
    </r>
  </si>
  <si>
    <r>
      <t>R</t>
    </r>
    <r>
      <rPr>
        <vertAlign val="subscript"/>
        <sz val="11"/>
        <rFont val="Calibri"/>
        <family val="2"/>
        <scheme val="minor"/>
      </rPr>
      <t>amp</t>
    </r>
    <r>
      <rPr>
        <vertAlign val="superscript"/>
        <sz val="11"/>
        <rFont val="Calibri"/>
        <family val="2"/>
        <scheme val="minor"/>
      </rPr>
      <t>f</t>
    </r>
    <r>
      <rPr>
        <sz val="11"/>
        <rFont val="Calibri"/>
        <family val="2"/>
        <scheme val="minor"/>
      </rPr>
      <t xml:space="preserve"> (Ω)</t>
    </r>
  </si>
  <si>
    <r>
      <t>σ</t>
    </r>
    <r>
      <rPr>
        <vertAlign val="subscript"/>
        <sz val="11"/>
        <rFont val="Calibri"/>
        <family val="2"/>
        <scheme val="minor"/>
      </rPr>
      <t>Ramp</t>
    </r>
    <r>
      <rPr>
        <vertAlign val="superscript"/>
        <sz val="11"/>
        <rFont val="Calibri"/>
        <family val="2"/>
        <scheme val="minor"/>
      </rPr>
      <t>f</t>
    </r>
    <r>
      <rPr>
        <sz val="11"/>
        <rFont val="Calibri"/>
        <family val="2"/>
        <scheme val="minor"/>
      </rPr>
      <t xml:space="preserve"> (Ω)</t>
    </r>
  </si>
  <si>
    <r>
      <t>V</t>
    </r>
    <r>
      <rPr>
        <vertAlign val="subscript"/>
        <sz val="11"/>
        <rFont val="Calibri"/>
        <family val="2"/>
        <scheme val="minor"/>
      </rPr>
      <t>p</t>
    </r>
    <r>
      <rPr>
        <vertAlign val="superscript"/>
        <sz val="11"/>
        <rFont val="Calibri"/>
        <family val="2"/>
        <scheme val="minor"/>
      </rPr>
      <t>f</t>
    </r>
    <r>
      <rPr>
        <sz val="11"/>
        <rFont val="Calibri"/>
        <family val="2"/>
        <scheme val="minor"/>
      </rPr>
      <t>(mV)</t>
    </r>
  </si>
  <si>
    <r>
      <t>σ</t>
    </r>
    <r>
      <rPr>
        <vertAlign val="subscript"/>
        <sz val="11"/>
        <rFont val="Calibri"/>
        <family val="2"/>
        <scheme val="minor"/>
      </rPr>
      <t>Vp</t>
    </r>
    <r>
      <rPr>
        <vertAlign val="superscript"/>
        <sz val="11"/>
        <rFont val="Calibri"/>
        <family val="2"/>
        <scheme val="minor"/>
      </rPr>
      <t>f</t>
    </r>
    <r>
      <rPr>
        <sz val="11"/>
        <rFont val="Calibri"/>
        <family val="2"/>
        <scheme val="minor"/>
      </rPr>
      <t xml:space="preserve"> (mV)</t>
    </r>
  </si>
  <si>
    <r>
      <t>R</t>
    </r>
    <r>
      <rPr>
        <vertAlign val="subscript"/>
        <sz val="11"/>
        <rFont val="Calibri"/>
        <family val="2"/>
        <scheme val="minor"/>
      </rPr>
      <t>p</t>
    </r>
    <r>
      <rPr>
        <vertAlign val="superscript"/>
        <sz val="11"/>
        <rFont val="Calibri"/>
        <family val="2"/>
        <scheme val="minor"/>
      </rPr>
      <t>f</t>
    </r>
    <r>
      <rPr>
        <sz val="11"/>
        <rFont val="Calibri"/>
        <family val="2"/>
        <scheme val="minor"/>
      </rPr>
      <t xml:space="preserve"> (Ω)</t>
    </r>
  </si>
  <si>
    <r>
      <t>σ</t>
    </r>
    <r>
      <rPr>
        <vertAlign val="subscript"/>
        <sz val="11"/>
        <rFont val="Calibri"/>
        <family val="2"/>
        <scheme val="minor"/>
      </rPr>
      <t>Rp</t>
    </r>
    <r>
      <rPr>
        <vertAlign val="superscript"/>
        <sz val="11"/>
        <rFont val="Calibri"/>
        <family val="2"/>
        <scheme val="minor"/>
      </rPr>
      <t>f</t>
    </r>
    <r>
      <rPr>
        <sz val="11"/>
        <rFont val="Calibri"/>
        <family val="2"/>
        <scheme val="minor"/>
      </rPr>
      <t xml:space="preserve"> (Ω)</t>
    </r>
  </si>
  <si>
    <r>
      <t>I</t>
    </r>
    <r>
      <rPr>
        <vertAlign val="subscript"/>
        <sz val="11"/>
        <rFont val="Calibri"/>
        <family val="2"/>
        <scheme val="minor"/>
      </rPr>
      <t>cc</t>
    </r>
    <r>
      <rPr>
        <vertAlign val="superscript"/>
        <sz val="11"/>
        <rFont val="Calibri"/>
        <family val="2"/>
        <scheme val="minor"/>
      </rPr>
      <t>f</t>
    </r>
    <r>
      <rPr>
        <vertAlign val="subscript"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(mA)</t>
    </r>
  </si>
  <si>
    <r>
      <t>σ</t>
    </r>
    <r>
      <rPr>
        <vertAlign val="subscript"/>
        <sz val="11"/>
        <rFont val="Calibri"/>
        <family val="2"/>
        <scheme val="minor"/>
      </rPr>
      <t>Icc</t>
    </r>
    <r>
      <rPr>
        <vertAlign val="superscript"/>
        <sz val="11"/>
        <rFont val="Calibri"/>
        <family val="2"/>
        <scheme val="minor"/>
      </rPr>
      <t>f</t>
    </r>
    <r>
      <rPr>
        <sz val="11"/>
        <rFont val="Calibri"/>
        <family val="2"/>
        <scheme val="minor"/>
      </rPr>
      <t xml:space="preserve"> (mA)</t>
    </r>
  </si>
  <si>
    <r>
      <t>P</t>
    </r>
    <r>
      <rPr>
        <vertAlign val="subscript"/>
        <sz val="11"/>
        <rFont val="Calibri"/>
        <family val="2"/>
        <scheme val="minor"/>
      </rPr>
      <t>pannello</t>
    </r>
    <r>
      <rPr>
        <vertAlign val="superscript"/>
        <sz val="11"/>
        <rFont val="Calibri"/>
        <family val="2"/>
        <scheme val="minor"/>
      </rPr>
      <t>f</t>
    </r>
    <r>
      <rPr>
        <sz val="11"/>
        <rFont val="Calibri"/>
        <family val="2"/>
        <scheme val="minor"/>
      </rPr>
      <t xml:space="preserve"> (W)</t>
    </r>
  </si>
  <si>
    <r>
      <t>σ</t>
    </r>
    <r>
      <rPr>
        <vertAlign val="subscript"/>
        <sz val="11"/>
        <rFont val="Calibri"/>
        <family val="2"/>
        <scheme val="minor"/>
      </rPr>
      <t>Ppannello</t>
    </r>
    <r>
      <rPr>
        <vertAlign val="superscript"/>
        <sz val="11"/>
        <rFont val="Calibri"/>
        <family val="2"/>
        <scheme val="minor"/>
      </rPr>
      <t>f</t>
    </r>
    <r>
      <rPr>
        <vertAlign val="subscript"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(W)</t>
    </r>
  </si>
  <si>
    <t>Vp · Icc / 106</t>
  </si>
  <si>
    <t>differenza tra misure dirette e fondo</t>
  </si>
  <si>
    <r>
      <rPr>
        <sz val="11"/>
        <rFont val="Calibri"/>
        <family val="2"/>
      </rPr>
      <t>Δ</t>
    </r>
    <r>
      <rPr>
        <sz val="11"/>
        <rFont val="Calibri"/>
        <family val="2"/>
        <scheme val="minor"/>
      </rPr>
      <t>V</t>
    </r>
    <r>
      <rPr>
        <vertAlign val="subscript"/>
        <sz val="11"/>
        <rFont val="Calibri"/>
        <family val="2"/>
        <scheme val="minor"/>
      </rPr>
      <t>p</t>
    </r>
    <r>
      <rPr>
        <sz val="11"/>
        <rFont val="Calibri"/>
        <family val="2"/>
        <scheme val="minor"/>
      </rPr>
      <t xml:space="preserve"> (mV)</t>
    </r>
  </si>
  <si>
    <r>
      <t>σΔ</t>
    </r>
    <r>
      <rPr>
        <vertAlign val="subscript"/>
        <sz val="11"/>
        <rFont val="Calibri"/>
        <family val="2"/>
        <scheme val="minor"/>
      </rPr>
      <t>Vp</t>
    </r>
    <r>
      <rPr>
        <sz val="11"/>
        <rFont val="Calibri"/>
        <family val="2"/>
        <scheme val="minor"/>
      </rPr>
      <t xml:space="preserve"> (mV)</t>
    </r>
  </si>
  <si>
    <r>
      <t>ΔI</t>
    </r>
    <r>
      <rPr>
        <vertAlign val="subscript"/>
        <sz val="11"/>
        <rFont val="Calibri"/>
        <family val="2"/>
        <scheme val="minor"/>
      </rPr>
      <t xml:space="preserve">cc </t>
    </r>
    <r>
      <rPr>
        <sz val="11"/>
        <rFont val="Calibri"/>
        <family val="2"/>
        <scheme val="minor"/>
      </rPr>
      <t>(mA)</t>
    </r>
  </si>
  <si>
    <r>
      <t>σΔ</t>
    </r>
    <r>
      <rPr>
        <vertAlign val="subscript"/>
        <sz val="11"/>
        <rFont val="Calibri"/>
        <family val="2"/>
        <scheme val="minor"/>
      </rPr>
      <t>Icc</t>
    </r>
    <r>
      <rPr>
        <sz val="11"/>
        <rFont val="Calibri"/>
        <family val="2"/>
        <scheme val="minor"/>
      </rPr>
      <t xml:space="preserve"> (mA)</t>
    </r>
  </si>
  <si>
    <r>
      <t>ΔP</t>
    </r>
    <r>
      <rPr>
        <vertAlign val="subscript"/>
        <sz val="11"/>
        <rFont val="Calibri"/>
        <family val="2"/>
        <scheme val="minor"/>
      </rPr>
      <t>pannello</t>
    </r>
    <r>
      <rPr>
        <sz val="11"/>
        <rFont val="Calibri"/>
        <family val="2"/>
        <scheme val="minor"/>
      </rPr>
      <t xml:space="preserve"> (W)</t>
    </r>
  </si>
  <si>
    <r>
      <t>σΔ</t>
    </r>
    <r>
      <rPr>
        <vertAlign val="subscript"/>
        <sz val="11"/>
        <rFont val="Calibri"/>
        <family val="2"/>
        <scheme val="minor"/>
      </rPr>
      <t xml:space="preserve">Ppannello </t>
    </r>
    <r>
      <rPr>
        <sz val="11"/>
        <rFont val="Calibri"/>
        <family val="2"/>
        <scheme val="minor"/>
      </rPr>
      <t>(W)</t>
    </r>
  </si>
  <si>
    <t>Vp con luce diretta - Vp di fondo (mV)</t>
  </si>
  <si>
    <t>Icc con luce diretta - Icc del fondo (mA)</t>
  </si>
  <si>
    <t>Ppannello con luce diretta - Ppannello di fondo (W)</t>
  </si>
  <si>
    <t>MASSIMO TRASFERIMENTO DI POTENZA</t>
  </si>
  <si>
    <r>
      <rPr>
        <sz val="11"/>
        <color theme="1"/>
        <rFont val="Calibri"/>
        <family val="2"/>
        <scheme val="minor"/>
      </rPr>
      <t>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(mm)</t>
    </r>
  </si>
  <si>
    <r>
      <t>σ</t>
    </r>
    <r>
      <rPr>
        <vertAlign val="subscript"/>
        <sz val="11"/>
        <color theme="1"/>
        <rFont val="Calibri"/>
        <family val="2"/>
        <scheme val="minor"/>
      </rPr>
      <t>d1</t>
    </r>
    <r>
      <rPr>
        <sz val="11"/>
        <color theme="1"/>
        <rFont val="Calibri"/>
        <family val="2"/>
        <scheme val="minor"/>
      </rPr>
      <t xml:space="preserve"> (mm)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</si>
  <si>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(mm)</t>
    </r>
  </si>
  <si>
    <r>
      <t>σ</t>
    </r>
    <r>
      <rPr>
        <vertAlign val="subscript"/>
        <sz val="11"/>
        <color theme="1"/>
        <rFont val="Calibri"/>
        <family val="2"/>
        <scheme val="minor"/>
      </rPr>
      <t>d2</t>
    </r>
    <r>
      <rPr>
        <sz val="11"/>
        <color theme="1"/>
        <rFont val="Calibri"/>
        <family val="2"/>
        <scheme val="minor"/>
      </rPr>
      <t xml:space="preserve"> (mm)</t>
    </r>
  </si>
  <si>
    <r>
      <t>σ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(mm)</t>
    </r>
  </si>
  <si>
    <r>
      <t>I</t>
    </r>
    <r>
      <rPr>
        <vertAlign val="subscript"/>
        <sz val="11"/>
        <color theme="1"/>
        <rFont val="Calibri"/>
        <family val="2"/>
        <scheme val="minor"/>
      </rPr>
      <t>amp</t>
    </r>
    <r>
      <rPr>
        <sz val="11"/>
        <color theme="1"/>
        <rFont val="Calibri"/>
        <family val="2"/>
        <scheme val="minor"/>
      </rPr>
      <t xml:space="preserve"> (mA)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</si>
  <si>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Iamp</t>
    </r>
    <r>
      <rPr>
        <sz val="11"/>
        <color theme="1"/>
        <rFont val="Calibri"/>
        <family val="2"/>
        <scheme val="minor"/>
      </rPr>
      <t xml:space="preserve"> (mA)</t>
    </r>
  </si>
  <si>
    <r>
      <t>V</t>
    </r>
    <r>
      <rPr>
        <vertAlign val="subscript"/>
        <sz val="11"/>
        <color theme="1"/>
        <rFont val="Calibri"/>
        <family val="2"/>
        <scheme val="minor"/>
      </rPr>
      <t>volt</t>
    </r>
    <r>
      <rPr>
        <sz val="11"/>
        <color theme="1"/>
        <rFont val="Calibri"/>
        <family val="2"/>
        <scheme val="minor"/>
      </rPr>
      <t xml:space="preserve"> (mV)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</si>
  <si>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Vvolt</t>
    </r>
    <r>
      <rPr>
        <sz val="11"/>
        <color theme="1"/>
        <rFont val="Calibri"/>
        <family val="2"/>
        <scheme val="minor"/>
      </rPr>
      <t xml:space="preserve"> (mV)</t>
    </r>
  </si>
  <si>
    <r>
      <t>R</t>
    </r>
    <r>
      <rPr>
        <vertAlign val="subscript"/>
        <sz val="11"/>
        <color theme="1"/>
        <rFont val="Calibri"/>
        <family val="2"/>
        <scheme val="minor"/>
      </rPr>
      <t>amp</t>
    </r>
    <r>
      <rPr>
        <sz val="11"/>
        <color theme="1"/>
        <rFont val="Calibri"/>
        <family val="2"/>
        <scheme val="minor"/>
      </rPr>
      <t xml:space="preserve"> (Ω)</t>
    </r>
  </si>
  <si>
    <r>
      <t>σ</t>
    </r>
    <r>
      <rPr>
        <vertAlign val="subscript"/>
        <sz val="11"/>
        <color theme="1"/>
        <rFont val="Calibri"/>
        <family val="2"/>
        <scheme val="minor"/>
      </rPr>
      <t>Ramp</t>
    </r>
    <r>
      <rPr>
        <sz val="11"/>
        <color theme="1"/>
        <rFont val="Calibri"/>
        <family val="2"/>
        <scheme val="minor"/>
      </rPr>
      <t xml:space="preserve"> (Ω)</t>
    </r>
  </si>
  <si>
    <r>
      <t>V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(mV)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</si>
  <si>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Vp</t>
    </r>
    <r>
      <rPr>
        <sz val="11"/>
        <color theme="1"/>
        <rFont val="Calibri"/>
        <family val="2"/>
        <scheme val="minor"/>
      </rPr>
      <t xml:space="preserve"> (mV)</t>
    </r>
  </si>
  <si>
    <r>
      <t>R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(Ω)</t>
    </r>
  </si>
  <si>
    <r>
      <t>σ</t>
    </r>
    <r>
      <rPr>
        <vertAlign val="subscript"/>
        <sz val="11"/>
        <color theme="1"/>
        <rFont val="Calibri"/>
        <family val="2"/>
        <scheme val="minor"/>
      </rPr>
      <t>Rp</t>
    </r>
    <r>
      <rPr>
        <sz val="11"/>
        <color theme="1"/>
        <rFont val="Calibri"/>
        <family val="2"/>
        <scheme val="minor"/>
      </rPr>
      <t xml:space="preserve"> (Ω)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</si>
  <si>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cc </t>
    </r>
    <r>
      <rPr>
        <sz val="11"/>
        <color theme="1"/>
        <rFont val="Calibri"/>
        <family val="2"/>
        <scheme val="minor"/>
      </rPr>
      <t>(mA)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</si>
  <si>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Icc</t>
    </r>
    <r>
      <rPr>
        <sz val="11"/>
        <color theme="1"/>
        <rFont val="Calibri"/>
        <family val="2"/>
        <scheme val="minor"/>
      </rPr>
      <t xml:space="preserve"> (mA)</t>
    </r>
  </si>
  <si>
    <r>
      <t>P</t>
    </r>
    <r>
      <rPr>
        <vertAlign val="subscript"/>
        <sz val="11"/>
        <color theme="1"/>
        <rFont val="Calibri"/>
        <family val="2"/>
        <scheme val="minor"/>
      </rPr>
      <t>pannello</t>
    </r>
    <r>
      <rPr>
        <sz val="11"/>
        <color theme="1"/>
        <rFont val="Calibri"/>
        <family val="2"/>
        <scheme val="minor"/>
      </rPr>
      <t xml:space="preserve"> (W)</t>
    </r>
  </si>
  <si>
    <r>
      <t>σ</t>
    </r>
    <r>
      <rPr>
        <vertAlign val="subscript"/>
        <sz val="11"/>
        <color theme="1"/>
        <rFont val="Calibri"/>
        <family val="2"/>
        <scheme val="minor"/>
      </rPr>
      <t xml:space="preserve">Ppannello </t>
    </r>
    <r>
      <rPr>
        <sz val="11"/>
        <color theme="1"/>
        <rFont val="Calibri"/>
        <family val="2"/>
        <scheme val="minor"/>
      </rPr>
      <t>(W)</t>
    </r>
  </si>
  <si>
    <r>
      <t>R</t>
    </r>
    <r>
      <rPr>
        <vertAlign val="subscript"/>
        <sz val="11"/>
        <color theme="1"/>
        <rFont val="Calibri"/>
        <family val="2"/>
        <scheme val="minor"/>
      </rPr>
      <t>var (</t>
    </r>
    <r>
      <rPr>
        <vertAlign val="subscript"/>
        <sz val="11"/>
        <color theme="1"/>
        <rFont val="Calibri"/>
        <family val="2"/>
      </rPr>
      <t>Ω</t>
    </r>
    <r>
      <rPr>
        <vertAlign val="subscript"/>
        <sz val="11"/>
        <color theme="1"/>
        <rFont val="Calibri"/>
        <family val="2"/>
        <scheme val="minor"/>
      </rPr>
      <t>)</t>
    </r>
  </si>
  <si>
    <r>
      <t>σ</t>
    </r>
    <r>
      <rPr>
        <vertAlign val="subscript"/>
        <sz val="11"/>
        <color theme="1"/>
        <rFont val="Calibri"/>
        <family val="2"/>
        <scheme val="minor"/>
      </rPr>
      <t>Rvar</t>
    </r>
    <r>
      <rPr>
        <sz val="11"/>
        <color theme="1"/>
        <rFont val="Calibri"/>
        <family val="2"/>
        <scheme val="minor"/>
      </rPr>
      <t xml:space="preserve"> (Ω)</t>
    </r>
  </si>
  <si>
    <r>
      <t>R</t>
    </r>
    <r>
      <rPr>
        <vertAlign val="subscript"/>
        <sz val="11"/>
        <color theme="1"/>
        <rFont val="Calibri"/>
        <family val="2"/>
        <scheme val="minor"/>
      </rPr>
      <t>carico</t>
    </r>
    <r>
      <rPr>
        <sz val="11"/>
        <color theme="1"/>
        <rFont val="Calibri"/>
        <family val="2"/>
        <scheme val="minor"/>
      </rPr>
      <t xml:space="preserve"> (Ω)</t>
    </r>
  </si>
  <si>
    <r>
      <t>σ</t>
    </r>
    <r>
      <rPr>
        <vertAlign val="subscript"/>
        <sz val="11"/>
        <color theme="1"/>
        <rFont val="Calibri"/>
        <family val="2"/>
        <scheme val="minor"/>
      </rPr>
      <t>Rcarico</t>
    </r>
    <r>
      <rPr>
        <sz val="11"/>
        <color theme="1"/>
        <rFont val="Calibri"/>
        <family val="2"/>
        <scheme val="minor"/>
      </rPr>
      <t xml:space="preserve"> (Ω)</t>
    </r>
  </si>
  <si>
    <r>
      <t>P</t>
    </r>
    <r>
      <rPr>
        <vertAlign val="subscript"/>
        <sz val="11"/>
        <color theme="1"/>
        <rFont val="Calibri"/>
        <family val="2"/>
        <scheme val="minor"/>
      </rPr>
      <t>carico</t>
    </r>
    <r>
      <rPr>
        <sz val="11"/>
        <color theme="1"/>
        <rFont val="Calibri"/>
        <family val="2"/>
        <scheme val="minor"/>
      </rPr>
      <t xml:space="preserve"> (W)</t>
    </r>
  </si>
  <si>
    <r>
      <t>σ</t>
    </r>
    <r>
      <rPr>
        <vertAlign val="subscript"/>
        <sz val="11"/>
        <color theme="1"/>
        <rFont val="Calibri"/>
        <family val="2"/>
        <scheme val="minor"/>
      </rPr>
      <t>Pcarico</t>
    </r>
    <r>
      <rPr>
        <sz val="11"/>
        <color theme="1"/>
        <rFont val="Calibri"/>
        <family val="2"/>
        <scheme val="minor"/>
      </rPr>
      <t xml:space="preserve"> (W)</t>
    </r>
  </si>
  <si>
    <t>valore ottenuto con luce diretta per d = (499+-1)</t>
  </si>
  <si>
    <t>errore del valore ottenuto con luce diretta per d = (499+-1)</t>
  </si>
  <si>
    <t>Vp / Iamp - Rcarico</t>
  </si>
  <si>
    <t>costruita con il box di resistenze a interruttori</t>
  </si>
  <si>
    <r>
      <t>5% di R</t>
    </r>
    <r>
      <rPr>
        <vertAlign val="subscript"/>
        <sz val="11"/>
        <color theme="1"/>
        <rFont val="Calibri"/>
        <family val="2"/>
        <scheme val="minor"/>
      </rPr>
      <t>var</t>
    </r>
  </si>
  <si>
    <r>
      <t>R</t>
    </r>
    <r>
      <rPr>
        <vertAlign val="subscript"/>
        <sz val="11"/>
        <color theme="1"/>
        <rFont val="Calibri"/>
        <family val="2"/>
        <scheme val="minor"/>
      </rPr>
      <t>var</t>
    </r>
    <r>
      <rPr>
        <sz val="11"/>
        <color theme="1"/>
        <rFont val="Calibri"/>
        <family val="2"/>
        <scheme val="minor"/>
      </rPr>
      <t xml:space="preserve"> + R</t>
    </r>
    <r>
      <rPr>
        <vertAlign val="subscript"/>
        <sz val="11"/>
        <color theme="1"/>
        <rFont val="Calibri"/>
        <family val="2"/>
        <scheme val="minor"/>
      </rPr>
      <t>amp</t>
    </r>
  </si>
  <si>
    <r>
      <t>σ</t>
    </r>
    <r>
      <rPr>
        <vertAlign val="subscript"/>
        <sz val="11"/>
        <color theme="1"/>
        <rFont val="Calibri"/>
        <family val="2"/>
      </rPr>
      <t>Rvar</t>
    </r>
  </si>
  <si>
    <r>
      <t>I</t>
    </r>
    <r>
      <rPr>
        <vertAlign val="subscript"/>
        <sz val="11"/>
        <color theme="1"/>
        <rFont val="Calibri"/>
        <family val="2"/>
        <scheme val="minor"/>
      </rPr>
      <t>amp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 xml:space="preserve"> V</t>
    </r>
    <r>
      <rPr>
        <vertAlign val="subscript"/>
        <sz val="11"/>
        <color theme="1"/>
        <rFont val="Calibri"/>
        <family val="2"/>
        <scheme val="minor"/>
      </rPr>
      <t>volt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</si>
</sst>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.0000"/>
    <numFmt numFmtId="167" formatCode="0.00000"/>
    <numFmt numFmtId="168" formatCode="0.000000"/>
    <numFmt numFmtId="169" formatCode="#,##0.0"/>
  </numFmts>
  <fonts count="4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name val="Grotesque"/>
      <family val="2"/>
      <charset val="1"/>
    </font>
    <font>
      <sz val="11"/>
      <name val="Calibri"/>
      <family val="2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rgb="FF000000"/>
      <name val="TimesNewRomanPSMT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rgb="FF000000"/>
      <name val="TimesNewRomanPS-BoldMT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Liberation Sans"/>
    </font>
    <font>
      <sz val="10"/>
      <color rgb="FFCC0000"/>
      <name val="Calibri"/>
      <family val="2"/>
    </font>
    <font>
      <b/>
      <sz val="10"/>
      <color rgb="FFFFFFFF"/>
      <name val="Liberation Sans"/>
    </font>
    <font>
      <b/>
      <sz val="10"/>
      <color rgb="FFFFFFFF"/>
      <name val="Calibri"/>
      <family val="2"/>
    </font>
    <font>
      <i/>
      <sz val="10"/>
      <color rgb="FF808080"/>
      <name val="Liberation Sans"/>
    </font>
    <font>
      <i/>
      <sz val="10"/>
      <color rgb="FF808080"/>
      <name val="Calibri"/>
      <family val="2"/>
    </font>
    <font>
      <sz val="10"/>
      <color rgb="FF006600"/>
      <name val="Liberation Sans"/>
    </font>
    <font>
      <sz val="10"/>
      <color rgb="FF006600"/>
      <name val="Calibri"/>
      <family val="2"/>
    </font>
    <font>
      <b/>
      <sz val="24"/>
      <color rgb="FF000000"/>
      <name val="Liberation Sans"/>
    </font>
    <font>
      <b/>
      <sz val="24"/>
      <color rgb="FF000000"/>
      <name val="Calibri"/>
      <family val="2"/>
    </font>
    <font>
      <sz val="18"/>
      <color rgb="FF000000"/>
      <name val="Liberation Sans"/>
    </font>
    <font>
      <sz val="18"/>
      <color rgb="FF000000"/>
      <name val="Calibri"/>
      <family val="2"/>
    </font>
    <font>
      <sz val="12"/>
      <color rgb="FF000000"/>
      <name val="Liberation Sans"/>
    </font>
    <font>
      <sz val="12"/>
      <color rgb="FF000000"/>
      <name val="Calibri"/>
      <family val="2"/>
    </font>
    <font>
      <u/>
      <sz val="10"/>
      <color rgb="FF0000EE"/>
      <name val="Liberation Sans"/>
    </font>
    <font>
      <u/>
      <sz val="10"/>
      <color rgb="FF0000EE"/>
      <name val="Calibri"/>
      <family val="2"/>
    </font>
    <font>
      <sz val="10"/>
      <color rgb="FF996600"/>
      <name val="Liberation Sans"/>
    </font>
    <font>
      <sz val="10"/>
      <color rgb="FF9966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Liberation Sans"/>
    </font>
    <font>
      <sz val="11"/>
      <color rgb="FF000000"/>
      <name val="Calibri"/>
      <family val="2"/>
    </font>
    <font>
      <sz val="10"/>
      <color rgb="FF333333"/>
      <name val="Liberation Sans"/>
    </font>
    <font>
      <sz val="10"/>
      <color rgb="FF33333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0" fontId="0" fillId="0" borderId="0"/>
    <xf numFmtId="0" fontId="14" fillId="0" borderId="0"/>
    <xf numFmtId="0" fontId="15" fillId="2" borderId="0"/>
    <xf numFmtId="0" fontId="16" fillId="2" borderId="0"/>
    <xf numFmtId="0" fontId="15" fillId="3" borderId="0"/>
    <xf numFmtId="0" fontId="16" fillId="3" borderId="0"/>
    <xf numFmtId="0" fontId="14" fillId="4" borderId="0"/>
    <xf numFmtId="0" fontId="17" fillId="4" borderId="0"/>
    <xf numFmtId="0" fontId="17" fillId="0" borderId="0"/>
    <xf numFmtId="0" fontId="18" fillId="5" borderId="0"/>
    <xf numFmtId="0" fontId="19" fillId="5" borderId="0"/>
    <xf numFmtId="0" fontId="20" fillId="6" borderId="0"/>
    <xf numFmtId="0" fontId="21" fillId="6" borderId="0"/>
    <xf numFmtId="0" fontId="22" fillId="0" borderId="0"/>
    <xf numFmtId="0" fontId="23" fillId="0" borderId="0"/>
    <xf numFmtId="0" fontId="24" fillId="7" borderId="0"/>
    <xf numFmtId="0" fontId="25" fillId="7" borderId="0"/>
    <xf numFmtId="0" fontId="26" fillId="0" borderId="0"/>
    <xf numFmtId="0" fontId="27" fillId="0" borderId="0"/>
    <xf numFmtId="0" fontId="28" fillId="0" borderId="0"/>
    <xf numFmtId="0" fontId="29" fillId="0" borderId="0"/>
    <xf numFmtId="0" fontId="30" fillId="0" borderId="0"/>
    <xf numFmtId="0" fontId="31" fillId="0" borderId="0"/>
    <xf numFmtId="0" fontId="32" fillId="0" borderId="0"/>
    <xf numFmtId="0" fontId="33" fillId="0" borderId="0"/>
    <xf numFmtId="0" fontId="34" fillId="8" borderId="0"/>
    <xf numFmtId="0" fontId="35" fillId="8" borderId="0"/>
    <xf numFmtId="0" fontId="36" fillId="0" borderId="0"/>
    <xf numFmtId="0" fontId="37" fillId="0" borderId="0"/>
    <xf numFmtId="0" fontId="38" fillId="0" borderId="0"/>
    <xf numFmtId="0" fontId="39" fillId="8" borderId="15"/>
    <xf numFmtId="0" fontId="40" fillId="8" borderId="15"/>
    <xf numFmtId="0" fontId="37" fillId="0" borderId="0"/>
    <xf numFmtId="0" fontId="38" fillId="0" borderId="0"/>
    <xf numFmtId="0" fontId="37" fillId="0" borderId="0"/>
    <xf numFmtId="0" fontId="38" fillId="0" borderId="0"/>
    <xf numFmtId="0" fontId="18" fillId="0" borderId="0"/>
    <xf numFmtId="0" fontId="19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64" fontId="2" fillId="0" borderId="1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166" fontId="2" fillId="0" borderId="13" xfId="0" applyNumberFormat="1" applyFont="1" applyBorder="1" applyAlignment="1">
      <alignment horizontal="center" vertical="center"/>
    </xf>
    <xf numFmtId="167" fontId="2" fillId="0" borderId="0" xfId="0" applyNumberFormat="1" applyFont="1" applyBorder="1" applyAlignment="1">
      <alignment horizontal="center" vertical="center"/>
    </xf>
    <xf numFmtId="167" fontId="2" fillId="0" borderId="13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7" fontId="2" fillId="0" borderId="5" xfId="0" applyNumberFormat="1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2" fillId="0" borderId="13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8" fontId="2" fillId="0" borderId="5" xfId="0" applyNumberFormat="1" applyFont="1" applyBorder="1" applyAlignment="1">
      <alignment horizontal="center" vertical="center"/>
    </xf>
    <xf numFmtId="168" fontId="2" fillId="0" borderId="6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4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38">
    <cellStyle name="Accent" xfId="1"/>
    <cellStyle name="Accent 1" xfId="2"/>
    <cellStyle name="Accent 1 2" xfId="3"/>
    <cellStyle name="Accent 2" xfId="4"/>
    <cellStyle name="Accent 2 2" xfId="5"/>
    <cellStyle name="Accent 3" xfId="6"/>
    <cellStyle name="Accent 3 2" xfId="7"/>
    <cellStyle name="Accent 4" xfId="8"/>
    <cellStyle name="Bad" xfId="9"/>
    <cellStyle name="Bad 2" xfId="10"/>
    <cellStyle name="Error" xfId="11"/>
    <cellStyle name="Error 2" xfId="12"/>
    <cellStyle name="Footnote" xfId="13"/>
    <cellStyle name="Footnote 2" xfId="14"/>
    <cellStyle name="Good" xfId="15"/>
    <cellStyle name="Good 2" xfId="16"/>
    <cellStyle name="Heading (user)" xfId="17"/>
    <cellStyle name="Heading (user) 2" xfId="18"/>
    <cellStyle name="Heading 1" xfId="19"/>
    <cellStyle name="Heading 1 2" xfId="20"/>
    <cellStyle name="Heading 2" xfId="21"/>
    <cellStyle name="Heading 2 2" xfId="22"/>
    <cellStyle name="Hyperlink" xfId="23"/>
    <cellStyle name="Hyperlink 2" xfId="24"/>
    <cellStyle name="Neutral" xfId="25"/>
    <cellStyle name="Neutral 2" xfId="26"/>
    <cellStyle name="Normale" xfId="0" builtinId="0"/>
    <cellStyle name="Normale 2" xfId="27"/>
    <cellStyle name="Normale 3" xfId="28"/>
    <cellStyle name="Normale 4" xfId="29"/>
    <cellStyle name="Note" xfId="30"/>
    <cellStyle name="Note 2" xfId="31"/>
    <cellStyle name="Status" xfId="32"/>
    <cellStyle name="Status 2" xfId="33"/>
    <cellStyle name="Text" xfId="34"/>
    <cellStyle name="Text 2" xfId="35"/>
    <cellStyle name="Warning" xfId="36"/>
    <cellStyle name="Warning 2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Pannello!$W$252</c:f>
              <c:strCache>
                <c:ptCount val="1"/>
                <c:pt idx="0">
                  <c:v>σRvar (Ω)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'Pannello solare'!#REF!</c:f>
            </c:numRef>
          </c:xVal>
          <c:yVal>
            <c:numRef>
              <c:f>Pannello!$AA$254:$AA$286</c:f>
              <c:numCache>
                <c:formatCode>0</c:formatCode>
                <c:ptCount val="33"/>
                <c:pt idx="0">
                  <c:v>4.4386659000000002</c:v>
                </c:pt>
                <c:pt idx="1">
                  <c:v>6.4948220000000001</c:v>
                </c:pt>
                <c:pt idx="2">
                  <c:v>6.6227454999999997</c:v>
                </c:pt>
                <c:pt idx="3">
                  <c:v>6.7354535999999996</c:v>
                </c:pt>
                <c:pt idx="4">
                  <c:v>6.8344149999999999</c:v>
                </c:pt>
                <c:pt idx="5">
                  <c:v>6.9222507000000002</c:v>
                </c:pt>
                <c:pt idx="6">
                  <c:v>6.9939513</c:v>
                </c:pt>
                <c:pt idx="7">
                  <c:v>7.0495038000000001</c:v>
                </c:pt>
                <c:pt idx="8">
                  <c:v>7.0949960000000001</c:v>
                </c:pt>
                <c:pt idx="9">
                  <c:v>7.1323322999999998</c:v>
                </c:pt>
                <c:pt idx="10">
                  <c:v>7.1499724000000002</c:v>
                </c:pt>
                <c:pt idx="11">
                  <c:v>7.1587171999999999</c:v>
                </c:pt>
                <c:pt idx="12">
                  <c:v>7.1563534999999998</c:v>
                </c:pt>
                <c:pt idx="13">
                  <c:v>7.1525502000000003</c:v>
                </c:pt>
                <c:pt idx="14">
                  <c:v>7.1359329000000002</c:v>
                </c:pt>
                <c:pt idx="15">
                  <c:v>7.1140122000000003</c:v>
                </c:pt>
                <c:pt idx="16">
                  <c:v>7.0914459000000001</c:v>
                </c:pt>
                <c:pt idx="17">
                  <c:v>7.0587792</c:v>
                </c:pt>
                <c:pt idx="18">
                  <c:v>7.0205029999999997</c:v>
                </c:pt>
                <c:pt idx="19">
                  <c:v>6.9828958999999999</c:v>
                </c:pt>
                <c:pt idx="20">
                  <c:v>6.9365363000000002</c:v>
                </c:pt>
                <c:pt idx="21">
                  <c:v>6.8905082000000002</c:v>
                </c:pt>
                <c:pt idx="22">
                  <c:v>6.8430423999999999</c:v>
                </c:pt>
                <c:pt idx="23">
                  <c:v>6.7954835999999998</c:v>
                </c:pt>
                <c:pt idx="24">
                  <c:v>6.7457365999999999</c:v>
                </c:pt>
                <c:pt idx="25">
                  <c:v>6.4893203000000002</c:v>
                </c:pt>
                <c:pt idx="26">
                  <c:v>5.9422082999999999</c:v>
                </c:pt>
                <c:pt idx="27">
                  <c:v>5.4563211999999996</c:v>
                </c:pt>
                <c:pt idx="28">
                  <c:v>5.0393901000000003</c:v>
                </c:pt>
                <c:pt idx="29">
                  <c:v>4.6984877999999997</c:v>
                </c:pt>
                <c:pt idx="30">
                  <c:v>4.3993343999999999</c:v>
                </c:pt>
                <c:pt idx="31">
                  <c:v>4.1433543999999998</c:v>
                </c:pt>
                <c:pt idx="32">
                  <c:v>3.9412696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F8F-4474-AD01-4D44170F0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41152"/>
        <c:axId val="203612736"/>
      </c:scatterChart>
      <c:valAx>
        <c:axId val="200441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612736"/>
        <c:crosses val="autoZero"/>
        <c:crossBetween val="midCat"/>
      </c:valAx>
      <c:valAx>
        <c:axId val="20361273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0044115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390</xdr:col>
      <xdr:colOff>114300</xdr:colOff>
      <xdr:row>323</xdr:row>
      <xdr:rowOff>152401</xdr:rowOff>
    </xdr:from>
    <xdr:to>
      <xdr:col>394</xdr:col>
      <xdr:colOff>40821</xdr:colOff>
      <xdr:row>359</xdr:row>
      <xdr:rowOff>149679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F5BC861D-3142-4034-ACC1-76C158238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-1</xdr:colOff>
      <xdr:row>102</xdr:row>
      <xdr:rowOff>0</xdr:rowOff>
    </xdr:from>
    <xdr:to>
      <xdr:col>17</xdr:col>
      <xdr:colOff>0</xdr:colOff>
      <xdr:row>111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xmlns="" id="{6074707B-22EC-46E3-BC15-38CDA1754EC3}"/>
            </a:ext>
          </a:extLst>
        </xdr:cNvPr>
        <xdr:cNvSpPr txBox="1"/>
      </xdr:nvSpPr>
      <xdr:spPr>
        <a:xfrm>
          <a:off x="13925549" y="21869400"/>
          <a:ext cx="6562726" cy="1743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 i="1"/>
            <a:t>"Graficare la corrente I</a:t>
          </a:r>
          <a:r>
            <a:rPr lang="it-IT" sz="1500" i="1" baseline="-25000"/>
            <a:t>cc</a:t>
          </a:r>
          <a:r>
            <a:rPr lang="it-IT" sz="1500" i="1"/>
            <a:t> e la V</a:t>
          </a:r>
          <a:r>
            <a:rPr lang="it-IT" sz="1500" i="1" baseline="-25000"/>
            <a:t>p</a:t>
          </a:r>
          <a:r>
            <a:rPr lang="it-IT" sz="1500" i="1"/>
            <a:t> in funzione della distanza."</a:t>
          </a:r>
        </a:p>
        <a:p>
          <a:pPr algn="just"/>
          <a:endParaRPr lang="it-IT" sz="1500" i="0"/>
        </a:p>
        <a:p>
          <a:pPr algn="just"/>
          <a:r>
            <a:rPr lang="it-IT" sz="1500" i="0"/>
            <a:t>L'andamento</a:t>
          </a:r>
          <a:r>
            <a:rPr lang="it-IT" sz="1500" i="0" baseline="0"/>
            <a:t> è quello atteso in entrambi i casi.</a:t>
          </a:r>
        </a:p>
        <a:p>
          <a:pPr algn="just"/>
          <a:endParaRPr lang="it-IT" sz="1500"/>
        </a:p>
      </xdr:txBody>
    </xdr:sp>
    <xdr:clientData/>
  </xdr:twoCellAnchor>
  <xdr:twoCellAnchor>
    <xdr:from>
      <xdr:col>12</xdr:col>
      <xdr:colOff>0</xdr:colOff>
      <xdr:row>160</xdr:row>
      <xdr:rowOff>0</xdr:rowOff>
    </xdr:from>
    <xdr:to>
      <xdr:col>17</xdr:col>
      <xdr:colOff>0</xdr:colOff>
      <xdr:row>219</xdr:row>
      <xdr:rowOff>1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xmlns="" id="{2E5B1F64-7B39-426B-AF68-6F5AE9A6F8B0}"/>
            </a:ext>
          </a:extLst>
        </xdr:cNvPr>
        <xdr:cNvSpPr txBox="1"/>
      </xdr:nvSpPr>
      <xdr:spPr>
        <a:xfrm>
          <a:off x="13925550" y="32946975"/>
          <a:ext cx="6562725" cy="1123950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 i="1"/>
            <a:t>"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 calcolare l’efficienza di conversione della cella elementare [...].</a:t>
          </a:r>
          <a:r>
            <a:rPr lang="it-IT" sz="1500" i="1"/>
            <a:t>"</a:t>
          </a:r>
        </a:p>
        <a:p>
          <a:pPr algn="just"/>
          <a:endParaRPr lang="it-IT" sz="1500" i="1"/>
        </a:p>
        <a:p>
          <a:pPr algn="just"/>
          <a:r>
            <a:rPr lang="it-IT" sz="1500" i="0"/>
            <a:t>Abbiamo</a:t>
          </a:r>
          <a:r>
            <a:rPr lang="it-IT" sz="1500" i="0" baseline="0"/>
            <a:t> supposto che 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l'efficienza </a:t>
          </a:r>
          <a:r>
            <a:rPr lang="el-GR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η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della cella sia costante ad ogni distanza del pannello dalla lampadina e pertanto fosse ricavabile tramite un fit di </a:t>
          </a:r>
          <a:r>
            <a:rPr lang="it-IT" sz="1500" i="0" baseline="0"/>
            <a:t>P</a:t>
          </a:r>
          <a:r>
            <a:rPr lang="it-IT" sz="1500" i="0" baseline="-25000"/>
            <a:t>pannello</a:t>
          </a:r>
          <a:r>
            <a:rPr lang="it-IT" sz="1500" i="0" baseline="0"/>
            <a:t> vs d.</a:t>
          </a:r>
        </a:p>
        <a:p>
          <a:pPr algn="just"/>
          <a:r>
            <a:rPr lang="it-IT" sz="1500" i="0"/>
            <a:t>Nel primo</a:t>
          </a:r>
          <a:r>
            <a:rPr lang="it-IT" sz="1500" i="0" baseline="0"/>
            <a:t> fit (in rosso) abbiamo lasciato che l'algoritmo di fitting cercasse r e P</a:t>
          </a:r>
          <a:r>
            <a:rPr lang="it-IT" sz="1500" i="0" baseline="-25000"/>
            <a:t>lamp</a:t>
          </a:r>
          <a:r>
            <a:rPr lang="it-IT" sz="1500" i="0" baseline="0"/>
            <a:t> come parametri, imponendo di cercarli 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rispettivamente </a:t>
          </a:r>
          <a:r>
            <a:rPr lang="it-IT" sz="1500" i="0" baseline="0"/>
            <a:t>all'interno degli intervalli (r-</a:t>
          </a:r>
          <a:r>
            <a:rPr lang="el-GR" sz="1500" i="0" baseline="0"/>
            <a:t>σ</a:t>
          </a:r>
          <a:r>
            <a:rPr lang="it-IT" sz="1500" i="0" baseline="-25000"/>
            <a:t>r</a:t>
          </a:r>
          <a:r>
            <a:rPr lang="it-IT" sz="1500" i="0" baseline="0"/>
            <a:t>,r+</a:t>
          </a:r>
          <a:r>
            <a:rPr lang="el-GR" sz="1500" i="0" baseline="0"/>
            <a:t>σ</a:t>
          </a:r>
          <a:r>
            <a:rPr lang="it-IT" sz="1500" i="0" baseline="-25000"/>
            <a:t>r</a:t>
          </a:r>
          <a:r>
            <a:rPr lang="it-IT" sz="1500" i="0" baseline="0"/>
            <a:t>) mm e (P</a:t>
          </a:r>
          <a:r>
            <a:rPr lang="it-IT" sz="1500" i="0" baseline="-25000"/>
            <a:t>lamp</a:t>
          </a:r>
          <a:r>
            <a:rPr lang="it-IT" sz="1500" i="0" baseline="0"/>
            <a:t>-</a:t>
          </a:r>
          <a:r>
            <a:rPr lang="el-GR" sz="1500" i="0" baseline="0"/>
            <a:t>σ</a:t>
          </a:r>
          <a:r>
            <a:rPr lang="it-IT" sz="1500" i="0" baseline="-25000"/>
            <a:t>Plamp</a:t>
          </a:r>
          <a:r>
            <a:rPr lang="it-IT" sz="1500" i="0" baseline="0"/>
            <a:t>,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lamp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l-GR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Plamp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analogamente a quanto fatto per il filtro RLC passa banda. per tenere conto anche degli errori di r e P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lamp</a:t>
          </a:r>
          <a:r>
            <a:rPr lang="it-IT" sz="1500" i="0" baseline="0"/>
            <a:t>.</a:t>
          </a:r>
        </a:p>
        <a:p>
          <a:pPr algn="just"/>
          <a:r>
            <a:rPr lang="it-IT" sz="1500" i="0" baseline="0"/>
            <a:t>Nel secondo fit (in verde) invece abbiamo utilizzato nella funzione di fit i valori misurati di r e P</a:t>
          </a:r>
          <a:r>
            <a:rPr lang="it-IT" sz="1500" i="0" baseline="-25000"/>
            <a:t>lamp</a:t>
          </a:r>
          <a:r>
            <a:rPr lang="it-IT" sz="1500" i="0" baseline="0"/>
            <a:t> e abbiamo cercato come parametro unicamente </a:t>
          </a:r>
          <a:r>
            <a:rPr lang="el-GR" sz="1500" i="0" baseline="0">
              <a:latin typeface="Calibri" panose="020F0502020204030204" pitchFamily="34" charset="0"/>
              <a:cs typeface="Calibri" panose="020F0502020204030204" pitchFamily="34" charset="0"/>
            </a:rPr>
            <a:t>η</a:t>
          </a:r>
          <a:r>
            <a:rPr lang="it-IT" sz="1500" i="0" baseline="0">
              <a:latin typeface="+mn-lt"/>
              <a:cs typeface="+mn-cs"/>
            </a:rPr>
            <a:t>.</a:t>
          </a:r>
        </a:p>
        <a:p>
          <a:pPr algn="just"/>
          <a:r>
            <a:rPr lang="it-IT" sz="1500" i="0" baseline="0">
              <a:latin typeface="+mn-lt"/>
              <a:cs typeface="+mn-cs"/>
            </a:rPr>
            <a:t>Il </a:t>
          </a:r>
          <a:r>
            <a:rPr lang="el-GR" sz="1500" i="0" baseline="0">
              <a:latin typeface="Calibri" panose="020F0502020204030204" pitchFamily="34" charset="0"/>
              <a:cs typeface="Calibri" panose="020F0502020204030204" pitchFamily="34" charset="0"/>
            </a:rPr>
            <a:t>χ</a:t>
          </a:r>
          <a:r>
            <a:rPr lang="it-IT" sz="1500" i="0" baseline="30000">
              <a:latin typeface="+mn-lt"/>
              <a:cs typeface="+mn-cs"/>
            </a:rPr>
            <a:t>2 </a:t>
          </a:r>
          <a:r>
            <a:rPr lang="it-IT" sz="1500" i="0" baseline="0">
              <a:latin typeface="+mn-lt"/>
              <a:cs typeface="+mn-cs"/>
            </a:rPr>
            <a:t>di entrambi i fit è maggiore dell'estremo superiore dell'intervallo critico per rispettivamente 11 e 13 gradi di libertà e per significatività del 5 %, dunque rigettiamo l'ipotesi nulla che la differenza tra le funzioni di fit e i dati sia dovuta unicamente all'errore casuale. </a:t>
          </a:r>
        </a:p>
        <a:p>
          <a:pPr algn="just"/>
          <a:r>
            <a:rPr lang="it-IT" sz="1500" i="0" baseline="0">
              <a:latin typeface="+mn-lt"/>
              <a:cs typeface="+mn-cs"/>
            </a:rPr>
            <a:t>Le due funzioni di fit non si adattano bene ai dati perchè la geometria reale dell'esperimento è diversa da quella ideale con cui è stata ricavata la formula </a:t>
          </a:r>
          <a:r>
            <a:rPr lang="el-GR" sz="1500" i="0" baseline="0">
              <a:latin typeface="Calibri" panose="020F0502020204030204" pitchFamily="34" charset="0"/>
              <a:cs typeface="Calibri" panose="020F0502020204030204" pitchFamily="34" charset="0"/>
            </a:rPr>
            <a:t>Δ</a:t>
          </a:r>
          <a:r>
            <a:rPr lang="it-IT" sz="1500" i="0" baseline="0">
              <a:latin typeface="+mn-lt"/>
              <a:cs typeface="+mn-cs"/>
            </a:rPr>
            <a:t>P</a:t>
          </a:r>
          <a:r>
            <a:rPr lang="it-IT" sz="1500" i="0" baseline="-25000">
              <a:latin typeface="+mn-lt"/>
              <a:cs typeface="+mn-cs"/>
            </a:rPr>
            <a:t>pannello</a:t>
          </a:r>
          <a:r>
            <a:rPr lang="it-IT" sz="1500" i="0" baseline="0">
              <a:latin typeface="+mn-lt"/>
              <a:cs typeface="+mn-cs"/>
            </a:rPr>
            <a:t> = </a:t>
          </a:r>
          <a:r>
            <a:rPr lang="el-GR" sz="1500" i="0" baseline="0">
              <a:latin typeface="Calibri" panose="020F0502020204030204" pitchFamily="34" charset="0"/>
              <a:cs typeface="Calibri" panose="020F0502020204030204" pitchFamily="34" charset="0"/>
            </a:rPr>
            <a:t>η</a:t>
          </a:r>
          <a:r>
            <a:rPr lang="it-IT" sz="1500" i="0" baseline="0">
              <a:latin typeface="+mn-lt"/>
              <a:cs typeface="+mn-cs"/>
            </a:rPr>
            <a:t>/2 . [1 - sqrt(d</a:t>
          </a:r>
          <a:r>
            <a:rPr lang="it-IT" sz="1500" i="0" baseline="30000">
              <a:latin typeface="+mn-lt"/>
              <a:cs typeface="+mn-cs"/>
            </a:rPr>
            <a:t>2</a:t>
          </a:r>
          <a:r>
            <a:rPr lang="it-IT" sz="1500" i="0" baseline="0">
              <a:latin typeface="+mn-lt"/>
              <a:cs typeface="+mn-cs"/>
            </a:rPr>
            <a:t> / r</a:t>
          </a:r>
          <a:r>
            <a:rPr lang="it-IT" sz="1500" i="0" baseline="30000">
              <a:latin typeface="+mn-lt"/>
              <a:cs typeface="+mn-cs"/>
            </a:rPr>
            <a:t>2</a:t>
          </a:r>
          <a:r>
            <a:rPr lang="it-IT" sz="1500" i="0" baseline="0">
              <a:latin typeface="+mn-lt"/>
              <a:cs typeface="+mn-cs"/>
            </a:rPr>
            <a:t> + d</a:t>
          </a:r>
          <a:r>
            <a:rPr lang="it-IT" sz="1500" i="0" baseline="30000">
              <a:latin typeface="+mn-lt"/>
              <a:cs typeface="+mn-cs"/>
            </a:rPr>
            <a:t>2</a:t>
          </a:r>
          <a:r>
            <a:rPr lang="it-IT" sz="1500" i="0" baseline="0">
              <a:latin typeface="+mn-lt"/>
              <a:cs typeface="+mn-cs"/>
            </a:rPr>
            <a:t>)] </a:t>
          </a:r>
          <a:r>
            <a:rPr lang="it-IT" sz="1500" i="0" baseline="0">
              <a:latin typeface="Calibri" panose="020F0502020204030204" pitchFamily="34" charset="0"/>
              <a:cs typeface="Calibri" panose="020F0502020204030204" pitchFamily="34" charset="0"/>
            </a:rPr>
            <a:t>·</a:t>
          </a:r>
          <a:r>
            <a:rPr lang="it-IT" sz="1500" i="0" baseline="0">
              <a:latin typeface="+mn-lt"/>
              <a:cs typeface="+mn-cs"/>
            </a:rPr>
            <a:t> P</a:t>
          </a:r>
          <a:r>
            <a:rPr lang="it-IT" sz="1500" i="0" baseline="-25000">
              <a:latin typeface="+mn-lt"/>
              <a:cs typeface="+mn-cs"/>
            </a:rPr>
            <a:t>lamp</a:t>
          </a:r>
          <a:r>
            <a:rPr lang="it-IT" sz="1500" i="0" baseline="0">
              <a:latin typeface="+mn-lt"/>
              <a:cs typeface="+mn-cs"/>
            </a:rPr>
            <a:t>.</a:t>
          </a:r>
        </a:p>
        <a:p>
          <a:pPr algn="just"/>
          <a:r>
            <a:rPr lang="it-IT" sz="1500" i="0" baseline="0">
              <a:latin typeface="+mn-lt"/>
              <a:cs typeface="+mn-cs"/>
            </a:rPr>
            <a:t>Idealmente vogliamo che il filamento della lampadina sia puntiforme e che se lo oscuriamo con un oggetto anch'esso puntiforme venga sottratta alla sfera illuminata di raggio sqrt(d</a:t>
          </a:r>
          <a:r>
            <a:rPr lang="it-IT" sz="1500" i="0" baseline="30000">
              <a:latin typeface="+mn-lt"/>
              <a:cs typeface="+mn-cs"/>
            </a:rPr>
            <a:t>2</a:t>
          </a:r>
          <a:r>
            <a:rPr lang="it-IT" sz="1500" i="0" baseline="0">
              <a:latin typeface="+mn-lt"/>
              <a:cs typeface="+mn-cs"/>
            </a:rPr>
            <a:t>+r</a:t>
          </a:r>
          <a:r>
            <a:rPr lang="it-IT" sz="1500" i="0" baseline="30000">
              <a:latin typeface="+mn-lt"/>
              <a:cs typeface="+mn-cs"/>
            </a:rPr>
            <a:t>2</a:t>
          </a:r>
          <a:r>
            <a:rPr lang="it-IT" sz="1500" i="0" baseline="0">
              <a:latin typeface="+mn-lt"/>
              <a:cs typeface="+mn-cs"/>
            </a:rPr>
            <a:t>) soltanto il cono di raggi luminosi avente vertice sul filamento (idealmente puntiforme) e base sulla parte sensibile del pannello (un cerchio di raggio r), e ottenere così una misura di quanta luce è riflessa dalle pareti, dall'apparato e dagli sperimentatori sul pannello; in realtà, oltre al fatto che il filamento non è puntiforme, abbiamo oscurato la lampadina con un oggetto esteso, dunque abbiamo sottratto alla sfera luminosa un cono di raggi luminosi di volume maggiore rispetto al caso ideale e quindi V</a:t>
          </a:r>
          <a:r>
            <a:rPr lang="it-IT" sz="1500" i="0" baseline="-25000">
              <a:latin typeface="+mn-lt"/>
              <a:cs typeface="+mn-cs"/>
            </a:rPr>
            <a:t>p</a:t>
          </a:r>
          <a:r>
            <a:rPr lang="it-IT" sz="1500" i="0" baseline="30000">
              <a:latin typeface="+mn-lt"/>
              <a:cs typeface="+mn-cs"/>
            </a:rPr>
            <a:t>f</a:t>
          </a:r>
          <a:r>
            <a:rPr lang="it-IT" sz="1500" i="0" baseline="0">
              <a:latin typeface="+mn-lt"/>
              <a:cs typeface="+mn-cs"/>
            </a:rPr>
            <a:t>, I</a:t>
          </a:r>
          <a:r>
            <a:rPr lang="it-IT" sz="1500" i="0" baseline="-25000">
              <a:latin typeface="+mn-lt"/>
              <a:cs typeface="+mn-cs"/>
            </a:rPr>
            <a:t>cc</a:t>
          </a:r>
          <a:r>
            <a:rPr lang="it-IT" sz="1500" i="0" baseline="30000">
              <a:latin typeface="+mn-lt"/>
              <a:cs typeface="+mn-cs"/>
            </a:rPr>
            <a:t>f</a:t>
          </a:r>
          <a:r>
            <a:rPr lang="it-IT" sz="1500" i="0" baseline="0">
              <a:latin typeface="+mn-lt"/>
              <a:cs typeface="+mn-cs"/>
            </a:rPr>
            <a:t> e P</a:t>
          </a:r>
          <a:r>
            <a:rPr lang="it-IT" sz="1500" i="0" baseline="-25000">
              <a:latin typeface="+mn-lt"/>
              <a:cs typeface="+mn-cs"/>
            </a:rPr>
            <a:t>lamp</a:t>
          </a:r>
          <a:r>
            <a:rPr lang="it-IT" sz="1500" i="0" baseline="30000">
              <a:latin typeface="+mn-lt"/>
              <a:cs typeface="+mn-cs"/>
            </a:rPr>
            <a:t>f</a:t>
          </a:r>
          <a:r>
            <a:rPr lang="it-IT" sz="1500" i="0" baseline="0">
              <a:latin typeface="+mn-lt"/>
              <a:cs typeface="+mn-cs"/>
            </a:rPr>
            <a:t> risultano sottostimate rispetto al caso ideale.</a:t>
          </a:r>
        </a:p>
        <a:p>
          <a:pPr algn="just"/>
          <a:r>
            <a:rPr lang="it-IT" sz="1500" i="0" baseline="0">
              <a:latin typeface="+mn-lt"/>
              <a:cs typeface="+mn-cs"/>
            </a:rPr>
            <a:t>Il risultato netto è che le grandezze sperimentali </a:t>
          </a:r>
          <a:r>
            <a:rPr lang="el-GR" sz="1500" i="0" baseline="0">
              <a:latin typeface="Calibri" panose="020F0502020204030204" pitchFamily="34" charset="0"/>
              <a:cs typeface="Calibri" panose="020F0502020204030204" pitchFamily="34" charset="0"/>
            </a:rPr>
            <a:t>Δ</a:t>
          </a:r>
          <a:r>
            <a:rPr lang="it-IT" sz="1500" i="0" baseline="0">
              <a:latin typeface="+mn-lt"/>
              <a:cs typeface="+mn-cs"/>
            </a:rPr>
            <a:t>V</a:t>
          </a:r>
          <a:r>
            <a:rPr lang="it-IT" sz="1500" i="0" baseline="-25000">
              <a:latin typeface="+mn-lt"/>
              <a:cs typeface="+mn-cs"/>
            </a:rPr>
            <a:t>p</a:t>
          </a:r>
          <a:r>
            <a:rPr lang="it-IT" sz="1500" i="0" baseline="0">
              <a:latin typeface="+mn-lt"/>
              <a:cs typeface="+mn-cs"/>
            </a:rPr>
            <a:t>, </a:t>
          </a:r>
          <a:r>
            <a:rPr lang="el-GR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it-IT" sz="1500" i="0" baseline="0">
              <a:latin typeface="+mn-lt"/>
              <a:cs typeface="+mn-cs"/>
            </a:rPr>
            <a:t>I</a:t>
          </a:r>
          <a:r>
            <a:rPr lang="it-IT" sz="1500" i="0" baseline="-25000">
              <a:latin typeface="+mn-lt"/>
              <a:cs typeface="+mn-cs"/>
            </a:rPr>
            <a:t>cc</a:t>
          </a:r>
          <a:r>
            <a:rPr lang="it-IT" sz="1500" i="0" baseline="0">
              <a:latin typeface="+mn-lt"/>
              <a:cs typeface="+mn-cs"/>
            </a:rPr>
            <a:t> e </a:t>
          </a:r>
          <a:r>
            <a:rPr lang="el-GR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it-IT" sz="1500" i="0" baseline="0">
              <a:latin typeface="+mn-lt"/>
              <a:cs typeface="+mn-cs"/>
            </a:rPr>
            <a:t>P</a:t>
          </a:r>
          <a:r>
            <a:rPr lang="it-IT" sz="1500" i="0" baseline="-25000">
              <a:latin typeface="+mn-lt"/>
              <a:cs typeface="+mn-cs"/>
            </a:rPr>
            <a:t>lamp</a:t>
          </a:r>
          <a:r>
            <a:rPr lang="it-IT" sz="1500" i="0" baseline="0">
              <a:latin typeface="+mn-lt"/>
              <a:cs typeface="+mn-cs"/>
            </a:rPr>
            <a:t> risultano sovrastimate ripsetto alle loro controparti teoriche ottenibili dalla funzione </a:t>
          </a:r>
          <a:r>
            <a:rPr lang="el-GR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pannello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l-GR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η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/2 . [1 - sqrt(d</a:t>
          </a:r>
          <a:r>
            <a:rPr lang="it-IT" sz="150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/ r</a:t>
          </a:r>
          <a:r>
            <a:rPr lang="it-IT" sz="150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d</a:t>
          </a:r>
          <a:r>
            <a:rPr lang="it-IT" sz="150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)] · P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lamp</a:t>
          </a:r>
          <a:r>
            <a:rPr lang="it-IT" sz="1500" i="0" baseline="0">
              <a:latin typeface="+mn-lt"/>
              <a:cs typeface="+mn-cs"/>
            </a:rPr>
            <a:t> ricavata nelle ipotesi di idealità sopra elencate, come è facile notare dal grafico di entrambi i fit.</a:t>
          </a:r>
        </a:p>
        <a:p>
          <a:pPr algn="just"/>
          <a:endParaRPr lang="it-IT" sz="1500" i="0"/>
        </a:p>
        <a:p>
          <a:pPr algn="just"/>
          <a:endParaRPr lang="it-IT" sz="1100" i="0"/>
        </a:p>
      </xdr:txBody>
    </xdr:sp>
    <xdr:clientData/>
  </xdr:twoCellAnchor>
  <xdr:twoCellAnchor editAs="oneCell">
    <xdr:from>
      <xdr:col>0</xdr:col>
      <xdr:colOff>0</xdr:colOff>
      <xdr:row>10</xdr:row>
      <xdr:rowOff>2</xdr:rowOff>
    </xdr:from>
    <xdr:to>
      <xdr:col>11</xdr:col>
      <xdr:colOff>0</xdr:colOff>
      <xdr:row>52</xdr:row>
      <xdr:rowOff>1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xmlns="" id="{2483AE45-6916-41E2-9C64-D9614390B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2"/>
          <a:ext cx="12763500" cy="86105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12</xdr:col>
      <xdr:colOff>0</xdr:colOff>
      <xdr:row>13</xdr:row>
      <xdr:rowOff>190499</xdr:rowOff>
    </xdr:from>
    <xdr:to>
      <xdr:col>14</xdr:col>
      <xdr:colOff>0</xdr:colOff>
      <xdr:row>28</xdr:row>
      <xdr:rowOff>0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xmlns="" id="{FFECA8A5-7707-4293-AD6B-2A9E1BF15AF5}"/>
            </a:ext>
          </a:extLst>
        </xdr:cNvPr>
        <xdr:cNvSpPr txBox="1"/>
      </xdr:nvSpPr>
      <xdr:spPr>
        <a:xfrm>
          <a:off x="13925550" y="3276599"/>
          <a:ext cx="2733675" cy="266700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/>
            <a:t>Le grandezze in figura sono</a:t>
          </a:r>
          <a:r>
            <a:rPr lang="it-IT" sz="1500" baseline="0"/>
            <a:t> da intendersi con apice 'd' nel caso di misure con luce diretta e con apice 'f' nel caso della misura del fondo (vedi tabella dei dati).</a:t>
          </a:r>
          <a:endParaRPr lang="it-IT" sz="1500"/>
        </a:p>
      </xdr:txBody>
    </xdr:sp>
    <xdr:clientData/>
  </xdr:twoCellAnchor>
  <xdr:twoCellAnchor editAs="oneCell">
    <xdr:from>
      <xdr:col>0</xdr:col>
      <xdr:colOff>9</xdr:colOff>
      <xdr:row>225</xdr:row>
      <xdr:rowOff>0</xdr:rowOff>
    </xdr:from>
    <xdr:to>
      <xdr:col>11</xdr:col>
      <xdr:colOff>0</xdr:colOff>
      <xdr:row>250</xdr:row>
      <xdr:rowOff>1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xmlns="" id="{FFEEF1D1-E496-4DDD-8C84-59C23A1E0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" y="45329475"/>
          <a:ext cx="12763491" cy="51816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12</xdr:col>
      <xdr:colOff>0</xdr:colOff>
      <xdr:row>229</xdr:row>
      <xdr:rowOff>0</xdr:rowOff>
    </xdr:from>
    <xdr:to>
      <xdr:col>14</xdr:col>
      <xdr:colOff>0</xdr:colOff>
      <xdr:row>237</xdr:row>
      <xdr:rowOff>0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xmlns="" id="{9F417779-1415-4B0B-9D54-6E5151E02E3E}"/>
            </a:ext>
          </a:extLst>
        </xdr:cNvPr>
        <xdr:cNvSpPr txBox="1"/>
      </xdr:nvSpPr>
      <xdr:spPr>
        <a:xfrm>
          <a:off x="13925550" y="46510575"/>
          <a:ext cx="2733675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/>
            <a:t>In</a:t>
          </a:r>
          <a:r>
            <a:rPr lang="it-IT" sz="1500" baseline="0"/>
            <a:t> questo caso le misure sono tutte con luce diretta.</a:t>
          </a:r>
          <a:endParaRPr lang="it-IT" sz="1500"/>
        </a:p>
      </xdr:txBody>
    </xdr:sp>
    <xdr:clientData/>
  </xdr:twoCellAnchor>
  <xdr:twoCellAnchor>
    <xdr:from>
      <xdr:col>11</xdr:col>
      <xdr:colOff>0</xdr:colOff>
      <xdr:row>287</xdr:row>
      <xdr:rowOff>0</xdr:rowOff>
    </xdr:from>
    <xdr:to>
      <xdr:col>14</xdr:col>
      <xdr:colOff>452438</xdr:colOff>
      <xdr:row>314</xdr:row>
      <xdr:rowOff>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xmlns="" id="{0645CC96-2318-480A-B477-C9943E07F4F9}"/>
            </a:ext>
          </a:extLst>
        </xdr:cNvPr>
        <xdr:cNvSpPr txBox="1"/>
      </xdr:nvSpPr>
      <xdr:spPr>
        <a:xfrm>
          <a:off x="12763500" y="58169175"/>
          <a:ext cx="4348163" cy="5172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"Graficare la corrente generata dalla cella in funzione della tensione."</a:t>
          </a:r>
        </a:p>
        <a:p>
          <a:pPr algn="just"/>
          <a:endParaRPr lang="it-IT" sz="1500" b="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just"/>
          <a:r>
            <a:rPr lang="it-IT" sz="1500"/>
            <a:t/>
          </a:r>
          <a:br>
            <a:rPr lang="it-IT" sz="1500"/>
          </a:br>
          <a:endParaRPr lang="it-IT" sz="1500"/>
        </a:p>
      </xdr:txBody>
    </xdr:sp>
    <xdr:clientData/>
  </xdr:twoCellAnchor>
  <xdr:twoCellAnchor>
    <xdr:from>
      <xdr:col>11</xdr:col>
      <xdr:colOff>0</xdr:colOff>
      <xdr:row>314</xdr:row>
      <xdr:rowOff>166688</xdr:rowOff>
    </xdr:from>
    <xdr:to>
      <xdr:col>14</xdr:col>
      <xdr:colOff>452438</xdr:colOff>
      <xdr:row>341</xdr:row>
      <xdr:rowOff>166688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xmlns="" id="{668302FD-5DA3-44D7-BDA6-887BAC4B2760}"/>
            </a:ext>
          </a:extLst>
        </xdr:cNvPr>
        <xdr:cNvSpPr txBox="1"/>
      </xdr:nvSpPr>
      <xdr:spPr>
        <a:xfrm>
          <a:off x="12763500" y="63507938"/>
          <a:ext cx="4348163" cy="5143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"Graficare la potenza fornita al carico (composto dalla Rvariab e dalla resistenza Ramp).</a:t>
          </a:r>
        </a:p>
        <a:p>
          <a:pPr algn="just"/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</a:t>
          </a:r>
          <a:r>
            <a:rPr lang="it-IT" sz="15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modello proposto è corretto dovrà risultare un massimo della potenza trasferita per: R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R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varib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R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amp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it-IT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endParaRPr lang="it-IT" sz="1500" b="0" i="0"/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/>
          </a:r>
          <a:br>
            <a:rPr lang="it-IT" sz="1500"/>
          </a:br>
          <a:r>
            <a:rPr lang="it-IT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punti sperimentali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figura </a:t>
          </a:r>
          <a:r>
            <a:rPr lang="it-IT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sono stati collegati con una spezzata per evidenziare l'andamento,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non si tratta di un fit.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Dovremmo avere un massimo per R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R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carico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tuttavia abbiamo un massimo per R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carico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circa pari 26, a cui corrisponde un valore di R</a:t>
          </a:r>
          <a:r>
            <a:rPr lang="it-IT" sz="15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di circa 15.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 ci viene in mente nessun motivo sensato in grado di spiegare questa discrepanza.</a:t>
          </a:r>
          <a:endParaRPr lang="it-IT" sz="1500" i="0" baseline="-25000">
            <a:effectLst/>
          </a:endParaRPr>
        </a:p>
        <a:p>
          <a:pPr algn="just"/>
          <a:endParaRPr lang="it-IT" sz="1500"/>
        </a:p>
      </xdr:txBody>
    </xdr:sp>
    <xdr:clientData/>
  </xdr:twoCellAnchor>
  <xdr:twoCellAnchor editAs="oneCell">
    <xdr:from>
      <xdr:col>0</xdr:col>
      <xdr:colOff>0</xdr:colOff>
      <xdr:row>287</xdr:row>
      <xdr:rowOff>4978</xdr:rowOff>
    </xdr:from>
    <xdr:to>
      <xdr:col>10</xdr:col>
      <xdr:colOff>502228</xdr:colOff>
      <xdr:row>314</xdr:row>
      <xdr:rowOff>1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xmlns="" id="{4A4B7C96-8DF1-47F4-8AB0-16DC8B06D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8174153"/>
          <a:ext cx="11865553" cy="516709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28</xdr:col>
      <xdr:colOff>0</xdr:colOff>
      <xdr:row>251</xdr:row>
      <xdr:rowOff>0</xdr:rowOff>
    </xdr:from>
    <xdr:to>
      <xdr:col>36</xdr:col>
      <xdr:colOff>0</xdr:colOff>
      <xdr:row>271</xdr:row>
      <xdr:rowOff>0</xdr:rowOff>
    </xdr:to>
    <xdr:sp macro="" textlink="">
      <xdr:nvSpPr>
        <xdr:cNvPr id="12" name="CasellaDiTesto 11">
          <a:extLst>
            <a:ext uri="{FF2B5EF4-FFF2-40B4-BE49-F238E27FC236}">
              <a16:creationId xmlns:a16="http://schemas.microsoft.com/office/drawing/2014/main" xmlns="" id="{690528F5-6D86-4D82-896A-04BF26C382D6}"/>
            </a:ext>
          </a:extLst>
        </xdr:cNvPr>
        <xdr:cNvSpPr txBox="1"/>
      </xdr:nvSpPr>
      <xdr:spPr>
        <a:xfrm>
          <a:off x="32375475" y="50701575"/>
          <a:ext cx="4876800" cy="4419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/>
            <a:t>N</a:t>
          </a:r>
          <a:r>
            <a:rPr lang="it-IT" sz="1500" baseline="0"/>
            <a:t>on  abbiamo annotato come abbiamo costruito le varie R</a:t>
          </a:r>
          <a:r>
            <a:rPr lang="it-IT" sz="1500" baseline="-25000"/>
            <a:t>var</a:t>
          </a:r>
          <a:r>
            <a:rPr lang="it-IT" sz="1500" baseline="0"/>
            <a:t> con il box a interruttori; sulla scatole delle resistenze è indicato un errore dell'1% su ogni resistenza componenda, dunque dato che ogni R</a:t>
          </a:r>
          <a:r>
            <a:rPr lang="it-IT" sz="1500" baseline="-25000"/>
            <a:t>var</a:t>
          </a:r>
          <a:r>
            <a:rPr lang="it-IT" sz="1500" baseline="0"/>
            <a:t> è cottenuto chiudendo fino a a 4 interrori (ad esempio 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it-IT" sz="15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 di </a:t>
          </a:r>
          <a:r>
            <a:rPr lang="it-IT" sz="1500" baseline="0"/>
            <a:t>18 è costruita come 10 (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it-IT" sz="1500" baseline="0"/>
            <a:t>+ 4 (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it-IT" sz="1500" baseline="0"/>
            <a:t>+3 (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it-IT" sz="1500" baseline="0"/>
            <a:t>+ 1 (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it-IT" sz="1500" baseline="0"/>
            <a:t>), il 5% ci sembrava una stima rapida e verosimile dell'errore propagato sulla somma.</a:t>
          </a:r>
          <a:endParaRPr lang="it-IT" sz="1500"/>
        </a:p>
      </xdr:txBody>
    </xdr:sp>
    <xdr:clientData/>
  </xdr:twoCellAnchor>
  <xdr:twoCellAnchor editAs="oneCell">
    <xdr:from>
      <xdr:col>0</xdr:col>
      <xdr:colOff>0</xdr:colOff>
      <xdr:row>315</xdr:row>
      <xdr:rowOff>0</xdr:rowOff>
    </xdr:from>
    <xdr:to>
      <xdr:col>10</xdr:col>
      <xdr:colOff>502228</xdr:colOff>
      <xdr:row>342</xdr:row>
      <xdr:rowOff>0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xmlns="" id="{AC40C249-6FEC-47CA-A6EC-93281CA16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3531750"/>
          <a:ext cx="11865553" cy="514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22</xdr:col>
      <xdr:colOff>-1</xdr:colOff>
      <xdr:row>53</xdr:row>
      <xdr:rowOff>0</xdr:rowOff>
    </xdr:from>
    <xdr:to>
      <xdr:col>26</xdr:col>
      <xdr:colOff>1061356</xdr:colOff>
      <xdr:row>69</xdr:row>
      <xdr:rowOff>0</xdr:rowOff>
    </xdr:to>
    <xdr:sp macro="" textlink="">
      <xdr:nvSpPr>
        <xdr:cNvPr id="14" name="CasellaDiTesto 13">
          <a:extLst>
            <a:ext uri="{FF2B5EF4-FFF2-40B4-BE49-F238E27FC236}">
              <a16:creationId xmlns:a16="http://schemas.microsoft.com/office/drawing/2014/main" xmlns="" id="{2863967E-3E0D-470F-B7FD-9C1D7A23159A}"/>
            </a:ext>
          </a:extLst>
        </xdr:cNvPr>
        <xdr:cNvSpPr txBox="1"/>
      </xdr:nvSpPr>
      <xdr:spPr>
        <a:xfrm>
          <a:off x="26422349" y="10706100"/>
          <a:ext cx="5338082" cy="3657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/>
            <a:t>d</a:t>
          </a:r>
          <a:r>
            <a:rPr lang="it-IT" sz="1500" baseline="-25000"/>
            <a:t>1</a:t>
          </a:r>
          <a:r>
            <a:rPr lang="it-IT" sz="1500"/>
            <a:t> è la distanza tra filamento</a:t>
          </a:r>
          <a:r>
            <a:rPr lang="it-IT" sz="1500" baseline="0"/>
            <a:t> della lampadina e inizio della rotaia su cui scorre il carrello solidale al pannello e al calibro digitale. </a:t>
          </a:r>
        </a:p>
        <a:p>
          <a:pPr algn="just"/>
          <a:r>
            <a:rPr lang="it-IT" sz="1500" baseline="0"/>
            <a:t>d</a:t>
          </a:r>
          <a:r>
            <a:rPr lang="it-IT" sz="1500" baseline="-25000"/>
            <a:t>2</a:t>
          </a:r>
          <a:r>
            <a:rPr lang="it-IT" sz="1500" baseline="0"/>
            <a:t> è la distanza tra l'inizio della rotaia e l'inizio del carrello in un qualunque momento della presa dati; d</a:t>
          </a:r>
          <a:r>
            <a:rPr lang="it-IT" sz="1500" baseline="-25000"/>
            <a:t>2</a:t>
          </a:r>
          <a:r>
            <a:rPr lang="it-IT" sz="1500" baseline="0"/>
            <a:t> è quindi anche pari alla distanza tra la posizione del pannello quando il carrello è all'inizio della rotaia e la posizione del pannello in un qualunque altro momento della presa dati.</a:t>
          </a:r>
        </a:p>
        <a:p>
          <a:pPr algn="just"/>
          <a:r>
            <a:rPr lang="it-IT" sz="1500" baseline="0"/>
            <a:t>r è il diametro della zona sensibile del pannello solare e è pari (</a:t>
          </a:r>
          <a:r>
            <a:rPr lang="it-IT" sz="15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59.65±0.05) mm,</a:t>
          </a:r>
          <a:r>
            <a:rPr lang="it-IT" sz="15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misurato con il calibro. l'errore è quello di sensibilità del calibro.</a:t>
          </a:r>
          <a:endParaRPr lang="it-IT" sz="1500"/>
        </a:p>
      </xdr:txBody>
    </xdr:sp>
    <xdr:clientData/>
  </xdr:twoCellAnchor>
  <xdr:twoCellAnchor editAs="oneCell">
    <xdr:from>
      <xdr:col>0</xdr:col>
      <xdr:colOff>1</xdr:colOff>
      <xdr:row>160</xdr:row>
      <xdr:rowOff>-1</xdr:rowOff>
    </xdr:from>
    <xdr:to>
      <xdr:col>11</xdr:col>
      <xdr:colOff>1</xdr:colOff>
      <xdr:row>189</xdr:row>
      <xdr:rowOff>0</xdr:rowOff>
    </xdr:to>
    <xdr:pic>
      <xdr:nvPicPr>
        <xdr:cNvPr id="15" name="Immagine 14">
          <a:extLst>
            <a:ext uri="{FF2B5EF4-FFF2-40B4-BE49-F238E27FC236}">
              <a16:creationId xmlns:a16="http://schemas.microsoft.com/office/drawing/2014/main" xmlns="" id="{75C0A172-8E0F-454C-A7CF-66DEBCFFD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32946974"/>
          <a:ext cx="12763500" cy="55245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</xdr:colOff>
      <xdr:row>102</xdr:row>
      <xdr:rowOff>0</xdr:rowOff>
    </xdr:from>
    <xdr:to>
      <xdr:col>11</xdr:col>
      <xdr:colOff>1</xdr:colOff>
      <xdr:row>130</xdr:row>
      <xdr:rowOff>1</xdr:rowOff>
    </xdr:to>
    <xdr:pic>
      <xdr:nvPicPr>
        <xdr:cNvPr id="16" name="Immagine 15">
          <a:extLst>
            <a:ext uri="{FF2B5EF4-FFF2-40B4-BE49-F238E27FC236}">
              <a16:creationId xmlns:a16="http://schemas.microsoft.com/office/drawing/2014/main" xmlns="" id="{9F51E4B5-5CB6-4551-9E1F-0F0F1A82D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21869400"/>
          <a:ext cx="12763500" cy="536257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</xdr:colOff>
      <xdr:row>131</xdr:row>
      <xdr:rowOff>0</xdr:rowOff>
    </xdr:from>
    <xdr:to>
      <xdr:col>11</xdr:col>
      <xdr:colOff>1</xdr:colOff>
      <xdr:row>159</xdr:row>
      <xdr:rowOff>0</xdr:rowOff>
    </xdr:to>
    <xdr:pic>
      <xdr:nvPicPr>
        <xdr:cNvPr id="17" name="Immagine 16">
          <a:extLst>
            <a:ext uri="{FF2B5EF4-FFF2-40B4-BE49-F238E27FC236}">
              <a16:creationId xmlns:a16="http://schemas.microsoft.com/office/drawing/2014/main" xmlns="" id="{D0771F3C-CFD5-44C7-AAE3-CA71147C1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27422475"/>
          <a:ext cx="12763500" cy="5334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</xdr:colOff>
      <xdr:row>190</xdr:row>
      <xdr:rowOff>-1</xdr:rowOff>
    </xdr:from>
    <xdr:to>
      <xdr:col>11</xdr:col>
      <xdr:colOff>1</xdr:colOff>
      <xdr:row>219</xdr:row>
      <xdr:rowOff>0</xdr:rowOff>
    </xdr:to>
    <xdr:pic>
      <xdr:nvPicPr>
        <xdr:cNvPr id="18" name="Immagine 17">
          <a:extLst>
            <a:ext uri="{FF2B5EF4-FFF2-40B4-BE49-F238E27FC236}">
              <a16:creationId xmlns:a16="http://schemas.microsoft.com/office/drawing/2014/main" xmlns="" id="{12D28ECA-823B-49A5-83E8-2EED83EA3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38661974"/>
          <a:ext cx="12763500" cy="55245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lazioni%20di%20laborato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O I"/>
      <sheetName val="Lampadina"/>
      <sheetName val="Ciclo isteresi, oscillloscopio"/>
      <sheetName val="Filtri RC"/>
      <sheetName val="Filtri RLC"/>
      <sheetName val="BJT"/>
      <sheetName val="Diodi"/>
      <sheetName val="Amplificatore"/>
      <sheetName val="Pannello"/>
      <sheetName val="INTRO II MODULO"/>
      <sheetName val="Interferometro"/>
      <sheetName val="Planck"/>
      <sheetName val="Estinzione, Malus"/>
      <sheetName val="Spettroscopia"/>
      <sheetName val="Diffrazione"/>
      <sheetName val="Polarimetro"/>
      <sheetName val="Lent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52">
          <cell r="W252" t="str">
            <v>σRvar (Ω)</v>
          </cell>
        </row>
        <row r="254">
          <cell r="AA254">
            <v>4.4386659000000002</v>
          </cell>
        </row>
        <row r="255">
          <cell r="AA255">
            <v>6.4948220000000001</v>
          </cell>
        </row>
        <row r="256">
          <cell r="AA256">
            <v>6.6227454999999997</v>
          </cell>
        </row>
        <row r="257">
          <cell r="AA257">
            <v>6.7354535999999996</v>
          </cell>
        </row>
        <row r="258">
          <cell r="AA258">
            <v>6.8344149999999999</v>
          </cell>
        </row>
        <row r="259">
          <cell r="AA259">
            <v>6.9222507000000002</v>
          </cell>
        </row>
        <row r="260">
          <cell r="AA260">
            <v>6.9939513</v>
          </cell>
        </row>
        <row r="261">
          <cell r="AA261">
            <v>7.0495038000000001</v>
          </cell>
        </row>
        <row r="262">
          <cell r="AA262">
            <v>7.0949960000000001</v>
          </cell>
        </row>
        <row r="263">
          <cell r="AA263">
            <v>7.1323322999999998</v>
          </cell>
        </row>
        <row r="264">
          <cell r="AA264">
            <v>7.1499724000000002</v>
          </cell>
        </row>
        <row r="265">
          <cell r="AA265">
            <v>7.1587171999999999</v>
          </cell>
        </row>
        <row r="266">
          <cell r="AA266">
            <v>7.1563534999999998</v>
          </cell>
        </row>
        <row r="267">
          <cell r="AA267">
            <v>7.1525502000000003</v>
          </cell>
        </row>
        <row r="268">
          <cell r="AA268">
            <v>7.1359329000000002</v>
          </cell>
        </row>
        <row r="269">
          <cell r="AA269">
            <v>7.1140122000000003</v>
          </cell>
        </row>
        <row r="270">
          <cell r="AA270">
            <v>7.0914459000000001</v>
          </cell>
        </row>
        <row r="271">
          <cell r="AA271">
            <v>7.0587792</v>
          </cell>
        </row>
        <row r="272">
          <cell r="AA272">
            <v>7.0205029999999997</v>
          </cell>
        </row>
        <row r="273">
          <cell r="AA273">
            <v>6.9828958999999999</v>
          </cell>
        </row>
        <row r="274">
          <cell r="AA274">
            <v>6.9365363000000002</v>
          </cell>
        </row>
        <row r="275">
          <cell r="AA275">
            <v>6.8905082000000002</v>
          </cell>
        </row>
        <row r="276">
          <cell r="AA276">
            <v>6.8430423999999999</v>
          </cell>
        </row>
        <row r="277">
          <cell r="AA277">
            <v>6.7954835999999998</v>
          </cell>
        </row>
        <row r="278">
          <cell r="AA278">
            <v>6.7457365999999999</v>
          </cell>
        </row>
        <row r="279">
          <cell r="AA279">
            <v>6.4893203000000002</v>
          </cell>
        </row>
        <row r="280">
          <cell r="AA280">
            <v>5.9422082999999999</v>
          </cell>
        </row>
        <row r="281">
          <cell r="AA281">
            <v>5.4563211999999996</v>
          </cell>
        </row>
        <row r="282">
          <cell r="AA282">
            <v>5.0393901000000003</v>
          </cell>
        </row>
        <row r="283">
          <cell r="AA283">
            <v>4.6984877999999997</v>
          </cell>
        </row>
        <row r="284">
          <cell r="AA284">
            <v>4.3993343999999999</v>
          </cell>
        </row>
        <row r="285">
          <cell r="AA285">
            <v>4.1433543999999998</v>
          </cell>
        </row>
        <row r="286">
          <cell r="AA286">
            <v>3.9412696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4"/>
  <sheetViews>
    <sheetView tabSelected="1" zoomScale="40" zoomScaleNormal="40" workbookViewId="0">
      <selection sqref="A1:P2"/>
    </sheetView>
  </sheetViews>
  <sheetFormatPr defaultRowHeight="15"/>
  <cols>
    <col min="1" max="1" width="36.28515625" style="4" bestFit="1" customWidth="1"/>
    <col min="2" max="2" width="8.5703125" style="4" customWidth="1"/>
    <col min="3" max="3" width="12.7109375" style="4" customWidth="1"/>
    <col min="4" max="4" width="17" style="4" customWidth="1"/>
    <col min="5" max="5" width="14.28515625" style="4" customWidth="1"/>
    <col min="6" max="6" width="9.85546875" style="4" customWidth="1"/>
    <col min="7" max="7" width="12" style="4" customWidth="1"/>
    <col min="8" max="8" width="18.5703125" style="4" bestFit="1" customWidth="1"/>
    <col min="9" max="9" width="22.85546875" style="4" customWidth="1"/>
    <col min="10" max="10" width="18.28515625" style="4" bestFit="1" customWidth="1"/>
    <col min="11" max="11" width="21" style="4" customWidth="1"/>
    <col min="12" max="12" width="17.42578125" style="4" customWidth="1"/>
    <col min="13" max="13" width="19.140625" style="4" bestFit="1" customWidth="1"/>
    <col min="14" max="14" width="21.85546875" style="4" customWidth="1"/>
    <col min="15" max="15" width="24.140625" style="4" customWidth="1"/>
    <col min="16" max="16" width="19.5703125" style="4" customWidth="1"/>
    <col min="17" max="17" width="13.7109375" style="4" customWidth="1"/>
    <col min="18" max="18" width="18" style="4" customWidth="1"/>
    <col min="19" max="19" width="11.42578125" style="4" customWidth="1"/>
    <col min="20" max="20" width="18.85546875" style="4" customWidth="1"/>
    <col min="21" max="21" width="17.85546875" style="4" bestFit="1" customWidth="1"/>
    <col min="22" max="22" width="22.85546875" style="4" customWidth="1"/>
    <col min="23" max="23" width="21.140625" style="4" customWidth="1"/>
    <col min="24" max="24" width="12" style="4" customWidth="1"/>
    <col min="25" max="25" width="10.5703125" style="4" customWidth="1"/>
    <col min="26" max="26" width="20.42578125" style="4" customWidth="1"/>
    <col min="27" max="27" width="16" style="4" customWidth="1"/>
    <col min="28" max="16384" width="9.140625" style="4"/>
  </cols>
  <sheetData>
    <row r="1" spans="1:2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2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1:22">
      <c r="A3" s="8" t="s">
        <v>1</v>
      </c>
    </row>
    <row r="4" spans="1:22">
      <c r="A4" s="9" t="s">
        <v>2</v>
      </c>
    </row>
    <row r="5" spans="1:22">
      <c r="A5" s="9" t="s">
        <v>3</v>
      </c>
    </row>
    <row r="6" spans="1:22">
      <c r="A6" s="10" t="s">
        <v>4</v>
      </c>
    </row>
    <row r="7" spans="1:22" s="11" customFormat="1"/>
    <row r="8" spans="1:22">
      <c r="A8" s="5" t="s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12"/>
      <c r="M8" s="13"/>
      <c r="N8" s="13"/>
      <c r="O8" s="13"/>
      <c r="P8" s="13"/>
      <c r="Q8" s="13"/>
      <c r="R8" s="13"/>
      <c r="S8" s="13"/>
      <c r="T8" s="13"/>
      <c r="U8" s="13"/>
      <c r="V8" s="14"/>
    </row>
    <row r="9" spans="1:22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3"/>
      <c r="M9" s="13"/>
      <c r="N9" s="13"/>
      <c r="O9" s="13"/>
      <c r="P9" s="13"/>
      <c r="Q9" s="13"/>
      <c r="R9" s="13"/>
      <c r="S9" s="13"/>
      <c r="T9" s="13"/>
      <c r="U9" s="13"/>
      <c r="V9" s="15"/>
    </row>
    <row r="10" spans="1:2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2" ht="18">
      <c r="A11" s="15"/>
      <c r="M11" s="16" t="s">
        <v>6</v>
      </c>
      <c r="N11" s="17" t="s">
        <v>7</v>
      </c>
      <c r="O11" s="18" t="s">
        <v>8</v>
      </c>
      <c r="P11" s="18" t="s">
        <v>9</v>
      </c>
      <c r="Q11" s="18" t="s">
        <v>10</v>
      </c>
      <c r="R11" s="19" t="s">
        <v>11</v>
      </c>
      <c r="S11" s="20"/>
      <c r="T11" s="21"/>
      <c r="U11" s="21"/>
    </row>
    <row r="12" spans="1:22" ht="60">
      <c r="A12" s="15"/>
      <c r="M12" s="22" t="s">
        <v>12</v>
      </c>
      <c r="N12" s="23" t="s">
        <v>13</v>
      </c>
      <c r="O12" s="24" t="s">
        <v>12</v>
      </c>
      <c r="P12" s="23" t="s">
        <v>14</v>
      </c>
      <c r="Q12" s="25" t="s">
        <v>15</v>
      </c>
      <c r="R12" s="26" t="s">
        <v>16</v>
      </c>
      <c r="S12" s="20"/>
      <c r="T12" s="20"/>
      <c r="U12" s="20"/>
    </row>
    <row r="13" spans="1:22">
      <c r="A13" s="15"/>
      <c r="M13" s="16">
        <v>4.5</v>
      </c>
      <c r="N13" s="18">
        <v>0.1</v>
      </c>
      <c r="O13" s="27">
        <v>12</v>
      </c>
      <c r="P13" s="18">
        <v>0.1</v>
      </c>
      <c r="Q13" s="18">
        <v>53.4</v>
      </c>
      <c r="R13" s="19">
        <v>0.7</v>
      </c>
      <c r="S13" s="20"/>
      <c r="T13" s="20"/>
      <c r="U13" s="20"/>
    </row>
    <row r="14" spans="1:22">
      <c r="A14" s="15"/>
      <c r="O14" s="20"/>
      <c r="P14" s="20"/>
      <c r="Q14" s="20"/>
      <c r="R14" s="20"/>
      <c r="S14" s="20"/>
      <c r="T14" s="20"/>
      <c r="U14" s="20"/>
    </row>
    <row r="15" spans="1:22">
      <c r="A15" s="15"/>
      <c r="O15" s="20"/>
      <c r="P15" s="20"/>
      <c r="Q15" s="20"/>
      <c r="R15" s="20"/>
      <c r="S15" s="20"/>
      <c r="T15" s="20"/>
      <c r="U15" s="20"/>
    </row>
    <row r="16" spans="1:22">
      <c r="A16" s="15"/>
      <c r="O16" s="21"/>
      <c r="P16" s="20"/>
      <c r="Q16" s="20"/>
      <c r="R16" s="20"/>
      <c r="S16" s="20"/>
      <c r="T16" s="20"/>
      <c r="U16" s="20"/>
    </row>
    <row r="17" spans="1:21">
      <c r="A17" s="15"/>
      <c r="O17" s="20"/>
      <c r="P17" s="20"/>
      <c r="Q17" s="20"/>
      <c r="R17" s="20"/>
      <c r="S17" s="20"/>
      <c r="T17" s="20"/>
      <c r="U17" s="20"/>
    </row>
    <row r="18" spans="1:21">
      <c r="A18" s="15"/>
      <c r="O18" s="20"/>
      <c r="P18" s="20"/>
      <c r="Q18" s="20"/>
      <c r="R18" s="20"/>
      <c r="S18" s="20"/>
      <c r="T18" s="20"/>
      <c r="U18" s="20"/>
    </row>
    <row r="19" spans="1:21">
      <c r="A19" s="15"/>
      <c r="O19" s="20"/>
      <c r="P19" s="20"/>
      <c r="Q19" s="20"/>
      <c r="R19" s="20"/>
      <c r="S19" s="20"/>
      <c r="T19" s="20"/>
      <c r="U19" s="20"/>
    </row>
    <row r="20" spans="1:21">
      <c r="A20" s="15"/>
      <c r="O20" s="20"/>
      <c r="P20" s="20"/>
      <c r="Q20" s="20"/>
      <c r="R20" s="20"/>
      <c r="S20" s="20"/>
      <c r="T20" s="20"/>
      <c r="U20" s="20"/>
    </row>
    <row r="21" spans="1:21">
      <c r="A21" s="15"/>
      <c r="O21" s="20"/>
      <c r="P21" s="20"/>
      <c r="Q21" s="20"/>
      <c r="R21" s="20"/>
      <c r="S21" s="20"/>
      <c r="T21" s="20"/>
      <c r="U21" s="20"/>
    </row>
    <row r="22" spans="1:21">
      <c r="A22" s="15"/>
      <c r="O22" s="20"/>
      <c r="P22" s="20"/>
      <c r="Q22" s="20"/>
      <c r="R22" s="20"/>
      <c r="S22" s="20"/>
      <c r="T22" s="20"/>
      <c r="U22" s="20"/>
    </row>
    <row r="23" spans="1:21">
      <c r="A23" s="15"/>
      <c r="O23" s="20"/>
      <c r="P23" s="20"/>
      <c r="Q23" s="20"/>
      <c r="R23" s="20"/>
      <c r="S23" s="20"/>
      <c r="T23" s="20"/>
      <c r="U23" s="20"/>
    </row>
    <row r="24" spans="1:21">
      <c r="A24" s="15"/>
      <c r="G24" s="20"/>
      <c r="O24" s="20"/>
      <c r="P24" s="20"/>
      <c r="Q24" s="20"/>
      <c r="R24" s="20"/>
      <c r="S24" s="20"/>
      <c r="T24" s="20"/>
      <c r="U24" s="20"/>
    </row>
    <row r="25" spans="1:21">
      <c r="A25" s="15"/>
      <c r="G25" s="20"/>
      <c r="P25" s="20"/>
      <c r="Q25" s="20"/>
      <c r="R25" s="20"/>
      <c r="S25" s="20"/>
      <c r="T25" s="20"/>
      <c r="U25" s="20"/>
    </row>
    <row r="26" spans="1:21">
      <c r="A26" s="15"/>
      <c r="G26" s="20"/>
      <c r="P26" s="20"/>
      <c r="Q26" s="20"/>
      <c r="R26" s="20"/>
      <c r="S26" s="20"/>
      <c r="T26" s="20"/>
      <c r="U26" s="20"/>
    </row>
    <row r="27" spans="1:21">
      <c r="A27" s="15"/>
      <c r="G27" s="20"/>
      <c r="P27" s="20"/>
      <c r="Q27" s="20"/>
      <c r="R27" s="20"/>
      <c r="S27" s="20"/>
      <c r="T27" s="20"/>
      <c r="U27" s="20"/>
    </row>
    <row r="28" spans="1:21">
      <c r="A28" s="15"/>
      <c r="G28" s="20"/>
      <c r="P28" s="20"/>
      <c r="Q28" s="20"/>
      <c r="R28" s="20"/>
      <c r="S28" s="20"/>
    </row>
    <row r="29" spans="1:21">
      <c r="A29" s="15"/>
      <c r="G29" s="20"/>
      <c r="P29" s="20"/>
      <c r="Q29" s="20"/>
      <c r="R29" s="20"/>
      <c r="S29" s="20"/>
    </row>
    <row r="30" spans="1:21">
      <c r="A30" s="15"/>
      <c r="F30" s="20"/>
      <c r="G30" s="20"/>
      <c r="P30" s="20"/>
      <c r="Q30" s="20"/>
      <c r="R30" s="20"/>
      <c r="S30" s="20"/>
      <c r="T30" s="20"/>
      <c r="U30" s="20"/>
    </row>
    <row r="31" spans="1:21">
      <c r="A31" s="15"/>
      <c r="G31" s="20"/>
      <c r="P31" s="20"/>
      <c r="Q31" s="20"/>
      <c r="R31" s="20"/>
      <c r="S31" s="20"/>
      <c r="T31" s="20"/>
      <c r="U31" s="20"/>
    </row>
    <row r="32" spans="1:21">
      <c r="A32" s="15"/>
      <c r="G32" s="20"/>
      <c r="P32" s="20"/>
      <c r="Q32" s="20"/>
      <c r="R32" s="20"/>
      <c r="S32" s="20"/>
      <c r="T32" s="20"/>
      <c r="U32" s="20"/>
    </row>
    <row r="33" spans="1:23">
      <c r="A33" s="15"/>
      <c r="G33" s="20"/>
      <c r="P33" s="20"/>
      <c r="Q33" s="20"/>
      <c r="R33" s="20"/>
      <c r="U33" s="20"/>
    </row>
    <row r="34" spans="1:23">
      <c r="A34" s="15"/>
      <c r="G34" s="20"/>
      <c r="P34" s="20"/>
      <c r="Q34" s="20"/>
      <c r="R34" s="20"/>
      <c r="U34" s="20"/>
    </row>
    <row r="35" spans="1:23">
      <c r="A35" s="15"/>
      <c r="G35" s="20"/>
      <c r="P35" s="20"/>
      <c r="Q35" s="20"/>
      <c r="R35" s="20"/>
      <c r="S35" s="20"/>
      <c r="T35" s="20"/>
      <c r="U35" s="20"/>
    </row>
    <row r="36" spans="1:23">
      <c r="A36" s="15"/>
      <c r="P36" s="20"/>
      <c r="Q36" s="20"/>
      <c r="R36" s="20"/>
      <c r="S36" s="20"/>
      <c r="T36" s="20"/>
      <c r="U36" s="20"/>
    </row>
    <row r="37" spans="1:23">
      <c r="A37" s="15"/>
    </row>
    <row r="38" spans="1:23">
      <c r="A38" s="15"/>
    </row>
    <row r="39" spans="1:23">
      <c r="A39" s="15"/>
    </row>
    <row r="40" spans="1:23">
      <c r="A40" s="15"/>
    </row>
    <row r="41" spans="1:23">
      <c r="A41" s="15"/>
    </row>
    <row r="42" spans="1:23">
      <c r="A42" s="15"/>
    </row>
    <row r="43" spans="1:23">
      <c r="A43" s="15"/>
    </row>
    <row r="44" spans="1:23">
      <c r="A44" s="15"/>
    </row>
    <row r="45" spans="1:23">
      <c r="A45" s="15"/>
      <c r="V45" s="28"/>
      <c r="W45" s="28"/>
    </row>
    <row r="46" spans="1:23">
      <c r="A46" s="15"/>
      <c r="V46" s="28"/>
      <c r="W46" s="28"/>
    </row>
    <row r="47" spans="1:23">
      <c r="A47" s="15"/>
    </row>
    <row r="48" spans="1:23">
      <c r="A48" s="15"/>
    </row>
    <row r="49" spans="1:23">
      <c r="A49" s="15"/>
    </row>
    <row r="50" spans="1:23">
      <c r="A50" s="15"/>
    </row>
    <row r="51" spans="1:23">
      <c r="A51" s="15"/>
    </row>
    <row r="52" spans="1:23">
      <c r="A52" s="15"/>
    </row>
    <row r="54" spans="1:23" s="20" customFormat="1" ht="18">
      <c r="A54" s="29" t="s">
        <v>17</v>
      </c>
      <c r="B54" s="30" t="s">
        <v>18</v>
      </c>
      <c r="C54" s="18" t="s">
        <v>19</v>
      </c>
      <c r="D54" s="18" t="s">
        <v>20</v>
      </c>
      <c r="E54" s="18" t="s">
        <v>21</v>
      </c>
      <c r="F54" s="18" t="s">
        <v>22</v>
      </c>
      <c r="G54" s="18" t="s">
        <v>23</v>
      </c>
      <c r="H54" s="18" t="s">
        <v>24</v>
      </c>
      <c r="I54" s="18" t="s">
        <v>25</v>
      </c>
      <c r="J54" s="18" t="s">
        <v>26</v>
      </c>
      <c r="K54" s="18" t="s">
        <v>27</v>
      </c>
      <c r="L54" s="18" t="s">
        <v>28</v>
      </c>
      <c r="M54" s="18" t="s">
        <v>29</v>
      </c>
      <c r="N54" s="18" t="s">
        <v>30</v>
      </c>
      <c r="O54" s="18" t="s">
        <v>31</v>
      </c>
      <c r="P54" s="18" t="s">
        <v>32</v>
      </c>
      <c r="Q54" s="18" t="s">
        <v>33</v>
      </c>
      <c r="R54" s="18" t="s">
        <v>34</v>
      </c>
      <c r="S54" s="18" t="s">
        <v>35</v>
      </c>
      <c r="T54" s="18" t="s">
        <v>36</v>
      </c>
      <c r="U54" s="19" t="s">
        <v>37</v>
      </c>
      <c r="W54" s="4"/>
    </row>
    <row r="55" spans="1:23" s="20" customFormat="1" ht="45">
      <c r="A55" s="31"/>
      <c r="B55" s="16" t="s">
        <v>38</v>
      </c>
      <c r="C55" s="24" t="s">
        <v>39</v>
      </c>
      <c r="D55" s="24" t="s">
        <v>40</v>
      </c>
      <c r="E55" s="24" t="s">
        <v>41</v>
      </c>
      <c r="F55" s="18" t="s">
        <v>42</v>
      </c>
      <c r="G55" s="24" t="s">
        <v>16</v>
      </c>
      <c r="H55" s="18" t="s">
        <v>43</v>
      </c>
      <c r="I55" s="24" t="s">
        <v>44</v>
      </c>
      <c r="J55" s="18" t="s">
        <v>43</v>
      </c>
      <c r="K55" s="24" t="s">
        <v>44</v>
      </c>
      <c r="L55" s="18" t="s">
        <v>45</v>
      </c>
      <c r="M55" s="18" t="s">
        <v>16</v>
      </c>
      <c r="N55" s="18" t="s">
        <v>43</v>
      </c>
      <c r="O55" s="24" t="s">
        <v>44</v>
      </c>
      <c r="P55" s="18" t="s">
        <v>46</v>
      </c>
      <c r="Q55" s="24" t="s">
        <v>16</v>
      </c>
      <c r="R55" s="18" t="s">
        <v>47</v>
      </c>
      <c r="S55" s="24" t="s">
        <v>16</v>
      </c>
      <c r="T55" s="18" t="s">
        <v>48</v>
      </c>
      <c r="U55" s="32" t="s">
        <v>16</v>
      </c>
      <c r="W55" s="4"/>
    </row>
    <row r="56" spans="1:23">
      <c r="A56" s="31"/>
      <c r="B56" s="15">
        <v>99</v>
      </c>
      <c r="C56" s="15">
        <v>1</v>
      </c>
      <c r="D56" s="33">
        <v>0</v>
      </c>
      <c r="E56" s="28">
        <v>0.05</v>
      </c>
      <c r="F56" s="15">
        <v>99</v>
      </c>
      <c r="G56" s="34">
        <v>1.0012492</v>
      </c>
      <c r="H56" s="35">
        <v>34.380001100000001</v>
      </c>
      <c r="I56" s="35">
        <v>0.22189999999999999</v>
      </c>
      <c r="J56" s="35">
        <v>390.5</v>
      </c>
      <c r="K56" s="35">
        <v>0.89049999999999996</v>
      </c>
      <c r="L56" s="33">
        <v>11.3583479</v>
      </c>
      <c r="M56" s="33">
        <v>7.7751799999999996E-2</v>
      </c>
      <c r="N56" s="35">
        <v>438.7</v>
      </c>
      <c r="O56" s="35">
        <v>0.93869999999999998</v>
      </c>
      <c r="P56" s="35">
        <v>1.4019775000000001</v>
      </c>
      <c r="Q56" s="35">
        <v>0.1165071</v>
      </c>
      <c r="R56" s="34">
        <f>312.9151611-3</f>
        <v>309.91516109999998</v>
      </c>
      <c r="S56" s="34">
        <f>26.0124779+4</f>
        <v>30.0124779</v>
      </c>
      <c r="T56" s="36">
        <v>0.13727590000000001</v>
      </c>
      <c r="U56" s="37">
        <v>1.14155E-2</v>
      </c>
    </row>
    <row r="57" spans="1:23">
      <c r="A57" s="31"/>
      <c r="B57" s="15">
        <v>99</v>
      </c>
      <c r="C57" s="15">
        <v>1</v>
      </c>
      <c r="D57" s="33">
        <v>50</v>
      </c>
      <c r="E57" s="28">
        <v>0.05</v>
      </c>
      <c r="F57" s="15">
        <v>149</v>
      </c>
      <c r="G57" s="34">
        <v>1.0012492</v>
      </c>
      <c r="H57" s="35">
        <v>28.899999600000001</v>
      </c>
      <c r="I57" s="35">
        <v>0.19450000000000001</v>
      </c>
      <c r="J57" s="35">
        <v>327.5</v>
      </c>
      <c r="K57" s="35">
        <v>0.82750000000000001</v>
      </c>
      <c r="L57" s="33">
        <v>11.332179999999999</v>
      </c>
      <c r="M57" s="33">
        <v>8.1464599999999998E-2</v>
      </c>
      <c r="N57" s="35">
        <v>397</v>
      </c>
      <c r="O57" s="35">
        <v>0.89700000000000002</v>
      </c>
      <c r="P57" s="35">
        <v>2.4048443000000002</v>
      </c>
      <c r="Q57" s="35">
        <v>0.1270714</v>
      </c>
      <c r="R57" s="34">
        <v>165.08345030000001</v>
      </c>
      <c r="S57" s="34">
        <v>8.7309408000000008</v>
      </c>
      <c r="T57" s="38">
        <v>6.5538100000000002E-2</v>
      </c>
      <c r="U57" s="39">
        <v>3.4692999999999998E-3</v>
      </c>
    </row>
    <row r="58" spans="1:23">
      <c r="A58" s="31"/>
      <c r="B58" s="15">
        <v>99</v>
      </c>
      <c r="C58" s="15">
        <v>1</v>
      </c>
      <c r="D58" s="33">
        <v>80.029998800000001</v>
      </c>
      <c r="E58" s="28">
        <v>0.05</v>
      </c>
      <c r="F58" s="15">
        <v>179.02999879999999</v>
      </c>
      <c r="G58" s="34">
        <v>1.0012492</v>
      </c>
      <c r="H58" s="35">
        <v>24.9300003</v>
      </c>
      <c r="I58" s="35">
        <v>0.17465</v>
      </c>
      <c r="J58" s="35">
        <v>282.10000609999997</v>
      </c>
      <c r="K58" s="35">
        <v>0.78210000000000002</v>
      </c>
      <c r="L58" s="33">
        <v>11.315684299999999</v>
      </c>
      <c r="M58" s="33">
        <v>8.5255200000000003E-2</v>
      </c>
      <c r="N58" s="35">
        <v>368.7</v>
      </c>
      <c r="O58" s="35">
        <v>0.86870000000000003</v>
      </c>
      <c r="P58" s="35">
        <v>3.4737263</v>
      </c>
      <c r="Q58" s="35">
        <v>0.1386271</v>
      </c>
      <c r="R58" s="34">
        <v>106.13962549999999</v>
      </c>
      <c r="S58" s="34">
        <v>4.2431239999999999</v>
      </c>
      <c r="T58" s="38">
        <v>3.91337E-2</v>
      </c>
      <c r="U58" s="39">
        <v>1.5671999999999999E-3</v>
      </c>
    </row>
    <row r="59" spans="1:23">
      <c r="A59" s="31"/>
      <c r="B59" s="15">
        <v>99</v>
      </c>
      <c r="C59" s="15">
        <v>1</v>
      </c>
      <c r="D59" s="33">
        <v>110</v>
      </c>
      <c r="E59" s="28">
        <v>0.05</v>
      </c>
      <c r="F59" s="15">
        <v>209</v>
      </c>
      <c r="G59" s="34">
        <v>1.0012492</v>
      </c>
      <c r="H59" s="35">
        <v>21.530000699999999</v>
      </c>
      <c r="I59" s="35">
        <v>0.15765000000000001</v>
      </c>
      <c r="J59" s="35">
        <v>243.8000031</v>
      </c>
      <c r="K59" s="35">
        <v>0.74380000000000002</v>
      </c>
      <c r="L59" s="33">
        <v>11.3237343</v>
      </c>
      <c r="M59" s="33">
        <v>8.98254E-2</v>
      </c>
      <c r="N59" s="35">
        <v>347.8</v>
      </c>
      <c r="O59" s="35">
        <v>0.8478</v>
      </c>
      <c r="P59" s="35">
        <v>4.8304672000000002</v>
      </c>
      <c r="Q59" s="35">
        <v>0.1536584</v>
      </c>
      <c r="R59" s="34">
        <v>72.001312299999995</v>
      </c>
      <c r="S59" s="34">
        <v>2.2970958000000001</v>
      </c>
      <c r="T59" s="38">
        <v>2.5042100000000001E-2</v>
      </c>
      <c r="U59" s="39">
        <v>8.0130000000000002E-4</v>
      </c>
    </row>
    <row r="60" spans="1:23">
      <c r="A60" s="31"/>
      <c r="B60" s="15">
        <v>99</v>
      </c>
      <c r="C60" s="15">
        <v>1</v>
      </c>
      <c r="D60" s="33">
        <v>140</v>
      </c>
      <c r="E60" s="28">
        <v>0.05</v>
      </c>
      <c r="F60" s="15">
        <v>239</v>
      </c>
      <c r="G60" s="34">
        <v>1.0012492</v>
      </c>
      <c r="H60" s="35">
        <v>18.610000599999999</v>
      </c>
      <c r="I60" s="35">
        <v>0.14305000000000001</v>
      </c>
      <c r="J60" s="35">
        <v>210.3999939</v>
      </c>
      <c r="K60" s="35">
        <v>0.71040000000000003</v>
      </c>
      <c r="L60" s="33">
        <v>11.305748899999999</v>
      </c>
      <c r="M60" s="33">
        <v>9.4918500000000003E-2</v>
      </c>
      <c r="N60" s="35">
        <v>331.5</v>
      </c>
      <c r="O60" s="35">
        <v>0.83150000000000002</v>
      </c>
      <c r="P60" s="35">
        <v>6.5072545999999996</v>
      </c>
      <c r="Q60" s="35">
        <v>0.17249329999999999</v>
      </c>
      <c r="R60" s="34">
        <v>50.943141900000001</v>
      </c>
      <c r="S60" s="34">
        <v>1.3564252999999999</v>
      </c>
      <c r="T60" s="40">
        <v>1.6887699999999999E-2</v>
      </c>
      <c r="U60" s="41">
        <v>4.5160000000000003E-4</v>
      </c>
    </row>
    <row r="61" spans="1:23">
      <c r="A61" s="31"/>
      <c r="B61" s="15">
        <v>99</v>
      </c>
      <c r="C61" s="15">
        <v>1</v>
      </c>
      <c r="D61" s="33">
        <v>170</v>
      </c>
      <c r="E61" s="28">
        <v>0.05</v>
      </c>
      <c r="F61" s="15">
        <v>269</v>
      </c>
      <c r="G61" s="34">
        <v>1.0012492</v>
      </c>
      <c r="H61" s="35">
        <v>16.030000699999999</v>
      </c>
      <c r="I61" s="35">
        <v>0.13014999999999999</v>
      </c>
      <c r="J61" s="35">
        <v>181.3000031</v>
      </c>
      <c r="K61" s="35">
        <v>0.68130000000000002</v>
      </c>
      <c r="L61" s="35">
        <v>11.3100433</v>
      </c>
      <c r="M61" s="35">
        <v>0.1011867</v>
      </c>
      <c r="N61" s="35">
        <v>317.60000000000002</v>
      </c>
      <c r="O61" s="35">
        <v>0.81759999999999999</v>
      </c>
      <c r="P61" s="35">
        <v>8.5028076000000006</v>
      </c>
      <c r="Q61" s="35">
        <v>0.1967671</v>
      </c>
      <c r="R61" s="35">
        <v>37.352367399999999</v>
      </c>
      <c r="S61" s="35">
        <v>0.86971880000000001</v>
      </c>
      <c r="T61" s="40">
        <v>1.18631E-2</v>
      </c>
      <c r="U61" s="41">
        <v>2.7789999999999998E-4</v>
      </c>
    </row>
    <row r="62" spans="1:23">
      <c r="A62" s="31"/>
      <c r="B62" s="15">
        <v>99</v>
      </c>
      <c r="C62" s="15">
        <v>1</v>
      </c>
      <c r="D62" s="33">
        <v>200</v>
      </c>
      <c r="E62" s="28">
        <v>0.05</v>
      </c>
      <c r="F62" s="15">
        <v>299</v>
      </c>
      <c r="G62" s="34">
        <v>1.0012492</v>
      </c>
      <c r="H62" s="35">
        <v>13.649999599999999</v>
      </c>
      <c r="I62" s="35">
        <v>0.11824999999999999</v>
      </c>
      <c r="J62" s="35">
        <v>154.6999969</v>
      </c>
      <c r="K62" s="35">
        <v>0.65469999999999995</v>
      </c>
      <c r="L62" s="35">
        <v>11.333333</v>
      </c>
      <c r="M62" s="35">
        <v>0.10927000000000001</v>
      </c>
      <c r="N62" s="35">
        <v>301.5</v>
      </c>
      <c r="O62" s="35">
        <v>0.80149999999999999</v>
      </c>
      <c r="P62" s="35">
        <v>10.754580499999999</v>
      </c>
      <c r="Q62" s="35">
        <v>0.22803870000000001</v>
      </c>
      <c r="R62" s="35">
        <v>28.034566900000002</v>
      </c>
      <c r="S62" s="35">
        <v>0.59909489999999999</v>
      </c>
      <c r="T62" s="40">
        <v>8.4524000000000005E-3</v>
      </c>
      <c r="U62" s="41">
        <v>1.8200000000000001E-4</v>
      </c>
    </row>
    <row r="63" spans="1:23">
      <c r="A63" s="31"/>
      <c r="B63" s="15">
        <v>99</v>
      </c>
      <c r="C63" s="15">
        <v>1</v>
      </c>
      <c r="D63" s="33">
        <v>230</v>
      </c>
      <c r="E63" s="28">
        <v>0.05</v>
      </c>
      <c r="F63" s="15">
        <v>329</v>
      </c>
      <c r="G63" s="34">
        <v>1.0012492</v>
      </c>
      <c r="H63" s="35">
        <v>11.890000300000001</v>
      </c>
      <c r="I63" s="35">
        <v>0.10945000000000001</v>
      </c>
      <c r="J63" s="35">
        <v>134.5</v>
      </c>
      <c r="K63" s="35">
        <v>0.63449999999999995</v>
      </c>
      <c r="L63" s="35">
        <v>11.312027</v>
      </c>
      <c r="M63" s="35">
        <v>0.11700729999999999</v>
      </c>
      <c r="N63" s="35">
        <v>290</v>
      </c>
      <c r="O63" s="35">
        <v>0.79</v>
      </c>
      <c r="P63" s="35">
        <v>13.078216599999999</v>
      </c>
      <c r="Q63" s="35">
        <v>0.2617506</v>
      </c>
      <c r="R63" s="35">
        <v>22.1742764</v>
      </c>
      <c r="S63" s="35">
        <v>0.4478934</v>
      </c>
      <c r="T63" s="40">
        <v>6.4304999999999996E-3</v>
      </c>
      <c r="U63" s="41">
        <v>1.3109999999999999E-4</v>
      </c>
    </row>
    <row r="64" spans="1:23">
      <c r="A64" s="31"/>
      <c r="B64" s="15">
        <v>99</v>
      </c>
      <c r="C64" s="15">
        <v>1</v>
      </c>
      <c r="D64" s="33">
        <v>260</v>
      </c>
      <c r="E64" s="28">
        <v>0.05</v>
      </c>
      <c r="F64" s="15">
        <v>359</v>
      </c>
      <c r="G64" s="34">
        <v>1.0012492</v>
      </c>
      <c r="H64" s="35">
        <v>10.3800001</v>
      </c>
      <c r="I64" s="35">
        <v>0.1019</v>
      </c>
      <c r="J64" s="35">
        <v>117.5</v>
      </c>
      <c r="K64" s="35">
        <v>0.61750000000000005</v>
      </c>
      <c r="L64" s="35">
        <v>11.319846200000001</v>
      </c>
      <c r="M64" s="35">
        <v>0.12604789999999999</v>
      </c>
      <c r="N64" s="35">
        <v>279</v>
      </c>
      <c r="O64" s="35">
        <v>0.77900000000000003</v>
      </c>
      <c r="P64" s="35">
        <v>15.5587664</v>
      </c>
      <c r="Q64" s="35">
        <v>0.30190339999999999</v>
      </c>
      <c r="R64" s="35">
        <v>17.9320126</v>
      </c>
      <c r="S64" s="35">
        <v>0.35153780000000001</v>
      </c>
      <c r="T64" s="40">
        <v>5.0029999999999996E-3</v>
      </c>
      <c r="U64" s="41">
        <v>9.9099999999999996E-5</v>
      </c>
    </row>
    <row r="65" spans="1:23">
      <c r="A65" s="31"/>
      <c r="B65" s="15">
        <v>99</v>
      </c>
      <c r="C65" s="15">
        <v>1</v>
      </c>
      <c r="D65" s="33">
        <v>290</v>
      </c>
      <c r="E65" s="28">
        <v>0.05</v>
      </c>
      <c r="F65" s="15">
        <v>389</v>
      </c>
      <c r="G65" s="34">
        <v>1.0012492</v>
      </c>
      <c r="H65" s="33">
        <v>9.1669997999999993</v>
      </c>
      <c r="I65" s="33">
        <v>5.0834999999999998E-2</v>
      </c>
      <c r="J65" s="35">
        <v>103.6999969</v>
      </c>
      <c r="K65" s="35">
        <v>0.60370000000000001</v>
      </c>
      <c r="L65" s="33">
        <v>11.3123159</v>
      </c>
      <c r="M65" s="33">
        <v>9.0951900000000002E-2</v>
      </c>
      <c r="N65" s="35">
        <v>269</v>
      </c>
      <c r="O65" s="35">
        <v>0.76900000000000002</v>
      </c>
      <c r="P65" s="35">
        <v>18.032074000000001</v>
      </c>
      <c r="Q65" s="35">
        <v>0.2044251</v>
      </c>
      <c r="R65" s="35">
        <v>14.917862899999999</v>
      </c>
      <c r="S65" s="35">
        <v>0.17441419999999999</v>
      </c>
      <c r="T65" s="42">
        <v>4.0128999999999998E-3</v>
      </c>
      <c r="U65" s="43">
        <v>4.8300000000000002E-5</v>
      </c>
    </row>
    <row r="66" spans="1:23">
      <c r="A66" s="31"/>
      <c r="B66" s="15">
        <v>99</v>
      </c>
      <c r="C66" s="15">
        <v>1</v>
      </c>
      <c r="D66" s="33">
        <v>320</v>
      </c>
      <c r="E66" s="28">
        <v>0.05</v>
      </c>
      <c r="F66" s="15">
        <v>419</v>
      </c>
      <c r="G66" s="34">
        <v>1.0012492</v>
      </c>
      <c r="H66" s="33">
        <v>8.0570001999999992</v>
      </c>
      <c r="I66" s="33">
        <v>4.5284999999999999E-2</v>
      </c>
      <c r="J66" s="35">
        <v>91.099998499999998</v>
      </c>
      <c r="K66" s="35">
        <v>0.1411</v>
      </c>
      <c r="L66" s="33">
        <v>11.3069372</v>
      </c>
      <c r="M66" s="33">
        <v>6.5920300000000001E-2</v>
      </c>
      <c r="N66" s="35">
        <v>259</v>
      </c>
      <c r="O66" s="35">
        <v>0.75900000000000001</v>
      </c>
      <c r="P66" s="35">
        <v>20.839019799999999</v>
      </c>
      <c r="Q66" s="35">
        <v>0.2141605</v>
      </c>
      <c r="R66" s="35">
        <v>12.428607899999999</v>
      </c>
      <c r="S66" s="35">
        <v>0.13281899999999999</v>
      </c>
      <c r="T66" s="42">
        <v>3.2190000000000001E-3</v>
      </c>
      <c r="U66" s="43">
        <v>3.57E-5</v>
      </c>
    </row>
    <row r="67" spans="1:23">
      <c r="A67" s="31"/>
      <c r="B67" s="15">
        <v>99</v>
      </c>
      <c r="C67" s="15">
        <v>1</v>
      </c>
      <c r="D67" s="33">
        <v>350</v>
      </c>
      <c r="E67" s="28">
        <v>0.05</v>
      </c>
      <c r="F67" s="15">
        <v>449</v>
      </c>
      <c r="G67" s="34">
        <v>1.0012492</v>
      </c>
      <c r="H67" s="33">
        <v>7.1520000000000001</v>
      </c>
      <c r="I67" s="33">
        <v>4.0759999999999998E-2</v>
      </c>
      <c r="J67" s="35">
        <v>80.800003099999998</v>
      </c>
      <c r="K67" s="35">
        <v>0.1308</v>
      </c>
      <c r="L67" s="33">
        <v>11.2975397</v>
      </c>
      <c r="M67" s="33">
        <v>6.6932900000000004E-2</v>
      </c>
      <c r="N67" s="35">
        <v>249.5</v>
      </c>
      <c r="O67" s="35">
        <v>0.74950000000000006</v>
      </c>
      <c r="P67" s="35">
        <v>23.587806700000002</v>
      </c>
      <c r="Q67" s="35">
        <v>0.23449880000000001</v>
      </c>
      <c r="R67" s="35">
        <v>10.577499400000001</v>
      </c>
      <c r="S67" s="35">
        <v>0.1098523</v>
      </c>
      <c r="T67" s="42">
        <v>2.6391000000000001E-3</v>
      </c>
      <c r="U67" s="43">
        <v>2.8500000000000002E-5</v>
      </c>
    </row>
    <row r="68" spans="1:23">
      <c r="A68" s="31"/>
      <c r="B68" s="15">
        <v>99</v>
      </c>
      <c r="C68" s="15">
        <v>1</v>
      </c>
      <c r="D68" s="33">
        <v>380</v>
      </c>
      <c r="E68" s="28">
        <v>0.05</v>
      </c>
      <c r="F68" s="15">
        <v>479</v>
      </c>
      <c r="G68" s="34">
        <v>1.0012492</v>
      </c>
      <c r="H68" s="33">
        <v>6.3270001000000002</v>
      </c>
      <c r="I68" s="33">
        <v>3.6635000000000001E-2</v>
      </c>
      <c r="J68" s="35">
        <v>71.5</v>
      </c>
      <c r="K68" s="35">
        <v>0.1215</v>
      </c>
      <c r="L68" s="33">
        <v>11.3007746</v>
      </c>
      <c r="M68" s="33">
        <v>6.8194099999999994E-2</v>
      </c>
      <c r="N68" s="35">
        <v>240</v>
      </c>
      <c r="O68" s="35">
        <v>0.74</v>
      </c>
      <c r="P68" s="35">
        <v>26.6318932</v>
      </c>
      <c r="Q68" s="35">
        <v>0.25801489999999999</v>
      </c>
      <c r="R68" s="33">
        <v>9.0117512000000008</v>
      </c>
      <c r="S68" s="33">
        <v>9.1622499999999996E-2</v>
      </c>
      <c r="T68" s="42">
        <v>2.1627999999999999E-3</v>
      </c>
      <c r="U68" s="43">
        <v>2.3E-5</v>
      </c>
    </row>
    <row r="69" spans="1:23">
      <c r="A69" s="44"/>
      <c r="B69" s="11">
        <v>99</v>
      </c>
      <c r="C69" s="11">
        <v>1</v>
      </c>
      <c r="D69" s="45">
        <v>410</v>
      </c>
      <c r="E69" s="28">
        <v>0.05</v>
      </c>
      <c r="F69" s="11">
        <v>509</v>
      </c>
      <c r="G69" s="46">
        <v>1.0012492</v>
      </c>
      <c r="H69" s="45">
        <v>5.7199998000000001</v>
      </c>
      <c r="I69" s="45">
        <v>3.3599999999999998E-2</v>
      </c>
      <c r="J69" s="47">
        <v>64.5</v>
      </c>
      <c r="K69" s="47">
        <v>0.1145</v>
      </c>
      <c r="L69" s="45">
        <v>11.2762241</v>
      </c>
      <c r="M69" s="45">
        <v>6.9196599999999997E-2</v>
      </c>
      <c r="N69" s="47">
        <v>232.5</v>
      </c>
      <c r="O69" s="47">
        <v>0.73250000000000004</v>
      </c>
      <c r="P69" s="47">
        <v>29.370630299999998</v>
      </c>
      <c r="Q69" s="47">
        <v>0.27963549999999998</v>
      </c>
      <c r="R69" s="45">
        <v>7.9160713999999999</v>
      </c>
      <c r="S69" s="45">
        <v>7.93875E-2</v>
      </c>
      <c r="T69" s="48">
        <v>1.8404999999999999E-3</v>
      </c>
      <c r="U69" s="49">
        <v>1.9300000000000002E-5</v>
      </c>
    </row>
    <row r="70" spans="1:23" s="20" customFormat="1" ht="18">
      <c r="A70" s="50" t="s">
        <v>49</v>
      </c>
      <c r="B70" s="30" t="s">
        <v>18</v>
      </c>
      <c r="C70" s="18" t="s">
        <v>19</v>
      </c>
      <c r="D70" s="18" t="s">
        <v>20</v>
      </c>
      <c r="E70" s="18" t="s">
        <v>21</v>
      </c>
      <c r="F70" s="18" t="s">
        <v>22</v>
      </c>
      <c r="G70" s="18" t="s">
        <v>23</v>
      </c>
      <c r="H70" s="18" t="s">
        <v>50</v>
      </c>
      <c r="I70" s="18" t="s">
        <v>51</v>
      </c>
      <c r="J70" s="18" t="s">
        <v>52</v>
      </c>
      <c r="K70" s="18" t="s">
        <v>53</v>
      </c>
      <c r="L70" s="18" t="s">
        <v>54</v>
      </c>
      <c r="M70" s="18" t="s">
        <v>55</v>
      </c>
      <c r="N70" s="18" t="s">
        <v>56</v>
      </c>
      <c r="O70" s="18" t="s">
        <v>57</v>
      </c>
      <c r="P70" s="18" t="s">
        <v>58</v>
      </c>
      <c r="Q70" s="18" t="s">
        <v>59</v>
      </c>
      <c r="R70" s="18" t="s">
        <v>60</v>
      </c>
      <c r="S70" s="18" t="s">
        <v>61</v>
      </c>
      <c r="T70" s="18" t="s">
        <v>62</v>
      </c>
      <c r="U70" s="19" t="s">
        <v>63</v>
      </c>
      <c r="W70" s="4"/>
    </row>
    <row r="71" spans="1:23" s="20" customFormat="1" ht="45">
      <c r="A71" s="51"/>
      <c r="B71" s="16" t="s">
        <v>38</v>
      </c>
      <c r="C71" s="24" t="s">
        <v>39</v>
      </c>
      <c r="D71" s="24" t="s">
        <v>40</v>
      </c>
      <c r="E71" s="24" t="s">
        <v>41</v>
      </c>
      <c r="F71" s="18" t="s">
        <v>42</v>
      </c>
      <c r="G71" s="24" t="s">
        <v>16</v>
      </c>
      <c r="H71" s="18" t="s">
        <v>43</v>
      </c>
      <c r="I71" s="24" t="s">
        <v>44</v>
      </c>
      <c r="J71" s="18" t="s">
        <v>43</v>
      </c>
      <c r="K71" s="24" t="s">
        <v>44</v>
      </c>
      <c r="L71" s="18" t="s">
        <v>45</v>
      </c>
      <c r="M71" s="18" t="s">
        <v>16</v>
      </c>
      <c r="N71" s="18" t="s">
        <v>43</v>
      </c>
      <c r="O71" s="24" t="s">
        <v>44</v>
      </c>
      <c r="P71" s="18" t="s">
        <v>46</v>
      </c>
      <c r="Q71" s="24" t="s">
        <v>16</v>
      </c>
      <c r="R71" s="18" t="s">
        <v>47</v>
      </c>
      <c r="S71" s="24" t="s">
        <v>16</v>
      </c>
      <c r="T71" s="18" t="s">
        <v>64</v>
      </c>
      <c r="U71" s="32" t="s">
        <v>16</v>
      </c>
      <c r="W71" s="4"/>
    </row>
    <row r="72" spans="1:23">
      <c r="A72" s="51"/>
      <c r="B72" s="15">
        <v>99</v>
      </c>
      <c r="C72" s="15">
        <v>1</v>
      </c>
      <c r="D72" s="15">
        <v>0</v>
      </c>
      <c r="E72" s="28">
        <v>0.05</v>
      </c>
      <c r="F72" s="15">
        <f>D72+B72</f>
        <v>99</v>
      </c>
      <c r="G72" s="34">
        <v>1.0012492</v>
      </c>
      <c r="H72" s="35">
        <v>1.67</v>
      </c>
      <c r="I72" s="33">
        <v>1.3350000000000001E-2</v>
      </c>
      <c r="J72" s="33">
        <v>18</v>
      </c>
      <c r="K72" s="33">
        <v>6.8000000000000005E-2</v>
      </c>
      <c r="L72" s="35">
        <v>10.778443299999999</v>
      </c>
      <c r="M72" s="35">
        <v>9.5299900000000007E-2</v>
      </c>
      <c r="N72" s="35">
        <v>127</v>
      </c>
      <c r="O72" s="35">
        <v>0.627</v>
      </c>
      <c r="P72" s="35">
        <v>65.269462599999997</v>
      </c>
      <c r="Q72" s="35">
        <v>0.72084700000000002</v>
      </c>
      <c r="R72" s="33">
        <v>1.9457797999999999</v>
      </c>
      <c r="S72" s="33">
        <v>2.3538900000000001E-2</v>
      </c>
      <c r="T72" s="52">
        <v>2.4709999999999999E-4</v>
      </c>
      <c r="U72" s="53">
        <v>3.1999999999999999E-6</v>
      </c>
    </row>
    <row r="73" spans="1:23">
      <c r="A73" s="51"/>
      <c r="B73" s="15">
        <v>99</v>
      </c>
      <c r="C73" s="15">
        <v>1</v>
      </c>
      <c r="D73" s="15">
        <v>50</v>
      </c>
      <c r="E73" s="28">
        <v>0.05</v>
      </c>
      <c r="F73" s="15">
        <f t="shared" ref="F73:F85" si="0">D73+B73</f>
        <v>149</v>
      </c>
      <c r="G73" s="34">
        <v>1.0012492</v>
      </c>
      <c r="H73" s="35">
        <v>1.9079999999999999</v>
      </c>
      <c r="I73" s="33">
        <v>1.4540000000000001E-2</v>
      </c>
      <c r="J73" s="33">
        <v>21.5</v>
      </c>
      <c r="K73" s="33">
        <v>7.1499999999999994E-2</v>
      </c>
      <c r="L73" s="33">
        <v>11.2683439</v>
      </c>
      <c r="M73" s="33">
        <v>9.3691499999999997E-2</v>
      </c>
      <c r="N73" s="35">
        <v>149.5</v>
      </c>
      <c r="O73" s="35">
        <v>0.64949999999999997</v>
      </c>
      <c r="P73" s="35">
        <v>67.085960400000005</v>
      </c>
      <c r="Q73" s="35">
        <v>0.69367690000000004</v>
      </c>
      <c r="R73" s="33">
        <v>2.2284842</v>
      </c>
      <c r="S73" s="33">
        <v>2.4994100000000002E-2</v>
      </c>
      <c r="T73" s="52">
        <v>3.3320000000000002E-4</v>
      </c>
      <c r="U73" s="53">
        <v>3.9999999999999998E-6</v>
      </c>
    </row>
    <row r="74" spans="1:23">
      <c r="A74" s="51"/>
      <c r="B74" s="15">
        <v>99</v>
      </c>
      <c r="C74" s="15">
        <v>1</v>
      </c>
      <c r="D74" s="15">
        <v>80.03</v>
      </c>
      <c r="E74" s="28">
        <v>0.05</v>
      </c>
      <c r="F74" s="15">
        <f t="shared" si="0"/>
        <v>179.03</v>
      </c>
      <c r="G74" s="34">
        <v>1.0012492</v>
      </c>
      <c r="H74" s="35">
        <v>2.0499999999999998</v>
      </c>
      <c r="I74" s="33">
        <v>1.525E-2</v>
      </c>
      <c r="J74" s="33">
        <v>23.100000399999999</v>
      </c>
      <c r="K74" s="33">
        <v>7.3099999999999998E-2</v>
      </c>
      <c r="L74" s="33">
        <v>11.268293399999999</v>
      </c>
      <c r="M74" s="33">
        <v>9.1094400000000006E-2</v>
      </c>
      <c r="N74" s="35">
        <v>150.69999999999999</v>
      </c>
      <c r="O74" s="35">
        <v>0.65069999999999995</v>
      </c>
      <c r="P74" s="35">
        <v>62.243896499999998</v>
      </c>
      <c r="Q74" s="35">
        <v>0.63883100000000004</v>
      </c>
      <c r="R74" s="33">
        <v>2.4211209</v>
      </c>
      <c r="S74" s="33">
        <v>2.6958300000000001E-2</v>
      </c>
      <c r="T74" s="52">
        <v>3.6489999999999998E-4</v>
      </c>
      <c r="U74" s="53">
        <v>4.4000000000000002E-6</v>
      </c>
    </row>
    <row r="75" spans="1:23">
      <c r="A75" s="51"/>
      <c r="B75" s="15">
        <v>99</v>
      </c>
      <c r="C75" s="15">
        <v>1</v>
      </c>
      <c r="D75" s="15">
        <v>110</v>
      </c>
      <c r="E75" s="28">
        <v>0.05</v>
      </c>
      <c r="F75" s="15">
        <f t="shared" si="0"/>
        <v>209</v>
      </c>
      <c r="G75" s="34">
        <v>1.0012492</v>
      </c>
      <c r="H75" s="35">
        <v>2</v>
      </c>
      <c r="I75" s="33">
        <v>1.4999999999999999E-2</v>
      </c>
      <c r="J75" s="33">
        <v>24.100000399999999</v>
      </c>
      <c r="K75" s="33">
        <v>7.4099999999999999E-2</v>
      </c>
      <c r="L75" s="35">
        <v>12.050000199999999</v>
      </c>
      <c r="M75" s="35">
        <v>9.7674700000000003E-2</v>
      </c>
      <c r="N75" s="35">
        <v>155</v>
      </c>
      <c r="O75" s="35">
        <v>0.65500000000000003</v>
      </c>
      <c r="P75" s="35">
        <v>65.449996900000002</v>
      </c>
      <c r="Q75" s="35">
        <v>0.67427599999999999</v>
      </c>
      <c r="R75" s="33">
        <v>2.3682200999999998</v>
      </c>
      <c r="S75" s="33">
        <v>2.6370500000000002E-2</v>
      </c>
      <c r="T75" s="52">
        <v>3.6709999999999998E-4</v>
      </c>
      <c r="U75" s="53">
        <v>4.4000000000000002E-6</v>
      </c>
    </row>
    <row r="76" spans="1:23">
      <c r="A76" s="51"/>
      <c r="B76" s="15">
        <v>99</v>
      </c>
      <c r="C76" s="15">
        <v>1</v>
      </c>
      <c r="D76" s="15">
        <v>140</v>
      </c>
      <c r="E76" s="28">
        <v>0.05</v>
      </c>
      <c r="F76" s="15">
        <f t="shared" si="0"/>
        <v>239</v>
      </c>
      <c r="G76" s="34">
        <v>1.0012492</v>
      </c>
      <c r="H76" s="35">
        <v>2.1849999000000002</v>
      </c>
      <c r="I76" s="33">
        <v>1.5925000000000002E-2</v>
      </c>
      <c r="J76" s="33">
        <v>24.600000399999999</v>
      </c>
      <c r="K76" s="33">
        <v>7.46E-2</v>
      </c>
      <c r="L76" s="33">
        <v>11.2585821</v>
      </c>
      <c r="M76" s="33">
        <v>8.8875700000000002E-2</v>
      </c>
      <c r="N76" s="35">
        <v>157.80000000000001</v>
      </c>
      <c r="O76" s="35">
        <v>0.65780000000000005</v>
      </c>
      <c r="P76" s="35">
        <v>60.961097700000003</v>
      </c>
      <c r="Q76" s="35">
        <v>0.61285179999999995</v>
      </c>
      <c r="R76" s="33">
        <v>2.5885359999999999</v>
      </c>
      <c r="S76" s="33">
        <v>2.8171399999999999E-2</v>
      </c>
      <c r="T76" s="52">
        <v>4.0850000000000001E-4</v>
      </c>
      <c r="U76" s="53">
        <v>4.7999999999999998E-6</v>
      </c>
    </row>
    <row r="77" spans="1:23">
      <c r="A77" s="51"/>
      <c r="B77" s="15">
        <v>99</v>
      </c>
      <c r="C77" s="15">
        <v>1</v>
      </c>
      <c r="D77" s="15">
        <v>170</v>
      </c>
      <c r="E77" s="28">
        <v>0.05</v>
      </c>
      <c r="F77" s="15">
        <f t="shared" si="0"/>
        <v>269</v>
      </c>
      <c r="G77" s="34">
        <v>1.0012492</v>
      </c>
      <c r="H77" s="35">
        <v>2.2049998999999998</v>
      </c>
      <c r="I77" s="33">
        <v>1.6025000000000001E-2</v>
      </c>
      <c r="J77" s="33">
        <v>24.799999199999998</v>
      </c>
      <c r="K77" s="33">
        <v>7.4800000000000005E-2</v>
      </c>
      <c r="L77" s="33">
        <v>11.2471657</v>
      </c>
      <c r="M77" s="33">
        <v>8.8499300000000003E-2</v>
      </c>
      <c r="N77" s="35">
        <v>160</v>
      </c>
      <c r="O77" s="35">
        <v>0.66</v>
      </c>
      <c r="P77" s="35">
        <v>61.315196999999998</v>
      </c>
      <c r="Q77" s="35">
        <v>0.61280080000000003</v>
      </c>
      <c r="R77" s="33">
        <v>2.6094672999999999</v>
      </c>
      <c r="S77" s="33">
        <v>2.8213800000000001E-2</v>
      </c>
      <c r="T77" s="52">
        <v>4.1750000000000001E-4</v>
      </c>
      <c r="U77" s="53">
        <v>4.7999999999999998E-6</v>
      </c>
    </row>
    <row r="78" spans="1:23">
      <c r="A78" s="51"/>
      <c r="B78" s="15">
        <v>99</v>
      </c>
      <c r="C78" s="15">
        <v>1</v>
      </c>
      <c r="D78" s="15">
        <v>200</v>
      </c>
      <c r="E78" s="28">
        <v>0.05</v>
      </c>
      <c r="F78" s="15">
        <f t="shared" si="0"/>
        <v>299</v>
      </c>
      <c r="G78" s="34">
        <v>1.0012492</v>
      </c>
      <c r="H78" s="35">
        <v>1.9710000000000001</v>
      </c>
      <c r="I78" s="33">
        <v>1.4855E-2</v>
      </c>
      <c r="J78" s="33">
        <v>22.200000800000002</v>
      </c>
      <c r="K78" s="33">
        <v>7.22E-2</v>
      </c>
      <c r="L78" s="33">
        <v>11.263318999999999</v>
      </c>
      <c r="M78" s="33">
        <v>9.2455499999999996E-2</v>
      </c>
      <c r="N78" s="35">
        <v>152</v>
      </c>
      <c r="O78" s="35">
        <v>0.65200000000000002</v>
      </c>
      <c r="P78" s="35">
        <v>65.854896499999995</v>
      </c>
      <c r="Q78" s="35">
        <v>0.6751258</v>
      </c>
      <c r="R78" s="33">
        <v>2.3081048000000002</v>
      </c>
      <c r="S78" s="33">
        <v>2.56498E-2</v>
      </c>
      <c r="T78" s="52">
        <v>3.5080000000000002E-4</v>
      </c>
      <c r="U78" s="53">
        <v>4.1999999999999996E-6</v>
      </c>
    </row>
    <row r="79" spans="1:23">
      <c r="A79" s="51"/>
      <c r="B79" s="15">
        <v>99</v>
      </c>
      <c r="C79" s="15">
        <v>1</v>
      </c>
      <c r="D79" s="15">
        <v>230</v>
      </c>
      <c r="E79" s="28">
        <v>0.05</v>
      </c>
      <c r="F79" s="15">
        <f t="shared" si="0"/>
        <v>329</v>
      </c>
      <c r="G79" s="34">
        <v>1.0012492</v>
      </c>
      <c r="H79" s="35">
        <v>1.972</v>
      </c>
      <c r="I79" s="33">
        <v>1.486E-2</v>
      </c>
      <c r="J79" s="33">
        <v>22.200000800000002</v>
      </c>
      <c r="K79" s="33">
        <v>7.22E-2</v>
      </c>
      <c r="L79" s="33">
        <v>11.2576065</v>
      </c>
      <c r="M79" s="33">
        <v>9.23953E-2</v>
      </c>
      <c r="N79" s="35">
        <v>152.80000000000001</v>
      </c>
      <c r="O79" s="35">
        <v>0.65280000000000005</v>
      </c>
      <c r="P79" s="35">
        <v>66.227180500000003</v>
      </c>
      <c r="Q79" s="35">
        <v>0.67752789999999996</v>
      </c>
      <c r="R79" s="33">
        <v>2.3072097</v>
      </c>
      <c r="S79" s="33">
        <v>2.55791E-2</v>
      </c>
      <c r="T79" s="52">
        <v>3.525E-4</v>
      </c>
      <c r="U79" s="53">
        <v>4.1999999999999996E-6</v>
      </c>
    </row>
    <row r="80" spans="1:23">
      <c r="A80" s="51"/>
      <c r="B80" s="15">
        <v>99</v>
      </c>
      <c r="C80" s="15">
        <v>1</v>
      </c>
      <c r="D80" s="15">
        <v>260</v>
      </c>
      <c r="E80" s="28">
        <v>0.05</v>
      </c>
      <c r="F80" s="15">
        <f t="shared" si="0"/>
        <v>359</v>
      </c>
      <c r="G80" s="34">
        <v>1.0012492</v>
      </c>
      <c r="H80" s="35">
        <v>1.5980000000000001</v>
      </c>
      <c r="I80" s="33">
        <v>1.299E-2</v>
      </c>
      <c r="J80" s="33">
        <v>18</v>
      </c>
      <c r="K80" s="33">
        <v>6.8000000000000005E-2</v>
      </c>
      <c r="L80" s="35">
        <v>11.26408</v>
      </c>
      <c r="M80" s="35">
        <v>0.10096960000000001</v>
      </c>
      <c r="N80" s="35">
        <v>138.6</v>
      </c>
      <c r="O80" s="35">
        <v>0.63859999999999995</v>
      </c>
      <c r="P80" s="35">
        <v>75.469345099999998</v>
      </c>
      <c r="Q80" s="35">
        <v>0.81669309999999995</v>
      </c>
      <c r="R80" s="33">
        <v>1.8365073000000001</v>
      </c>
      <c r="S80" s="33">
        <v>2.16002E-2</v>
      </c>
      <c r="T80" s="52">
        <v>2.5450000000000001E-4</v>
      </c>
      <c r="U80" s="53">
        <v>3.1999999999999999E-6</v>
      </c>
    </row>
    <row r="81" spans="1:21">
      <c r="A81" s="51"/>
      <c r="B81" s="15">
        <v>99</v>
      </c>
      <c r="C81" s="15">
        <v>1</v>
      </c>
      <c r="D81" s="15">
        <v>290</v>
      </c>
      <c r="E81" s="28">
        <v>0.05</v>
      </c>
      <c r="F81" s="15">
        <f t="shared" si="0"/>
        <v>389</v>
      </c>
      <c r="G81" s="34">
        <v>1.0012492</v>
      </c>
      <c r="H81" s="35">
        <v>1.5700000999999999</v>
      </c>
      <c r="I81" s="33">
        <v>1.285E-2</v>
      </c>
      <c r="J81" s="33">
        <v>17.600000399999999</v>
      </c>
      <c r="K81" s="33">
        <v>6.7599999999999993E-2</v>
      </c>
      <c r="L81" s="35">
        <v>11.210190799999999</v>
      </c>
      <c r="M81" s="35">
        <v>0.10135280000000001</v>
      </c>
      <c r="N81" s="35">
        <v>137.6</v>
      </c>
      <c r="O81" s="35">
        <v>0.63759999999999994</v>
      </c>
      <c r="P81" s="35">
        <v>76.433120700000003</v>
      </c>
      <c r="Q81" s="35">
        <v>0.83052490000000001</v>
      </c>
      <c r="R81" s="33">
        <v>1.8002667000000001</v>
      </c>
      <c r="S81" s="33">
        <v>2.1266199999999999E-2</v>
      </c>
      <c r="T81" s="52">
        <v>2.477E-4</v>
      </c>
      <c r="U81" s="53">
        <v>3.1E-6</v>
      </c>
    </row>
    <row r="82" spans="1:21">
      <c r="A82" s="51"/>
      <c r="B82" s="15">
        <v>99</v>
      </c>
      <c r="C82" s="15">
        <v>1</v>
      </c>
      <c r="D82" s="15">
        <v>320</v>
      </c>
      <c r="E82" s="28">
        <v>0.05</v>
      </c>
      <c r="F82" s="15">
        <f t="shared" si="0"/>
        <v>419</v>
      </c>
      <c r="G82" s="34">
        <v>1.0012492</v>
      </c>
      <c r="H82" s="35">
        <v>1.4419999999999999</v>
      </c>
      <c r="I82" s="33">
        <v>1.221E-2</v>
      </c>
      <c r="J82" s="33">
        <v>16.200000800000002</v>
      </c>
      <c r="K82" s="33">
        <v>6.6199999999999995E-2</v>
      </c>
      <c r="L82" s="35">
        <v>11.2343969</v>
      </c>
      <c r="M82" s="35">
        <v>0.1056247</v>
      </c>
      <c r="N82" s="35">
        <v>132.5</v>
      </c>
      <c r="O82" s="35">
        <v>0.63249999999999995</v>
      </c>
      <c r="P82" s="35">
        <v>80.651870700000003</v>
      </c>
      <c r="Q82" s="35">
        <v>0.89938530000000005</v>
      </c>
      <c r="R82" s="33">
        <v>1.6428632999999999</v>
      </c>
      <c r="S82" s="33">
        <v>1.9928299999999999E-2</v>
      </c>
      <c r="T82" s="52">
        <v>2.1770000000000001E-4</v>
      </c>
      <c r="U82" s="53">
        <v>2.7999999999999999E-6</v>
      </c>
    </row>
    <row r="83" spans="1:21">
      <c r="A83" s="51"/>
      <c r="B83" s="15">
        <v>99</v>
      </c>
      <c r="C83" s="15">
        <v>1</v>
      </c>
      <c r="D83" s="15">
        <v>350</v>
      </c>
      <c r="E83" s="28">
        <v>0.05</v>
      </c>
      <c r="F83" s="15">
        <f t="shared" si="0"/>
        <v>449</v>
      </c>
      <c r="G83" s="34">
        <v>1.0012492</v>
      </c>
      <c r="H83" s="35">
        <v>1.3069999999999999</v>
      </c>
      <c r="I83" s="33">
        <v>1.1535E-2</v>
      </c>
      <c r="J83" s="33">
        <v>14.699999800000001</v>
      </c>
      <c r="K83" s="33">
        <v>6.4699999999999994E-2</v>
      </c>
      <c r="L83" s="35">
        <v>11.2471304</v>
      </c>
      <c r="M83" s="35">
        <v>0.11092109999999999</v>
      </c>
      <c r="N83" s="35">
        <v>125.8</v>
      </c>
      <c r="O83" s="35">
        <v>0.62580000000000002</v>
      </c>
      <c r="P83" s="34">
        <v>85.003822299999996</v>
      </c>
      <c r="Q83" s="34">
        <v>0.98140470000000002</v>
      </c>
      <c r="R83" s="33">
        <v>1.4799335</v>
      </c>
      <c r="S83" s="33">
        <v>1.8605E-2</v>
      </c>
      <c r="T83" s="52">
        <v>1.862E-4</v>
      </c>
      <c r="U83" s="53">
        <v>2.5000000000000002E-6</v>
      </c>
    </row>
    <row r="84" spans="1:21">
      <c r="A84" s="51"/>
      <c r="B84" s="15">
        <v>99</v>
      </c>
      <c r="C84" s="15">
        <v>1</v>
      </c>
      <c r="D84" s="15">
        <v>380</v>
      </c>
      <c r="E84" s="28">
        <v>0.05</v>
      </c>
      <c r="F84" s="15">
        <f t="shared" si="0"/>
        <v>479</v>
      </c>
      <c r="G84" s="34">
        <v>1.0012492</v>
      </c>
      <c r="H84" s="35">
        <v>1.0930001</v>
      </c>
      <c r="I84" s="33">
        <v>1.0465E-2</v>
      </c>
      <c r="J84" s="33">
        <v>12.300000199999999</v>
      </c>
      <c r="K84" s="33">
        <v>6.2300000000000001E-2</v>
      </c>
      <c r="L84" s="35">
        <v>11.253430399999999</v>
      </c>
      <c r="M84" s="35">
        <v>0.1218944</v>
      </c>
      <c r="N84" s="35">
        <v>114.7</v>
      </c>
      <c r="O84" s="35">
        <v>0.61470000000000002</v>
      </c>
      <c r="P84" s="34">
        <v>93.687088000000003</v>
      </c>
      <c r="Q84" s="34">
        <v>1.1578820999999999</v>
      </c>
      <c r="R84" s="33">
        <v>1.2242881999999999</v>
      </c>
      <c r="S84" s="33">
        <v>1.6492300000000001E-2</v>
      </c>
      <c r="T84" s="52">
        <v>1.404E-4</v>
      </c>
      <c r="U84" s="53">
        <v>1.9999999999999999E-6</v>
      </c>
    </row>
    <row r="85" spans="1:21">
      <c r="A85" s="54"/>
      <c r="B85" s="11">
        <v>99</v>
      </c>
      <c r="C85" s="11">
        <v>1</v>
      </c>
      <c r="D85" s="11">
        <v>410</v>
      </c>
      <c r="E85" s="28">
        <v>0.05</v>
      </c>
      <c r="F85" s="11">
        <f t="shared" si="0"/>
        <v>509</v>
      </c>
      <c r="G85" s="46">
        <v>1.0012492</v>
      </c>
      <c r="H85" s="47">
        <v>1.0660000000000001</v>
      </c>
      <c r="I85" s="45">
        <v>1.0330000000000001E-2</v>
      </c>
      <c r="J85" s="45">
        <v>11.5</v>
      </c>
      <c r="K85" s="45">
        <v>6.1499999999999999E-2</v>
      </c>
      <c r="L85" s="47">
        <v>10.7879925</v>
      </c>
      <c r="M85" s="47">
        <v>0.119403</v>
      </c>
      <c r="N85" s="47">
        <v>113.3</v>
      </c>
      <c r="O85" s="47">
        <v>0.61329999999999996</v>
      </c>
      <c r="P85" s="46">
        <v>95.497184799999999</v>
      </c>
      <c r="Q85" s="46">
        <v>1.1857721000000001</v>
      </c>
      <c r="R85" s="45">
        <v>1.1864224999999999</v>
      </c>
      <c r="S85" s="45">
        <v>1.6070600000000001E-2</v>
      </c>
      <c r="T85" s="55">
        <v>1.3439999999999999E-4</v>
      </c>
      <c r="U85" s="56">
        <v>1.9999999999999999E-6</v>
      </c>
    </row>
    <row r="86" spans="1:21" s="20" customFormat="1" ht="18">
      <c r="A86" s="29" t="s">
        <v>65</v>
      </c>
      <c r="B86" s="30" t="s">
        <v>18</v>
      </c>
      <c r="C86" s="18" t="s">
        <v>19</v>
      </c>
      <c r="D86" s="18" t="s">
        <v>20</v>
      </c>
      <c r="E86" s="18" t="s">
        <v>21</v>
      </c>
      <c r="F86" s="18" t="s">
        <v>22</v>
      </c>
      <c r="G86" s="18" t="s">
        <v>23</v>
      </c>
      <c r="H86" s="18"/>
      <c r="I86" s="18"/>
      <c r="J86" s="18"/>
      <c r="K86" s="18"/>
      <c r="L86" s="18"/>
      <c r="M86" s="18"/>
      <c r="N86" s="18" t="s">
        <v>66</v>
      </c>
      <c r="O86" s="18" t="s">
        <v>67</v>
      </c>
      <c r="P86" s="18"/>
      <c r="Q86" s="18"/>
      <c r="R86" s="18" t="s">
        <v>68</v>
      </c>
      <c r="S86" s="18" t="s">
        <v>69</v>
      </c>
      <c r="T86" s="18" t="s">
        <v>70</v>
      </c>
      <c r="U86" s="19" t="s">
        <v>71</v>
      </c>
    </row>
    <row r="87" spans="1:21" s="20" customFormat="1" ht="45">
      <c r="A87" s="31"/>
      <c r="B87" s="16" t="s">
        <v>38</v>
      </c>
      <c r="C87" s="24" t="s">
        <v>39</v>
      </c>
      <c r="D87" s="24" t="s">
        <v>40</v>
      </c>
      <c r="E87" s="24" t="s">
        <v>41</v>
      </c>
      <c r="F87" s="18" t="s">
        <v>42</v>
      </c>
      <c r="G87" s="24" t="s">
        <v>16</v>
      </c>
      <c r="H87" s="18"/>
      <c r="I87" s="24"/>
      <c r="J87" s="18"/>
      <c r="K87" s="24"/>
      <c r="L87" s="18"/>
      <c r="M87" s="18"/>
      <c r="N87" s="24" t="s">
        <v>72</v>
      </c>
      <c r="O87" s="24" t="s">
        <v>16</v>
      </c>
      <c r="P87" s="18"/>
      <c r="Q87" s="24"/>
      <c r="R87" s="24" t="s">
        <v>73</v>
      </c>
      <c r="S87" s="24" t="s">
        <v>16</v>
      </c>
      <c r="T87" s="24" t="s">
        <v>74</v>
      </c>
      <c r="U87" s="32" t="s">
        <v>16</v>
      </c>
    </row>
    <row r="88" spans="1:21">
      <c r="A88" s="31"/>
      <c r="B88" s="15">
        <v>99</v>
      </c>
      <c r="C88" s="15">
        <v>1</v>
      </c>
      <c r="D88" s="15">
        <v>0</v>
      </c>
      <c r="E88" s="28">
        <v>0.05</v>
      </c>
      <c r="F88" s="15">
        <f>D88+B88</f>
        <v>99</v>
      </c>
      <c r="G88" s="57">
        <v>1.0012492</v>
      </c>
      <c r="N88" s="57">
        <v>311.7000122</v>
      </c>
      <c r="O88" s="57">
        <v>1.1288431000000001</v>
      </c>
      <c r="Q88" s="58"/>
      <c r="R88" s="57">
        <f>310.9693909-11</f>
        <v>299.96939090000001</v>
      </c>
      <c r="S88" s="57">
        <f>26.0124893+4</f>
        <v>30.012489299999999</v>
      </c>
      <c r="T88" s="59">
        <v>0.13702880000000001</v>
      </c>
      <c r="U88" s="37">
        <v>1.14155E-2</v>
      </c>
    </row>
    <row r="89" spans="1:21">
      <c r="A89" s="31"/>
      <c r="B89" s="15">
        <v>99</v>
      </c>
      <c r="C89" s="15">
        <v>1</v>
      </c>
      <c r="D89" s="15">
        <v>50</v>
      </c>
      <c r="E89" s="28">
        <v>0.05</v>
      </c>
      <c r="F89" s="15">
        <f t="shared" ref="F89:F101" si="1">D89+B89</f>
        <v>149</v>
      </c>
      <c r="G89" s="57">
        <v>1.0012492</v>
      </c>
      <c r="N89" s="57">
        <v>247.5</v>
      </c>
      <c r="O89" s="57">
        <v>1.1074561999999999</v>
      </c>
      <c r="R89" s="57">
        <v>162.85496520000001</v>
      </c>
      <c r="S89" s="57">
        <v>8.7309771000000005</v>
      </c>
      <c r="T89" s="60">
        <v>6.5204999999999999E-2</v>
      </c>
      <c r="U89" s="39">
        <v>3.4692999999999998E-3</v>
      </c>
    </row>
    <row r="90" spans="1:21">
      <c r="A90" s="31"/>
      <c r="B90" s="15">
        <v>99</v>
      </c>
      <c r="C90" s="15">
        <v>1</v>
      </c>
      <c r="D90" s="15">
        <v>80.03</v>
      </c>
      <c r="E90" s="28">
        <v>0.05</v>
      </c>
      <c r="F90" s="15">
        <f>D90+B90-0.03</f>
        <v>179</v>
      </c>
      <c r="G90" s="57">
        <v>1.0012492</v>
      </c>
      <c r="N90" s="57">
        <v>218.0000153</v>
      </c>
      <c r="O90" s="57">
        <v>1.0853801999999999</v>
      </c>
      <c r="R90" s="57">
        <v>103.7185059</v>
      </c>
      <c r="S90" s="57">
        <v>4.2432097999999998</v>
      </c>
      <c r="T90" s="60">
        <v>3.8768799999999999E-2</v>
      </c>
      <c r="U90" s="39">
        <v>1.5671999999999999E-3</v>
      </c>
    </row>
    <row r="91" spans="1:21">
      <c r="A91" s="31"/>
      <c r="B91" s="15">
        <v>99</v>
      </c>
      <c r="C91" s="15">
        <v>1</v>
      </c>
      <c r="D91" s="15">
        <v>110</v>
      </c>
      <c r="E91" s="28">
        <v>0.05</v>
      </c>
      <c r="F91" s="15">
        <f t="shared" si="1"/>
        <v>209</v>
      </c>
      <c r="G91" s="57">
        <v>1.0012492</v>
      </c>
      <c r="N91" s="57">
        <v>192.7999878</v>
      </c>
      <c r="O91" s="57">
        <v>1.0713495</v>
      </c>
      <c r="R91" s="57">
        <v>69.633094799999995</v>
      </c>
      <c r="S91" s="57">
        <v>2.2972472000000002</v>
      </c>
      <c r="T91" s="61">
        <v>2.4674999999999999E-2</v>
      </c>
      <c r="U91" s="41">
        <v>8.0130000000000002E-4</v>
      </c>
    </row>
    <row r="92" spans="1:21">
      <c r="A92" s="31"/>
      <c r="B92" s="15">
        <v>99</v>
      </c>
      <c r="C92" s="15">
        <v>1</v>
      </c>
      <c r="D92" s="15">
        <v>140</v>
      </c>
      <c r="E92" s="28">
        <v>0.05</v>
      </c>
      <c r="F92" s="15">
        <f t="shared" si="1"/>
        <v>239</v>
      </c>
      <c r="G92" s="57">
        <v>1.0012492</v>
      </c>
      <c r="N92" s="57">
        <v>173.6999969</v>
      </c>
      <c r="O92" s="57">
        <v>1.0602324999999999</v>
      </c>
      <c r="R92" s="57">
        <v>48.354606599999997</v>
      </c>
      <c r="S92" s="57">
        <v>1.3567178</v>
      </c>
      <c r="T92" s="61">
        <v>1.6479199999999999E-2</v>
      </c>
      <c r="U92" s="41">
        <v>4.5169999999999997E-4</v>
      </c>
    </row>
    <row r="93" spans="1:21">
      <c r="A93" s="31"/>
      <c r="B93" s="15">
        <v>99</v>
      </c>
      <c r="C93" s="15">
        <v>1</v>
      </c>
      <c r="D93" s="15">
        <v>170</v>
      </c>
      <c r="E93" s="28">
        <v>0.05</v>
      </c>
      <c r="F93" s="15">
        <f t="shared" si="1"/>
        <v>269</v>
      </c>
      <c r="G93" s="57">
        <v>1.0012492</v>
      </c>
      <c r="N93" s="57">
        <v>157.6000061</v>
      </c>
      <c r="O93" s="57">
        <v>1.0507473000000001</v>
      </c>
      <c r="R93" s="62">
        <v>34.742900800000001</v>
      </c>
      <c r="S93" s="62">
        <v>0.87017639999999996</v>
      </c>
      <c r="T93" s="61">
        <v>1.14456E-2</v>
      </c>
      <c r="U93" s="41">
        <v>2.7789999999999998E-4</v>
      </c>
    </row>
    <row r="94" spans="1:21">
      <c r="A94" s="31"/>
      <c r="B94" s="15">
        <v>99</v>
      </c>
      <c r="C94" s="15">
        <v>1</v>
      </c>
      <c r="D94" s="15">
        <v>200</v>
      </c>
      <c r="E94" s="28">
        <v>0.05</v>
      </c>
      <c r="F94" s="15">
        <f t="shared" si="1"/>
        <v>299</v>
      </c>
      <c r="G94" s="57">
        <v>1.0012492</v>
      </c>
      <c r="N94" s="57">
        <v>149.5</v>
      </c>
      <c r="O94" s="57">
        <v>1.0332018999999999</v>
      </c>
      <c r="R94" s="62">
        <v>25.726461400000002</v>
      </c>
      <c r="S94" s="62">
        <v>0.5996437</v>
      </c>
      <c r="T94" s="61">
        <v>8.1016000000000005E-3</v>
      </c>
      <c r="U94" s="41">
        <v>1.8210000000000001E-4</v>
      </c>
    </row>
    <row r="95" spans="1:21">
      <c r="A95" s="31"/>
      <c r="B95" s="15">
        <v>99</v>
      </c>
      <c r="C95" s="15">
        <v>1</v>
      </c>
      <c r="D95" s="15">
        <v>230</v>
      </c>
      <c r="E95" s="28">
        <v>0.05</v>
      </c>
      <c r="F95" s="15">
        <f t="shared" si="1"/>
        <v>329</v>
      </c>
      <c r="G95" s="57">
        <v>1.0012492</v>
      </c>
      <c r="N95" s="57">
        <v>137.1999969</v>
      </c>
      <c r="O95" s="57">
        <v>1.0248159999999999</v>
      </c>
      <c r="R95" s="62">
        <v>19.867067299999999</v>
      </c>
      <c r="S95" s="62">
        <v>0.4486232</v>
      </c>
      <c r="T95" s="61">
        <v>6.0780000000000001E-3</v>
      </c>
      <c r="U95" s="41">
        <v>1.3109999999999999E-4</v>
      </c>
    </row>
    <row r="96" spans="1:21">
      <c r="A96" s="31"/>
      <c r="B96" s="15">
        <v>99</v>
      </c>
      <c r="C96" s="15">
        <v>1</v>
      </c>
      <c r="D96" s="15">
        <v>260</v>
      </c>
      <c r="E96" s="28">
        <v>0.05</v>
      </c>
      <c r="F96" s="15">
        <f t="shared" si="1"/>
        <v>359</v>
      </c>
      <c r="G96" s="57">
        <v>1.0012492</v>
      </c>
      <c r="N96" s="57">
        <v>140.3999939</v>
      </c>
      <c r="O96" s="57">
        <v>1.0072988</v>
      </c>
      <c r="R96" s="62">
        <v>16.095504800000001</v>
      </c>
      <c r="S96" s="62">
        <v>0.35220079999999998</v>
      </c>
      <c r="T96" s="61">
        <v>4.7485000000000001E-3</v>
      </c>
      <c r="U96" s="41">
        <v>9.9099999999999996E-5</v>
      </c>
    </row>
    <row r="97" spans="1:23">
      <c r="A97" s="31"/>
      <c r="B97" s="15">
        <v>99</v>
      </c>
      <c r="C97" s="15">
        <v>1</v>
      </c>
      <c r="D97" s="15">
        <v>290</v>
      </c>
      <c r="E97" s="28">
        <v>0.05</v>
      </c>
      <c r="F97" s="15">
        <f t="shared" si="1"/>
        <v>389</v>
      </c>
      <c r="G97" s="57">
        <v>1.0012492</v>
      </c>
      <c r="N97" s="57">
        <v>131.3999939</v>
      </c>
      <c r="O97" s="57">
        <v>0.99894680000000002</v>
      </c>
      <c r="R97" s="62">
        <v>13.117595700000001</v>
      </c>
      <c r="S97" s="62">
        <v>0.1757059</v>
      </c>
      <c r="T97" s="63">
        <v>3.7651999999999998E-3</v>
      </c>
      <c r="U97" s="43">
        <v>4.8399999999999997E-5</v>
      </c>
    </row>
    <row r="98" spans="1:23">
      <c r="A98" s="31"/>
      <c r="B98" s="15">
        <v>99</v>
      </c>
      <c r="C98" s="15">
        <v>1</v>
      </c>
      <c r="D98" s="15">
        <v>320</v>
      </c>
      <c r="E98" s="28">
        <v>0.05</v>
      </c>
      <c r="F98" s="15">
        <f t="shared" si="1"/>
        <v>419</v>
      </c>
      <c r="G98" s="57">
        <v>1.0012492</v>
      </c>
      <c r="N98" s="57">
        <v>126.5</v>
      </c>
      <c r="O98" s="57">
        <v>0.9879966</v>
      </c>
      <c r="R98" s="62">
        <v>10.7857447</v>
      </c>
      <c r="S98" s="62">
        <v>0.1343057</v>
      </c>
      <c r="T98" s="63">
        <v>3.0013000000000001E-3</v>
      </c>
      <c r="U98" s="43">
        <v>3.5800000000000003E-5</v>
      </c>
    </row>
    <row r="99" spans="1:23">
      <c r="A99" s="31"/>
      <c r="B99" s="15">
        <v>99</v>
      </c>
      <c r="C99" s="15">
        <v>1</v>
      </c>
      <c r="D99" s="15">
        <v>350</v>
      </c>
      <c r="E99" s="28">
        <v>0.05</v>
      </c>
      <c r="F99" s="15">
        <f t="shared" si="1"/>
        <v>449</v>
      </c>
      <c r="G99" s="57">
        <v>1.0012492</v>
      </c>
      <c r="N99" s="57">
        <v>123.6999969</v>
      </c>
      <c r="O99" s="57">
        <v>0.97640970000000005</v>
      </c>
      <c r="R99" s="62">
        <v>9.0975657000000005</v>
      </c>
      <c r="S99" s="62">
        <v>0.11141669999999999</v>
      </c>
      <c r="T99" s="63">
        <v>2.4529E-3</v>
      </c>
      <c r="U99" s="43">
        <v>2.8600000000000001E-5</v>
      </c>
    </row>
    <row r="100" spans="1:23">
      <c r="A100" s="31"/>
      <c r="B100" s="15">
        <v>99</v>
      </c>
      <c r="C100" s="15">
        <v>1</v>
      </c>
      <c r="D100" s="15">
        <v>380</v>
      </c>
      <c r="E100" s="28">
        <v>0.05</v>
      </c>
      <c r="F100" s="15">
        <f t="shared" si="1"/>
        <v>479</v>
      </c>
      <c r="G100" s="57">
        <v>1.0012492</v>
      </c>
      <c r="N100" s="57">
        <v>125.3000031</v>
      </c>
      <c r="O100" s="57">
        <v>0.96200629999999998</v>
      </c>
      <c r="R100" s="62">
        <v>7.7874632000000004</v>
      </c>
      <c r="S100" s="62">
        <v>9.3094999999999997E-2</v>
      </c>
      <c r="T100" s="63">
        <v>2.0224000000000002E-3</v>
      </c>
      <c r="U100" s="43">
        <v>2.3099999999999999E-5</v>
      </c>
    </row>
    <row r="101" spans="1:23">
      <c r="A101" s="44"/>
      <c r="B101" s="11">
        <v>99</v>
      </c>
      <c r="C101" s="11">
        <v>1</v>
      </c>
      <c r="D101" s="11">
        <v>410</v>
      </c>
      <c r="E101" s="25">
        <v>0.05</v>
      </c>
      <c r="F101" s="11">
        <f t="shared" si="1"/>
        <v>509</v>
      </c>
      <c r="G101" s="46">
        <v>1.0012492</v>
      </c>
      <c r="H101" s="11"/>
      <c r="I101" s="11"/>
      <c r="J101" s="11"/>
      <c r="K101" s="11"/>
      <c r="L101" s="11"/>
      <c r="M101" s="11"/>
      <c r="N101" s="46">
        <v>119.1999969</v>
      </c>
      <c r="O101" s="46">
        <v>0.95534980000000003</v>
      </c>
      <c r="P101" s="11"/>
      <c r="Q101" s="11"/>
      <c r="R101" s="47">
        <v>6.7296490999999996</v>
      </c>
      <c r="S101" s="47">
        <v>8.0997799999999995E-2</v>
      </c>
      <c r="T101" s="48">
        <v>1.7061000000000001E-3</v>
      </c>
      <c r="U101" s="49">
        <v>1.9400000000000001E-5</v>
      </c>
    </row>
    <row r="102" spans="1:23">
      <c r="A102" s="15"/>
      <c r="B102" s="15"/>
      <c r="C102" s="15"/>
      <c r="D102" s="15"/>
      <c r="E102" s="15"/>
      <c r="F102" s="15"/>
      <c r="U102" s="15"/>
    </row>
    <row r="103" spans="1:23">
      <c r="A103" s="15"/>
      <c r="B103" s="15"/>
      <c r="C103" s="15"/>
      <c r="D103" s="15"/>
      <c r="E103" s="15"/>
      <c r="F103" s="15"/>
      <c r="U103" s="15"/>
    </row>
    <row r="104" spans="1:23" ht="17.25">
      <c r="A104" s="15"/>
      <c r="B104" s="64"/>
      <c r="C104" s="15"/>
      <c r="D104" s="15"/>
      <c r="E104" s="15"/>
      <c r="F104" s="15"/>
      <c r="U104" s="15"/>
      <c r="W104" s="65"/>
    </row>
    <row r="105" spans="1:23">
      <c r="A105" s="15"/>
      <c r="B105" s="15"/>
      <c r="C105" s="15"/>
      <c r="D105" s="15"/>
      <c r="E105" s="15"/>
      <c r="F105" s="15"/>
      <c r="U105" s="15"/>
    </row>
    <row r="106" spans="1:23">
      <c r="A106" s="15"/>
      <c r="B106" s="15"/>
      <c r="C106" s="15"/>
      <c r="D106" s="15"/>
      <c r="E106" s="15"/>
      <c r="F106" s="15"/>
      <c r="U106" s="15"/>
    </row>
    <row r="107" spans="1:23">
      <c r="A107" s="15"/>
      <c r="B107" s="15"/>
      <c r="C107" s="15"/>
      <c r="D107" s="15"/>
      <c r="E107" s="15"/>
      <c r="F107" s="15"/>
      <c r="U107" s="15"/>
    </row>
    <row r="108" spans="1:23">
      <c r="A108" s="15"/>
      <c r="B108" s="15"/>
      <c r="C108" s="15"/>
      <c r="D108" s="15"/>
      <c r="E108" s="15"/>
      <c r="F108" s="15"/>
      <c r="U108" s="15"/>
    </row>
    <row r="109" spans="1:23">
      <c r="A109" s="15"/>
      <c r="B109" s="15"/>
      <c r="C109" s="15"/>
      <c r="D109" s="15"/>
      <c r="E109" s="15"/>
      <c r="F109" s="15"/>
      <c r="U109" s="15"/>
    </row>
    <row r="110" spans="1:23">
      <c r="A110" s="15"/>
      <c r="B110" s="15"/>
      <c r="C110" s="15"/>
      <c r="D110" s="15"/>
      <c r="E110" s="15"/>
      <c r="F110" s="15"/>
      <c r="U110" s="15"/>
    </row>
    <row r="111" spans="1:23">
      <c r="A111" s="15"/>
      <c r="B111" s="15"/>
      <c r="C111" s="15"/>
      <c r="D111" s="15"/>
      <c r="E111" s="15"/>
      <c r="F111" s="15"/>
      <c r="U111" s="15"/>
    </row>
    <row r="112" spans="1:23">
      <c r="A112" s="15"/>
      <c r="B112" s="15"/>
      <c r="C112" s="15"/>
      <c r="D112" s="15"/>
      <c r="E112" s="15"/>
      <c r="F112" s="15"/>
      <c r="U112" s="15"/>
    </row>
    <row r="113" spans="1:21">
      <c r="A113" s="15"/>
      <c r="B113" s="15"/>
      <c r="C113" s="15"/>
      <c r="D113" s="15"/>
      <c r="E113" s="15"/>
      <c r="F113" s="15"/>
      <c r="U113" s="15"/>
    </row>
    <row r="114" spans="1:21">
      <c r="A114" s="15"/>
      <c r="B114" s="15"/>
      <c r="C114" s="15"/>
      <c r="D114" s="15"/>
      <c r="E114" s="15"/>
      <c r="F114" s="15"/>
      <c r="U114" s="15"/>
    </row>
    <row r="115" spans="1:21">
      <c r="A115" s="15"/>
      <c r="B115" s="15"/>
      <c r="C115" s="15"/>
      <c r="D115" s="15"/>
      <c r="E115" s="15"/>
      <c r="F115" s="15"/>
      <c r="U115" s="15"/>
    </row>
    <row r="116" spans="1:21">
      <c r="A116" s="15"/>
      <c r="B116" s="15"/>
      <c r="C116" s="15"/>
      <c r="D116" s="15"/>
      <c r="E116" s="15"/>
      <c r="F116" s="15"/>
      <c r="U116" s="15"/>
    </row>
    <row r="117" spans="1:21">
      <c r="A117" s="15"/>
      <c r="B117" s="15"/>
      <c r="C117" s="15"/>
      <c r="D117" s="15"/>
      <c r="E117" s="15"/>
      <c r="F117" s="15"/>
      <c r="U117" s="15"/>
    </row>
    <row r="118" spans="1:21">
      <c r="A118" s="15"/>
      <c r="B118" s="15"/>
      <c r="C118" s="15"/>
      <c r="D118" s="15"/>
      <c r="E118" s="15"/>
      <c r="F118" s="15"/>
      <c r="U118" s="15"/>
    </row>
    <row r="119" spans="1:21">
      <c r="A119" s="15"/>
      <c r="B119" s="15"/>
      <c r="C119" s="15"/>
      <c r="D119" s="15"/>
      <c r="E119" s="15"/>
      <c r="F119" s="15"/>
      <c r="U119" s="15"/>
    </row>
    <row r="120" spans="1:21">
      <c r="A120" s="15"/>
      <c r="B120" s="15"/>
      <c r="C120" s="15"/>
      <c r="D120" s="15"/>
      <c r="E120" s="15"/>
      <c r="F120" s="15"/>
      <c r="U120" s="15"/>
    </row>
    <row r="121" spans="1:21">
      <c r="A121" s="15"/>
      <c r="B121" s="15"/>
      <c r="C121" s="15"/>
      <c r="D121" s="15"/>
      <c r="E121" s="15"/>
      <c r="F121" s="15"/>
      <c r="U121" s="15"/>
    </row>
    <row r="122" spans="1:21">
      <c r="A122" s="15"/>
      <c r="B122" s="15"/>
      <c r="C122" s="15"/>
      <c r="D122" s="15"/>
      <c r="E122" s="15"/>
      <c r="F122" s="15"/>
      <c r="U122" s="15"/>
    </row>
    <row r="123" spans="1:21">
      <c r="A123" s="15"/>
      <c r="B123" s="15"/>
      <c r="C123" s="15"/>
      <c r="D123" s="15"/>
      <c r="E123" s="15"/>
      <c r="F123" s="15"/>
      <c r="U123" s="15"/>
    </row>
    <row r="124" spans="1:21">
      <c r="A124" s="15"/>
      <c r="B124" s="15"/>
      <c r="C124" s="15"/>
      <c r="D124" s="15"/>
      <c r="E124" s="15"/>
      <c r="F124" s="15"/>
      <c r="U124" s="15"/>
    </row>
    <row r="125" spans="1:21">
      <c r="A125" s="15"/>
      <c r="B125" s="15"/>
      <c r="C125" s="15"/>
      <c r="D125" s="15"/>
      <c r="E125" s="15"/>
      <c r="F125" s="15"/>
      <c r="U125" s="15"/>
    </row>
    <row r="126" spans="1:21">
      <c r="A126" s="15"/>
      <c r="B126" s="15"/>
      <c r="C126" s="15"/>
      <c r="D126" s="15"/>
      <c r="E126" s="15"/>
      <c r="F126" s="15"/>
      <c r="U126" s="15"/>
    </row>
    <row r="127" spans="1:21">
      <c r="A127" s="15"/>
      <c r="B127" s="15"/>
      <c r="C127" s="15"/>
      <c r="D127" s="15"/>
      <c r="E127" s="15"/>
      <c r="F127" s="15"/>
      <c r="U127" s="15"/>
    </row>
    <row r="128" spans="1:21">
      <c r="A128" s="15"/>
      <c r="B128" s="15"/>
      <c r="C128" s="15"/>
      <c r="D128" s="15"/>
      <c r="E128" s="15"/>
      <c r="F128" s="15"/>
      <c r="U128" s="15"/>
    </row>
    <row r="129" spans="1:21">
      <c r="A129" s="15"/>
      <c r="B129" s="15"/>
      <c r="C129" s="15"/>
      <c r="D129" s="15"/>
      <c r="E129" s="15"/>
      <c r="F129" s="15"/>
      <c r="U129" s="15"/>
    </row>
    <row r="130" spans="1:21">
      <c r="A130" s="15"/>
      <c r="B130" s="15"/>
      <c r="C130" s="15"/>
      <c r="D130" s="15"/>
      <c r="E130" s="15"/>
      <c r="F130" s="15"/>
      <c r="U130" s="15"/>
    </row>
    <row r="131" spans="1:21">
      <c r="A131" s="15"/>
      <c r="B131" s="15"/>
      <c r="C131" s="15"/>
      <c r="D131" s="15"/>
      <c r="E131" s="15"/>
      <c r="F131" s="15"/>
      <c r="U131" s="15"/>
    </row>
    <row r="132" spans="1:21">
      <c r="A132" s="15"/>
      <c r="B132" s="15"/>
      <c r="C132" s="15"/>
      <c r="D132" s="15"/>
      <c r="E132" s="15"/>
      <c r="F132" s="15"/>
      <c r="U132" s="15"/>
    </row>
    <row r="133" spans="1:21">
      <c r="A133" s="15"/>
      <c r="B133" s="15"/>
      <c r="C133" s="15"/>
      <c r="D133" s="15"/>
      <c r="E133" s="15"/>
      <c r="F133" s="15"/>
      <c r="U133" s="15"/>
    </row>
    <row r="134" spans="1:21">
      <c r="A134" s="15"/>
      <c r="B134" s="15"/>
      <c r="C134" s="15"/>
      <c r="D134" s="15"/>
      <c r="E134" s="15"/>
      <c r="F134" s="15"/>
      <c r="U134" s="15"/>
    </row>
    <row r="135" spans="1:21">
      <c r="A135" s="15"/>
      <c r="B135" s="15"/>
      <c r="C135" s="15"/>
      <c r="D135" s="15"/>
      <c r="E135" s="15"/>
      <c r="F135" s="15"/>
      <c r="U135" s="15"/>
    </row>
    <row r="136" spans="1:21">
      <c r="A136" s="15"/>
      <c r="B136" s="15"/>
      <c r="C136" s="15"/>
      <c r="D136" s="15"/>
      <c r="E136" s="15"/>
      <c r="F136" s="15"/>
      <c r="U136" s="15"/>
    </row>
    <row r="137" spans="1:21">
      <c r="A137" s="15"/>
      <c r="B137" s="15"/>
      <c r="C137" s="15"/>
      <c r="D137" s="15"/>
      <c r="E137" s="15"/>
      <c r="F137" s="15"/>
      <c r="U137" s="15"/>
    </row>
    <row r="138" spans="1:21">
      <c r="A138" s="15"/>
      <c r="B138" s="15"/>
      <c r="C138" s="15"/>
      <c r="D138" s="15"/>
      <c r="E138" s="15"/>
      <c r="F138" s="15"/>
      <c r="U138" s="15"/>
    </row>
    <row r="139" spans="1:21">
      <c r="A139" s="15"/>
      <c r="B139" s="15"/>
      <c r="C139" s="15"/>
      <c r="D139" s="15"/>
      <c r="E139" s="15"/>
      <c r="F139" s="15"/>
      <c r="U139" s="15"/>
    </row>
    <row r="140" spans="1:21">
      <c r="A140" s="15"/>
      <c r="B140" s="15"/>
      <c r="C140" s="15"/>
      <c r="D140" s="15"/>
      <c r="E140" s="15"/>
      <c r="F140" s="15"/>
      <c r="U140" s="15"/>
    </row>
    <row r="141" spans="1:21">
      <c r="A141" s="15"/>
      <c r="B141" s="15"/>
      <c r="C141" s="15"/>
      <c r="D141" s="15"/>
      <c r="E141" s="15"/>
      <c r="F141" s="15"/>
      <c r="U141" s="15"/>
    </row>
    <row r="142" spans="1:21">
      <c r="A142" s="15"/>
      <c r="B142" s="15"/>
      <c r="C142" s="15"/>
      <c r="D142" s="15"/>
      <c r="E142" s="15"/>
      <c r="F142" s="15"/>
      <c r="U142" s="15"/>
    </row>
    <row r="143" spans="1:21">
      <c r="A143" s="15"/>
      <c r="B143" s="15"/>
      <c r="C143" s="15"/>
      <c r="D143" s="15"/>
      <c r="E143" s="15"/>
      <c r="F143" s="15"/>
      <c r="U143" s="15"/>
    </row>
    <row r="144" spans="1:21">
      <c r="A144" s="15"/>
      <c r="B144" s="15"/>
      <c r="C144" s="15"/>
      <c r="D144" s="15"/>
      <c r="E144" s="15"/>
      <c r="F144" s="15"/>
      <c r="U144" s="15"/>
    </row>
    <row r="145" spans="1:21">
      <c r="A145" s="15"/>
      <c r="B145" s="15"/>
      <c r="C145" s="15"/>
      <c r="D145" s="15"/>
      <c r="E145" s="15"/>
      <c r="F145" s="15"/>
      <c r="U145" s="15"/>
    </row>
    <row r="146" spans="1:21">
      <c r="A146" s="15"/>
      <c r="B146" s="15"/>
      <c r="C146" s="15"/>
      <c r="D146" s="15"/>
      <c r="E146" s="15"/>
      <c r="F146" s="15"/>
      <c r="U146" s="15"/>
    </row>
    <row r="147" spans="1:21">
      <c r="A147" s="15"/>
      <c r="B147" s="15"/>
      <c r="C147" s="15"/>
      <c r="D147" s="15"/>
      <c r="E147" s="15"/>
      <c r="F147" s="15"/>
      <c r="U147" s="15"/>
    </row>
    <row r="148" spans="1:21">
      <c r="A148" s="15"/>
      <c r="B148" s="15"/>
      <c r="C148" s="15"/>
      <c r="D148" s="15"/>
      <c r="E148" s="15"/>
      <c r="F148" s="15"/>
      <c r="U148" s="15"/>
    </row>
    <row r="149" spans="1:21">
      <c r="A149" s="15"/>
      <c r="B149" s="15"/>
      <c r="C149" s="15"/>
      <c r="D149" s="15"/>
      <c r="E149" s="15"/>
      <c r="F149" s="15"/>
      <c r="U149" s="15"/>
    </row>
    <row r="150" spans="1:21">
      <c r="A150" s="15"/>
      <c r="B150" s="15"/>
      <c r="C150" s="15"/>
      <c r="D150" s="15"/>
      <c r="E150" s="15"/>
      <c r="F150" s="15"/>
      <c r="U150" s="15"/>
    </row>
    <row r="151" spans="1:21">
      <c r="A151" s="15"/>
      <c r="B151" s="15"/>
      <c r="C151" s="15"/>
      <c r="D151" s="15"/>
      <c r="E151" s="15"/>
      <c r="F151" s="15"/>
      <c r="U151" s="15"/>
    </row>
    <row r="152" spans="1:21">
      <c r="A152" s="15"/>
      <c r="B152" s="15"/>
      <c r="C152" s="15"/>
      <c r="D152" s="15"/>
      <c r="E152" s="15"/>
      <c r="F152" s="15"/>
      <c r="U152" s="15"/>
    </row>
    <row r="153" spans="1:21">
      <c r="A153" s="15"/>
      <c r="B153" s="15"/>
      <c r="C153" s="15"/>
      <c r="D153" s="15"/>
      <c r="E153" s="15"/>
      <c r="F153" s="15"/>
      <c r="U153" s="15"/>
    </row>
    <row r="154" spans="1:21">
      <c r="A154" s="15"/>
      <c r="B154" s="15"/>
      <c r="C154" s="15"/>
      <c r="D154" s="15"/>
      <c r="E154" s="15"/>
      <c r="F154" s="15"/>
      <c r="U154" s="15"/>
    </row>
    <row r="155" spans="1:21">
      <c r="A155" s="15"/>
      <c r="B155" s="15"/>
      <c r="C155" s="15"/>
      <c r="D155" s="15"/>
      <c r="E155" s="15"/>
      <c r="F155" s="15"/>
      <c r="U155" s="15"/>
    </row>
    <row r="156" spans="1:21">
      <c r="A156" s="15"/>
      <c r="B156" s="15"/>
      <c r="C156" s="15"/>
      <c r="D156" s="15"/>
      <c r="E156" s="15"/>
      <c r="F156" s="15"/>
      <c r="U156" s="15"/>
    </row>
    <row r="157" spans="1:21">
      <c r="A157" s="15"/>
      <c r="B157" s="15"/>
      <c r="C157" s="15"/>
      <c r="D157" s="15"/>
      <c r="E157" s="15"/>
      <c r="F157" s="15"/>
      <c r="U157" s="15"/>
    </row>
    <row r="158" spans="1:21">
      <c r="A158" s="15"/>
      <c r="B158" s="15"/>
      <c r="C158" s="15"/>
      <c r="D158" s="15"/>
      <c r="E158" s="15"/>
      <c r="F158" s="15"/>
      <c r="U158" s="15"/>
    </row>
    <row r="159" spans="1:21">
      <c r="A159" s="15"/>
      <c r="B159" s="15"/>
      <c r="C159" s="15"/>
      <c r="D159" s="15"/>
      <c r="E159" s="15"/>
      <c r="F159" s="15"/>
      <c r="U159" s="15"/>
    </row>
    <row r="160" spans="1:21">
      <c r="A160" s="15"/>
      <c r="B160" s="15"/>
      <c r="C160" s="15"/>
      <c r="D160" s="15"/>
      <c r="E160" s="15"/>
      <c r="F160" s="15"/>
      <c r="U160" s="15"/>
    </row>
    <row r="161" spans="1:21">
      <c r="A161" s="15"/>
      <c r="B161" s="15"/>
      <c r="C161" s="15"/>
      <c r="D161" s="15"/>
      <c r="E161" s="15"/>
      <c r="F161" s="15"/>
      <c r="U161" s="15"/>
    </row>
    <row r="162" spans="1:21">
      <c r="A162" s="15"/>
      <c r="B162" s="15"/>
      <c r="C162" s="15"/>
      <c r="D162" s="15"/>
      <c r="E162" s="15"/>
      <c r="F162" s="15"/>
      <c r="U162" s="15"/>
    </row>
    <row r="163" spans="1:21">
      <c r="A163" s="15"/>
      <c r="B163" s="15"/>
      <c r="C163" s="15"/>
      <c r="D163" s="15"/>
      <c r="E163" s="15"/>
      <c r="F163" s="15"/>
      <c r="U163" s="15"/>
    </row>
    <row r="164" spans="1:21">
      <c r="A164" s="15"/>
      <c r="B164" s="15"/>
      <c r="C164" s="15"/>
      <c r="D164" s="15"/>
      <c r="E164" s="15"/>
      <c r="F164" s="15"/>
      <c r="U164" s="15"/>
    </row>
    <row r="165" spans="1:21">
      <c r="A165" s="15"/>
      <c r="B165" s="15"/>
      <c r="C165" s="15"/>
      <c r="D165" s="15"/>
      <c r="E165" s="15"/>
      <c r="F165" s="15"/>
      <c r="U165" s="15"/>
    </row>
    <row r="166" spans="1:21">
      <c r="A166" s="15"/>
      <c r="B166" s="15"/>
      <c r="C166" s="15"/>
      <c r="D166" s="15"/>
      <c r="E166" s="15"/>
      <c r="F166" s="15"/>
      <c r="U166" s="15"/>
    </row>
    <row r="167" spans="1:21">
      <c r="A167" s="15"/>
      <c r="B167" s="15"/>
      <c r="C167" s="15"/>
      <c r="D167" s="15"/>
      <c r="E167" s="15"/>
      <c r="F167" s="15"/>
      <c r="U167" s="15"/>
    </row>
    <row r="168" spans="1:21">
      <c r="A168" s="15"/>
      <c r="B168" s="15"/>
      <c r="C168" s="15"/>
      <c r="D168" s="15"/>
      <c r="E168" s="15"/>
      <c r="F168" s="15"/>
      <c r="U168" s="15"/>
    </row>
    <row r="169" spans="1:21">
      <c r="A169" s="15"/>
      <c r="B169" s="15"/>
      <c r="C169" s="15"/>
      <c r="D169" s="15"/>
      <c r="E169" s="15"/>
      <c r="F169" s="15"/>
      <c r="U169" s="15"/>
    </row>
    <row r="170" spans="1:21">
      <c r="A170" s="15"/>
      <c r="B170" s="15"/>
      <c r="C170" s="15"/>
      <c r="D170" s="15"/>
      <c r="E170" s="15"/>
      <c r="F170" s="15"/>
      <c r="U170" s="15"/>
    </row>
    <row r="171" spans="1:21">
      <c r="A171" s="15"/>
      <c r="B171" s="15"/>
      <c r="C171" s="15"/>
      <c r="D171" s="15"/>
      <c r="E171" s="15"/>
      <c r="F171" s="15"/>
      <c r="U171" s="15"/>
    </row>
    <row r="172" spans="1:21">
      <c r="A172" s="15"/>
      <c r="B172" s="15"/>
      <c r="C172" s="15"/>
      <c r="D172" s="15"/>
      <c r="E172" s="15"/>
      <c r="F172" s="15"/>
      <c r="U172" s="15"/>
    </row>
    <row r="173" spans="1:21">
      <c r="A173" s="15"/>
      <c r="B173" s="15"/>
      <c r="C173" s="15"/>
      <c r="D173" s="15"/>
      <c r="E173" s="15"/>
      <c r="F173" s="15"/>
      <c r="U173" s="15"/>
    </row>
    <row r="174" spans="1:21">
      <c r="A174" s="15"/>
      <c r="B174" s="15"/>
      <c r="C174" s="15"/>
      <c r="D174" s="15"/>
      <c r="E174" s="15"/>
      <c r="F174" s="15"/>
      <c r="U174" s="15"/>
    </row>
    <row r="175" spans="1:21">
      <c r="A175" s="15"/>
      <c r="B175" s="15"/>
      <c r="C175" s="15"/>
      <c r="D175" s="15"/>
      <c r="E175" s="15"/>
      <c r="F175" s="15"/>
      <c r="U175" s="15"/>
    </row>
    <row r="176" spans="1:21">
      <c r="A176" s="15"/>
      <c r="B176" s="15"/>
      <c r="C176" s="15"/>
      <c r="D176" s="15"/>
      <c r="E176" s="15"/>
      <c r="F176" s="15"/>
      <c r="U176" s="15"/>
    </row>
    <row r="177" spans="1:21">
      <c r="A177" s="15"/>
      <c r="B177" s="15"/>
      <c r="C177" s="15"/>
      <c r="D177" s="15"/>
      <c r="E177" s="15"/>
      <c r="F177" s="15"/>
      <c r="U177" s="15"/>
    </row>
    <row r="178" spans="1:21">
      <c r="A178" s="15"/>
      <c r="B178" s="15"/>
      <c r="C178" s="15"/>
      <c r="D178" s="15"/>
      <c r="E178" s="15"/>
      <c r="F178" s="15"/>
      <c r="U178" s="15"/>
    </row>
    <row r="179" spans="1:21">
      <c r="A179" s="15"/>
      <c r="B179" s="15"/>
      <c r="C179" s="15"/>
      <c r="D179" s="15"/>
      <c r="E179" s="15"/>
      <c r="F179" s="15"/>
      <c r="U179" s="15"/>
    </row>
    <row r="180" spans="1:21">
      <c r="A180" s="15"/>
      <c r="B180" s="15"/>
      <c r="C180" s="15"/>
      <c r="D180" s="15"/>
      <c r="E180" s="15"/>
      <c r="F180" s="15"/>
      <c r="U180" s="15"/>
    </row>
    <row r="181" spans="1:21">
      <c r="A181" s="15"/>
      <c r="B181" s="15"/>
      <c r="C181" s="15"/>
      <c r="D181" s="15"/>
      <c r="E181" s="15"/>
      <c r="F181" s="15"/>
      <c r="U181" s="15"/>
    </row>
    <row r="182" spans="1:21">
      <c r="A182" s="15"/>
      <c r="B182" s="15"/>
      <c r="C182" s="15"/>
      <c r="D182" s="15"/>
      <c r="E182" s="15"/>
      <c r="F182" s="15"/>
      <c r="U182" s="15"/>
    </row>
    <row r="183" spans="1:21">
      <c r="A183" s="15"/>
      <c r="B183" s="15"/>
      <c r="C183" s="15"/>
      <c r="D183" s="15"/>
      <c r="E183" s="15"/>
      <c r="F183" s="15"/>
      <c r="U183" s="15"/>
    </row>
    <row r="184" spans="1:21">
      <c r="A184" s="15"/>
      <c r="B184" s="15"/>
      <c r="C184" s="15"/>
      <c r="D184" s="15"/>
      <c r="E184" s="15"/>
      <c r="F184" s="15"/>
      <c r="U184" s="15"/>
    </row>
    <row r="185" spans="1:21">
      <c r="A185" s="15"/>
      <c r="B185" s="15"/>
      <c r="C185" s="15"/>
      <c r="D185" s="15"/>
      <c r="E185" s="15"/>
      <c r="F185" s="15"/>
      <c r="U185" s="15"/>
    </row>
    <row r="186" spans="1:21">
      <c r="A186" s="15"/>
      <c r="B186" s="15"/>
      <c r="C186" s="15"/>
      <c r="D186" s="15"/>
      <c r="E186" s="15"/>
      <c r="F186" s="15"/>
      <c r="U186" s="15"/>
    </row>
    <row r="187" spans="1:21">
      <c r="A187" s="15"/>
      <c r="B187" s="15"/>
      <c r="C187" s="15"/>
      <c r="D187" s="15"/>
      <c r="E187" s="15"/>
      <c r="F187" s="15"/>
      <c r="U187" s="15"/>
    </row>
    <row r="188" spans="1:21">
      <c r="A188" s="15"/>
      <c r="B188" s="15"/>
      <c r="C188" s="15"/>
      <c r="D188" s="15"/>
      <c r="E188" s="15"/>
      <c r="F188" s="15"/>
      <c r="U188" s="15"/>
    </row>
    <row r="189" spans="1:21">
      <c r="A189" s="15"/>
      <c r="B189" s="15"/>
      <c r="C189" s="15"/>
      <c r="D189" s="15"/>
      <c r="E189" s="15"/>
      <c r="F189" s="15"/>
      <c r="U189" s="15"/>
    </row>
    <row r="190" spans="1:21">
      <c r="A190" s="15"/>
      <c r="B190" s="15"/>
      <c r="C190" s="15"/>
      <c r="D190" s="15"/>
      <c r="E190" s="15"/>
      <c r="F190" s="15"/>
      <c r="U190" s="15"/>
    </row>
    <row r="191" spans="1:21">
      <c r="A191" s="15"/>
      <c r="B191" s="15"/>
      <c r="C191" s="15"/>
      <c r="D191" s="15"/>
      <c r="E191" s="15"/>
      <c r="F191" s="15"/>
      <c r="U191" s="15"/>
    </row>
    <row r="192" spans="1:21">
      <c r="A192" s="15"/>
      <c r="B192" s="15"/>
      <c r="C192" s="15"/>
      <c r="D192" s="15"/>
      <c r="E192" s="15"/>
      <c r="F192" s="15"/>
      <c r="U192" s="15"/>
    </row>
    <row r="193" spans="1:21">
      <c r="A193" s="15"/>
      <c r="B193" s="15"/>
      <c r="C193" s="15"/>
      <c r="D193" s="15"/>
      <c r="E193" s="15"/>
      <c r="F193" s="15"/>
      <c r="U193" s="15"/>
    </row>
    <row r="194" spans="1:21">
      <c r="A194" s="15"/>
      <c r="B194" s="15"/>
      <c r="C194" s="15"/>
      <c r="D194" s="15"/>
      <c r="E194" s="15"/>
      <c r="F194" s="15"/>
      <c r="U194" s="15"/>
    </row>
    <row r="195" spans="1:21">
      <c r="A195" s="15"/>
      <c r="B195" s="15"/>
      <c r="C195" s="15"/>
      <c r="D195" s="15"/>
      <c r="E195" s="15"/>
      <c r="F195" s="15"/>
      <c r="U195" s="15"/>
    </row>
    <row r="196" spans="1:21">
      <c r="A196" s="15"/>
      <c r="B196" s="15"/>
      <c r="C196" s="15"/>
      <c r="D196" s="15"/>
      <c r="E196" s="15"/>
      <c r="F196" s="15"/>
      <c r="U196" s="15"/>
    </row>
    <row r="197" spans="1:21">
      <c r="A197" s="15"/>
      <c r="B197" s="15"/>
      <c r="C197" s="15"/>
      <c r="D197" s="15"/>
      <c r="E197" s="15"/>
      <c r="F197" s="15"/>
      <c r="U197" s="15"/>
    </row>
    <row r="198" spans="1:21">
      <c r="A198" s="15"/>
      <c r="B198" s="15"/>
      <c r="C198" s="15"/>
      <c r="D198" s="15"/>
      <c r="E198" s="15"/>
      <c r="F198" s="15"/>
      <c r="U198" s="15"/>
    </row>
    <row r="199" spans="1:21">
      <c r="A199" s="15"/>
      <c r="B199" s="15"/>
      <c r="C199" s="15"/>
      <c r="D199" s="15"/>
      <c r="E199" s="15"/>
      <c r="F199" s="15"/>
      <c r="U199" s="15"/>
    </row>
    <row r="200" spans="1:21">
      <c r="A200" s="15"/>
      <c r="B200" s="15"/>
      <c r="C200" s="15"/>
      <c r="D200" s="15"/>
      <c r="E200" s="15"/>
      <c r="F200" s="15"/>
      <c r="U200" s="15"/>
    </row>
    <row r="201" spans="1:21">
      <c r="A201" s="15"/>
      <c r="B201" s="15"/>
      <c r="C201" s="15"/>
      <c r="D201" s="15"/>
      <c r="E201" s="15"/>
      <c r="F201" s="15"/>
      <c r="U201" s="15"/>
    </row>
    <row r="202" spans="1:21">
      <c r="A202" s="15"/>
      <c r="B202" s="15"/>
      <c r="C202" s="15"/>
      <c r="D202" s="15"/>
      <c r="E202" s="15"/>
      <c r="F202" s="15"/>
      <c r="U202" s="15"/>
    </row>
    <row r="203" spans="1:21">
      <c r="A203" s="15"/>
      <c r="B203" s="15"/>
      <c r="C203" s="15"/>
      <c r="D203" s="15"/>
      <c r="E203" s="15"/>
      <c r="F203" s="15"/>
      <c r="U203" s="15"/>
    </row>
    <row r="204" spans="1:21">
      <c r="A204" s="15"/>
      <c r="B204" s="15"/>
      <c r="C204" s="15"/>
      <c r="D204" s="15"/>
      <c r="E204" s="15"/>
      <c r="F204" s="15"/>
      <c r="U204" s="15"/>
    </row>
    <row r="205" spans="1:21">
      <c r="A205" s="15"/>
      <c r="B205" s="15"/>
      <c r="C205" s="15"/>
      <c r="D205" s="15"/>
      <c r="E205" s="15"/>
      <c r="F205" s="15"/>
      <c r="U205" s="15"/>
    </row>
    <row r="206" spans="1:21">
      <c r="A206" s="15"/>
      <c r="B206" s="15"/>
      <c r="C206" s="15"/>
      <c r="D206" s="15"/>
      <c r="E206" s="15"/>
      <c r="F206" s="15"/>
      <c r="U206" s="15"/>
    </row>
    <row r="207" spans="1:21">
      <c r="A207" s="15"/>
      <c r="B207" s="15"/>
      <c r="C207" s="15"/>
      <c r="D207" s="15"/>
      <c r="E207" s="15"/>
      <c r="F207" s="15"/>
      <c r="U207" s="15"/>
    </row>
    <row r="208" spans="1:21">
      <c r="A208" s="15"/>
      <c r="B208" s="15"/>
      <c r="C208" s="15"/>
      <c r="D208" s="15"/>
      <c r="E208" s="15"/>
      <c r="F208" s="15"/>
      <c r="U208" s="15"/>
    </row>
    <row r="209" spans="1:28">
      <c r="A209" s="15"/>
      <c r="B209" s="15"/>
      <c r="C209" s="15"/>
      <c r="D209" s="15"/>
      <c r="E209" s="15"/>
      <c r="F209" s="15"/>
      <c r="U209" s="15"/>
    </row>
    <row r="210" spans="1:28">
      <c r="A210" s="15"/>
      <c r="B210" s="15"/>
      <c r="C210" s="15"/>
      <c r="D210" s="15"/>
      <c r="E210" s="15"/>
      <c r="F210" s="15"/>
      <c r="U210" s="15"/>
    </row>
    <row r="211" spans="1:28">
      <c r="A211" s="15"/>
      <c r="B211" s="15"/>
      <c r="C211" s="15"/>
      <c r="D211" s="15"/>
      <c r="E211" s="15"/>
      <c r="F211" s="15"/>
      <c r="U211" s="15"/>
    </row>
    <row r="212" spans="1:28">
      <c r="A212" s="15"/>
      <c r="B212" s="15"/>
      <c r="C212" s="15"/>
      <c r="D212" s="15"/>
      <c r="E212" s="15"/>
      <c r="F212" s="15"/>
      <c r="U212" s="15"/>
    </row>
    <row r="213" spans="1:28">
      <c r="A213" s="15"/>
      <c r="B213" s="15"/>
      <c r="C213" s="15"/>
      <c r="D213" s="15"/>
      <c r="E213" s="15"/>
      <c r="F213" s="15"/>
      <c r="U213" s="15"/>
    </row>
    <row r="214" spans="1:28">
      <c r="A214" s="15"/>
      <c r="B214" s="15"/>
      <c r="C214" s="15"/>
      <c r="D214" s="15"/>
      <c r="E214" s="15"/>
      <c r="F214" s="15"/>
      <c r="U214" s="15"/>
    </row>
    <row r="215" spans="1:28">
      <c r="A215" s="15"/>
      <c r="B215" s="15"/>
      <c r="C215" s="15"/>
      <c r="D215" s="15"/>
      <c r="E215" s="15"/>
      <c r="F215" s="15"/>
      <c r="U215" s="15"/>
    </row>
    <row r="216" spans="1:28">
      <c r="A216" s="15"/>
      <c r="B216" s="15"/>
      <c r="C216" s="15"/>
      <c r="D216" s="15"/>
      <c r="E216" s="15"/>
      <c r="F216" s="15"/>
      <c r="U216" s="15"/>
    </row>
    <row r="217" spans="1:28">
      <c r="A217" s="15"/>
      <c r="B217" s="15"/>
      <c r="C217" s="15"/>
      <c r="D217" s="15"/>
      <c r="E217" s="15"/>
      <c r="F217" s="15"/>
      <c r="U217" s="15"/>
    </row>
    <row r="218" spans="1:28">
      <c r="A218" s="15"/>
      <c r="B218" s="15"/>
      <c r="C218" s="15"/>
      <c r="D218" s="15"/>
      <c r="E218" s="15"/>
      <c r="F218" s="15"/>
      <c r="U218" s="15"/>
    </row>
    <row r="219" spans="1:28">
      <c r="A219" s="15"/>
      <c r="B219" s="15"/>
      <c r="C219" s="15"/>
      <c r="D219" s="15"/>
      <c r="E219" s="15"/>
      <c r="F219" s="15"/>
      <c r="U219" s="15"/>
    </row>
    <row r="220" spans="1:28">
      <c r="A220" s="15"/>
      <c r="B220" s="15"/>
      <c r="C220" s="15"/>
      <c r="D220" s="15"/>
      <c r="E220" s="15"/>
      <c r="F220" s="15"/>
      <c r="U220" s="15"/>
    </row>
    <row r="221" spans="1:28">
      <c r="A221" s="15"/>
      <c r="B221" s="15"/>
      <c r="C221" s="15"/>
      <c r="D221" s="15"/>
      <c r="E221" s="15"/>
      <c r="F221" s="15"/>
      <c r="U221" s="15"/>
    </row>
    <row r="222" spans="1:28" s="11" customFormat="1"/>
    <row r="223" spans="1:28">
      <c r="A223" s="66" t="s">
        <v>75</v>
      </c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12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5"/>
      <c r="Y223" s="67"/>
      <c r="Z223" s="67"/>
      <c r="AA223" s="67"/>
      <c r="AB223" s="14"/>
    </row>
    <row r="224" spans="1:28">
      <c r="A224" s="15"/>
      <c r="B224" s="15"/>
      <c r="C224" s="15"/>
      <c r="D224" s="15"/>
      <c r="E224" s="15"/>
      <c r="F224" s="15"/>
      <c r="U224" s="15"/>
      <c r="X224" s="15"/>
      <c r="Y224" s="15"/>
      <c r="Z224" s="15"/>
      <c r="AA224" s="15"/>
      <c r="AB224" s="15"/>
    </row>
    <row r="225" spans="1:21">
      <c r="A225" s="15"/>
      <c r="B225" s="15"/>
      <c r="C225" s="15"/>
      <c r="D225" s="15"/>
      <c r="E225" s="15"/>
      <c r="F225" s="15"/>
      <c r="U225" s="15"/>
    </row>
    <row r="226" spans="1:21" ht="18">
      <c r="A226" s="15"/>
      <c r="B226" s="15"/>
      <c r="C226" s="15"/>
      <c r="D226" s="15"/>
      <c r="E226" s="15"/>
      <c r="F226" s="15"/>
      <c r="M226" s="16" t="s">
        <v>6</v>
      </c>
      <c r="N226" s="17" t="s">
        <v>7</v>
      </c>
      <c r="O226" s="18" t="s">
        <v>8</v>
      </c>
      <c r="P226" s="18" t="s">
        <v>9</v>
      </c>
      <c r="Q226" s="18" t="s">
        <v>10</v>
      </c>
      <c r="R226" s="19" t="s">
        <v>11</v>
      </c>
    </row>
    <row r="227" spans="1:21" ht="45" customHeight="1">
      <c r="A227" s="15"/>
      <c r="B227" s="15"/>
      <c r="C227" s="15"/>
      <c r="D227" s="15"/>
      <c r="E227" s="15"/>
      <c r="F227" s="15"/>
      <c r="M227" s="22" t="s">
        <v>12</v>
      </c>
      <c r="N227" s="23" t="s">
        <v>14</v>
      </c>
      <c r="O227" s="24" t="s">
        <v>12</v>
      </c>
      <c r="P227" s="23" t="s">
        <v>14</v>
      </c>
      <c r="Q227" s="25" t="s">
        <v>15</v>
      </c>
      <c r="R227" s="26" t="s">
        <v>16</v>
      </c>
    </row>
    <row r="228" spans="1:21">
      <c r="A228" s="15"/>
      <c r="B228" s="15"/>
      <c r="C228" s="15"/>
      <c r="D228" s="15"/>
      <c r="E228" s="15"/>
      <c r="F228" s="15"/>
      <c r="M228" s="16">
        <v>4.5</v>
      </c>
      <c r="N228" s="18">
        <v>0.1</v>
      </c>
      <c r="O228" s="27">
        <v>12</v>
      </c>
      <c r="P228" s="18">
        <v>0.1</v>
      </c>
      <c r="Q228" s="18">
        <v>53.4</v>
      </c>
      <c r="R228" s="19">
        <v>0.7</v>
      </c>
    </row>
    <row r="229" spans="1:21">
      <c r="A229" s="15"/>
      <c r="B229" s="15"/>
      <c r="C229" s="15"/>
      <c r="D229" s="15"/>
      <c r="E229" s="15"/>
      <c r="F229" s="15"/>
      <c r="R229" s="15"/>
    </row>
    <row r="230" spans="1:21">
      <c r="A230" s="15"/>
      <c r="B230" s="15"/>
      <c r="C230" s="15"/>
      <c r="D230" s="15"/>
      <c r="E230" s="15"/>
      <c r="F230" s="15"/>
      <c r="R230" s="15"/>
    </row>
    <row r="231" spans="1:21">
      <c r="A231" s="15"/>
      <c r="B231" s="15"/>
      <c r="C231" s="15"/>
      <c r="D231" s="15"/>
      <c r="E231" s="15"/>
      <c r="F231" s="15"/>
      <c r="R231" s="15"/>
    </row>
    <row r="232" spans="1:21">
      <c r="A232" s="15"/>
      <c r="B232" s="15"/>
      <c r="C232" s="15"/>
      <c r="D232" s="15"/>
      <c r="E232" s="15"/>
      <c r="F232" s="15"/>
      <c r="R232" s="15"/>
    </row>
    <row r="233" spans="1:21">
      <c r="A233" s="15"/>
      <c r="B233" s="15"/>
      <c r="C233" s="15"/>
      <c r="D233" s="15"/>
      <c r="E233" s="15"/>
      <c r="F233" s="15"/>
      <c r="R233" s="15"/>
    </row>
    <row r="234" spans="1:21">
      <c r="A234" s="15"/>
      <c r="B234" s="15"/>
      <c r="C234" s="15"/>
      <c r="D234" s="15"/>
      <c r="E234" s="15"/>
      <c r="F234" s="15"/>
      <c r="R234" s="15"/>
    </row>
    <row r="235" spans="1:21">
      <c r="A235" s="15"/>
      <c r="B235" s="15"/>
      <c r="C235" s="15"/>
      <c r="D235" s="15"/>
      <c r="E235" s="15"/>
      <c r="F235" s="15"/>
      <c r="R235" s="15"/>
    </row>
    <row r="236" spans="1:21">
      <c r="A236" s="15"/>
      <c r="B236" s="15"/>
      <c r="C236" s="15"/>
      <c r="D236" s="15"/>
      <c r="E236" s="15"/>
      <c r="F236" s="15"/>
      <c r="R236" s="15"/>
    </row>
    <row r="237" spans="1:21">
      <c r="A237" s="15"/>
      <c r="B237" s="15"/>
      <c r="C237" s="15"/>
      <c r="D237" s="15"/>
      <c r="E237" s="15"/>
      <c r="F237" s="15"/>
      <c r="R237" s="15"/>
    </row>
    <row r="238" spans="1:21">
      <c r="A238" s="15"/>
      <c r="B238" s="15"/>
      <c r="C238" s="15"/>
      <c r="D238" s="15"/>
      <c r="E238" s="15"/>
      <c r="F238" s="15"/>
      <c r="U238" s="15"/>
    </row>
    <row r="239" spans="1:21">
      <c r="A239" s="15"/>
      <c r="B239" s="15"/>
      <c r="C239" s="15"/>
      <c r="D239" s="15"/>
      <c r="E239" s="15"/>
      <c r="F239" s="15"/>
      <c r="U239" s="15"/>
    </row>
    <row r="240" spans="1:21">
      <c r="A240" s="15"/>
      <c r="B240" s="15"/>
      <c r="C240" s="15"/>
      <c r="D240" s="15"/>
      <c r="E240" s="15"/>
      <c r="F240" s="15"/>
      <c r="U240" s="15"/>
    </row>
    <row r="241" spans="1:27">
      <c r="A241" s="15"/>
      <c r="B241" s="15"/>
      <c r="C241" s="15"/>
      <c r="D241" s="15"/>
      <c r="E241" s="15"/>
      <c r="F241" s="15"/>
      <c r="U241" s="15"/>
    </row>
    <row r="242" spans="1:27">
      <c r="A242" s="15"/>
      <c r="B242" s="15"/>
      <c r="C242" s="15"/>
      <c r="D242" s="15"/>
      <c r="E242" s="15"/>
      <c r="F242" s="15"/>
      <c r="U242" s="15"/>
    </row>
    <row r="243" spans="1:27">
      <c r="A243" s="15"/>
      <c r="B243" s="15"/>
      <c r="C243" s="15"/>
      <c r="D243" s="15"/>
      <c r="E243" s="15"/>
      <c r="F243" s="15"/>
      <c r="U243" s="15"/>
    </row>
    <row r="244" spans="1:27">
      <c r="A244" s="15"/>
      <c r="B244" s="15"/>
      <c r="C244" s="15"/>
      <c r="D244" s="15"/>
      <c r="E244" s="15"/>
      <c r="F244" s="15"/>
      <c r="U244" s="15"/>
    </row>
    <row r="245" spans="1:27">
      <c r="A245" s="15"/>
      <c r="B245" s="15"/>
      <c r="C245" s="15"/>
      <c r="D245" s="15"/>
      <c r="E245" s="15"/>
      <c r="F245" s="15"/>
      <c r="U245" s="15"/>
    </row>
    <row r="246" spans="1:27">
      <c r="A246" s="15"/>
      <c r="B246" s="15"/>
      <c r="C246" s="15"/>
      <c r="D246" s="15"/>
      <c r="E246" s="15"/>
      <c r="F246" s="15"/>
      <c r="U246" s="15"/>
    </row>
    <row r="247" spans="1:27">
      <c r="A247" s="15"/>
      <c r="B247" s="15"/>
      <c r="C247" s="15"/>
      <c r="D247" s="15"/>
      <c r="E247" s="15"/>
      <c r="F247" s="15"/>
      <c r="U247" s="15"/>
    </row>
    <row r="248" spans="1:27">
      <c r="A248" s="15"/>
      <c r="B248" s="15"/>
      <c r="C248" s="15"/>
      <c r="D248" s="15"/>
      <c r="E248" s="15"/>
      <c r="F248" s="15"/>
      <c r="U248" s="15"/>
    </row>
    <row r="249" spans="1:27">
      <c r="A249" s="15"/>
      <c r="B249" s="15"/>
      <c r="C249" s="15"/>
      <c r="D249" s="15"/>
      <c r="E249" s="15"/>
      <c r="F249" s="15"/>
      <c r="U249" s="15"/>
    </row>
    <row r="250" spans="1:27">
      <c r="A250" s="15"/>
      <c r="B250" s="15"/>
      <c r="C250" s="15"/>
      <c r="D250" s="15"/>
      <c r="E250" s="15"/>
      <c r="F250" s="15"/>
      <c r="U250" s="15"/>
    </row>
    <row r="251" spans="1:27">
      <c r="X251" s="11"/>
      <c r="Y251" s="11"/>
      <c r="Z251" s="11"/>
      <c r="AA251" s="11"/>
    </row>
    <row r="252" spans="1:27" ht="18">
      <c r="A252" s="50" t="s">
        <v>17</v>
      </c>
      <c r="B252" s="68" t="s">
        <v>76</v>
      </c>
      <c r="C252" s="14" t="s">
        <v>77</v>
      </c>
      <c r="D252" s="69" t="s">
        <v>78</v>
      </c>
      <c r="E252" s="70" t="s">
        <v>79</v>
      </c>
      <c r="F252" s="69" t="s">
        <v>22</v>
      </c>
      <c r="G252" s="69" t="s">
        <v>80</v>
      </c>
      <c r="H252" s="69" t="s">
        <v>81</v>
      </c>
      <c r="I252" s="69" t="s">
        <v>82</v>
      </c>
      <c r="J252" s="69" t="s">
        <v>83</v>
      </c>
      <c r="K252" s="69" t="s">
        <v>84</v>
      </c>
      <c r="L252" s="69" t="s">
        <v>85</v>
      </c>
      <c r="M252" s="69" t="s">
        <v>86</v>
      </c>
      <c r="N252" s="70" t="s">
        <v>87</v>
      </c>
      <c r="O252" s="69" t="s">
        <v>88</v>
      </c>
      <c r="P252" s="69" t="s">
        <v>89</v>
      </c>
      <c r="Q252" s="69" t="s">
        <v>90</v>
      </c>
      <c r="R252" s="69" t="s">
        <v>91</v>
      </c>
      <c r="S252" s="69" t="s">
        <v>92</v>
      </c>
      <c r="T252" s="69" t="s">
        <v>93</v>
      </c>
      <c r="U252" s="14" t="s">
        <v>94</v>
      </c>
      <c r="V252" s="14" t="s">
        <v>95</v>
      </c>
      <c r="W252" s="69" t="s">
        <v>96</v>
      </c>
      <c r="X252" s="71" t="s">
        <v>97</v>
      </c>
      <c r="Y252" s="71" t="s">
        <v>98</v>
      </c>
      <c r="Z252" s="71" t="s">
        <v>99</v>
      </c>
      <c r="AA252" s="72" t="s">
        <v>100</v>
      </c>
    </row>
    <row r="253" spans="1:27" ht="60">
      <c r="A253" s="73"/>
      <c r="B253" s="16" t="s">
        <v>38</v>
      </c>
      <c r="C253" s="24" t="s">
        <v>39</v>
      </c>
      <c r="D253" s="24" t="s">
        <v>40</v>
      </c>
      <c r="E253" s="24" t="s">
        <v>41</v>
      </c>
      <c r="F253" s="18" t="s">
        <v>42</v>
      </c>
      <c r="G253" s="24" t="s">
        <v>16</v>
      </c>
      <c r="H253" s="18" t="s">
        <v>43</v>
      </c>
      <c r="I253" s="24" t="s">
        <v>44</v>
      </c>
      <c r="J253" s="18" t="s">
        <v>43</v>
      </c>
      <c r="K253" s="24" t="s">
        <v>44</v>
      </c>
      <c r="L253" s="24" t="s">
        <v>101</v>
      </c>
      <c r="M253" s="74" t="s">
        <v>102</v>
      </c>
      <c r="N253" s="75" t="s">
        <v>101</v>
      </c>
      <c r="O253" s="74" t="s">
        <v>102</v>
      </c>
      <c r="P253" s="18" t="s">
        <v>103</v>
      </c>
      <c r="Q253" s="24" t="s">
        <v>16</v>
      </c>
      <c r="R253" s="18" t="s">
        <v>47</v>
      </c>
      <c r="S253" s="24" t="s">
        <v>16</v>
      </c>
      <c r="T253" s="18" t="s">
        <v>48</v>
      </c>
      <c r="U253" s="24" t="s">
        <v>16</v>
      </c>
      <c r="V253" s="74" t="s">
        <v>104</v>
      </c>
      <c r="W253" s="69" t="s">
        <v>105</v>
      </c>
      <c r="X253" s="76" t="s">
        <v>106</v>
      </c>
      <c r="Y253" s="77" t="s">
        <v>107</v>
      </c>
      <c r="Z253" s="76" t="s">
        <v>108</v>
      </c>
      <c r="AA253" s="78" t="s">
        <v>16</v>
      </c>
    </row>
    <row r="254" spans="1:27">
      <c r="A254" s="51"/>
      <c r="B254" s="15">
        <v>99</v>
      </c>
      <c r="C254" s="15">
        <v>1</v>
      </c>
      <c r="D254" s="33">
        <v>320</v>
      </c>
      <c r="E254" s="15">
        <v>0.05</v>
      </c>
      <c r="F254" s="15">
        <f>B254+D254</f>
        <v>419</v>
      </c>
      <c r="G254" s="15">
        <v>1</v>
      </c>
      <c r="H254" s="33">
        <v>7.8470000000000004</v>
      </c>
      <c r="I254" s="33">
        <v>4.4234999999999997E-2</v>
      </c>
      <c r="J254" s="35">
        <v>96.9</v>
      </c>
      <c r="K254" s="35">
        <v>0.1469</v>
      </c>
      <c r="L254" s="79">
        <f>L66</f>
        <v>11.3069372</v>
      </c>
      <c r="M254" s="80">
        <f>M66</f>
        <v>6.5920300000000001E-2</v>
      </c>
      <c r="N254" s="62">
        <f>N66</f>
        <v>259</v>
      </c>
      <c r="O254" s="35">
        <f>O66</f>
        <v>0.75900000000000001</v>
      </c>
      <c r="P254" s="35">
        <v>20.699306499999999</v>
      </c>
      <c r="Q254" s="35">
        <v>0.21981899999999999</v>
      </c>
      <c r="R254" s="35">
        <v>12.5124969</v>
      </c>
      <c r="S254" s="81">
        <v>0.13784460000000001</v>
      </c>
      <c r="T254" s="42">
        <v>3.2407E-3</v>
      </c>
      <c r="U254" s="42">
        <v>3.6900000000000002E-5</v>
      </c>
      <c r="V254" s="35">
        <v>1</v>
      </c>
      <c r="W254" s="62">
        <f>0.05 * V254</f>
        <v>0.05</v>
      </c>
      <c r="X254" s="82">
        <f>V254 + L254</f>
        <v>12.3069372</v>
      </c>
      <c r="Y254" s="83">
        <v>8.2737500000000005E-2</v>
      </c>
      <c r="Z254" s="57">
        <v>760.37432860000001</v>
      </c>
      <c r="AA254" s="84">
        <v>4.4386659000000002</v>
      </c>
    </row>
    <row r="255" spans="1:27">
      <c r="A255" s="51"/>
      <c r="B255" s="15">
        <v>99</v>
      </c>
      <c r="C255" s="15">
        <v>1</v>
      </c>
      <c r="D255" s="33">
        <v>320</v>
      </c>
      <c r="E255" s="15">
        <v>0.05</v>
      </c>
      <c r="F255" s="15">
        <f t="shared" ref="F255:F286" si="2">B255+D255</f>
        <v>419</v>
      </c>
      <c r="G255" s="15">
        <v>1</v>
      </c>
      <c r="H255" s="33">
        <v>7.74</v>
      </c>
      <c r="I255" s="33">
        <v>4.3700000000000003E-2</v>
      </c>
      <c r="J255" s="35">
        <v>103.3</v>
      </c>
      <c r="K255" s="35">
        <v>0.60329999999999995</v>
      </c>
      <c r="L255" s="79">
        <v>11.31</v>
      </c>
      <c r="M255" s="4">
        <v>7.0000000000000007E-2</v>
      </c>
      <c r="N255" s="62">
        <v>259</v>
      </c>
      <c r="O255" s="15">
        <v>0.8</v>
      </c>
      <c r="P255" s="35">
        <v>20.1555939</v>
      </c>
      <c r="Q255" s="35">
        <v>0.22283610000000001</v>
      </c>
      <c r="R255" s="35">
        <v>12.8500309</v>
      </c>
      <c r="S255" s="81">
        <v>0.1469734</v>
      </c>
      <c r="T255" s="42">
        <v>3.3281999999999999E-3</v>
      </c>
      <c r="U255" s="42">
        <v>3.93E-5</v>
      </c>
      <c r="V255" s="35">
        <v>2</v>
      </c>
      <c r="W255" s="62">
        <f t="shared" ref="W255:W286" si="3">0.05 * V255</f>
        <v>0.1</v>
      </c>
      <c r="X255" s="82">
        <f t="shared" ref="X255:X282" si="4">V255 + L255</f>
        <v>13.31</v>
      </c>
      <c r="Y255" s="83">
        <v>0.1197727</v>
      </c>
      <c r="Z255" s="57">
        <v>799.54199219999998</v>
      </c>
      <c r="AA255" s="84">
        <v>6.4948220000000001</v>
      </c>
    </row>
    <row r="256" spans="1:27">
      <c r="A256" s="51"/>
      <c r="B256" s="15">
        <v>99</v>
      </c>
      <c r="C256" s="15">
        <v>1</v>
      </c>
      <c r="D256" s="33">
        <v>320</v>
      </c>
      <c r="E256" s="15">
        <v>0.05</v>
      </c>
      <c r="F256" s="15">
        <f t="shared" si="2"/>
        <v>419</v>
      </c>
      <c r="G256" s="15">
        <v>1</v>
      </c>
      <c r="H256" s="33">
        <v>7.6260000000000003</v>
      </c>
      <c r="I256" s="33">
        <v>4.3130000000000002E-2</v>
      </c>
      <c r="J256" s="35">
        <v>109.4</v>
      </c>
      <c r="K256" s="35">
        <v>0.60940000000000005</v>
      </c>
      <c r="L256" s="79">
        <v>11.31</v>
      </c>
      <c r="M256" s="4">
        <v>7.0000000000000007E-2</v>
      </c>
      <c r="N256" s="62">
        <v>259</v>
      </c>
      <c r="O256" s="15">
        <v>0.8</v>
      </c>
      <c r="P256" s="35">
        <v>19.655822799999999</v>
      </c>
      <c r="Q256" s="35">
        <v>0.2261562</v>
      </c>
      <c r="R256" s="35">
        <v>13.176756900000001</v>
      </c>
      <c r="S256" s="81">
        <v>0.15644949999999999</v>
      </c>
      <c r="T256" s="42">
        <v>3.4128000000000001E-3</v>
      </c>
      <c r="U256" s="42">
        <v>4.1699999999999997E-5</v>
      </c>
      <c r="V256" s="35">
        <v>3</v>
      </c>
      <c r="W256" s="62">
        <f t="shared" si="3"/>
        <v>0.15000000000000002</v>
      </c>
      <c r="X256" s="82">
        <f t="shared" si="4"/>
        <v>14.31</v>
      </c>
      <c r="Y256" s="83">
        <v>0.16384589999999999</v>
      </c>
      <c r="Z256" s="57">
        <v>834.28442380000001</v>
      </c>
      <c r="AA256" s="84">
        <v>6.6227454999999997</v>
      </c>
    </row>
    <row r="257" spans="1:27">
      <c r="A257" s="51"/>
      <c r="B257" s="15">
        <v>99</v>
      </c>
      <c r="C257" s="15">
        <v>1</v>
      </c>
      <c r="D257" s="33">
        <v>320</v>
      </c>
      <c r="E257" s="15">
        <v>0.05</v>
      </c>
      <c r="F257" s="15">
        <f t="shared" si="2"/>
        <v>419</v>
      </c>
      <c r="G257" s="15">
        <v>1</v>
      </c>
      <c r="H257" s="33">
        <v>7.5179999999999998</v>
      </c>
      <c r="I257" s="33">
        <v>4.2590000000000003E-2</v>
      </c>
      <c r="J257" s="35">
        <v>115</v>
      </c>
      <c r="K257" s="35">
        <v>0.61499999999999999</v>
      </c>
      <c r="L257" s="79">
        <v>11.31</v>
      </c>
      <c r="M257" s="4">
        <v>7.0000000000000007E-2</v>
      </c>
      <c r="N257" s="62">
        <v>259</v>
      </c>
      <c r="O257" s="15">
        <v>0.8</v>
      </c>
      <c r="P257" s="35">
        <v>19.143714899999999</v>
      </c>
      <c r="Q257" s="35">
        <v>0.22940679999999999</v>
      </c>
      <c r="R257" s="35">
        <v>13.5292444</v>
      </c>
      <c r="S257" s="81">
        <v>0.16690379999999999</v>
      </c>
      <c r="T257" s="42">
        <v>3.5041E-3</v>
      </c>
      <c r="U257" s="42">
        <v>4.4400000000000002E-5</v>
      </c>
      <c r="V257" s="35">
        <v>4</v>
      </c>
      <c r="W257" s="62">
        <f t="shared" si="3"/>
        <v>0.2</v>
      </c>
      <c r="X257" s="82">
        <f t="shared" si="4"/>
        <v>15.31</v>
      </c>
      <c r="Y257" s="83">
        <v>0.21058370000000001</v>
      </c>
      <c r="Z257" s="57">
        <v>864.57000730000004</v>
      </c>
      <c r="AA257" s="84">
        <v>6.7354535999999996</v>
      </c>
    </row>
    <row r="258" spans="1:27">
      <c r="A258" s="51"/>
      <c r="B258" s="15">
        <v>99</v>
      </c>
      <c r="C258" s="15">
        <v>1</v>
      </c>
      <c r="D258" s="33">
        <v>320</v>
      </c>
      <c r="E258" s="15">
        <v>0.05</v>
      </c>
      <c r="F258" s="15">
        <f t="shared" si="2"/>
        <v>419</v>
      </c>
      <c r="G258" s="15">
        <v>1</v>
      </c>
      <c r="H258" s="33">
        <v>7.4009999999999998</v>
      </c>
      <c r="I258" s="33">
        <v>4.2005000000000001E-2</v>
      </c>
      <c r="J258" s="35">
        <v>120.5</v>
      </c>
      <c r="K258" s="35">
        <v>0.62050000000000005</v>
      </c>
      <c r="L258" s="79">
        <v>11.31</v>
      </c>
      <c r="M258" s="4">
        <v>7.0000000000000007E-2</v>
      </c>
      <c r="N258" s="62">
        <v>259</v>
      </c>
      <c r="O258" s="15">
        <v>0.8</v>
      </c>
      <c r="P258" s="35">
        <v>18.688331600000001</v>
      </c>
      <c r="Q258" s="35">
        <v>0.2330496</v>
      </c>
      <c r="R258" s="35">
        <v>13.8589153</v>
      </c>
      <c r="S258" s="81">
        <v>0.1775331</v>
      </c>
      <c r="T258" s="42">
        <v>3.5894999999999998E-3</v>
      </c>
      <c r="U258" s="42">
        <v>4.7200000000000002E-5</v>
      </c>
      <c r="V258" s="35">
        <v>5</v>
      </c>
      <c r="W258" s="62">
        <f t="shared" si="3"/>
        <v>0.25</v>
      </c>
      <c r="X258" s="82">
        <f t="shared" si="4"/>
        <v>16.310000000000002</v>
      </c>
      <c r="Y258" s="83">
        <v>0.25854500000000002</v>
      </c>
      <c r="Z258" s="57">
        <v>891.82049559999996</v>
      </c>
      <c r="AA258" s="84">
        <v>6.8344149999999999</v>
      </c>
    </row>
    <row r="259" spans="1:27">
      <c r="A259" s="51"/>
      <c r="B259" s="15">
        <v>99</v>
      </c>
      <c r="C259" s="15">
        <v>1</v>
      </c>
      <c r="D259" s="33">
        <v>320</v>
      </c>
      <c r="E259" s="15">
        <v>0.05</v>
      </c>
      <c r="F259" s="15">
        <f t="shared" si="2"/>
        <v>419</v>
      </c>
      <c r="G259" s="15">
        <v>1</v>
      </c>
      <c r="H259" s="33">
        <v>7.2789999999999999</v>
      </c>
      <c r="I259" s="33">
        <v>4.1395000000000001E-2</v>
      </c>
      <c r="J259" s="35">
        <v>125.9</v>
      </c>
      <c r="K259" s="35">
        <v>0.62590000000000001</v>
      </c>
      <c r="L259" s="79">
        <v>11.31</v>
      </c>
      <c r="M259" s="4">
        <v>7.0000000000000007E-2</v>
      </c>
      <c r="N259" s="62">
        <v>259</v>
      </c>
      <c r="O259" s="15">
        <v>0.8</v>
      </c>
      <c r="P259" s="35">
        <v>18.2748718</v>
      </c>
      <c r="Q259" s="35">
        <v>0.23698939999999999</v>
      </c>
      <c r="R259" s="35">
        <v>14.1724663</v>
      </c>
      <c r="S259" s="81">
        <v>0.18842349999999999</v>
      </c>
      <c r="T259" s="42">
        <v>3.6706999999999998E-3</v>
      </c>
      <c r="U259" s="42">
        <v>5.0000000000000002E-5</v>
      </c>
      <c r="V259" s="35">
        <v>6</v>
      </c>
      <c r="W259" s="62">
        <f t="shared" si="3"/>
        <v>0.30000000000000004</v>
      </c>
      <c r="X259" s="82">
        <f t="shared" si="4"/>
        <v>17.310000000000002</v>
      </c>
      <c r="Y259" s="83">
        <v>0.30715710000000002</v>
      </c>
      <c r="Z259" s="57">
        <v>916.42608640000003</v>
      </c>
      <c r="AA259" s="84">
        <v>6.9222507000000002</v>
      </c>
    </row>
    <row r="260" spans="1:27">
      <c r="A260" s="51"/>
      <c r="B260" s="15">
        <v>99</v>
      </c>
      <c r="C260" s="15">
        <v>1</v>
      </c>
      <c r="D260" s="33">
        <v>320</v>
      </c>
      <c r="E260" s="15">
        <v>0.05</v>
      </c>
      <c r="F260" s="15">
        <f t="shared" si="2"/>
        <v>419</v>
      </c>
      <c r="G260" s="15">
        <v>1</v>
      </c>
      <c r="H260" s="33">
        <v>7.1550000000000002</v>
      </c>
      <c r="I260" s="33">
        <v>4.0774999999999999E-2</v>
      </c>
      <c r="J260" s="35">
        <v>131</v>
      </c>
      <c r="K260" s="35">
        <v>0.63100000000000001</v>
      </c>
      <c r="L260" s="79">
        <v>11.31</v>
      </c>
      <c r="M260" s="4">
        <v>7.0000000000000007E-2</v>
      </c>
      <c r="N260" s="62">
        <v>259</v>
      </c>
      <c r="O260" s="15">
        <v>0.8</v>
      </c>
      <c r="P260" s="35">
        <v>17.891525300000001</v>
      </c>
      <c r="Q260" s="35">
        <v>0.2411498</v>
      </c>
      <c r="R260" s="35">
        <v>14.4761276</v>
      </c>
      <c r="S260" s="81">
        <v>0.19967409999999999</v>
      </c>
      <c r="T260" s="42">
        <v>3.7493000000000001E-3</v>
      </c>
      <c r="U260" s="42">
        <v>5.2899999999999998E-5</v>
      </c>
      <c r="V260" s="35">
        <v>7</v>
      </c>
      <c r="W260" s="62">
        <f t="shared" si="3"/>
        <v>0.35000000000000003</v>
      </c>
      <c r="X260" s="85">
        <f t="shared" si="4"/>
        <v>18.310000000000002</v>
      </c>
      <c r="Y260" s="62">
        <v>0.35615380000000002</v>
      </c>
      <c r="Z260" s="57">
        <v>937.30505370000003</v>
      </c>
      <c r="AA260" s="84">
        <v>6.9939513</v>
      </c>
    </row>
    <row r="261" spans="1:27">
      <c r="A261" s="51"/>
      <c r="B261" s="15">
        <v>99</v>
      </c>
      <c r="C261" s="15">
        <v>1</v>
      </c>
      <c r="D261" s="33">
        <v>320</v>
      </c>
      <c r="E261" s="15">
        <v>0.05</v>
      </c>
      <c r="F261" s="15">
        <f t="shared" si="2"/>
        <v>419</v>
      </c>
      <c r="G261" s="15">
        <v>1</v>
      </c>
      <c r="H261" s="33">
        <v>7.0330000000000004</v>
      </c>
      <c r="I261" s="33">
        <v>4.0164999999999999E-2</v>
      </c>
      <c r="J261" s="35">
        <v>135.69999999999999</v>
      </c>
      <c r="K261" s="35">
        <v>0.63570000000000004</v>
      </c>
      <c r="L261" s="79">
        <v>11.31</v>
      </c>
      <c r="M261" s="4">
        <v>7.0000000000000007E-2</v>
      </c>
      <c r="N261" s="62">
        <v>259</v>
      </c>
      <c r="O261" s="15">
        <v>0.8</v>
      </c>
      <c r="P261" s="35">
        <v>17.519451100000001</v>
      </c>
      <c r="Q261" s="35">
        <v>0.24540529999999999</v>
      </c>
      <c r="R261" s="35">
        <v>14.7835684</v>
      </c>
      <c r="S261" s="81">
        <v>0.21156539999999999</v>
      </c>
      <c r="T261" s="42">
        <v>3.8289000000000001E-3</v>
      </c>
      <c r="U261" s="42">
        <v>5.5899999999999997E-5</v>
      </c>
      <c r="V261" s="35">
        <v>8</v>
      </c>
      <c r="W261" s="62">
        <f t="shared" si="3"/>
        <v>0.4</v>
      </c>
      <c r="X261" s="85">
        <f t="shared" si="4"/>
        <v>19.310000000000002</v>
      </c>
      <c r="Y261" s="62">
        <v>0.40539550000000002</v>
      </c>
      <c r="Z261" s="57">
        <v>954.37805179999998</v>
      </c>
      <c r="AA261" s="84">
        <v>7.0495038000000001</v>
      </c>
    </row>
    <row r="262" spans="1:27">
      <c r="A262" s="51"/>
      <c r="B262" s="15">
        <v>99</v>
      </c>
      <c r="C262" s="15">
        <v>1</v>
      </c>
      <c r="D262" s="33">
        <v>320</v>
      </c>
      <c r="E262" s="15">
        <v>0.05</v>
      </c>
      <c r="F262" s="15">
        <f t="shared" si="2"/>
        <v>419</v>
      </c>
      <c r="G262" s="15">
        <v>1</v>
      </c>
      <c r="H262" s="33">
        <v>6.9080000000000004</v>
      </c>
      <c r="I262" s="33">
        <v>3.9539999999999999E-2</v>
      </c>
      <c r="J262" s="35">
        <v>140.30000000000001</v>
      </c>
      <c r="K262" s="35">
        <v>0.64029999999999998</v>
      </c>
      <c r="L262" s="79">
        <v>11.31</v>
      </c>
      <c r="M262" s="4">
        <v>7.0000000000000007E-2</v>
      </c>
      <c r="N262" s="62">
        <v>259</v>
      </c>
      <c r="O262" s="15">
        <v>0.8</v>
      </c>
      <c r="P262" s="35">
        <v>17.185825300000001</v>
      </c>
      <c r="Q262" s="35">
        <v>0.2499422</v>
      </c>
      <c r="R262" s="35">
        <v>15.0705595</v>
      </c>
      <c r="S262" s="81">
        <v>0.223584</v>
      </c>
      <c r="T262" s="42">
        <v>3.9033000000000002E-3</v>
      </c>
      <c r="U262" s="42">
        <v>5.8999999999999998E-5</v>
      </c>
      <c r="V262" s="35">
        <v>9</v>
      </c>
      <c r="W262" s="62">
        <f t="shared" si="3"/>
        <v>0.45</v>
      </c>
      <c r="X262" s="85">
        <f t="shared" si="4"/>
        <v>20.310000000000002</v>
      </c>
      <c r="Y262" s="62">
        <v>0.4548027</v>
      </c>
      <c r="Z262" s="57">
        <v>969.19244379999998</v>
      </c>
      <c r="AA262" s="84">
        <v>7.0949960000000001</v>
      </c>
    </row>
    <row r="263" spans="1:27">
      <c r="A263" s="51"/>
      <c r="B263" s="15">
        <v>99</v>
      </c>
      <c r="C263" s="15">
        <v>1</v>
      </c>
      <c r="D263" s="33">
        <v>320</v>
      </c>
      <c r="E263" s="15">
        <v>0.05</v>
      </c>
      <c r="F263" s="15">
        <f t="shared" si="2"/>
        <v>419</v>
      </c>
      <c r="G263" s="15">
        <v>1</v>
      </c>
      <c r="H263" s="33">
        <v>6.7750000000000004</v>
      </c>
      <c r="I263" s="33">
        <v>3.8875E-2</v>
      </c>
      <c r="J263" s="35">
        <v>145</v>
      </c>
      <c r="K263" s="35">
        <v>0.64500000000000002</v>
      </c>
      <c r="L263" s="79">
        <v>11.31</v>
      </c>
      <c r="M263" s="4">
        <v>7.0000000000000007E-2</v>
      </c>
      <c r="N263" s="62">
        <v>259</v>
      </c>
      <c r="O263" s="15">
        <v>0.8</v>
      </c>
      <c r="P263" s="35">
        <v>16.921844499999999</v>
      </c>
      <c r="Q263" s="35">
        <v>0.25497769999999997</v>
      </c>
      <c r="R263" s="35">
        <v>15.3056602</v>
      </c>
      <c r="S263" s="81">
        <v>0.2349463</v>
      </c>
      <c r="T263" s="42">
        <v>3.9642000000000002E-3</v>
      </c>
      <c r="U263" s="42">
        <v>6.2000000000000003E-5</v>
      </c>
      <c r="V263" s="35">
        <v>10</v>
      </c>
      <c r="W263" s="62">
        <f t="shared" si="3"/>
        <v>0.5</v>
      </c>
      <c r="X263" s="85">
        <f t="shared" si="4"/>
        <v>21.310000000000002</v>
      </c>
      <c r="Y263" s="62">
        <v>0.50432679999999996</v>
      </c>
      <c r="Z263" s="57">
        <v>982.375</v>
      </c>
      <c r="AA263" s="84">
        <v>7.1323322999999998</v>
      </c>
    </row>
    <row r="264" spans="1:27">
      <c r="A264" s="51"/>
      <c r="B264" s="15">
        <v>99</v>
      </c>
      <c r="C264" s="15">
        <v>1</v>
      </c>
      <c r="D264" s="33">
        <v>320</v>
      </c>
      <c r="E264" s="15">
        <v>0.05</v>
      </c>
      <c r="F264" s="15">
        <f t="shared" si="2"/>
        <v>419</v>
      </c>
      <c r="G264" s="15">
        <v>1</v>
      </c>
      <c r="H264" s="33">
        <v>6.6509999999999998</v>
      </c>
      <c r="I264" s="33">
        <v>3.8254999999999997E-2</v>
      </c>
      <c r="J264" s="35">
        <v>149</v>
      </c>
      <c r="K264" s="35">
        <v>0.64900000000000002</v>
      </c>
      <c r="L264" s="79">
        <v>11.31</v>
      </c>
      <c r="M264" s="4">
        <v>7.0000000000000007E-2</v>
      </c>
      <c r="N264" s="62">
        <v>259</v>
      </c>
      <c r="O264" s="15">
        <v>0.8</v>
      </c>
      <c r="P264" s="35">
        <v>16.6345749</v>
      </c>
      <c r="Q264" s="35">
        <v>0.2598781</v>
      </c>
      <c r="R264" s="35">
        <v>15.569979699999999</v>
      </c>
      <c r="S264" s="81">
        <v>0.2474886</v>
      </c>
      <c r="T264" s="42">
        <v>4.0325999999999999E-3</v>
      </c>
      <c r="U264" s="42">
        <v>6.5199999999999999E-5</v>
      </c>
      <c r="V264" s="35">
        <v>11</v>
      </c>
      <c r="W264" s="62">
        <f t="shared" si="3"/>
        <v>0.55000000000000004</v>
      </c>
      <c r="X264" s="85">
        <f t="shared" si="4"/>
        <v>22.310000000000002</v>
      </c>
      <c r="Y264" s="62">
        <v>0.5539364</v>
      </c>
      <c r="Z264" s="57">
        <v>990.99902340000006</v>
      </c>
      <c r="AA264" s="84">
        <v>7.1499724000000002</v>
      </c>
    </row>
    <row r="265" spans="1:27">
      <c r="A265" s="51"/>
      <c r="B265" s="15">
        <v>99</v>
      </c>
      <c r="C265" s="15">
        <v>1</v>
      </c>
      <c r="D265" s="33">
        <v>320</v>
      </c>
      <c r="E265" s="15">
        <v>0.05</v>
      </c>
      <c r="F265" s="15">
        <f t="shared" si="2"/>
        <v>419</v>
      </c>
      <c r="G265" s="15">
        <v>1</v>
      </c>
      <c r="H265" s="33">
        <v>6.532</v>
      </c>
      <c r="I265" s="33">
        <v>3.7659999999999999E-2</v>
      </c>
      <c r="J265" s="35">
        <v>152.69999999999999</v>
      </c>
      <c r="K265" s="35">
        <v>0.65269999999999995</v>
      </c>
      <c r="L265" s="79">
        <v>11.31</v>
      </c>
      <c r="M265" s="4">
        <v>7.0000000000000007E-2</v>
      </c>
      <c r="N265" s="62">
        <v>259</v>
      </c>
      <c r="O265" s="15">
        <v>0.8</v>
      </c>
      <c r="P265" s="35">
        <v>16.344009400000001</v>
      </c>
      <c r="Q265" s="35">
        <v>0.26477919999999999</v>
      </c>
      <c r="R265" s="35">
        <v>15.846784599999999</v>
      </c>
      <c r="S265" s="81">
        <v>0.26089030000000002</v>
      </c>
      <c r="T265" s="42">
        <v>4.1043E-3</v>
      </c>
      <c r="U265" s="42">
        <v>6.86E-5</v>
      </c>
      <c r="V265" s="35">
        <v>12</v>
      </c>
      <c r="W265" s="62">
        <f t="shared" si="3"/>
        <v>0.60000000000000009</v>
      </c>
      <c r="X265" s="85">
        <f t="shared" si="4"/>
        <v>23.310000000000002</v>
      </c>
      <c r="Y265" s="62">
        <v>0.60361039999999999</v>
      </c>
      <c r="Z265" s="57">
        <v>997.43640140000002</v>
      </c>
      <c r="AA265" s="84">
        <v>7.1587171999999999</v>
      </c>
    </row>
    <row r="266" spans="1:27">
      <c r="A266" s="51"/>
      <c r="B266" s="15">
        <v>99</v>
      </c>
      <c r="C266" s="15">
        <v>1</v>
      </c>
      <c r="D266" s="33">
        <v>320</v>
      </c>
      <c r="E266" s="15">
        <v>0.05</v>
      </c>
      <c r="F266" s="15">
        <f t="shared" si="2"/>
        <v>419</v>
      </c>
      <c r="G266" s="15">
        <v>1</v>
      </c>
      <c r="H266" s="33">
        <v>6.4119999999999999</v>
      </c>
      <c r="I266" s="33">
        <v>3.7060000000000003E-2</v>
      </c>
      <c r="J266" s="35">
        <v>156.19999999999999</v>
      </c>
      <c r="K266" s="35">
        <v>0.65620000000000001</v>
      </c>
      <c r="L266" s="79">
        <v>11.31</v>
      </c>
      <c r="M266" s="4">
        <v>7.0000000000000007E-2</v>
      </c>
      <c r="N266" s="62">
        <v>259</v>
      </c>
      <c r="O266" s="15">
        <v>0.8</v>
      </c>
      <c r="P266" s="35">
        <v>16.086074799999999</v>
      </c>
      <c r="Q266" s="35">
        <v>0.26993030000000001</v>
      </c>
      <c r="R266" s="35">
        <v>16.100881600000001</v>
      </c>
      <c r="S266" s="81">
        <v>0.27426790000000001</v>
      </c>
      <c r="T266" s="42">
        <v>4.1701000000000004E-3</v>
      </c>
      <c r="U266" s="42">
        <v>7.2100000000000004E-5</v>
      </c>
      <c r="V266" s="35">
        <v>13</v>
      </c>
      <c r="W266" s="62">
        <f t="shared" si="3"/>
        <v>0.65</v>
      </c>
      <c r="X266" s="85">
        <f t="shared" si="4"/>
        <v>24.310000000000002</v>
      </c>
      <c r="Y266" s="62">
        <v>0.65333410000000003</v>
      </c>
      <c r="Z266" s="57">
        <v>1001.5543823</v>
      </c>
      <c r="AA266" s="84">
        <v>7.1563534999999998</v>
      </c>
    </row>
    <row r="267" spans="1:27">
      <c r="A267" s="51"/>
      <c r="B267" s="15">
        <v>99</v>
      </c>
      <c r="C267" s="15">
        <v>1</v>
      </c>
      <c r="D267" s="33">
        <v>320</v>
      </c>
      <c r="E267" s="15">
        <v>0.05</v>
      </c>
      <c r="F267" s="15">
        <f t="shared" si="2"/>
        <v>419</v>
      </c>
      <c r="G267" s="15">
        <v>1</v>
      </c>
      <c r="H267" s="33">
        <v>6.2969999999999997</v>
      </c>
      <c r="I267" s="33">
        <v>3.6484999999999997E-2</v>
      </c>
      <c r="J267" s="35">
        <v>159.6</v>
      </c>
      <c r="K267" s="35">
        <v>0.65959999999999996</v>
      </c>
      <c r="L267" s="79">
        <v>11.31</v>
      </c>
      <c r="M267" s="4">
        <v>7.0000000000000007E-2</v>
      </c>
      <c r="N267" s="62">
        <v>259</v>
      </c>
      <c r="O267" s="15">
        <v>0.8</v>
      </c>
      <c r="P267" s="35">
        <v>15.823760999999999</v>
      </c>
      <c r="Q267" s="35">
        <v>0.27507579999999998</v>
      </c>
      <c r="R267" s="35">
        <v>16.367790200000002</v>
      </c>
      <c r="S267" s="81">
        <v>0.28854770000000002</v>
      </c>
      <c r="T267" s="42">
        <v>4.2392999999999997E-3</v>
      </c>
      <c r="U267" s="42">
        <v>7.5799999999999999E-5</v>
      </c>
      <c r="V267" s="35">
        <v>14</v>
      </c>
      <c r="W267" s="62">
        <f t="shared" si="3"/>
        <v>0.70000000000000007</v>
      </c>
      <c r="X267" s="85">
        <f t="shared" si="4"/>
        <v>25.310000000000002</v>
      </c>
      <c r="Y267" s="62">
        <v>0.70309699999999997</v>
      </c>
      <c r="Z267" s="57">
        <v>1005.0012207</v>
      </c>
      <c r="AA267" s="84">
        <v>7.1525502000000003</v>
      </c>
    </row>
    <row r="268" spans="1:27">
      <c r="A268" s="51"/>
      <c r="B268" s="15">
        <v>99</v>
      </c>
      <c r="C268" s="15">
        <v>1</v>
      </c>
      <c r="D268" s="33">
        <v>320</v>
      </c>
      <c r="E268" s="15">
        <v>0.05</v>
      </c>
      <c r="F268" s="15">
        <f t="shared" si="2"/>
        <v>419</v>
      </c>
      <c r="G268" s="15">
        <v>1</v>
      </c>
      <c r="H268" s="33">
        <v>6.1790000000000003</v>
      </c>
      <c r="I268" s="33">
        <v>3.5895000000000003E-2</v>
      </c>
      <c r="J268" s="35">
        <v>162.80000000000001</v>
      </c>
      <c r="K268" s="35">
        <v>0.66279999999999994</v>
      </c>
      <c r="L268" s="79">
        <v>11.31</v>
      </c>
      <c r="M268" s="4">
        <v>7.0000000000000007E-2</v>
      </c>
      <c r="N268" s="62">
        <v>259</v>
      </c>
      <c r="O268" s="15">
        <v>0.8</v>
      </c>
      <c r="P268" s="35">
        <v>15.60923</v>
      </c>
      <c r="Q268" s="35">
        <v>0.28058129999999998</v>
      </c>
      <c r="R268" s="35">
        <v>16.592746699999999</v>
      </c>
      <c r="S268" s="81">
        <v>0.30219800000000002</v>
      </c>
      <c r="T268" s="42">
        <v>4.2975000000000001E-3</v>
      </c>
      <c r="U268" s="42">
        <v>7.9300000000000003E-5</v>
      </c>
      <c r="V268" s="35">
        <v>15</v>
      </c>
      <c r="W268" s="62">
        <f t="shared" si="3"/>
        <v>0.75</v>
      </c>
      <c r="X268" s="85">
        <f t="shared" si="4"/>
        <v>26.310000000000002</v>
      </c>
      <c r="Y268" s="62">
        <v>0.75289139999999999</v>
      </c>
      <c r="Z268" s="57">
        <v>1005.9412231</v>
      </c>
      <c r="AA268" s="84">
        <v>7.1359329000000002</v>
      </c>
    </row>
    <row r="269" spans="1:27">
      <c r="A269" s="51"/>
      <c r="B269" s="15">
        <v>99</v>
      </c>
      <c r="C269" s="15">
        <v>1</v>
      </c>
      <c r="D269" s="33">
        <v>320</v>
      </c>
      <c r="E269" s="15">
        <v>0.05</v>
      </c>
      <c r="F269" s="15">
        <f t="shared" si="2"/>
        <v>419</v>
      </c>
      <c r="G269" s="15">
        <v>1</v>
      </c>
      <c r="H269" s="33">
        <v>6.0650000000000004</v>
      </c>
      <c r="I269" s="33">
        <v>3.5325000000000002E-2</v>
      </c>
      <c r="J269" s="35">
        <v>165.8</v>
      </c>
      <c r="K269" s="35">
        <v>0.66579999999999995</v>
      </c>
      <c r="L269" s="79">
        <v>11.31</v>
      </c>
      <c r="M269" s="4">
        <v>7.0000000000000007E-2</v>
      </c>
      <c r="N269" s="62">
        <v>259</v>
      </c>
      <c r="O269" s="15">
        <v>0.8</v>
      </c>
      <c r="P269" s="35">
        <v>15.3971024</v>
      </c>
      <c r="Q269" s="35">
        <v>0.28613100000000002</v>
      </c>
      <c r="R269" s="35">
        <v>16.821346299999998</v>
      </c>
      <c r="S269" s="81">
        <v>0.3164613</v>
      </c>
      <c r="T269" s="42">
        <v>4.3566999999999998E-3</v>
      </c>
      <c r="U269" s="42">
        <v>8.2999999999999998E-5</v>
      </c>
      <c r="V269" s="35">
        <v>16</v>
      </c>
      <c r="W269" s="62">
        <f t="shared" si="3"/>
        <v>0.8</v>
      </c>
      <c r="X269" s="85">
        <f t="shared" si="4"/>
        <v>27.310000000000002</v>
      </c>
      <c r="Y269" s="62">
        <v>0.80271139999999996</v>
      </c>
      <c r="Z269" s="57">
        <v>1005.5770264</v>
      </c>
      <c r="AA269" s="84">
        <v>7.1140122000000003</v>
      </c>
    </row>
    <row r="270" spans="1:27">
      <c r="A270" s="51"/>
      <c r="B270" s="15">
        <v>99</v>
      </c>
      <c r="C270" s="15">
        <v>1</v>
      </c>
      <c r="D270" s="33">
        <v>320</v>
      </c>
      <c r="E270" s="15">
        <v>0.05</v>
      </c>
      <c r="F270" s="15">
        <f t="shared" si="2"/>
        <v>419</v>
      </c>
      <c r="G270" s="15">
        <v>1</v>
      </c>
      <c r="H270" s="33">
        <v>5.9530000000000003</v>
      </c>
      <c r="I270" s="33">
        <v>3.4764999999999997E-2</v>
      </c>
      <c r="J270" s="35">
        <v>168.8</v>
      </c>
      <c r="K270" s="35">
        <v>0.66879999999999995</v>
      </c>
      <c r="L270" s="79">
        <v>11.31</v>
      </c>
      <c r="M270" s="4">
        <v>7.0000000000000007E-2</v>
      </c>
      <c r="N270" s="62">
        <v>259</v>
      </c>
      <c r="O270" s="15">
        <v>0.8</v>
      </c>
      <c r="P270" s="35">
        <v>15.2005348</v>
      </c>
      <c r="Q270" s="35">
        <v>0.29181839999999998</v>
      </c>
      <c r="R270" s="35">
        <v>17.0388737</v>
      </c>
      <c r="S270" s="81">
        <v>0.33089980000000002</v>
      </c>
      <c r="T270" s="42">
        <v>4.4130999999999997E-3</v>
      </c>
      <c r="U270" s="42">
        <v>8.6700000000000007E-5</v>
      </c>
      <c r="V270" s="35">
        <v>17</v>
      </c>
      <c r="W270" s="62">
        <f t="shared" si="3"/>
        <v>0.85000000000000009</v>
      </c>
      <c r="X270" s="85">
        <f t="shared" si="4"/>
        <v>28.310000000000002</v>
      </c>
      <c r="Y270" s="62">
        <v>0.85255239999999999</v>
      </c>
      <c r="Z270" s="57">
        <v>1004.8664551000001</v>
      </c>
      <c r="AA270" s="84">
        <v>7.0914459000000001</v>
      </c>
    </row>
    <row r="271" spans="1:27">
      <c r="A271" s="51"/>
      <c r="B271" s="15">
        <v>99</v>
      </c>
      <c r="C271" s="15">
        <v>1</v>
      </c>
      <c r="D271" s="33">
        <v>320</v>
      </c>
      <c r="E271" s="15">
        <v>0.05</v>
      </c>
      <c r="F271" s="15">
        <f t="shared" si="2"/>
        <v>419</v>
      </c>
      <c r="G271" s="15">
        <v>1</v>
      </c>
      <c r="H271" s="33">
        <v>5.843</v>
      </c>
      <c r="I271" s="33">
        <v>3.4215000000000002E-2</v>
      </c>
      <c r="J271" s="35">
        <v>171.5</v>
      </c>
      <c r="K271" s="35">
        <v>0.67149999999999999</v>
      </c>
      <c r="L271" s="79">
        <v>11.31</v>
      </c>
      <c r="M271" s="4">
        <v>7.0000000000000007E-2</v>
      </c>
      <c r="N271" s="62">
        <v>259</v>
      </c>
      <c r="O271" s="15">
        <v>0.8</v>
      </c>
      <c r="P271" s="35">
        <v>15.019607499999999</v>
      </c>
      <c r="Q271" s="35">
        <v>0.2976453</v>
      </c>
      <c r="R271" s="35">
        <v>17.244125400000001</v>
      </c>
      <c r="S271" s="81">
        <v>0.3454451</v>
      </c>
      <c r="T271" s="42">
        <v>4.4662E-3</v>
      </c>
      <c r="U271" s="42">
        <v>9.0400000000000002E-5</v>
      </c>
      <c r="V271" s="35">
        <v>18</v>
      </c>
      <c r="W271" s="62">
        <f t="shared" si="3"/>
        <v>0.9</v>
      </c>
      <c r="X271" s="85">
        <f t="shared" si="4"/>
        <v>29.310000000000002</v>
      </c>
      <c r="Y271" s="62">
        <v>0.90241090000000002</v>
      </c>
      <c r="Z271" s="57">
        <v>1002.0744629</v>
      </c>
      <c r="AA271" s="84">
        <v>7.0587792</v>
      </c>
    </row>
    <row r="272" spans="1:27">
      <c r="A272" s="51"/>
      <c r="B272" s="15">
        <v>99</v>
      </c>
      <c r="C272" s="15">
        <v>1</v>
      </c>
      <c r="D272" s="33">
        <v>320</v>
      </c>
      <c r="E272" s="15">
        <v>0.05</v>
      </c>
      <c r="F272" s="15">
        <f t="shared" si="2"/>
        <v>419</v>
      </c>
      <c r="G272" s="15">
        <v>1</v>
      </c>
      <c r="H272" s="33">
        <v>5.7329999999999997</v>
      </c>
      <c r="I272" s="33">
        <v>3.3665E-2</v>
      </c>
      <c r="J272" s="35">
        <v>174.1</v>
      </c>
      <c r="K272" s="35">
        <v>0.67410000000000003</v>
      </c>
      <c r="L272" s="79">
        <v>11.31</v>
      </c>
      <c r="M272" s="4">
        <v>7.0000000000000007E-2</v>
      </c>
      <c r="N272" s="62">
        <v>259</v>
      </c>
      <c r="O272" s="15">
        <v>0.8</v>
      </c>
      <c r="P272" s="35">
        <v>14.870109599999999</v>
      </c>
      <c r="Q272" s="35">
        <v>0.3037263</v>
      </c>
      <c r="R272" s="35">
        <v>17.417491900000002</v>
      </c>
      <c r="S272" s="81">
        <v>0.35940030000000001</v>
      </c>
      <c r="T272" s="42">
        <v>4.5110999999999997E-3</v>
      </c>
      <c r="U272" s="42">
        <v>9.3999999999999994E-5</v>
      </c>
      <c r="V272" s="15">
        <v>19</v>
      </c>
      <c r="W272" s="57">
        <f t="shared" si="3"/>
        <v>0.95000000000000007</v>
      </c>
      <c r="X272" s="86">
        <f t="shared" si="4"/>
        <v>30.310000000000002</v>
      </c>
      <c r="Y272" s="57">
        <v>0.95228429999999997</v>
      </c>
      <c r="Z272" s="57">
        <v>998.11529540000004</v>
      </c>
      <c r="AA272" s="84">
        <v>7.0205029999999997</v>
      </c>
    </row>
    <row r="273" spans="1:27">
      <c r="A273" s="51"/>
      <c r="B273" s="15">
        <v>99</v>
      </c>
      <c r="C273" s="15">
        <v>1</v>
      </c>
      <c r="D273" s="33">
        <v>320</v>
      </c>
      <c r="E273" s="15">
        <v>0.05</v>
      </c>
      <c r="F273" s="15">
        <f t="shared" si="2"/>
        <v>419</v>
      </c>
      <c r="G273" s="15">
        <v>1</v>
      </c>
      <c r="H273" s="33">
        <v>5.6230000000000002</v>
      </c>
      <c r="I273" s="33">
        <v>3.3114999999999999E-2</v>
      </c>
      <c r="J273" s="35">
        <v>176.8</v>
      </c>
      <c r="K273" s="35">
        <v>0.67679999999999996</v>
      </c>
      <c r="L273" s="79">
        <v>11.31</v>
      </c>
      <c r="M273" s="4">
        <v>7.0000000000000007E-2</v>
      </c>
      <c r="N273" s="62">
        <v>259</v>
      </c>
      <c r="O273" s="15">
        <v>0.8</v>
      </c>
      <c r="P273" s="35">
        <v>14.753883399999999</v>
      </c>
      <c r="Q273" s="35">
        <v>0.31007790000000002</v>
      </c>
      <c r="R273" s="35">
        <v>17.5547009</v>
      </c>
      <c r="S273" s="81">
        <v>0.37251109999999998</v>
      </c>
      <c r="T273" s="40">
        <v>4.5466999999999999E-3</v>
      </c>
      <c r="U273" s="40">
        <v>9.7399999999999996E-5</v>
      </c>
      <c r="V273" s="15">
        <v>20</v>
      </c>
      <c r="W273" s="57">
        <f t="shared" si="3"/>
        <v>1</v>
      </c>
      <c r="X273" s="86">
        <f t="shared" si="4"/>
        <v>31.310000000000002</v>
      </c>
      <c r="Y273" s="57">
        <v>1.0021704</v>
      </c>
      <c r="Z273" s="57">
        <v>994.14642330000004</v>
      </c>
      <c r="AA273" s="84">
        <v>6.9828958999999999</v>
      </c>
    </row>
    <row r="274" spans="1:27">
      <c r="A274" s="51"/>
      <c r="B274" s="15">
        <v>99</v>
      </c>
      <c r="C274" s="15">
        <v>1</v>
      </c>
      <c r="D274" s="33">
        <v>320</v>
      </c>
      <c r="E274" s="15">
        <v>0.05</v>
      </c>
      <c r="F274" s="15">
        <f t="shared" si="2"/>
        <v>419</v>
      </c>
      <c r="G274" s="15">
        <v>1</v>
      </c>
      <c r="H274" s="33">
        <v>5.5209999999999999</v>
      </c>
      <c r="I274" s="33">
        <v>3.2605000000000002E-2</v>
      </c>
      <c r="J274" s="35">
        <v>179</v>
      </c>
      <c r="K274" s="35">
        <v>0.67900000000000005</v>
      </c>
      <c r="L274" s="79">
        <v>11.31</v>
      </c>
      <c r="M274" s="4">
        <v>7.0000000000000007E-2</v>
      </c>
      <c r="N274" s="62">
        <v>259</v>
      </c>
      <c r="O274" s="15">
        <v>0.8</v>
      </c>
      <c r="P274" s="35">
        <v>14.604854599999999</v>
      </c>
      <c r="Q274" s="35">
        <v>0.31622489999999998</v>
      </c>
      <c r="R274" s="35">
        <v>17.733829499999999</v>
      </c>
      <c r="S274" s="81">
        <v>0.3874745</v>
      </c>
      <c r="T274" s="40">
        <v>4.5931000000000001E-3</v>
      </c>
      <c r="U274" s="40">
        <v>1.013E-4</v>
      </c>
      <c r="V274" s="15">
        <v>21</v>
      </c>
      <c r="W274" s="57">
        <f t="shared" si="3"/>
        <v>1.05</v>
      </c>
      <c r="X274" s="86">
        <f t="shared" si="4"/>
        <v>32.31</v>
      </c>
      <c r="Y274" s="57">
        <v>1.0520672</v>
      </c>
      <c r="Z274" s="57">
        <v>988.25897220000002</v>
      </c>
      <c r="AA274" s="84">
        <v>6.9365363000000002</v>
      </c>
    </row>
    <row r="275" spans="1:27">
      <c r="A275" s="51"/>
      <c r="B275" s="15">
        <v>99</v>
      </c>
      <c r="C275" s="15">
        <v>1</v>
      </c>
      <c r="D275" s="33">
        <v>320</v>
      </c>
      <c r="E275" s="15">
        <v>0.05</v>
      </c>
      <c r="F275" s="15">
        <f t="shared" si="2"/>
        <v>419</v>
      </c>
      <c r="G275" s="15">
        <v>1</v>
      </c>
      <c r="H275" s="33">
        <v>5.4210000000000003</v>
      </c>
      <c r="I275" s="33">
        <v>3.2105000000000002E-2</v>
      </c>
      <c r="J275" s="35">
        <v>181.2</v>
      </c>
      <c r="K275" s="35">
        <v>0.68120000000000003</v>
      </c>
      <c r="L275" s="79">
        <v>11.31</v>
      </c>
      <c r="M275" s="4">
        <v>7.0000000000000007E-2</v>
      </c>
      <c r="N275" s="62">
        <v>259</v>
      </c>
      <c r="O275" s="15">
        <v>0.8</v>
      </c>
      <c r="P275" s="35">
        <v>14.4702263</v>
      </c>
      <c r="Q275" s="35">
        <v>0.32250699999999999</v>
      </c>
      <c r="R275" s="35">
        <v>17.8988209</v>
      </c>
      <c r="S275" s="81">
        <v>0.40235579999999999</v>
      </c>
      <c r="T275" s="40">
        <v>4.6357999999999998E-3</v>
      </c>
      <c r="U275" s="40">
        <v>1.0509999999999999E-4</v>
      </c>
      <c r="V275" s="15">
        <v>22</v>
      </c>
      <c r="W275" s="57">
        <f t="shared" si="3"/>
        <v>1.1000000000000001</v>
      </c>
      <c r="X275" s="86">
        <f t="shared" si="4"/>
        <v>33.31</v>
      </c>
      <c r="Y275" s="57">
        <v>1.1019734999999999</v>
      </c>
      <c r="Z275" s="57">
        <v>982.28515619999996</v>
      </c>
      <c r="AA275" s="84">
        <v>6.8905082000000002</v>
      </c>
    </row>
    <row r="276" spans="1:27">
      <c r="A276" s="51"/>
      <c r="B276" s="15">
        <v>99</v>
      </c>
      <c r="C276" s="15">
        <v>1</v>
      </c>
      <c r="D276" s="33">
        <v>320</v>
      </c>
      <c r="E276" s="15">
        <v>0.05</v>
      </c>
      <c r="F276" s="15">
        <f t="shared" si="2"/>
        <v>419</v>
      </c>
      <c r="G276" s="15">
        <v>1</v>
      </c>
      <c r="H276" s="33">
        <v>5.3239999999999998</v>
      </c>
      <c r="I276" s="33">
        <v>3.1620000000000002E-2</v>
      </c>
      <c r="J276" s="35">
        <v>183.3</v>
      </c>
      <c r="K276" s="35">
        <v>0.68330000000000002</v>
      </c>
      <c r="L276" s="79">
        <v>11.31</v>
      </c>
      <c r="M276" s="4">
        <v>7.0000000000000007E-2</v>
      </c>
      <c r="N276" s="62">
        <v>259</v>
      </c>
      <c r="O276" s="15">
        <v>0.8</v>
      </c>
      <c r="P276" s="35">
        <v>14.3406944</v>
      </c>
      <c r="Q276" s="35">
        <v>0.32885750000000002</v>
      </c>
      <c r="R276" s="35">
        <v>18.060491599999999</v>
      </c>
      <c r="S276" s="81">
        <v>0.41752709999999998</v>
      </c>
      <c r="T276" s="40">
        <v>4.6776999999999999E-3</v>
      </c>
      <c r="U276" s="40">
        <v>1.0900000000000001E-4</v>
      </c>
      <c r="V276" s="15">
        <v>23</v>
      </c>
      <c r="W276" s="57">
        <f t="shared" si="3"/>
        <v>1.1500000000000001</v>
      </c>
      <c r="X276" s="86">
        <f t="shared" si="4"/>
        <v>34.31</v>
      </c>
      <c r="Y276" s="57">
        <v>1.1518877999999999</v>
      </c>
      <c r="Z276" s="57">
        <v>975.88922119999995</v>
      </c>
      <c r="AA276" s="84">
        <v>6.8430423999999999</v>
      </c>
    </row>
    <row r="277" spans="1:27">
      <c r="A277" s="51"/>
      <c r="B277" s="15">
        <v>99</v>
      </c>
      <c r="C277" s="15">
        <v>1</v>
      </c>
      <c r="D277" s="33">
        <v>320</v>
      </c>
      <c r="E277" s="15">
        <v>0.05</v>
      </c>
      <c r="F277" s="15">
        <f t="shared" si="2"/>
        <v>419</v>
      </c>
      <c r="G277" s="15">
        <v>1</v>
      </c>
      <c r="H277" s="33">
        <v>5.2309999999999999</v>
      </c>
      <c r="I277" s="33">
        <v>3.1154999999999999E-2</v>
      </c>
      <c r="J277" s="35">
        <v>185.3</v>
      </c>
      <c r="K277" s="35">
        <v>0.68530000000000002</v>
      </c>
      <c r="L277" s="79">
        <v>11.31</v>
      </c>
      <c r="M277" s="4">
        <v>7.0000000000000007E-2</v>
      </c>
      <c r="N277" s="62">
        <v>259</v>
      </c>
      <c r="O277" s="15">
        <v>0.8</v>
      </c>
      <c r="P277" s="35">
        <v>14.2055855</v>
      </c>
      <c r="Q277" s="35">
        <v>0.3351982</v>
      </c>
      <c r="R277" s="35">
        <v>18.2322655</v>
      </c>
      <c r="S277" s="81">
        <v>0.43351780000000001</v>
      </c>
      <c r="T277" s="40">
        <v>4.7222000000000002E-3</v>
      </c>
      <c r="U277" s="40">
        <v>1.131E-4</v>
      </c>
      <c r="V277" s="15">
        <v>24</v>
      </c>
      <c r="W277" s="57">
        <f t="shared" si="3"/>
        <v>1.2000000000000002</v>
      </c>
      <c r="X277" s="86">
        <f t="shared" si="4"/>
        <v>35.31</v>
      </c>
      <c r="Y277" s="57">
        <v>1.2018093000000001</v>
      </c>
      <c r="Z277" s="57">
        <v>969.30432129999997</v>
      </c>
      <c r="AA277" s="84">
        <v>6.7954835999999998</v>
      </c>
    </row>
    <row r="278" spans="1:27">
      <c r="A278" s="51"/>
      <c r="B278" s="15">
        <v>99</v>
      </c>
      <c r="C278" s="15">
        <v>1</v>
      </c>
      <c r="D278" s="33">
        <v>320</v>
      </c>
      <c r="E278" s="15">
        <v>0.05</v>
      </c>
      <c r="F278" s="15">
        <f t="shared" si="2"/>
        <v>419</v>
      </c>
      <c r="G278" s="15">
        <v>1</v>
      </c>
      <c r="H278" s="33">
        <v>5.14</v>
      </c>
      <c r="I278" s="33">
        <v>3.0700000000000002E-2</v>
      </c>
      <c r="J278" s="35">
        <v>187.2</v>
      </c>
      <c r="K278" s="35">
        <v>0.68720000000000003</v>
      </c>
      <c r="L278" s="79">
        <v>11.31</v>
      </c>
      <c r="M278" s="4">
        <v>7.0000000000000007E-2</v>
      </c>
      <c r="N278" s="62">
        <v>259</v>
      </c>
      <c r="O278" s="15">
        <v>0.8</v>
      </c>
      <c r="P278" s="35">
        <v>14.082168599999999</v>
      </c>
      <c r="Q278" s="35">
        <v>0.34165590000000001</v>
      </c>
      <c r="R278" s="35">
        <v>18.392053600000001</v>
      </c>
      <c r="S278" s="81">
        <v>0.44946399999999997</v>
      </c>
      <c r="T278" s="40">
        <v>4.7635000000000004E-3</v>
      </c>
      <c r="U278" s="40">
        <v>1.172E-4</v>
      </c>
      <c r="V278" s="15">
        <v>25</v>
      </c>
      <c r="W278" s="57">
        <f t="shared" si="3"/>
        <v>1.25</v>
      </c>
      <c r="X278" s="86">
        <f t="shared" si="4"/>
        <v>36.31</v>
      </c>
      <c r="Y278" s="57">
        <v>1.2517370000000001</v>
      </c>
      <c r="Z278" s="57">
        <v>962.20794679999995</v>
      </c>
      <c r="AA278" s="84">
        <v>6.7457365999999999</v>
      </c>
    </row>
    <row r="279" spans="1:27">
      <c r="A279" s="51"/>
      <c r="B279" s="15">
        <v>99</v>
      </c>
      <c r="C279" s="15">
        <v>1</v>
      </c>
      <c r="D279" s="33">
        <v>320</v>
      </c>
      <c r="E279" s="15">
        <v>0.05</v>
      </c>
      <c r="F279" s="15">
        <f t="shared" si="2"/>
        <v>419</v>
      </c>
      <c r="G279" s="15">
        <v>1</v>
      </c>
      <c r="H279" s="33">
        <v>4.7359999999999998</v>
      </c>
      <c r="I279" s="33">
        <v>2.8680000000000001E-2</v>
      </c>
      <c r="J279" s="35">
        <v>195</v>
      </c>
      <c r="K279" s="35">
        <v>0.69499999999999995</v>
      </c>
      <c r="L279" s="79">
        <v>11.31</v>
      </c>
      <c r="M279" s="4">
        <v>7.0000000000000007E-2</v>
      </c>
      <c r="N279" s="62">
        <v>259</v>
      </c>
      <c r="O279" s="15">
        <v>0.8</v>
      </c>
      <c r="P279" s="35">
        <v>13.380561800000001</v>
      </c>
      <c r="Q279" s="35">
        <v>0.37377159999999998</v>
      </c>
      <c r="R279" s="35">
        <v>19.356437700000001</v>
      </c>
      <c r="S279" s="81">
        <v>0.5436685</v>
      </c>
      <c r="T279" s="40">
        <v>5.0133E-3</v>
      </c>
      <c r="U279" s="40">
        <v>1.416E-4</v>
      </c>
      <c r="V279" s="15">
        <v>30</v>
      </c>
      <c r="W279" s="57">
        <f t="shared" si="3"/>
        <v>1.5</v>
      </c>
      <c r="X279" s="86">
        <f t="shared" si="4"/>
        <v>41.31</v>
      </c>
      <c r="Y279" s="57">
        <v>1.5014478</v>
      </c>
      <c r="Z279" s="57">
        <v>923.52001949999999</v>
      </c>
      <c r="AA279" s="84">
        <v>6.4893203000000002</v>
      </c>
    </row>
    <row r="280" spans="1:27">
      <c r="A280" s="51"/>
      <c r="B280" s="15">
        <v>99</v>
      </c>
      <c r="C280" s="15">
        <v>1</v>
      </c>
      <c r="D280" s="33">
        <v>320</v>
      </c>
      <c r="E280" s="15">
        <v>0.05</v>
      </c>
      <c r="F280" s="15">
        <f t="shared" si="2"/>
        <v>419</v>
      </c>
      <c r="G280" s="15">
        <v>1</v>
      </c>
      <c r="H280" s="33">
        <v>4.0359999999999996</v>
      </c>
      <c r="I280" s="33">
        <v>2.5180000000000001E-2</v>
      </c>
      <c r="J280" s="35">
        <v>207</v>
      </c>
      <c r="K280" s="35">
        <v>0.70699999999999996</v>
      </c>
      <c r="L280" s="79">
        <v>11.31</v>
      </c>
      <c r="M280" s="4">
        <v>7.0000000000000007E-2</v>
      </c>
      <c r="N280" s="62">
        <v>259</v>
      </c>
      <c r="O280" s="15">
        <v>0.8</v>
      </c>
      <c r="P280" s="35">
        <v>12.865516700000001</v>
      </c>
      <c r="Q280" s="35">
        <v>0.44721480000000002</v>
      </c>
      <c r="R280" s="35">
        <v>20.131332400000002</v>
      </c>
      <c r="S280" s="81">
        <v>0.70226230000000001</v>
      </c>
      <c r="T280" s="40">
        <v>5.2139999999999999E-3</v>
      </c>
      <c r="U280" s="40">
        <v>1.8249999999999999E-4</v>
      </c>
      <c r="V280" s="15">
        <v>40</v>
      </c>
      <c r="W280" s="57">
        <f t="shared" si="3"/>
        <v>2</v>
      </c>
      <c r="X280" s="86">
        <f t="shared" si="4"/>
        <v>51.31</v>
      </c>
      <c r="Y280" s="57">
        <v>2.0010859999999999</v>
      </c>
      <c r="Z280" s="57">
        <v>835.45196529999998</v>
      </c>
      <c r="AA280" s="84">
        <v>5.9422082999999999</v>
      </c>
    </row>
    <row r="281" spans="1:27">
      <c r="A281" s="51"/>
      <c r="B281" s="15">
        <v>99</v>
      </c>
      <c r="C281" s="15">
        <v>1</v>
      </c>
      <c r="D281" s="33">
        <v>320</v>
      </c>
      <c r="E281" s="15">
        <v>0.05</v>
      </c>
      <c r="F281" s="15">
        <f t="shared" si="2"/>
        <v>419</v>
      </c>
      <c r="G281" s="15">
        <v>1</v>
      </c>
      <c r="H281" s="33">
        <v>3.5059999999999998</v>
      </c>
      <c r="I281" s="33">
        <v>2.2530000000000001E-2</v>
      </c>
      <c r="J281" s="35">
        <v>215.1</v>
      </c>
      <c r="K281" s="35">
        <v>0.71509999999999996</v>
      </c>
      <c r="L281" s="79">
        <v>11.31</v>
      </c>
      <c r="M281" s="4">
        <v>7.0000000000000007E-2</v>
      </c>
      <c r="N281" s="62">
        <v>259</v>
      </c>
      <c r="O281" s="15">
        <v>0.8</v>
      </c>
      <c r="P281" s="35">
        <v>12.566421500000001</v>
      </c>
      <c r="Q281" s="35">
        <v>0.52589960000000002</v>
      </c>
      <c r="R281" s="35">
        <v>20.6104813</v>
      </c>
      <c r="S281" s="81">
        <v>0.86465230000000004</v>
      </c>
      <c r="T281" s="40">
        <v>5.3381000000000001E-3</v>
      </c>
      <c r="U281" s="40">
        <v>2.2450000000000001E-4</v>
      </c>
      <c r="V281" s="15">
        <v>50</v>
      </c>
      <c r="W281" s="57">
        <f t="shared" si="3"/>
        <v>2.5</v>
      </c>
      <c r="X281" s="86">
        <f t="shared" si="4"/>
        <v>61.31</v>
      </c>
      <c r="Y281" s="57">
        <v>2.5008689999999998</v>
      </c>
      <c r="Z281" s="57">
        <v>754.140625</v>
      </c>
      <c r="AA281" s="84">
        <v>5.4563211999999996</v>
      </c>
    </row>
    <row r="282" spans="1:27">
      <c r="A282" s="51"/>
      <c r="B282" s="15">
        <v>99</v>
      </c>
      <c r="C282" s="15">
        <v>1</v>
      </c>
      <c r="D282" s="33">
        <v>320</v>
      </c>
      <c r="E282" s="15">
        <v>0.05</v>
      </c>
      <c r="F282" s="15">
        <f t="shared" si="2"/>
        <v>419</v>
      </c>
      <c r="G282" s="15">
        <v>1</v>
      </c>
      <c r="H282" s="33">
        <v>3.0920000000000001</v>
      </c>
      <c r="I282" s="33">
        <v>2.0459999999999999E-2</v>
      </c>
      <c r="J282" s="35">
        <v>220.9</v>
      </c>
      <c r="K282" s="35">
        <v>0.72089999999999999</v>
      </c>
      <c r="L282" s="79">
        <v>11.31</v>
      </c>
      <c r="M282" s="4">
        <v>7.0000000000000007E-2</v>
      </c>
      <c r="N282" s="62">
        <v>259</v>
      </c>
      <c r="O282" s="15">
        <v>0.8</v>
      </c>
      <c r="P282" s="35">
        <v>12.457618699999999</v>
      </c>
      <c r="Q282" s="35">
        <v>0.60977409999999999</v>
      </c>
      <c r="R282" s="35">
        <v>20.790491100000001</v>
      </c>
      <c r="S282" s="81">
        <v>1.0194726999999999</v>
      </c>
      <c r="T282" s="40">
        <v>5.3847000000000001E-3</v>
      </c>
      <c r="U282" s="40">
        <v>2.6449999999999998E-4</v>
      </c>
      <c r="V282" s="15">
        <v>60</v>
      </c>
      <c r="W282" s="57">
        <f t="shared" si="3"/>
        <v>3</v>
      </c>
      <c r="X282" s="86">
        <f t="shared" si="4"/>
        <v>71.31</v>
      </c>
      <c r="Y282" s="57">
        <v>3.0007240999999998</v>
      </c>
      <c r="Z282" s="57">
        <v>683.02276610000001</v>
      </c>
      <c r="AA282" s="84">
        <v>5.0393901000000003</v>
      </c>
    </row>
    <row r="283" spans="1:27">
      <c r="A283" s="51"/>
      <c r="B283" s="15">
        <v>99</v>
      </c>
      <c r="C283" s="15">
        <v>1</v>
      </c>
      <c r="D283" s="33">
        <v>320</v>
      </c>
      <c r="E283" s="15">
        <v>0.05</v>
      </c>
      <c r="F283" s="15">
        <f t="shared" si="2"/>
        <v>419</v>
      </c>
      <c r="G283" s="15">
        <v>1</v>
      </c>
      <c r="H283" s="33">
        <v>2.7730000000000001</v>
      </c>
      <c r="I283" s="33">
        <v>1.8865E-2</v>
      </c>
      <c r="J283" s="35">
        <v>225.1</v>
      </c>
      <c r="K283" s="35">
        <v>0.72509999999999997</v>
      </c>
      <c r="L283" s="79">
        <v>11.31</v>
      </c>
      <c r="M283" s="4">
        <v>7.0000000000000007E-2</v>
      </c>
      <c r="N283" s="62">
        <v>259</v>
      </c>
      <c r="O283" s="15">
        <v>0.8</v>
      </c>
      <c r="P283" s="35">
        <v>12.093711900000001</v>
      </c>
      <c r="Q283" s="35">
        <v>0.69499219999999995</v>
      </c>
      <c r="R283" s="35">
        <v>21.4160881</v>
      </c>
      <c r="S283" s="81">
        <v>1.2323226</v>
      </c>
      <c r="T283" s="40">
        <v>5.5468000000000002E-3</v>
      </c>
      <c r="U283" s="40">
        <v>3.1960000000000002E-4</v>
      </c>
      <c r="V283" s="15">
        <v>70</v>
      </c>
      <c r="W283" s="57">
        <f t="shared" si="3"/>
        <v>3.5</v>
      </c>
      <c r="X283" s="86">
        <f>V283+L283-1</f>
        <v>80.31</v>
      </c>
      <c r="Y283" s="57">
        <v>3.5006208000000001</v>
      </c>
      <c r="Z283" s="57">
        <v>624.20233150000001</v>
      </c>
      <c r="AA283" s="84">
        <v>4.6984877999999997</v>
      </c>
    </row>
    <row r="284" spans="1:27">
      <c r="A284" s="51"/>
      <c r="B284" s="15">
        <v>99</v>
      </c>
      <c r="C284" s="15">
        <v>1</v>
      </c>
      <c r="D284" s="33">
        <v>320</v>
      </c>
      <c r="E284" s="15">
        <v>0.05</v>
      </c>
      <c r="F284" s="15">
        <f t="shared" si="2"/>
        <v>419</v>
      </c>
      <c r="G284" s="15">
        <v>1</v>
      </c>
      <c r="H284" s="33">
        <v>2.504</v>
      </c>
      <c r="I284" s="33">
        <v>1.7520000000000001E-2</v>
      </c>
      <c r="J284" s="35">
        <v>228.5</v>
      </c>
      <c r="K284" s="35">
        <v>0.72850000000000004</v>
      </c>
      <c r="L284" s="79">
        <v>11.31</v>
      </c>
      <c r="M284" s="4">
        <v>7.0000000000000007E-2</v>
      </c>
      <c r="N284" s="62">
        <v>259</v>
      </c>
      <c r="O284" s="15">
        <v>0.8</v>
      </c>
      <c r="P284" s="35">
        <v>12.127571100000001</v>
      </c>
      <c r="Q284" s="35">
        <v>0.78738929999999996</v>
      </c>
      <c r="R284" s="35">
        <v>21.356296499999999</v>
      </c>
      <c r="S284" s="81">
        <v>1.3879812</v>
      </c>
      <c r="T284" s="40">
        <v>5.5313000000000003E-3</v>
      </c>
      <c r="U284" s="40">
        <v>3.5990000000000002E-4</v>
      </c>
      <c r="V284" s="15">
        <v>80</v>
      </c>
      <c r="W284" s="57">
        <f t="shared" si="3"/>
        <v>4</v>
      </c>
      <c r="X284" s="86">
        <f>V284 + L284-1</f>
        <v>90.31</v>
      </c>
      <c r="Y284" s="57">
        <v>4.0005430999999998</v>
      </c>
      <c r="Z284" s="57">
        <v>572.16400150000004</v>
      </c>
      <c r="AA284" s="84">
        <v>4.3993343999999999</v>
      </c>
    </row>
    <row r="285" spans="1:27">
      <c r="A285" s="51"/>
      <c r="B285" s="15">
        <v>99</v>
      </c>
      <c r="C285" s="15">
        <v>1</v>
      </c>
      <c r="D285" s="33">
        <v>320</v>
      </c>
      <c r="E285" s="15">
        <v>0.05</v>
      </c>
      <c r="F285" s="15">
        <f t="shared" si="2"/>
        <v>419</v>
      </c>
      <c r="G285" s="15">
        <v>1</v>
      </c>
      <c r="H285" s="33">
        <v>2.2810000000000001</v>
      </c>
      <c r="I285" s="33">
        <v>1.6404999999999999E-2</v>
      </c>
      <c r="J285" s="35">
        <v>231.2</v>
      </c>
      <c r="K285" s="35">
        <v>0.73119999999999996</v>
      </c>
      <c r="L285" s="79">
        <v>11.31</v>
      </c>
      <c r="M285" s="4">
        <v>7.0000000000000007E-2</v>
      </c>
      <c r="N285" s="62">
        <v>259</v>
      </c>
      <c r="O285" s="15">
        <v>0.8</v>
      </c>
      <c r="P285" s="35">
        <v>12.2397537</v>
      </c>
      <c r="Q285" s="35">
        <v>0.88428059999999997</v>
      </c>
      <c r="R285" s="35">
        <v>21.160556799999998</v>
      </c>
      <c r="S285" s="81">
        <v>1.5300355000000001</v>
      </c>
      <c r="T285" s="40">
        <v>5.4806000000000004E-3</v>
      </c>
      <c r="U285" s="40">
        <v>3.9659999999999999E-4</v>
      </c>
      <c r="V285" s="15">
        <v>90</v>
      </c>
      <c r="W285" s="57">
        <f t="shared" si="3"/>
        <v>4.5</v>
      </c>
      <c r="X285" s="86">
        <f>V285 + L285-1</f>
        <v>100.31</v>
      </c>
      <c r="Y285" s="57">
        <v>4.500483</v>
      </c>
      <c r="Z285" s="57">
        <v>527.3671875</v>
      </c>
      <c r="AA285" s="84">
        <v>4.1433543999999998</v>
      </c>
    </row>
    <row r="286" spans="1:27">
      <c r="A286" s="54"/>
      <c r="B286" s="11">
        <v>99</v>
      </c>
      <c r="C286" s="11">
        <v>1</v>
      </c>
      <c r="D286" s="45">
        <v>320</v>
      </c>
      <c r="E286" s="11">
        <v>0.05</v>
      </c>
      <c r="F286" s="11">
        <f t="shared" si="2"/>
        <v>419</v>
      </c>
      <c r="G286" s="11">
        <v>1</v>
      </c>
      <c r="H286" s="45">
        <v>2.1080000000000001</v>
      </c>
      <c r="I286" s="45">
        <v>1.554E-2</v>
      </c>
      <c r="J286" s="47">
        <v>233.3</v>
      </c>
      <c r="K286" s="47">
        <v>0.73329999999999995</v>
      </c>
      <c r="L286" s="87">
        <v>11.31</v>
      </c>
      <c r="M286" s="11">
        <v>7.0000000000000007E-2</v>
      </c>
      <c r="N286" s="47">
        <v>259</v>
      </c>
      <c r="O286" s="11">
        <v>0.8</v>
      </c>
      <c r="P286" s="46">
        <v>11.5583344</v>
      </c>
      <c r="Q286" s="46">
        <v>0.97692069999999998</v>
      </c>
      <c r="R286" s="47">
        <v>22.408073399999999</v>
      </c>
      <c r="S286" s="88">
        <v>1.8950883000000001</v>
      </c>
      <c r="T286" s="89">
        <v>5.8037000000000002E-3</v>
      </c>
      <c r="U286" s="89">
        <v>4.9109999999999996E-4</v>
      </c>
      <c r="V286" s="11">
        <v>100</v>
      </c>
      <c r="W286" s="46">
        <f t="shared" si="3"/>
        <v>5</v>
      </c>
      <c r="X286" s="90">
        <f>V286 + L286-1</f>
        <v>110.31</v>
      </c>
      <c r="Y286" s="46">
        <v>5.0004343999999996</v>
      </c>
      <c r="Z286" s="46">
        <v>491.79641720000001</v>
      </c>
      <c r="AA286" s="91">
        <v>3.9412696</v>
      </c>
    </row>
    <row r="297" spans="23:23" ht="15.75">
      <c r="W297" s="65"/>
    </row>
    <row r="298" spans="23:23" ht="15.75">
      <c r="W298" s="65"/>
    </row>
    <row r="299" spans="23:23" ht="15.75">
      <c r="W299" s="92"/>
    </row>
    <row r="344" s="11" customFormat="1"/>
  </sheetData>
  <mergeCells count="8">
    <mergeCell ref="Y223:AA223"/>
    <mergeCell ref="A252:A286"/>
    <mergeCell ref="A1:P2"/>
    <mergeCell ref="A8:K8"/>
    <mergeCell ref="A54:A69"/>
    <mergeCell ref="A70:A85"/>
    <mergeCell ref="A86:A101"/>
    <mergeCell ref="A223:L2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fdp</dc:creator>
  <cp:lastModifiedBy>fdp</cp:lastModifiedBy>
  <dcterms:created xsi:type="dcterms:W3CDTF">2020-09-10T14:38:20Z</dcterms:created>
  <dcterms:modified xsi:type="dcterms:W3CDTF">2020-09-10T14:38:36Z</dcterms:modified>
</cp:coreProperties>
</file>