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815"/>
  </bookViews>
  <sheets>
    <sheet name="Amplificatore" sheetId="1" r:id="rId1"/>
  </sheets>
  <calcPr calcId="145621"/>
</workbook>
</file>

<file path=xl/calcChain.xml><?xml version="1.0" encoding="utf-8"?>
<calcChain xmlns="http://schemas.openxmlformats.org/spreadsheetml/2006/main">
  <c r="I145" i="1" l="1"/>
  <c r="I144" i="1"/>
  <c r="B144" i="1"/>
  <c r="I143" i="1"/>
  <c r="B143" i="1"/>
  <c r="I142" i="1"/>
  <c r="B142" i="1"/>
  <c r="I141" i="1"/>
  <c r="B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J86" i="1"/>
  <c r="H86" i="1"/>
  <c r="G86" i="1"/>
  <c r="I70" i="1"/>
  <c r="I69" i="1"/>
  <c r="I68" i="1"/>
  <c r="J43" i="1"/>
  <c r="G43" i="1"/>
  <c r="H43" i="1" s="1"/>
  <c r="J13" i="1"/>
  <c r="G13" i="1"/>
  <c r="H13" i="1" s="1"/>
</calcChain>
</file>

<file path=xl/sharedStrings.xml><?xml version="1.0" encoding="utf-8"?>
<sst xmlns="http://schemas.openxmlformats.org/spreadsheetml/2006/main" count="117" uniqueCount="66">
  <si>
    <t>CONSIGLIAMO DI APRIRE IL FILE CON EXCEL PER VISUALIZZARE CORRETTAMENTE L'IMPAGINAZIONE COME INTESA DAGLI AUTORI</t>
  </si>
  <si>
    <t>GRUPPO D7</t>
  </si>
  <si>
    <t>COSTA, DI PAOLA, DUI</t>
  </si>
  <si>
    <t>ESPERIMENTO 7</t>
  </si>
  <si>
    <t>AMPLIFICATORE</t>
  </si>
  <si>
    <t>AMPLIFICAZIONE PER PICCOLI SEGNALI CON ONDA QUADRA</t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</si>
  <si>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</si>
  <si>
    <r>
      <t>σ</t>
    </r>
    <r>
      <rPr>
        <vertAlign val="subscript"/>
        <sz val="11"/>
        <color theme="1"/>
        <rFont val="Calibri"/>
        <family val="2"/>
        <scheme val="minor"/>
      </rPr>
      <t>Rb</t>
    </r>
  </si>
  <si>
    <r>
      <t>R</t>
    </r>
    <r>
      <rPr>
        <vertAlign val="subscript"/>
        <sz val="11"/>
        <color theme="1"/>
        <rFont val="Calibri"/>
        <family val="2"/>
        <scheme val="minor"/>
      </rPr>
      <t>c</t>
    </r>
  </si>
  <si>
    <r>
      <t>σ</t>
    </r>
    <r>
      <rPr>
        <vertAlign val="subscript"/>
        <sz val="11"/>
        <color theme="1"/>
        <rFont val="Calibri"/>
        <family val="2"/>
      </rPr>
      <t>Rc</t>
    </r>
  </si>
  <si>
    <t>Amprobe 37XR-A</t>
  </si>
  <si>
    <t>errori ottenuti dal datasheet dell'Amprobe 37XR-A</t>
  </si>
  <si>
    <r>
      <t>V</t>
    </r>
    <r>
      <rPr>
        <vertAlign val="subscript"/>
        <sz val="11"/>
        <color theme="1"/>
        <rFont val="Calibri"/>
        <family val="2"/>
        <scheme val="minor"/>
      </rPr>
      <t>bb</t>
    </r>
    <r>
      <rPr>
        <sz val="11"/>
        <color theme="1"/>
        <rFont val="Calibri"/>
        <family val="2"/>
        <scheme val="minor"/>
      </rPr>
      <t xml:space="preserve"> &gt; V</t>
    </r>
    <r>
      <rPr>
        <vertAlign val="subscript"/>
        <sz val="11"/>
        <color theme="1"/>
        <rFont val="Calibri"/>
        <family val="2"/>
        <scheme val="minor"/>
      </rPr>
      <t>s</t>
    </r>
  </si>
  <si>
    <r>
      <t>f</t>
    </r>
    <r>
      <rPr>
        <vertAlign val="subscript"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(kHz)</t>
    </r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</si>
  <si>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</si>
  <si>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</rPr>
      <t>Vs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</si>
  <si>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ce </t>
    </r>
    <r>
      <rPr>
        <vertAlign val="superscript"/>
        <sz val="11"/>
        <color theme="1"/>
        <rFont val="Calibri"/>
        <family val="2"/>
        <scheme val="minor"/>
      </rPr>
      <t>medio del punto di lavoro</t>
    </r>
    <r>
      <rPr>
        <sz val="11"/>
        <color theme="1"/>
        <rFont val="Calibri"/>
        <family val="2"/>
        <scheme val="minor"/>
      </rPr>
      <t xml:space="preserve"> (V)</t>
    </r>
  </si>
  <si>
    <r>
      <t>ΔV</t>
    </r>
    <r>
      <rPr>
        <vertAlign val="subscript"/>
        <sz val="11"/>
        <color theme="1"/>
        <rFont val="Calibri"/>
        <family val="2"/>
        <scheme val="minor"/>
      </rPr>
      <t>be</t>
    </r>
    <r>
      <rPr>
        <sz val="11"/>
        <color theme="1"/>
        <rFont val="Calibri"/>
        <family val="2"/>
        <scheme val="minor"/>
      </rPr>
      <t xml:space="preserve"> (adim)</t>
    </r>
  </si>
  <si>
    <r>
      <t>σ</t>
    </r>
    <r>
      <rPr>
        <vertAlign val="subscript"/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Vbe</t>
    </r>
    <r>
      <rPr>
        <sz val="11"/>
        <color theme="1"/>
        <rFont val="Calibri"/>
        <family val="2"/>
        <scheme val="minor"/>
      </rPr>
      <t xml:space="preserve"> (adim)</t>
    </r>
  </si>
  <si>
    <r>
      <t>ΔV</t>
    </r>
    <r>
      <rPr>
        <vertAlign val="subscript"/>
        <sz val="11"/>
        <color theme="1"/>
        <rFont val="Calibri"/>
        <family val="2"/>
        <scheme val="minor"/>
      </rPr>
      <t>ce</t>
    </r>
    <r>
      <rPr>
        <sz val="11"/>
        <color theme="1"/>
        <rFont val="Calibri"/>
        <family val="2"/>
        <scheme val="minor"/>
      </rPr>
      <t xml:space="preserve"> (adim)</t>
    </r>
  </si>
  <si>
    <r>
      <t>σ</t>
    </r>
    <r>
      <rPr>
        <vertAlign val="subscript"/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Vce</t>
    </r>
    <r>
      <rPr>
        <sz val="11"/>
        <color theme="1"/>
        <rFont val="Calibri"/>
        <family val="2"/>
        <scheme val="minor"/>
      </rPr>
      <t xml:space="preserve"> (adim)</t>
    </r>
  </si>
  <si>
    <r>
      <t>β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(adim)</t>
    </r>
  </si>
  <si>
    <r>
      <t>σ</t>
    </r>
    <r>
      <rPr>
        <vertAlign val="subscript"/>
        <sz val="11"/>
        <color theme="1"/>
        <rFont val="Calibri"/>
        <family val="2"/>
      </rPr>
      <t>β0</t>
    </r>
    <r>
      <rPr>
        <sz val="11"/>
        <color theme="1"/>
        <rFont val="Calibri"/>
        <family val="2"/>
      </rPr>
      <t xml:space="preserve"> (adim)</t>
    </r>
  </si>
  <si>
    <r>
      <t>β</t>
    </r>
    <r>
      <rPr>
        <vertAlign val="subscript"/>
        <sz val="11"/>
        <color theme="1"/>
        <rFont val="Calibri"/>
        <family val="2"/>
      </rPr>
      <t>0</t>
    </r>
    <r>
      <rPr>
        <vertAlign val="subscript"/>
        <sz val="9.35"/>
        <color theme="1"/>
        <rFont val="Calibri"/>
        <family val="2"/>
      </rPr>
      <t xml:space="preserve"> </t>
    </r>
    <r>
      <rPr>
        <vertAlign val="superscript"/>
        <sz val="9.35"/>
        <color theme="1"/>
        <rFont val="Calibri"/>
        <family val="2"/>
      </rPr>
      <t>medio</t>
    </r>
    <r>
      <rPr>
        <sz val="11"/>
        <color theme="1"/>
        <rFont val="Calibri"/>
        <family val="2"/>
      </rPr>
      <t xml:space="preserve"> (adim)</t>
    </r>
  </si>
  <si>
    <r>
      <t>σ</t>
    </r>
    <r>
      <rPr>
        <vertAlign val="subscript"/>
        <sz val="11"/>
        <color theme="1"/>
        <rFont val="Calibri"/>
        <family val="2"/>
      </rPr>
      <t>β0</t>
    </r>
    <r>
      <rPr>
        <sz val="11"/>
        <color theme="1"/>
        <rFont val="Calibri"/>
        <family val="2"/>
      </rPr>
      <t xml:space="preserve"> </t>
    </r>
    <r>
      <rPr>
        <vertAlign val="superscript"/>
        <sz val="11"/>
        <color theme="1"/>
        <rFont val="Calibri"/>
        <family val="2"/>
      </rPr>
      <t>medio</t>
    </r>
    <r>
      <rPr>
        <sz val="11"/>
        <color theme="1"/>
        <rFont val="Calibri"/>
        <family val="2"/>
      </rPr>
      <t xml:space="preserve"> (adim)</t>
    </r>
  </si>
  <si>
    <r>
      <t>A</t>
    </r>
    <r>
      <rPr>
        <vertAlign val="subscript"/>
        <sz val="11"/>
        <color theme="1"/>
        <rFont val="Calibri"/>
        <family val="2"/>
        <scheme val="minor"/>
      </rPr>
      <t>v</t>
    </r>
    <r>
      <rPr>
        <vertAlign val="superscript"/>
        <sz val="11"/>
        <color theme="1"/>
        <rFont val="Calibri"/>
        <family val="2"/>
        <scheme val="minor"/>
      </rPr>
      <t>medio</t>
    </r>
    <r>
      <rPr>
        <sz val="11"/>
        <color theme="1"/>
        <rFont val="Calibri"/>
        <family val="2"/>
        <scheme val="minor"/>
      </rPr>
      <t xml:space="preserve"> (adim)</t>
    </r>
  </si>
  <si>
    <t>generatore di funzioni</t>
  </si>
  <si>
    <t>oscilloscopio</t>
  </si>
  <si>
    <t>errore di sensibilità dello schermo dell'oscilloscopio</t>
  </si>
  <si>
    <t>oscilloscopio in accoppiamento DC</t>
  </si>
  <si>
    <r>
      <t>(ΔVce ·</t>
    </r>
    <r>
      <rPr>
        <sz val="9.35"/>
        <color theme="1"/>
        <rFont val="Calibri"/>
        <family val="2"/>
      </rPr>
      <t xml:space="preserve"> Rb) / (Rc · ΔVbe)</t>
    </r>
  </si>
  <si>
    <t>errore propagato</t>
  </si>
  <si>
    <t>media dei tre valori precedenti</t>
  </si>
  <si>
    <t>errore sulla media</t>
  </si>
  <si>
    <r>
      <t>β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medio</t>
    </r>
    <r>
      <rPr>
        <sz val="11"/>
        <color theme="1"/>
        <rFont val="Calibri"/>
        <family val="2"/>
        <scheme val="minor"/>
      </rPr>
      <t xml:space="preserve">  · R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/ R</t>
    </r>
    <r>
      <rPr>
        <vertAlign val="subscript"/>
        <sz val="11"/>
        <color theme="1"/>
        <rFont val="Calibri"/>
        <family val="2"/>
        <scheme val="minor"/>
      </rPr>
      <t>b</t>
    </r>
  </si>
  <si>
    <t xml:space="preserve">errore propagato </t>
  </si>
  <si>
    <t>AMPLIFICAZIONE PER PICCOLI SEGNALI CON ONDA SINUSOIDALE</t>
  </si>
  <si>
    <t>picco picco</t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</si>
  <si>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ce </t>
    </r>
    <r>
      <rPr>
        <vertAlign val="superscript"/>
        <sz val="11"/>
        <color theme="1"/>
        <rFont val="Calibri"/>
        <family val="2"/>
        <scheme val="minor"/>
      </rPr>
      <t>medio punto del di lavoro</t>
    </r>
    <r>
      <rPr>
        <sz val="11"/>
        <color theme="1"/>
        <rFont val="Calibri"/>
        <family val="2"/>
        <scheme val="minor"/>
      </rPr>
      <t xml:space="preserve"> (V)</t>
    </r>
  </si>
  <si>
    <r>
      <t>A</t>
    </r>
    <r>
      <rPr>
        <vertAlign val="subscript"/>
        <sz val="11"/>
        <color theme="1"/>
        <rFont val="Calibri"/>
        <family val="2"/>
      </rPr>
      <t>v</t>
    </r>
    <r>
      <rPr>
        <sz val="11"/>
        <color theme="1"/>
        <rFont val="Calibri"/>
        <family val="2"/>
      </rPr>
      <t xml:space="preserve"> (adim)</t>
    </r>
  </si>
  <si>
    <r>
      <t>σ</t>
    </r>
    <r>
      <rPr>
        <vertAlign val="subscript"/>
        <sz val="11"/>
        <color theme="1"/>
        <rFont val="Calibri"/>
        <family val="2"/>
      </rPr>
      <t>Av</t>
    </r>
    <r>
      <rPr>
        <sz val="11"/>
        <color theme="1"/>
        <rFont val="Calibri"/>
        <family val="2"/>
      </rPr>
      <t>(adim)</t>
    </r>
  </si>
  <si>
    <r>
      <t>A</t>
    </r>
    <r>
      <rPr>
        <vertAlign val="subscript"/>
        <sz val="11"/>
        <color theme="1"/>
        <rFont val="Calibri"/>
        <family val="2"/>
      </rPr>
      <t>v</t>
    </r>
    <r>
      <rPr>
        <vertAlign val="subscript"/>
        <sz val="9.35"/>
        <color theme="1"/>
        <rFont val="Calibri"/>
        <family val="2"/>
      </rPr>
      <t xml:space="preserve"> </t>
    </r>
    <r>
      <rPr>
        <vertAlign val="superscript"/>
        <sz val="9.35"/>
        <color theme="1"/>
        <rFont val="Calibri"/>
        <family val="2"/>
      </rPr>
      <t>medio</t>
    </r>
    <r>
      <rPr>
        <sz val="11"/>
        <color theme="1"/>
        <rFont val="Calibri"/>
        <family val="2"/>
      </rPr>
      <t xml:space="preserve"> (adim)</t>
    </r>
  </si>
  <si>
    <r>
      <t>σ</t>
    </r>
    <r>
      <rPr>
        <vertAlign val="subscript"/>
        <sz val="11"/>
        <color theme="1"/>
        <rFont val="Calibri"/>
        <family val="2"/>
      </rPr>
      <t>Av</t>
    </r>
    <r>
      <rPr>
        <sz val="11"/>
        <color theme="1"/>
        <rFont val="Calibri"/>
        <family val="2"/>
      </rPr>
      <t xml:space="preserve"> </t>
    </r>
    <r>
      <rPr>
        <vertAlign val="superscript"/>
        <sz val="11"/>
        <color theme="1"/>
        <rFont val="Calibri"/>
        <family val="2"/>
      </rPr>
      <t>medio</t>
    </r>
    <r>
      <rPr>
        <sz val="11"/>
        <color theme="1"/>
        <rFont val="Calibri"/>
        <family val="2"/>
      </rPr>
      <t xml:space="preserve"> (adim)</t>
    </r>
  </si>
  <si>
    <t>ΔVce /  ΔVbe</t>
  </si>
  <si>
    <r>
      <t>A</t>
    </r>
    <r>
      <rPr>
        <vertAlign val="subscript"/>
        <sz val="11"/>
        <color theme="1"/>
        <rFont val="Calibri"/>
        <family val="2"/>
        <scheme val="minor"/>
      </rPr>
      <t>v sinusoide</t>
    </r>
  </si>
  <si>
    <r>
      <t>σ</t>
    </r>
    <r>
      <rPr>
        <vertAlign val="subscript"/>
        <sz val="11"/>
        <color theme="1"/>
        <rFont val="Calibri"/>
        <family val="2"/>
        <scheme val="minor"/>
      </rPr>
      <t>Av sinusoide</t>
    </r>
  </si>
  <si>
    <r>
      <t>A</t>
    </r>
    <r>
      <rPr>
        <vertAlign val="subscript"/>
        <sz val="11"/>
        <color theme="1"/>
        <rFont val="Calibri"/>
        <family val="2"/>
        <scheme val="minor"/>
      </rPr>
      <t>v onda quadra</t>
    </r>
  </si>
  <si>
    <r>
      <t>σ</t>
    </r>
    <r>
      <rPr>
        <vertAlign val="subscript"/>
        <sz val="11"/>
        <color theme="1"/>
        <rFont val="Calibri"/>
        <family val="2"/>
        <scheme val="minor"/>
      </rPr>
      <t>Av onda quadra</t>
    </r>
  </si>
  <si>
    <t>z</t>
  </si>
  <si>
    <t>calcolato precedentemente</t>
  </si>
  <si>
    <r>
      <t>|A</t>
    </r>
    <r>
      <rPr>
        <vertAlign val="subscript"/>
        <sz val="11"/>
        <color theme="1"/>
        <rFont val="Calibri"/>
        <family val="2"/>
        <scheme val="minor"/>
      </rPr>
      <t>v sinusoide</t>
    </r>
    <r>
      <rPr>
        <sz val="11"/>
        <color theme="1"/>
        <rFont val="Calibri"/>
        <family val="2"/>
        <scheme val="minor"/>
      </rPr>
      <t xml:space="preserve"> - A</t>
    </r>
    <r>
      <rPr>
        <vertAlign val="subscript"/>
        <sz val="11"/>
        <color theme="1"/>
        <rFont val="Calibri"/>
        <family val="2"/>
        <scheme val="minor"/>
      </rPr>
      <t>v onda quadra</t>
    </r>
    <r>
      <rPr>
        <sz val="11"/>
        <color theme="1"/>
        <rFont val="Calibri"/>
        <family val="2"/>
        <scheme val="minor"/>
      </rPr>
      <t>| / √ (A</t>
    </r>
    <r>
      <rPr>
        <vertAlign val="subscript"/>
        <sz val="11"/>
        <color theme="1"/>
        <rFont val="Calibri"/>
        <family val="2"/>
        <scheme val="minor"/>
      </rPr>
      <t>v sinusoide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A</t>
    </r>
    <r>
      <rPr>
        <vertAlign val="subscript"/>
        <sz val="11"/>
        <color theme="1"/>
        <rFont val="Calibri"/>
        <family val="2"/>
        <scheme val="minor"/>
      </rPr>
      <t>v onda quadra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</si>
  <si>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0.6247 &lt; 1.96</t>
  </si>
  <si>
    <t>RISPOSTA IN FREQUENZA DELL'AMPLIFICATORE</t>
  </si>
  <si>
    <t>datasheet dell'Amprobe 37XR-A</t>
  </si>
  <si>
    <r>
      <t>σ</t>
    </r>
    <r>
      <rPr>
        <vertAlign val="subscript"/>
        <sz val="11"/>
        <color theme="1"/>
        <rFont val="Calibri"/>
        <family val="2"/>
        <scheme val="minor"/>
      </rPr>
      <t>fVS</t>
    </r>
    <r>
      <rPr>
        <sz val="11"/>
        <color theme="1"/>
        <rFont val="Calibri"/>
        <family val="2"/>
        <scheme val="minor"/>
      </rPr>
      <t xml:space="preserve"> (Hz)</t>
    </r>
  </si>
  <si>
    <r>
      <t>V</t>
    </r>
    <r>
      <rPr>
        <vertAlign val="subscript"/>
        <sz val="11"/>
        <color theme="1"/>
        <rFont val="Calibri"/>
        <family val="2"/>
        <scheme val="minor"/>
      </rPr>
      <t>ce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</si>
  <si>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Vce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</si>
  <si>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>be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</si>
  <si>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Vbe</t>
    </r>
    <r>
      <rPr>
        <sz val="11"/>
        <color theme="1"/>
        <rFont val="Calibri"/>
        <family val="2"/>
        <scheme val="minor"/>
      </rPr>
      <t xml:space="preserve"> (V)</t>
    </r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</si>
  <si>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v </t>
    </r>
    <r>
      <rPr>
        <sz val="11"/>
        <color theme="1"/>
        <rFont val="Calibri"/>
        <family val="2"/>
        <scheme val="minor"/>
      </rPr>
      <t>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</si>
  <si>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Av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</si>
  <si>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Av</t>
    </r>
    <r>
      <rPr>
        <sz val="11"/>
        <color theme="1"/>
        <rFont val="Calibri"/>
        <family val="2"/>
        <scheme val="minor"/>
      </rPr>
      <t xml:space="preserve"> / A</t>
    </r>
    <r>
      <rPr>
        <vertAlign val="subscript"/>
        <sz val="11"/>
        <color theme="1"/>
        <rFont val="Calibri"/>
        <family val="2"/>
        <scheme val="minor"/>
      </rPr>
      <t>v</t>
    </r>
  </si>
  <si>
    <t>errore ricavato dall'errore di sensibilità dell'oscilloscopio sui tempi</t>
  </si>
  <si>
    <t>menu misure oscilloscopio</t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</si>
  <si>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ce </t>
    </r>
    <r>
      <rPr>
        <sz val="11"/>
        <color theme="1"/>
        <rFont val="Calibri"/>
        <family val="2"/>
        <scheme val="minor"/>
      </rPr>
      <t>/ V</t>
    </r>
    <r>
      <rPr>
        <vertAlign val="subscript"/>
        <sz val="11"/>
        <color theme="1"/>
        <rFont val="Calibri"/>
        <family val="2"/>
        <scheme val="minor"/>
      </rPr>
      <t>be</t>
    </r>
  </si>
  <si>
    <t>errore relativo sul guadagno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</si>
</sst>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3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9.35"/>
      <color theme="1"/>
      <name val="Calibri"/>
      <family val="2"/>
    </font>
    <font>
      <vertAlign val="superscript"/>
      <sz val="9.35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name val="Calibri"/>
      <family val="2"/>
      <scheme val="minor"/>
    </font>
    <font>
      <sz val="9.35"/>
      <color theme="1"/>
      <name val="Calibri"/>
      <family val="2"/>
    </font>
    <font>
      <sz val="11"/>
      <name val="Calibri"/>
      <family val="2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</font>
    <font>
      <sz val="10"/>
      <color rgb="FFCC0000"/>
      <name val="Calibri"/>
      <family val="2"/>
    </font>
    <font>
      <b/>
      <sz val="10"/>
      <color rgb="FFFFFFFF"/>
      <name val="Liberation Sans"/>
    </font>
    <font>
      <b/>
      <sz val="10"/>
      <color rgb="FFFFFFFF"/>
      <name val="Calibri"/>
      <family val="2"/>
    </font>
    <font>
      <i/>
      <sz val="10"/>
      <color rgb="FF808080"/>
      <name val="Liberation Sans"/>
    </font>
    <font>
      <i/>
      <sz val="10"/>
      <color rgb="FF808080"/>
      <name val="Calibri"/>
      <family val="2"/>
    </font>
    <font>
      <sz val="10"/>
      <color rgb="FF006600"/>
      <name val="Liberation Sans"/>
    </font>
    <font>
      <sz val="10"/>
      <color rgb="FF006600"/>
      <name val="Calibri"/>
      <family val="2"/>
    </font>
    <font>
      <b/>
      <sz val="24"/>
      <color rgb="FF000000"/>
      <name val="Liberation Sans"/>
    </font>
    <font>
      <b/>
      <sz val="24"/>
      <color rgb="FF000000"/>
      <name val="Calibri"/>
      <family val="2"/>
    </font>
    <font>
      <sz val="18"/>
      <color rgb="FF000000"/>
      <name val="Liberation Sans"/>
    </font>
    <font>
      <sz val="18"/>
      <color rgb="FF000000"/>
      <name val="Calibri"/>
      <family val="2"/>
    </font>
    <font>
      <sz val="12"/>
      <color rgb="FF000000"/>
      <name val="Liberation Sans"/>
    </font>
    <font>
      <sz val="12"/>
      <color rgb="FF000000"/>
      <name val="Calibri"/>
      <family val="2"/>
    </font>
    <font>
      <u/>
      <sz val="10"/>
      <color rgb="FF0000EE"/>
      <name val="Liberation Sans"/>
    </font>
    <font>
      <u/>
      <sz val="10"/>
      <color rgb="FF0000EE"/>
      <name val="Calibri"/>
      <family val="2"/>
    </font>
    <font>
      <sz val="10"/>
      <color rgb="FF996600"/>
      <name val="Liberation Sans"/>
    </font>
    <font>
      <sz val="10"/>
      <color rgb="FF9966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1"/>
      <color rgb="FF000000"/>
      <name val="Calibri"/>
      <family val="2"/>
    </font>
    <font>
      <sz val="10"/>
      <color rgb="FF333333"/>
      <name val="Liberation Sans"/>
    </font>
    <font>
      <sz val="10"/>
      <color rgb="FF33333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0" fontId="0" fillId="0" borderId="0"/>
    <xf numFmtId="0" fontId="12" fillId="0" borderId="0"/>
    <xf numFmtId="0" fontId="13" fillId="3" borderId="0"/>
    <xf numFmtId="0" fontId="14" fillId="3" borderId="0"/>
    <xf numFmtId="0" fontId="13" fillId="4" borderId="0"/>
    <xf numFmtId="0" fontId="14" fillId="4" borderId="0"/>
    <xf numFmtId="0" fontId="12" fillId="5" borderId="0"/>
    <xf numFmtId="0" fontId="15" fillId="5" borderId="0"/>
    <xf numFmtId="0" fontId="15" fillId="0" borderId="0"/>
    <xf numFmtId="0" fontId="16" fillId="6" borderId="0"/>
    <xf numFmtId="0" fontId="17" fillId="6" borderId="0"/>
    <xf numFmtId="0" fontId="18" fillId="7" borderId="0"/>
    <xf numFmtId="0" fontId="19" fillId="7" borderId="0"/>
    <xf numFmtId="0" fontId="20" fillId="0" borderId="0"/>
    <xf numFmtId="0" fontId="21" fillId="0" borderId="0"/>
    <xf numFmtId="0" fontId="22" fillId="8" borderId="0"/>
    <xf numFmtId="0" fontId="23" fillId="8" borderId="0"/>
    <xf numFmtId="0" fontId="24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0" borderId="0"/>
    <xf numFmtId="0" fontId="30" fillId="0" borderId="0"/>
    <xf numFmtId="0" fontId="31" fillId="0" borderId="0"/>
    <xf numFmtId="0" fontId="32" fillId="9" borderId="0"/>
    <xf numFmtId="0" fontId="33" fillId="9" borderId="0"/>
    <xf numFmtId="0" fontId="34" fillId="0" borderId="0"/>
    <xf numFmtId="0" fontId="35" fillId="0" borderId="0"/>
    <xf numFmtId="0" fontId="36" fillId="0" borderId="0"/>
    <xf numFmtId="0" fontId="37" fillId="9" borderId="16"/>
    <xf numFmtId="0" fontId="38" fillId="9" borderId="16"/>
    <xf numFmtId="0" fontId="35" fillId="0" borderId="0"/>
    <xf numFmtId="0" fontId="36" fillId="0" borderId="0"/>
    <xf numFmtId="0" fontId="35" fillId="0" borderId="0"/>
    <xf numFmtId="0" fontId="36" fillId="0" borderId="0"/>
    <xf numFmtId="0" fontId="16" fillId="0" borderId="0"/>
    <xf numFmtId="0" fontId="17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1" fontId="9" fillId="2" borderId="0" xfId="0" applyNumberFormat="1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15" xfId="0" applyNumberForma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38">
    <cellStyle name="Accent" xfId="1"/>
    <cellStyle name="Accent 1" xfId="2"/>
    <cellStyle name="Accent 1 2" xfId="3"/>
    <cellStyle name="Accent 2" xfId="4"/>
    <cellStyle name="Accent 2 2" xfId="5"/>
    <cellStyle name="Accent 3" xfId="6"/>
    <cellStyle name="Accent 3 2" xfId="7"/>
    <cellStyle name="Accent 4" xfId="8"/>
    <cellStyle name="Bad" xfId="9"/>
    <cellStyle name="Bad 2" xfId="10"/>
    <cellStyle name="Error" xfId="11"/>
    <cellStyle name="Error 2" xfId="12"/>
    <cellStyle name="Footnote" xfId="13"/>
    <cellStyle name="Footnote 2" xfId="14"/>
    <cellStyle name="Good" xfId="15"/>
    <cellStyle name="Good 2" xfId="16"/>
    <cellStyle name="Heading (user)" xfId="17"/>
    <cellStyle name="Heading (user) 2" xfId="18"/>
    <cellStyle name="Heading 1" xfId="19"/>
    <cellStyle name="Heading 1 2" xfId="20"/>
    <cellStyle name="Heading 2" xfId="21"/>
    <cellStyle name="Heading 2 2" xfId="22"/>
    <cellStyle name="Hyperlink" xfId="23"/>
    <cellStyle name="Hyperlink 2" xfId="24"/>
    <cellStyle name="Neutral" xfId="25"/>
    <cellStyle name="Neutral 2" xfId="26"/>
    <cellStyle name="Normale" xfId="0" builtinId="0"/>
    <cellStyle name="Normale 2" xfId="27"/>
    <cellStyle name="Normale 3" xfId="28"/>
    <cellStyle name="Normale 4" xfId="29"/>
    <cellStyle name="Note" xfId="30"/>
    <cellStyle name="Note 2" xfId="31"/>
    <cellStyle name="Status" xfId="32"/>
    <cellStyle name="Status 2" xfId="33"/>
    <cellStyle name="Text" xfId="34"/>
    <cellStyle name="Text 2" xfId="35"/>
    <cellStyle name="Warning" xfId="36"/>
    <cellStyle name="Warning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72</xdr:row>
      <xdr:rowOff>0</xdr:rowOff>
    </xdr:from>
    <xdr:ext cx="6615546" cy="1564821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xmlns="" id="{43526AA8-D1D6-431F-A0EE-9501ED977F0F}"/>
            </a:ext>
          </a:extLst>
        </xdr:cNvPr>
        <xdr:cNvSpPr txBox="1"/>
      </xdr:nvSpPr>
      <xdr:spPr>
        <a:xfrm>
          <a:off x="10553700" y="16611600"/>
          <a:ext cx="6615546" cy="156482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0" tIns="360000" rIns="360000" bIns="360000" rtlCol="0" anchor="t">
          <a:noAutofit/>
        </a:bodyPr>
        <a:lstStyle/>
        <a:p>
          <a:pPr algn="just"/>
          <a:r>
            <a:rPr lang="it-IT" sz="1500"/>
            <a:t>Il valore di amplificazione per</a:t>
          </a:r>
          <a:r>
            <a:rPr lang="it-IT" sz="1500" baseline="0"/>
            <a:t> piccoli segnali ottenuto con l'onda quadra è compatibile con quello ottenuto con un'onda sinusoidale di eguale frequenza.</a:t>
          </a:r>
          <a:endParaRPr lang="it-IT" sz="1500"/>
        </a:p>
      </xdr:txBody>
    </xdr:sp>
    <xdr:clientData/>
  </xdr:oneCellAnchor>
  <xdr:oneCellAnchor>
    <xdr:from>
      <xdr:col>12</xdr:col>
      <xdr:colOff>0</xdr:colOff>
      <xdr:row>147</xdr:row>
      <xdr:rowOff>34636</xdr:rowOff>
    </xdr:from>
    <xdr:ext cx="184731" cy="264560"/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xmlns="" id="{95D3339A-1BFD-425E-8CEF-D28E4DC41C60}"/>
            </a:ext>
          </a:extLst>
        </xdr:cNvPr>
        <xdr:cNvSpPr txBox="1"/>
      </xdr:nvSpPr>
      <xdr:spPr>
        <a:xfrm>
          <a:off x="17164050" y="328387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8</xdr:col>
      <xdr:colOff>0</xdr:colOff>
      <xdr:row>146</xdr:row>
      <xdr:rowOff>0</xdr:rowOff>
    </xdr:from>
    <xdr:to>
      <xdr:col>14</xdr:col>
      <xdr:colOff>467591</xdr:colOff>
      <xdr:row>201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xmlns="" id="{04F0B78D-80B1-4448-94C0-F4638E0D3D37}"/>
            </a:ext>
          </a:extLst>
        </xdr:cNvPr>
        <xdr:cNvSpPr txBox="1"/>
      </xdr:nvSpPr>
      <xdr:spPr>
        <a:xfrm>
          <a:off x="12658725" y="32613600"/>
          <a:ext cx="6982691" cy="10477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Cambiare la frequenza di pilotaggio del segnale 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ingresso e graficare l’amplificazione in funzione della frequenza."</a:t>
          </a:r>
          <a:endParaRPr lang="it-IT" sz="1500" i="1">
            <a:effectLst/>
          </a:endParaRPr>
        </a:p>
        <a:p>
          <a:pPr algn="just"/>
          <a:endParaRPr lang="it-IT" sz="1500"/>
        </a:p>
        <a:p>
          <a:pPr algn="just"/>
          <a:r>
            <a:rPr lang="it-IT" sz="1500"/>
            <a:t>I punti sperimentali seguono qualitativamente la risposta in frequenza</a:t>
          </a:r>
          <a:r>
            <a:rPr lang="it-IT" sz="1500" baseline="0"/>
            <a:t> di un filtro passa basso come atteso, poichè il BJT presenta delle piccole capacità interne tra collettore e base e tra emettitore e base che possono essere ignorate solo a basse frequenze.</a:t>
          </a:r>
        </a:p>
        <a:p>
          <a:pPr algn="just"/>
          <a:endParaRPr lang="it-IT" sz="1500"/>
        </a:p>
        <a:p>
          <a:pPr algn="just"/>
          <a:r>
            <a:rPr lang="it-IT" sz="1500"/>
            <a:t>Abbiamo </a:t>
          </a:r>
          <a:r>
            <a:rPr lang="it-IT" sz="1500" baseline="0"/>
            <a:t>eseguito un fit con la funzione di un filtro passa basso moltiplicata per la costante di amplificazione </a:t>
          </a:r>
          <a:r>
            <a:rPr lang="it-IT" sz="1500" baseline="0">
              <a:latin typeface="Calibri" panose="020F0502020204030204" pitchFamily="34" charset="0"/>
              <a:cs typeface="Calibri" panose="020F0502020204030204" pitchFamily="34" charset="0"/>
            </a:rPr>
            <a:t>A</a:t>
          </a:r>
          <a:r>
            <a:rPr lang="it-IT" sz="1500" baseline="-25000">
              <a:latin typeface="Calibri" panose="020F0502020204030204" pitchFamily="34" charset="0"/>
              <a:cs typeface="Calibri" panose="020F0502020204030204" pitchFamily="34" charset="0"/>
            </a:rPr>
            <a:t>v</a:t>
          </a:r>
          <a:r>
            <a:rPr lang="it-IT" sz="1500" baseline="0">
              <a:latin typeface="+mn-lt"/>
              <a:cs typeface="+mn-cs"/>
            </a:rPr>
            <a:t>, la quale </a:t>
          </a:r>
          <a:r>
            <a:rPr lang="it-IT" sz="1500" baseline="0"/>
            <a:t>a basse frequenze dovrebbe essere approssimativamente costante. </a:t>
          </a:r>
        </a:p>
        <a:p>
          <a:pPr algn="just"/>
          <a:r>
            <a:rPr lang="it-IT" sz="1500" baseline="0"/>
            <a:t>Nel primo fit abbiamo utilizzato tutti i punti sperimentali mentre nel secondo abbiamo provato a considerare il punto (f, A</a:t>
          </a:r>
          <a:r>
            <a:rPr lang="it-IT" sz="1500" baseline="-25000"/>
            <a:t>v</a:t>
          </a:r>
          <a:r>
            <a:rPr lang="it-IT" sz="1500" baseline="0"/>
            <a:t>) = (10</a:t>
          </a:r>
          <a:r>
            <a:rPr lang="it-IT" sz="1500" baseline="30000"/>
            <a:t>5</a:t>
          </a:r>
          <a:r>
            <a:rPr lang="it-IT" sz="1500" baseline="0"/>
            <a:t>±4(Hz), 0.39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±</a:t>
          </a:r>
          <a:r>
            <a:rPr lang="it-IT" sz="1500" baseline="0"/>
            <a:t>0.04(adim)) come un outlier dovuto probabilmente a un valore annotato male su V</a:t>
          </a:r>
          <a:r>
            <a:rPr lang="it-IT" sz="1500" baseline="-25000"/>
            <a:t>o</a:t>
          </a:r>
          <a:r>
            <a:rPr lang="it-IT" sz="1500" baseline="0"/>
            <a:t> o V</a:t>
          </a:r>
          <a:r>
            <a:rPr lang="it-IT" sz="1500" baseline="-25000"/>
            <a:t>i</a:t>
          </a:r>
          <a:r>
            <a:rPr lang="it-IT" sz="1500" baseline="0"/>
            <a:t> o f. La ratio per considerarlo un outlier è semplicemente l'osservazione dei punti sperimentali in questo caso.</a:t>
          </a:r>
        </a:p>
        <a:p>
          <a:pPr algn="just"/>
          <a:endParaRPr lang="it-IT" sz="1500" baseline="0"/>
        </a:p>
        <a:p>
          <a:pPr algn="just"/>
          <a:r>
            <a:rPr lang="it-IT" sz="1500" baseline="0"/>
            <a:t>l </a:t>
          </a:r>
          <a:r>
            <a:rPr lang="el-GR" sz="1500" baseline="0">
              <a:latin typeface="Calibri" panose="020F0502020204030204" pitchFamily="34" charset="0"/>
              <a:cs typeface="Calibri" panose="020F0502020204030204" pitchFamily="34" charset="0"/>
            </a:rPr>
            <a:t>χ</a:t>
          </a:r>
          <a:r>
            <a:rPr lang="it-IT" sz="1500" baseline="30000">
              <a:latin typeface="Calibri" panose="020F0502020204030204" pitchFamily="34" charset="0"/>
              <a:cs typeface="Calibri" panose="020F0502020204030204" pitchFamily="34" charset="0"/>
            </a:rPr>
            <a:t>2 </a:t>
          </a:r>
          <a:r>
            <a:rPr lang="it-IT" sz="1500" baseline="0">
              <a:latin typeface="Calibri" panose="020F0502020204030204" pitchFamily="34" charset="0"/>
              <a:cs typeface="Calibri" panose="020F0502020204030204" pitchFamily="34" charset="0"/>
            </a:rPr>
            <a:t>del fit con tutti i punti è all'interno dell'intervallo critico per 32 gradi di libertà e significatività del 5%, mentre quello senza il potenziale outlier è minore dell'estremo inferiore dell'intervallo critico per 31 gradi di libertà.</a:t>
          </a:r>
        </a:p>
        <a:p>
          <a:pPr algn="just"/>
          <a:endParaRPr lang="it-IT" sz="1500" baseline="0"/>
        </a:p>
        <a:p>
          <a:pPr algn="just"/>
          <a:r>
            <a:rPr lang="it-IT" sz="1500" baseline="0"/>
            <a:t>Abbiamo utilizzato gli stessi strumenti di misura e la stessa procedura utilizzati per i filtri RC, per i quali avevamo concluso che gli errori fossero sovrastimati; inoltre gli errori relativi sul guadagno sono simili tra i due esperimenti e i due esperimenti hanno in comune un ampio range di frequenze (10</a:t>
          </a:r>
          <a:r>
            <a:rPr lang="it-IT" sz="1500" baseline="30000"/>
            <a:t>2 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÷ </a:t>
          </a:r>
          <a:r>
            <a:rPr lang="it-IT" sz="1500" baseline="0"/>
            <a:t>2.5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</a:t>
          </a:r>
          <a:r>
            <a:rPr lang="it-IT" sz="1500" baseline="0"/>
            <a:t>10</a:t>
          </a:r>
          <a:r>
            <a:rPr lang="it-IT" sz="1500" baseline="30000"/>
            <a:t>3</a:t>
          </a:r>
          <a:r>
            <a:rPr lang="it-IT" sz="1500" baseline="0"/>
            <a:t> (Hz)). Queste considerazioni ci spingono a ritenere probabile che che anche in questo caso gli errori siano sovrastimati e che nel primo fit (quello con il potenziale outlier) il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/>
            <a:t> cada nell'intervallo critico perché gli errori sovrastimati bilancino l'aumento di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/>
            <a:t> dovuto a punti sperimentali non perfettamente allineati con l'andamento atteso (considerazione apprezzabile  anche visivamente per la parte finale del grafico e in particolare per il punto sperimentale incriminato) e che dunque le conclusioni siano simili a quelle dei filtri RC, cioè che gli errori siano sovrastimati e che solo misurazioni più precise sulle tensioni di input e di output del filtro ci consentano di indagare l'ipotesi nulla alla significatività scelta.</a:t>
          </a:r>
        </a:p>
        <a:p>
          <a:pPr algn="just"/>
          <a:endParaRPr lang="it-IT" sz="1500"/>
        </a:p>
      </xdr:txBody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7</xdr:col>
      <xdr:colOff>0</xdr:colOff>
      <xdr:row>173</xdr:row>
      <xdr:rowOff>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xmlns="" id="{54180E35-F651-4D6E-B604-847890517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613600"/>
          <a:ext cx="11544300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7</xdr:col>
      <xdr:colOff>0</xdr:colOff>
      <xdr:row>201</xdr:row>
      <xdr:rowOff>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xmlns="" id="{AB3F8A30-AB2F-4E4E-A071-1407BD94E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947600"/>
          <a:ext cx="11544300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9</xdr:row>
      <xdr:rowOff>190499</xdr:rowOff>
    </xdr:from>
    <xdr:to>
      <xdr:col>5</xdr:col>
      <xdr:colOff>0</xdr:colOff>
      <xdr:row>30</xdr:row>
      <xdr:rowOff>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xmlns="" id="{0278A96E-CD1F-4AF5-8B00-C9901E2D0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04999"/>
          <a:ext cx="9124950" cy="44577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5</xdr:col>
      <xdr:colOff>0</xdr:colOff>
      <xdr:row>64</xdr:row>
      <xdr:rowOff>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xmlns="" id="{0FC5D76E-00F7-411D-8E71-956531FEB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067800"/>
          <a:ext cx="9124950" cy="52197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83</xdr:row>
      <xdr:rowOff>0</xdr:rowOff>
    </xdr:from>
    <xdr:to>
      <xdr:col>5</xdr:col>
      <xdr:colOff>1</xdr:colOff>
      <xdr:row>108</xdr:row>
      <xdr:rowOff>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xmlns="" id="{F7D0AC43-2E96-4185-8A99-0D29CA08E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9126200"/>
          <a:ext cx="9124950" cy="52197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03"/>
  <sheetViews>
    <sheetView tabSelected="1" zoomScale="55" zoomScaleNormal="55" workbookViewId="0">
      <selection sqref="A1:P2"/>
    </sheetView>
  </sheetViews>
  <sheetFormatPr defaultRowHeight="15"/>
  <cols>
    <col min="1" max="1" width="24.85546875" style="4" bestFit="1" customWidth="1"/>
    <col min="2" max="3" width="17.28515625" style="4" customWidth="1"/>
    <col min="4" max="4" width="24.42578125" style="4" customWidth="1"/>
    <col min="5" max="5" width="53" style="4" customWidth="1"/>
    <col min="6" max="6" width="21.42578125" style="4" customWidth="1"/>
    <col min="7" max="7" width="14.85546875" style="4" customWidth="1"/>
    <col min="8" max="8" width="16.7109375" style="4" customWidth="1"/>
    <col min="9" max="9" width="22.85546875" style="4" customWidth="1"/>
    <col min="10" max="10" width="17.28515625" style="4" bestFit="1" customWidth="1"/>
    <col min="11" max="11" width="13.140625" style="4" bestFit="1" customWidth="1"/>
    <col min="12" max="12" width="14.28515625" style="4" bestFit="1" customWidth="1"/>
    <col min="13" max="13" width="17.28515625" style="4" customWidth="1"/>
    <col min="14" max="14" width="12.85546875" style="4" bestFit="1" customWidth="1"/>
    <col min="15" max="15" width="9.140625" style="4"/>
    <col min="16" max="16" width="20.28515625" style="4" customWidth="1"/>
    <col min="17" max="17" width="17.85546875" style="4" customWidth="1"/>
    <col min="18" max="18" width="18.42578125" style="4" customWidth="1"/>
    <col min="19" max="19" width="17.7109375" style="4" customWidth="1"/>
    <col min="20" max="20" width="50.5703125" style="4" customWidth="1"/>
    <col min="21" max="16384" width="9.140625" style="4"/>
  </cols>
  <sheetData>
    <row r="1" spans="1:2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20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1:20">
      <c r="A3" s="8" t="s">
        <v>1</v>
      </c>
    </row>
    <row r="4" spans="1:20">
      <c r="A4" s="9" t="s">
        <v>2</v>
      </c>
    </row>
    <row r="5" spans="1:20">
      <c r="A5" s="9" t="s">
        <v>3</v>
      </c>
      <c r="B5" s="10"/>
    </row>
    <row r="6" spans="1:20">
      <c r="A6" s="11" t="s">
        <v>4</v>
      </c>
      <c r="B6" s="10"/>
    </row>
    <row r="7" spans="1:20" s="12" customFormat="1"/>
    <row r="8" spans="1:20" s="10" customFormat="1">
      <c r="A8" s="13" t="s">
        <v>5</v>
      </c>
      <c r="B8" s="14"/>
      <c r="C8" s="14"/>
      <c r="D8" s="14"/>
      <c r="E8" s="14"/>
      <c r="F8" s="15"/>
      <c r="G8" s="16"/>
      <c r="H8" s="16"/>
      <c r="I8" s="16"/>
      <c r="J8" s="16"/>
      <c r="K8" s="16"/>
      <c r="L8" s="16"/>
      <c r="M8" s="16"/>
      <c r="N8" s="16"/>
      <c r="O8" s="17"/>
      <c r="P8" s="17"/>
      <c r="Q8" s="17"/>
      <c r="R8" s="17"/>
      <c r="S8" s="17"/>
      <c r="T8" s="17"/>
    </row>
    <row r="9" spans="1:20" s="10" customFormat="1">
      <c r="F9" s="18"/>
      <c r="G9" s="18"/>
      <c r="H9" s="18"/>
      <c r="I9" s="18"/>
      <c r="J9" s="18"/>
      <c r="K9" s="18"/>
      <c r="L9" s="18"/>
      <c r="M9" s="18"/>
      <c r="N9" s="18"/>
    </row>
    <row r="10" spans="1:20">
      <c r="A10" s="10"/>
      <c r="B10" s="10"/>
      <c r="O10" s="10"/>
    </row>
    <row r="11" spans="1:20" ht="18">
      <c r="A11" s="10"/>
      <c r="B11" s="10"/>
      <c r="G11" s="19" t="s">
        <v>6</v>
      </c>
      <c r="H11" s="17" t="s">
        <v>7</v>
      </c>
      <c r="I11" s="17" t="s">
        <v>8</v>
      </c>
      <c r="J11" s="20" t="s">
        <v>9</v>
      </c>
    </row>
    <row r="12" spans="1:20" ht="60">
      <c r="A12" s="10"/>
      <c r="B12" s="10"/>
      <c r="G12" s="21" t="s">
        <v>10</v>
      </c>
      <c r="H12" s="22" t="s">
        <v>11</v>
      </c>
      <c r="I12" s="23" t="s">
        <v>10</v>
      </c>
      <c r="J12" s="24" t="s">
        <v>11</v>
      </c>
    </row>
    <row r="13" spans="1:20">
      <c r="A13" s="10"/>
      <c r="B13" s="10"/>
      <c r="G13" s="25">
        <f>4712-2</f>
        <v>4710</v>
      </c>
      <c r="H13" s="26">
        <f>0.005 * G13 + 8 * 1-2</f>
        <v>29.55</v>
      </c>
      <c r="I13" s="27">
        <v>46.23</v>
      </c>
      <c r="J13" s="28">
        <f xml:space="preserve"> 0.005 * I13 + 8 * 0.01</f>
        <v>0.31114999999999998</v>
      </c>
    </row>
    <row r="14" spans="1:20">
      <c r="A14" s="10"/>
      <c r="B14" s="10"/>
      <c r="I14" s="10"/>
      <c r="J14" s="29"/>
    </row>
    <row r="15" spans="1:20" ht="18">
      <c r="G15" s="30" t="s">
        <v>12</v>
      </c>
      <c r="I15" s="10"/>
      <c r="J15" s="29"/>
    </row>
    <row r="16" spans="1:20">
      <c r="M16" s="10"/>
      <c r="N16" s="29"/>
    </row>
    <row r="17" spans="8:14">
      <c r="M17" s="10"/>
      <c r="N17" s="29"/>
    </row>
    <row r="18" spans="8:14">
      <c r="M18" s="10"/>
      <c r="N18" s="29"/>
    </row>
    <row r="19" spans="8:14">
      <c r="M19" s="10"/>
      <c r="N19" s="29"/>
    </row>
    <row r="20" spans="8:14">
      <c r="M20" s="10"/>
      <c r="N20" s="29"/>
    </row>
    <row r="21" spans="8:14">
      <c r="K21" s="10"/>
      <c r="L21" s="29"/>
      <c r="M21" s="10"/>
      <c r="N21" s="29"/>
    </row>
    <row r="22" spans="8:14">
      <c r="K22" s="10"/>
      <c r="L22" s="29"/>
      <c r="M22" s="10"/>
      <c r="N22" s="29"/>
    </row>
    <row r="23" spans="8:14">
      <c r="K23" s="10"/>
      <c r="L23" s="29"/>
      <c r="M23" s="10"/>
      <c r="N23" s="29"/>
    </row>
    <row r="24" spans="8:14">
      <c r="K24" s="10"/>
      <c r="L24" s="29"/>
      <c r="M24" s="10"/>
      <c r="N24" s="29"/>
    </row>
    <row r="25" spans="8:14">
      <c r="K25" s="10"/>
      <c r="L25" s="29"/>
      <c r="M25" s="10"/>
      <c r="N25" s="29"/>
    </row>
    <row r="26" spans="8:14">
      <c r="K26" s="10"/>
      <c r="L26" s="29"/>
      <c r="M26" s="10"/>
      <c r="N26" s="29"/>
    </row>
    <row r="27" spans="8:14">
      <c r="J27" s="29"/>
      <c r="K27" s="29"/>
    </row>
    <row r="28" spans="8:14">
      <c r="H28" s="10"/>
      <c r="I28" s="10"/>
    </row>
    <row r="29" spans="8:14">
      <c r="H29" s="10"/>
      <c r="I29" s="10"/>
    </row>
    <row r="30" spans="8:14">
      <c r="H30" s="10"/>
      <c r="I30" s="10"/>
    </row>
    <row r="31" spans="8:14">
      <c r="H31" s="10"/>
      <c r="I31" s="10"/>
    </row>
    <row r="33" spans="1:86" ht="18">
      <c r="A33" s="31" t="s">
        <v>13</v>
      </c>
      <c r="B33" s="32" t="s">
        <v>14</v>
      </c>
      <c r="C33" s="32" t="s">
        <v>15</v>
      </c>
      <c r="D33" s="32" t="s">
        <v>16</v>
      </c>
      <c r="E33" s="32" t="s">
        <v>17</v>
      </c>
      <c r="F33" s="32" t="s">
        <v>18</v>
      </c>
      <c r="G33" s="32" t="s">
        <v>19</v>
      </c>
      <c r="H33" s="32" t="s">
        <v>20</v>
      </c>
      <c r="I33" s="33" t="s">
        <v>21</v>
      </c>
      <c r="J33" s="33" t="s">
        <v>22</v>
      </c>
      <c r="K33" s="33" t="s">
        <v>23</v>
      </c>
      <c r="L33" s="33" t="s">
        <v>24</v>
      </c>
      <c r="M33" s="32" t="s">
        <v>25</v>
      </c>
      <c r="N33" s="34" t="s">
        <v>25</v>
      </c>
    </row>
    <row r="34" spans="1:86" ht="60">
      <c r="A34" s="35" t="s">
        <v>26</v>
      </c>
      <c r="B34" s="36" t="s">
        <v>27</v>
      </c>
      <c r="C34" s="36" t="s">
        <v>28</v>
      </c>
      <c r="D34" s="37" t="s">
        <v>29</v>
      </c>
      <c r="E34" s="36" t="s">
        <v>27</v>
      </c>
      <c r="F34" s="36" t="s">
        <v>28</v>
      </c>
      <c r="G34" s="36" t="s">
        <v>27</v>
      </c>
      <c r="H34" s="36" t="s">
        <v>28</v>
      </c>
      <c r="I34" s="38" t="s">
        <v>30</v>
      </c>
      <c r="J34" s="38" t="s">
        <v>31</v>
      </c>
      <c r="K34" s="39" t="s">
        <v>32</v>
      </c>
      <c r="L34" s="39" t="s">
        <v>33</v>
      </c>
      <c r="M34" s="39" t="s">
        <v>34</v>
      </c>
      <c r="N34" s="40" t="s">
        <v>35</v>
      </c>
    </row>
    <row r="35" spans="1:86">
      <c r="A35" s="19">
        <v>1</v>
      </c>
      <c r="B35" s="17">
        <v>0.2</v>
      </c>
      <c r="C35" s="17">
        <v>0.1</v>
      </c>
      <c r="D35" s="17">
        <v>6</v>
      </c>
      <c r="E35" s="17">
        <v>0.42</v>
      </c>
      <c r="F35" s="17">
        <v>0.02</v>
      </c>
      <c r="G35" s="17">
        <v>1.19</v>
      </c>
      <c r="H35" s="17">
        <v>0.04</v>
      </c>
      <c r="I35" s="41">
        <v>290</v>
      </c>
      <c r="J35" s="41">
        <v>50</v>
      </c>
      <c r="K35" s="42">
        <v>292</v>
      </c>
      <c r="L35" s="42">
        <v>4.62</v>
      </c>
      <c r="M35" s="43">
        <v>2.8711000000000002</v>
      </c>
      <c r="N35" s="44">
        <v>0.51</v>
      </c>
    </row>
    <row r="36" spans="1:86">
      <c r="A36" s="45">
        <v>1</v>
      </c>
      <c r="B36" s="10">
        <v>0.3</v>
      </c>
      <c r="C36" s="10">
        <v>0.1</v>
      </c>
      <c r="D36" s="10">
        <v>6</v>
      </c>
      <c r="E36" s="46">
        <v>0.6</v>
      </c>
      <c r="F36" s="10">
        <v>0.02</v>
      </c>
      <c r="G36" s="47">
        <v>1.74</v>
      </c>
      <c r="H36" s="10">
        <v>0.1</v>
      </c>
      <c r="I36" s="10">
        <v>300</v>
      </c>
      <c r="J36" s="48">
        <v>60</v>
      </c>
      <c r="K36" s="49"/>
      <c r="L36" s="49"/>
      <c r="M36" s="50"/>
      <c r="N36" s="51"/>
    </row>
    <row r="37" spans="1:86">
      <c r="A37" s="25">
        <v>1</v>
      </c>
      <c r="B37" s="12">
        <v>0.4</v>
      </c>
      <c r="C37" s="12">
        <v>0.1</v>
      </c>
      <c r="D37" s="12">
        <v>6</v>
      </c>
      <c r="E37" s="52">
        <v>1</v>
      </c>
      <c r="F37" s="12">
        <v>0.04</v>
      </c>
      <c r="G37" s="27">
        <v>2.88</v>
      </c>
      <c r="H37" s="12">
        <v>0.1</v>
      </c>
      <c r="I37" s="12">
        <v>290</v>
      </c>
      <c r="J37" s="53">
        <v>50</v>
      </c>
      <c r="K37" s="54"/>
      <c r="L37" s="54"/>
      <c r="M37" s="55"/>
      <c r="N37" s="56"/>
    </row>
    <row r="38" spans="1:86">
      <c r="A38" s="10"/>
      <c r="B38" s="10"/>
      <c r="C38" s="10"/>
      <c r="D38" s="10"/>
      <c r="E38" s="46"/>
      <c r="F38" s="10"/>
      <c r="G38" s="47"/>
      <c r="H38" s="10"/>
      <c r="I38" s="10"/>
      <c r="J38" s="48"/>
      <c r="K38" s="48"/>
      <c r="L38" s="48"/>
      <c r="M38" s="47"/>
      <c r="N38" s="47"/>
    </row>
    <row r="39" spans="1:86">
      <c r="A39" s="13" t="s">
        <v>36</v>
      </c>
      <c r="B39" s="14"/>
      <c r="C39" s="14"/>
      <c r="D39" s="14"/>
      <c r="E39" s="14"/>
      <c r="F39" s="57"/>
      <c r="G39" s="18"/>
      <c r="H39" s="18"/>
      <c r="I39" s="18"/>
      <c r="J39" s="18"/>
      <c r="K39" s="18"/>
      <c r="L39" s="18"/>
      <c r="M39" s="47"/>
      <c r="N39" s="47"/>
    </row>
    <row r="40" spans="1:86">
      <c r="A40" s="10"/>
      <c r="B40" s="10"/>
      <c r="C40" s="10"/>
      <c r="D40" s="10"/>
      <c r="E40" s="46"/>
      <c r="F40" s="10"/>
      <c r="G40" s="47"/>
      <c r="H40" s="12"/>
      <c r="I40" s="10"/>
      <c r="J40" s="48"/>
      <c r="K40" s="48"/>
      <c r="L40" s="48"/>
      <c r="M40" s="47"/>
      <c r="N40" s="47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</row>
    <row r="41" spans="1:86" ht="18">
      <c r="A41" s="10"/>
      <c r="B41" s="10"/>
      <c r="C41" s="10"/>
      <c r="D41" s="10"/>
      <c r="E41" s="46"/>
      <c r="F41" s="10"/>
      <c r="G41" s="31" t="s">
        <v>6</v>
      </c>
      <c r="H41" s="32" t="s">
        <v>7</v>
      </c>
      <c r="I41" s="32" t="s">
        <v>8</v>
      </c>
      <c r="J41" s="34" t="s">
        <v>9</v>
      </c>
      <c r="L41" s="48"/>
      <c r="M41" s="47"/>
      <c r="N41" s="47"/>
    </row>
    <row r="42" spans="1:86" ht="60">
      <c r="A42" s="10"/>
      <c r="B42" s="10"/>
      <c r="C42" s="10"/>
      <c r="D42" s="10"/>
      <c r="E42" s="46"/>
      <c r="F42" s="10"/>
      <c r="G42" s="21" t="s">
        <v>10</v>
      </c>
      <c r="H42" s="22" t="s">
        <v>11</v>
      </c>
      <c r="I42" s="23" t="s">
        <v>10</v>
      </c>
      <c r="J42" s="24" t="s">
        <v>11</v>
      </c>
      <c r="L42" s="48"/>
      <c r="M42" s="47"/>
      <c r="N42" s="47"/>
    </row>
    <row r="43" spans="1:86">
      <c r="A43" s="10"/>
      <c r="B43" s="10"/>
      <c r="C43" s="10"/>
      <c r="D43" s="10"/>
      <c r="E43" s="46"/>
      <c r="F43" s="10"/>
      <c r="G43" s="25">
        <f>4712-2</f>
        <v>4710</v>
      </c>
      <c r="H43" s="26">
        <f>0.005 * G43 + 8 * 1-2</f>
        <v>29.55</v>
      </c>
      <c r="I43" s="27">
        <v>46.23</v>
      </c>
      <c r="J43" s="28">
        <f xml:space="preserve"> 0.005 * I43 + 8 * 0.01</f>
        <v>0.31114999999999998</v>
      </c>
      <c r="L43" s="48"/>
      <c r="M43" s="47"/>
      <c r="N43" s="47"/>
    </row>
    <row r="44" spans="1:86">
      <c r="A44" s="10"/>
      <c r="B44" s="10"/>
      <c r="C44" s="10"/>
      <c r="D44" s="10"/>
      <c r="E44" s="10"/>
      <c r="F44" s="10"/>
      <c r="I44" s="10"/>
      <c r="J44" s="29"/>
      <c r="L44" s="10"/>
      <c r="M44" s="10"/>
      <c r="N44" s="10"/>
    </row>
    <row r="45" spans="1:86" ht="18">
      <c r="A45" s="10"/>
      <c r="B45" s="10"/>
      <c r="C45" s="10"/>
      <c r="D45" s="10"/>
      <c r="E45" s="10"/>
      <c r="F45" s="10"/>
      <c r="G45" s="30" t="s">
        <v>12</v>
      </c>
      <c r="I45" s="10"/>
      <c r="J45" s="29"/>
      <c r="L45" s="10"/>
      <c r="M45" s="10"/>
      <c r="N45" s="10"/>
    </row>
    <row r="46" spans="1:8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86">
      <c r="A47" s="10"/>
      <c r="B47" s="10"/>
      <c r="C47" s="10"/>
      <c r="D47" s="10"/>
      <c r="E47" s="10"/>
      <c r="J47" s="10"/>
      <c r="K47" s="10"/>
      <c r="L47" s="10"/>
      <c r="M47" s="10"/>
      <c r="N47" s="10"/>
    </row>
    <row r="48" spans="1:86">
      <c r="A48" s="10"/>
      <c r="B48" s="10"/>
      <c r="C48" s="10"/>
      <c r="D48" s="10"/>
      <c r="E48" s="10"/>
      <c r="J48" s="10"/>
      <c r="K48" s="10"/>
      <c r="L48" s="10"/>
      <c r="M48" s="10"/>
      <c r="N48" s="10"/>
    </row>
    <row r="49" spans="1:14">
      <c r="A49" s="10"/>
      <c r="B49" s="10"/>
      <c r="C49" s="10"/>
      <c r="D49" s="10"/>
      <c r="E49" s="10"/>
      <c r="J49" s="10"/>
      <c r="K49" s="10"/>
      <c r="L49" s="10"/>
      <c r="M49" s="10"/>
      <c r="N49" s="10"/>
    </row>
    <row r="50" spans="1:14">
      <c r="A50" s="10"/>
      <c r="B50" s="10"/>
      <c r="C50" s="10"/>
      <c r="D50" s="10"/>
      <c r="E50" s="10"/>
      <c r="M50" s="10"/>
      <c r="N50" s="10"/>
    </row>
    <row r="51" spans="1:14">
      <c r="A51" s="10"/>
      <c r="B51" s="10"/>
      <c r="C51" s="10"/>
      <c r="D51" s="10"/>
      <c r="E51" s="10"/>
      <c r="M51" s="10"/>
      <c r="N51" s="10"/>
    </row>
    <row r="52" spans="1:14">
      <c r="A52" s="10"/>
      <c r="B52" s="10"/>
      <c r="C52" s="10"/>
      <c r="D52" s="10"/>
      <c r="E52" s="10"/>
      <c r="M52" s="10"/>
      <c r="N52" s="10"/>
    </row>
    <row r="53" spans="1:14">
      <c r="A53" s="10"/>
      <c r="B53" s="10"/>
      <c r="C53" s="10"/>
      <c r="D53" s="10"/>
      <c r="E53" s="10"/>
      <c r="M53" s="10"/>
      <c r="N53" s="10"/>
    </row>
    <row r="54" spans="1:14">
      <c r="A54" s="10"/>
      <c r="B54" s="10"/>
      <c r="C54" s="10"/>
      <c r="D54" s="10"/>
      <c r="E54" s="10"/>
      <c r="M54" s="10"/>
      <c r="N54" s="10"/>
    </row>
    <row r="55" spans="1:14">
      <c r="A55" s="10"/>
      <c r="B55" s="10"/>
      <c r="C55" s="10"/>
      <c r="D55" s="10"/>
      <c r="E55" s="10"/>
      <c r="F55" s="10"/>
      <c r="G55" s="10"/>
      <c r="H55" s="10"/>
      <c r="I55" s="58" t="s">
        <v>37</v>
      </c>
      <c r="J55" s="10"/>
      <c r="K55" s="10"/>
      <c r="L55" s="10"/>
      <c r="M55" s="10"/>
      <c r="N55" s="10"/>
    </row>
    <row r="56" spans="1:1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ht="18">
      <c r="A66" s="31" t="s">
        <v>13</v>
      </c>
      <c r="B66" s="32" t="s">
        <v>14</v>
      </c>
      <c r="C66" s="32" t="s">
        <v>15</v>
      </c>
      <c r="D66" s="32" t="s">
        <v>38</v>
      </c>
      <c r="E66" s="32" t="s">
        <v>17</v>
      </c>
      <c r="F66" s="32" t="s">
        <v>18</v>
      </c>
      <c r="G66" s="32" t="s">
        <v>19</v>
      </c>
      <c r="H66" s="32" t="s">
        <v>20</v>
      </c>
      <c r="I66" s="33" t="s">
        <v>39</v>
      </c>
      <c r="J66" s="33" t="s">
        <v>40</v>
      </c>
      <c r="K66" s="33" t="s">
        <v>41</v>
      </c>
      <c r="L66" s="59" t="s">
        <v>42</v>
      </c>
    </row>
    <row r="67" spans="1:14" ht="60">
      <c r="A67" s="35" t="s">
        <v>26</v>
      </c>
      <c r="B67" s="36" t="s">
        <v>27</v>
      </c>
      <c r="C67" s="36" t="s">
        <v>28</v>
      </c>
      <c r="D67" s="37" t="s">
        <v>29</v>
      </c>
      <c r="E67" s="36" t="s">
        <v>27</v>
      </c>
      <c r="F67" s="36" t="s">
        <v>28</v>
      </c>
      <c r="G67" s="36" t="s">
        <v>27</v>
      </c>
      <c r="H67" s="36" t="s">
        <v>28</v>
      </c>
      <c r="I67" s="60" t="s">
        <v>43</v>
      </c>
      <c r="J67" s="60" t="s">
        <v>31</v>
      </c>
      <c r="K67" s="37" t="s">
        <v>32</v>
      </c>
      <c r="L67" s="61" t="s">
        <v>33</v>
      </c>
    </row>
    <row r="68" spans="1:14">
      <c r="A68" s="19">
        <v>1</v>
      </c>
      <c r="B68" s="17">
        <v>0.2</v>
      </c>
      <c r="C68" s="17">
        <v>0.1</v>
      </c>
      <c r="D68" s="17">
        <v>6</v>
      </c>
      <c r="E68" s="17">
        <v>0.38</v>
      </c>
      <c r="F68" s="17">
        <v>0.02</v>
      </c>
      <c r="G68" s="62">
        <v>1.2</v>
      </c>
      <c r="H68" s="17">
        <v>0.01</v>
      </c>
      <c r="I68" s="63">
        <f>3.157</f>
        <v>3.157</v>
      </c>
      <c r="J68" s="63">
        <v>0.16819999999999999</v>
      </c>
      <c r="K68" s="43">
        <v>3.2210999999999999</v>
      </c>
      <c r="L68" s="44">
        <v>0.223</v>
      </c>
    </row>
    <row r="69" spans="1:14">
      <c r="A69" s="45">
        <v>1</v>
      </c>
      <c r="B69" s="10">
        <v>0.3</v>
      </c>
      <c r="C69" s="10">
        <v>0.1</v>
      </c>
      <c r="D69" s="10">
        <v>6</v>
      </c>
      <c r="E69" s="10">
        <v>0.56000000000000005</v>
      </c>
      <c r="F69" s="10">
        <v>0.02</v>
      </c>
      <c r="G69" s="10">
        <v>1.7</v>
      </c>
      <c r="H69" s="10">
        <v>0.1</v>
      </c>
      <c r="I69" s="47">
        <f>3.0357</f>
        <v>3.0356999999999998</v>
      </c>
      <c r="J69" s="47">
        <v>0.2089</v>
      </c>
      <c r="K69" s="50"/>
      <c r="L69" s="51"/>
    </row>
    <row r="70" spans="1:14">
      <c r="A70" s="25">
        <v>1</v>
      </c>
      <c r="B70" s="12">
        <v>0.4</v>
      </c>
      <c r="C70" s="12">
        <v>0.1</v>
      </c>
      <c r="D70" s="12">
        <v>6</v>
      </c>
      <c r="E70" s="12">
        <v>0.83</v>
      </c>
      <c r="F70" s="12">
        <v>0.04</v>
      </c>
      <c r="G70" s="12">
        <v>2.88</v>
      </c>
      <c r="H70" s="12">
        <v>0.04</v>
      </c>
      <c r="I70" s="27">
        <f xml:space="preserve"> 3.4698</f>
        <v>3.4698000000000002</v>
      </c>
      <c r="J70" s="27">
        <v>0.17399999999999999</v>
      </c>
      <c r="K70" s="55"/>
      <c r="L70" s="56"/>
    </row>
    <row r="73" spans="1:14" ht="18">
      <c r="A73" s="31" t="s">
        <v>44</v>
      </c>
      <c r="B73" s="32" t="s">
        <v>45</v>
      </c>
      <c r="C73" s="32" t="s">
        <v>46</v>
      </c>
      <c r="D73" s="32" t="s">
        <v>47</v>
      </c>
      <c r="E73" s="34" t="s">
        <v>48</v>
      </c>
    </row>
    <row r="74" spans="1:14" ht="45">
      <c r="A74" s="21" t="s">
        <v>49</v>
      </c>
      <c r="B74" s="23" t="s">
        <v>49</v>
      </c>
      <c r="C74" s="23" t="s">
        <v>49</v>
      </c>
      <c r="D74" s="23" t="s">
        <v>49</v>
      </c>
      <c r="E74" s="64" t="s">
        <v>50</v>
      </c>
    </row>
    <row r="75" spans="1:14">
      <c r="A75" s="31">
        <v>3.2</v>
      </c>
      <c r="B75" s="32">
        <v>0.2</v>
      </c>
      <c r="C75" s="32">
        <v>2.9</v>
      </c>
      <c r="D75" s="32">
        <v>0.5</v>
      </c>
      <c r="E75" s="34" t="s">
        <v>51</v>
      </c>
    </row>
    <row r="80" spans="1:14" s="12" customFormat="1"/>
    <row r="81" spans="1:10" s="10" customFormat="1">
      <c r="A81" s="13" t="s">
        <v>52</v>
      </c>
      <c r="B81" s="14"/>
      <c r="C81" s="14"/>
      <c r="D81" s="14"/>
      <c r="E81" s="14"/>
      <c r="F81" s="14"/>
      <c r="G81" s="15"/>
      <c r="H81" s="16"/>
      <c r="I81" s="18"/>
    </row>
    <row r="82" spans="1:10" s="10" customFormat="1"/>
    <row r="83" spans="1:10" s="10" customFormat="1"/>
    <row r="84" spans="1:10" s="10" customFormat="1" ht="18">
      <c r="G84" s="19" t="s">
        <v>6</v>
      </c>
      <c r="H84" s="17" t="s">
        <v>7</v>
      </c>
      <c r="I84" s="17" t="s">
        <v>8</v>
      </c>
      <c r="J84" s="20" t="s">
        <v>9</v>
      </c>
    </row>
    <row r="85" spans="1:10" ht="45">
      <c r="G85" s="21" t="s">
        <v>10</v>
      </c>
      <c r="H85" s="22" t="s">
        <v>53</v>
      </c>
      <c r="I85" s="23" t="s">
        <v>10</v>
      </c>
      <c r="J85" s="24" t="s">
        <v>53</v>
      </c>
    </row>
    <row r="86" spans="1:10">
      <c r="G86" s="25">
        <f>4712-2</f>
        <v>4710</v>
      </c>
      <c r="H86" s="26">
        <f>0.005 * G86 + 8 * 1-2</f>
        <v>29.55</v>
      </c>
      <c r="I86" s="27">
        <v>46.23</v>
      </c>
      <c r="J86" s="28">
        <f xml:space="preserve"> 0.005 * I86 + 8 * 0.01</f>
        <v>0.31114999999999998</v>
      </c>
    </row>
    <row r="87" spans="1:10">
      <c r="I87" s="10"/>
      <c r="J87" s="29"/>
    </row>
    <row r="88" spans="1:10" ht="18">
      <c r="G88" s="30" t="s">
        <v>12</v>
      </c>
      <c r="I88" s="10"/>
      <c r="J88" s="29"/>
    </row>
    <row r="98" spans="1:9">
      <c r="A98" s="65"/>
      <c r="E98" s="66"/>
    </row>
    <row r="101" spans="1:9">
      <c r="F101" s="67"/>
    </row>
    <row r="110" spans="1:9" ht="18">
      <c r="A110" s="68" t="s">
        <v>13</v>
      </c>
      <c r="B110" s="32" t="s">
        <v>54</v>
      </c>
      <c r="C110" s="32" t="s">
        <v>55</v>
      </c>
      <c r="D110" s="32" t="s">
        <v>56</v>
      </c>
      <c r="E110" s="32" t="s">
        <v>57</v>
      </c>
      <c r="F110" s="69" t="s">
        <v>58</v>
      </c>
      <c r="G110" s="32" t="s">
        <v>59</v>
      </c>
      <c r="H110" s="32" t="s">
        <v>60</v>
      </c>
      <c r="I110" s="34" t="s">
        <v>61</v>
      </c>
    </row>
    <row r="111" spans="1:9" ht="93" customHeight="1">
      <c r="A111" s="70" t="s">
        <v>26</v>
      </c>
      <c r="B111" s="23" t="s">
        <v>62</v>
      </c>
      <c r="C111" s="23" t="s">
        <v>63</v>
      </c>
      <c r="D111" s="22" t="s">
        <v>28</v>
      </c>
      <c r="E111" s="23" t="s">
        <v>63</v>
      </c>
      <c r="F111" s="22" t="s">
        <v>28</v>
      </c>
      <c r="G111" s="32" t="s">
        <v>64</v>
      </c>
      <c r="H111" s="23" t="s">
        <v>31</v>
      </c>
      <c r="I111" s="64" t="s">
        <v>65</v>
      </c>
    </row>
    <row r="112" spans="1:9">
      <c r="A112" s="71">
        <v>0.1</v>
      </c>
      <c r="B112" s="72">
        <v>5.0000000000000001E-3</v>
      </c>
      <c r="C112" s="73">
        <v>2.8800001000000002</v>
      </c>
      <c r="D112" s="47">
        <v>0.1</v>
      </c>
      <c r="E112" s="74">
        <v>0.98399999999999999</v>
      </c>
      <c r="F112" s="46">
        <v>0.04</v>
      </c>
      <c r="G112" s="47">
        <v>2.9268293000000001</v>
      </c>
      <c r="H112" s="47">
        <v>0.15647150000000001</v>
      </c>
      <c r="I112" s="75">
        <f>H112/G112</f>
        <v>5.3461095254171469E-2</v>
      </c>
    </row>
    <row r="113" spans="1:9">
      <c r="A113" s="76">
        <v>0.2</v>
      </c>
      <c r="B113" s="77">
        <v>0.01</v>
      </c>
      <c r="C113" s="73">
        <v>2.9200001000000002</v>
      </c>
      <c r="D113" s="47">
        <v>0.1</v>
      </c>
      <c r="E113" s="74">
        <v>0.99199999999999999</v>
      </c>
      <c r="F113" s="46">
        <v>0.04</v>
      </c>
      <c r="G113" s="47">
        <v>2.9435484000000001</v>
      </c>
      <c r="H113" s="47">
        <v>0.1557229</v>
      </c>
      <c r="I113" s="75">
        <f t="shared" ref="I113:I145" si="0">H113/G113</f>
        <v>5.2903121959876724E-2</v>
      </c>
    </row>
    <row r="114" spans="1:9">
      <c r="A114" s="76">
        <v>0.3</v>
      </c>
      <c r="B114" s="77">
        <v>1.4999999999999999E-2</v>
      </c>
      <c r="C114" s="73">
        <v>2.9200001000000002</v>
      </c>
      <c r="D114" s="47">
        <v>0.1</v>
      </c>
      <c r="E114" s="74">
        <v>0.99199999999999999</v>
      </c>
      <c r="F114" s="46">
        <v>0.04</v>
      </c>
      <c r="G114" s="47">
        <v>2.9435484000000001</v>
      </c>
      <c r="H114" s="47">
        <v>0.1557229</v>
      </c>
      <c r="I114" s="75">
        <f t="shared" si="0"/>
        <v>5.2903121959876724E-2</v>
      </c>
    </row>
    <row r="115" spans="1:9">
      <c r="A115" s="76">
        <v>0.4</v>
      </c>
      <c r="B115" s="77">
        <v>0.02</v>
      </c>
      <c r="C115" s="73">
        <v>2.9200001000000002</v>
      </c>
      <c r="D115" s="47">
        <v>0.1</v>
      </c>
      <c r="E115" s="74">
        <v>0.99199999999999999</v>
      </c>
      <c r="F115" s="46">
        <v>0.04</v>
      </c>
      <c r="G115" s="47">
        <v>2.9435484000000001</v>
      </c>
      <c r="H115" s="47">
        <v>0.1557229</v>
      </c>
      <c r="I115" s="75">
        <f t="shared" si="0"/>
        <v>5.2903121959876724E-2</v>
      </c>
    </row>
    <row r="116" spans="1:9">
      <c r="A116" s="76">
        <v>0.5</v>
      </c>
      <c r="B116" s="77">
        <v>2.5000000000000001E-2</v>
      </c>
      <c r="C116" s="73">
        <v>2.9000001000000002</v>
      </c>
      <c r="D116" s="47">
        <v>0.1</v>
      </c>
      <c r="E116" s="74">
        <v>0.99199999999999999</v>
      </c>
      <c r="F116" s="46">
        <v>0.04</v>
      </c>
      <c r="G116" s="47">
        <v>2.9233872999999999</v>
      </c>
      <c r="H116" s="47">
        <v>0.15510409999999999</v>
      </c>
      <c r="I116" s="75">
        <f t="shared" si="0"/>
        <v>5.3056295346155469E-2</v>
      </c>
    </row>
    <row r="117" spans="1:9">
      <c r="A117" s="76">
        <v>0.1</v>
      </c>
      <c r="B117" s="77">
        <v>0.05</v>
      </c>
      <c r="C117" s="73">
        <v>2.9000001000000002</v>
      </c>
      <c r="D117" s="47">
        <v>0.1</v>
      </c>
      <c r="E117" s="74">
        <v>1</v>
      </c>
      <c r="F117" s="46">
        <v>0.04</v>
      </c>
      <c r="G117" s="47">
        <v>2.9000001000000002</v>
      </c>
      <c r="H117" s="47">
        <v>0.1531535</v>
      </c>
      <c r="I117" s="75">
        <f t="shared" si="0"/>
        <v>5.2811549903050002E-2</v>
      </c>
    </row>
    <row r="118" spans="1:9">
      <c r="A118" s="76">
        <v>2.5</v>
      </c>
      <c r="B118" s="77">
        <v>7.5075100000000006E-2</v>
      </c>
      <c r="C118" s="73">
        <v>2.8399999</v>
      </c>
      <c r="D118" s="47">
        <v>0.1</v>
      </c>
      <c r="E118" s="74">
        <v>1</v>
      </c>
      <c r="F118" s="46">
        <v>0.04</v>
      </c>
      <c r="G118" s="47">
        <v>2.8399999</v>
      </c>
      <c r="H118" s="47">
        <v>0.1513438</v>
      </c>
      <c r="I118" s="75">
        <f t="shared" si="0"/>
        <v>5.3290072298946209E-2</v>
      </c>
    </row>
    <row r="119" spans="1:9">
      <c r="A119" s="78">
        <v>5</v>
      </c>
      <c r="B119" s="79">
        <v>0.15015020000000001</v>
      </c>
      <c r="C119" s="73">
        <v>2.74</v>
      </c>
      <c r="D119" s="47">
        <v>0.1</v>
      </c>
      <c r="E119" s="74">
        <v>1.02</v>
      </c>
      <c r="F119" s="46">
        <v>0.04</v>
      </c>
      <c r="G119" s="47">
        <v>2.6862745000000001</v>
      </c>
      <c r="H119" s="47">
        <v>0.14390649999999999</v>
      </c>
      <c r="I119" s="75">
        <f t="shared" si="0"/>
        <v>5.3571033042230043E-2</v>
      </c>
    </row>
    <row r="120" spans="1:9">
      <c r="A120" s="78">
        <v>7.5</v>
      </c>
      <c r="B120" s="79">
        <v>0.22522519999999999</v>
      </c>
      <c r="C120" s="73">
        <v>2.5999998999999998</v>
      </c>
      <c r="D120" s="47">
        <v>0.1</v>
      </c>
      <c r="E120" s="74">
        <v>1.02</v>
      </c>
      <c r="F120" s="46">
        <v>0.04</v>
      </c>
      <c r="G120" s="47">
        <v>2.5490195999999998</v>
      </c>
      <c r="H120" s="47">
        <v>0.14001430000000001</v>
      </c>
      <c r="I120" s="75">
        <f t="shared" si="0"/>
        <v>5.4928687092088278E-2</v>
      </c>
    </row>
    <row r="121" spans="1:9">
      <c r="A121" s="78">
        <v>1</v>
      </c>
      <c r="B121" s="79">
        <v>0.30030030000000002</v>
      </c>
      <c r="C121" s="73">
        <v>2.46</v>
      </c>
      <c r="D121" s="47">
        <v>0.1</v>
      </c>
      <c r="E121" s="74">
        <v>1.02</v>
      </c>
      <c r="F121" s="46">
        <v>0.04</v>
      </c>
      <c r="G121" s="47">
        <v>2.4117649000000001</v>
      </c>
      <c r="H121" s="47">
        <v>0.1362236</v>
      </c>
      <c r="I121" s="75">
        <f t="shared" si="0"/>
        <v>5.6482951551372187E-2</v>
      </c>
    </row>
    <row r="122" spans="1:9">
      <c r="A122" s="78">
        <v>12.5</v>
      </c>
      <c r="B122" s="79">
        <v>0.25</v>
      </c>
      <c r="C122" s="73">
        <v>2.2999999999999998</v>
      </c>
      <c r="D122" s="47">
        <v>0.1</v>
      </c>
      <c r="E122" s="74">
        <v>1.02</v>
      </c>
      <c r="F122" s="46">
        <v>0.04</v>
      </c>
      <c r="G122" s="47">
        <v>2.2549019000000001</v>
      </c>
      <c r="H122" s="47">
        <v>0.13202700000000001</v>
      </c>
      <c r="I122" s="75">
        <f t="shared" si="0"/>
        <v>5.8551105926160245E-2</v>
      </c>
    </row>
    <row r="123" spans="1:9">
      <c r="A123" s="78">
        <v>15</v>
      </c>
      <c r="B123" s="79">
        <v>0.3</v>
      </c>
      <c r="C123" s="73">
        <v>2.1800001</v>
      </c>
      <c r="D123" s="47">
        <v>0.1</v>
      </c>
      <c r="E123" s="74">
        <v>1.02</v>
      </c>
      <c r="F123" s="46">
        <v>0.04</v>
      </c>
      <c r="G123" s="47">
        <v>2.1372550000000001</v>
      </c>
      <c r="H123" s="47">
        <v>0.1289824</v>
      </c>
      <c r="I123" s="75">
        <f t="shared" si="0"/>
        <v>6.0349560534423821E-2</v>
      </c>
    </row>
    <row r="124" spans="1:9">
      <c r="A124" s="78">
        <v>17.5</v>
      </c>
      <c r="B124" s="79">
        <v>0.35</v>
      </c>
      <c r="C124" s="73">
        <v>2.04</v>
      </c>
      <c r="D124" s="47">
        <v>0.1</v>
      </c>
      <c r="E124" s="74">
        <v>1.02</v>
      </c>
      <c r="F124" s="46">
        <v>0.04</v>
      </c>
      <c r="G124" s="47">
        <v>2</v>
      </c>
      <c r="H124" s="47">
        <v>0.12555150000000001</v>
      </c>
      <c r="I124" s="75">
        <f t="shared" si="0"/>
        <v>6.2775750000000005E-2</v>
      </c>
    </row>
    <row r="125" spans="1:9">
      <c r="A125" s="78">
        <v>20</v>
      </c>
      <c r="B125" s="79">
        <v>0.4</v>
      </c>
      <c r="C125" s="73">
        <v>1.92</v>
      </c>
      <c r="D125" s="47">
        <v>0.1</v>
      </c>
      <c r="E125" s="74">
        <v>1.01</v>
      </c>
      <c r="F125" s="46">
        <v>0.04</v>
      </c>
      <c r="G125" s="47">
        <v>1.9009901</v>
      </c>
      <c r="H125" s="47">
        <v>0.1243827</v>
      </c>
      <c r="I125" s="75">
        <f t="shared" si="0"/>
        <v>6.5430482778421617E-2</v>
      </c>
    </row>
    <row r="126" spans="1:9">
      <c r="A126" s="78">
        <v>22.5</v>
      </c>
      <c r="B126" s="79">
        <v>0.45</v>
      </c>
      <c r="C126" s="73">
        <v>1.8</v>
      </c>
      <c r="D126" s="47">
        <v>0.1</v>
      </c>
      <c r="E126" s="74">
        <v>1.02</v>
      </c>
      <c r="F126" s="46">
        <v>0.04</v>
      </c>
      <c r="G126" s="47">
        <v>1.7647059</v>
      </c>
      <c r="H126" s="47">
        <v>0.12000379999999999</v>
      </c>
      <c r="I126" s="75">
        <f t="shared" si="0"/>
        <v>6.8002152653311804E-2</v>
      </c>
    </row>
    <row r="127" spans="1:9">
      <c r="A127" s="78">
        <v>25</v>
      </c>
      <c r="B127" s="79">
        <v>0.5</v>
      </c>
      <c r="C127" s="73">
        <v>1.6</v>
      </c>
      <c r="D127" s="47">
        <v>0.1</v>
      </c>
      <c r="E127" s="74">
        <v>1.02</v>
      </c>
      <c r="F127" s="46">
        <v>0.04</v>
      </c>
      <c r="G127" s="47">
        <v>1.5686275000000001</v>
      </c>
      <c r="H127" s="47">
        <v>0.1157401</v>
      </c>
      <c r="I127" s="75">
        <f t="shared" si="0"/>
        <v>7.3784311444240261E-2</v>
      </c>
    </row>
    <row r="128" spans="1:9">
      <c r="A128" s="78">
        <v>30</v>
      </c>
      <c r="B128" s="79">
        <v>0.6</v>
      </c>
      <c r="C128" s="73">
        <v>1.4400001</v>
      </c>
      <c r="D128" s="47">
        <v>0.1</v>
      </c>
      <c r="E128" s="74">
        <v>1.02</v>
      </c>
      <c r="F128" s="46">
        <v>0.04</v>
      </c>
      <c r="G128" s="47">
        <v>1.4117647</v>
      </c>
      <c r="H128" s="47">
        <v>0.1125912</v>
      </c>
      <c r="I128" s="75">
        <f t="shared" si="0"/>
        <v>7.9752100332300416E-2</v>
      </c>
    </row>
    <row r="129" spans="1:10">
      <c r="A129" s="78">
        <v>35</v>
      </c>
      <c r="B129" s="79">
        <v>0.7</v>
      </c>
      <c r="C129" s="73">
        <v>1.3200000999999999</v>
      </c>
      <c r="D129" s="47">
        <v>0.1</v>
      </c>
      <c r="E129" s="74">
        <v>1.02</v>
      </c>
      <c r="F129" s="46">
        <v>0.04</v>
      </c>
      <c r="G129" s="47">
        <v>1.2941176999999999</v>
      </c>
      <c r="H129" s="47">
        <v>0.1103958</v>
      </c>
      <c r="I129" s="75">
        <f t="shared" si="0"/>
        <v>8.5305841964761014E-2</v>
      </c>
    </row>
    <row r="130" spans="1:10">
      <c r="A130" s="78">
        <v>40</v>
      </c>
      <c r="B130" s="79">
        <v>0.8</v>
      </c>
      <c r="C130" s="73">
        <v>1.2</v>
      </c>
      <c r="D130" s="47">
        <v>0.1</v>
      </c>
      <c r="E130" s="74">
        <v>1.02</v>
      </c>
      <c r="F130" s="46">
        <v>0.04</v>
      </c>
      <c r="G130" s="47">
        <v>1.1764706</v>
      </c>
      <c r="H130" s="47">
        <v>0.1083523</v>
      </c>
      <c r="I130" s="75">
        <f t="shared" si="0"/>
        <v>9.2099454079005452E-2</v>
      </c>
    </row>
    <row r="131" spans="1:10">
      <c r="A131" s="78">
        <v>45</v>
      </c>
      <c r="B131" s="79">
        <v>0.9</v>
      </c>
      <c r="C131" s="73">
        <v>1.1000000000000001</v>
      </c>
      <c r="D131" s="47">
        <v>0.1</v>
      </c>
      <c r="E131" s="74">
        <v>1.02</v>
      </c>
      <c r="F131" s="46">
        <v>0.04</v>
      </c>
      <c r="G131" s="47">
        <v>1.0784313999999999</v>
      </c>
      <c r="H131" s="47">
        <v>0.10677200000000001</v>
      </c>
      <c r="I131" s="75">
        <f t="shared" si="0"/>
        <v>9.9006761116191541E-2</v>
      </c>
    </row>
    <row r="132" spans="1:10">
      <c r="A132" s="65">
        <v>50</v>
      </c>
      <c r="B132" s="80">
        <v>1</v>
      </c>
      <c r="C132" s="73">
        <v>0.91200000000000003</v>
      </c>
      <c r="D132" s="47">
        <v>0.1</v>
      </c>
      <c r="E132" s="74">
        <v>1.02</v>
      </c>
      <c r="F132" s="46">
        <v>0.04</v>
      </c>
      <c r="G132" s="47">
        <v>0.89411770000000002</v>
      </c>
      <c r="H132" s="47">
        <v>0.1041208</v>
      </c>
      <c r="I132" s="75">
        <f t="shared" si="0"/>
        <v>0.11645088784172375</v>
      </c>
    </row>
    <row r="133" spans="1:10">
      <c r="A133" s="65">
        <v>60</v>
      </c>
      <c r="B133" s="80">
        <v>1.2</v>
      </c>
      <c r="C133" s="81">
        <v>0.8</v>
      </c>
      <c r="D133" s="46">
        <v>0.04</v>
      </c>
      <c r="E133" s="74">
        <v>1.02</v>
      </c>
      <c r="F133" s="46">
        <v>0.04</v>
      </c>
      <c r="G133" s="46">
        <v>0.7843137</v>
      </c>
      <c r="H133" s="46">
        <v>4.9838599999999997E-2</v>
      </c>
      <c r="I133" s="75">
        <f t="shared" si="0"/>
        <v>6.354421706518705E-2</v>
      </c>
    </row>
    <row r="134" spans="1:10">
      <c r="A134" s="65">
        <v>70</v>
      </c>
      <c r="B134" s="80">
        <v>2.8</v>
      </c>
      <c r="C134" s="81">
        <v>0.71199999999999997</v>
      </c>
      <c r="D134" s="46">
        <v>0.04</v>
      </c>
      <c r="E134" s="74">
        <v>1.02</v>
      </c>
      <c r="F134" s="46">
        <v>0.04</v>
      </c>
      <c r="G134" s="46">
        <v>0.69803919999999997</v>
      </c>
      <c r="H134" s="46">
        <v>4.7824800000000001E-2</v>
      </c>
      <c r="I134" s="75">
        <f t="shared" si="0"/>
        <v>6.851305771939456E-2</v>
      </c>
    </row>
    <row r="135" spans="1:10">
      <c r="A135" s="65">
        <v>80</v>
      </c>
      <c r="B135" s="80">
        <v>3.2</v>
      </c>
      <c r="C135" s="81">
        <v>0.64</v>
      </c>
      <c r="D135" s="46">
        <v>0.04</v>
      </c>
      <c r="E135" s="74">
        <v>1.02</v>
      </c>
      <c r="F135" s="46">
        <v>0.04</v>
      </c>
      <c r="G135" s="46">
        <v>0.62745099999999998</v>
      </c>
      <c r="H135" s="46">
        <v>4.6295999999999997E-2</v>
      </c>
      <c r="I135" s="75">
        <f t="shared" si="0"/>
        <v>7.3784247694242258E-2</v>
      </c>
    </row>
    <row r="136" spans="1:10">
      <c r="A136" s="65">
        <v>90</v>
      </c>
      <c r="B136" s="80">
        <v>3.5999998999999998</v>
      </c>
      <c r="C136" s="81">
        <v>0.58399999999999996</v>
      </c>
      <c r="D136" s="46">
        <v>0.04</v>
      </c>
      <c r="E136" s="74">
        <v>1.02</v>
      </c>
      <c r="F136" s="46">
        <v>0.04</v>
      </c>
      <c r="G136" s="46">
        <v>0.57254899999999997</v>
      </c>
      <c r="H136" s="46">
        <v>4.51885E-2</v>
      </c>
      <c r="I136" s="75">
        <f t="shared" si="0"/>
        <v>7.892512256592886E-2</v>
      </c>
    </row>
    <row r="137" spans="1:10">
      <c r="A137" s="82">
        <v>100</v>
      </c>
      <c r="B137" s="83">
        <v>4</v>
      </c>
      <c r="C137" s="84">
        <v>0.39600000000000002</v>
      </c>
      <c r="D137" s="84">
        <v>0.04</v>
      </c>
      <c r="E137" s="85">
        <v>1.02</v>
      </c>
      <c r="F137" s="84">
        <v>0.04</v>
      </c>
      <c r="G137" s="84">
        <v>0.38823530000000001</v>
      </c>
      <c r="H137" s="84">
        <v>4.2067399999999998E-2</v>
      </c>
      <c r="I137" s="86">
        <f t="shared" si="0"/>
        <v>0.10835542260067541</v>
      </c>
    </row>
    <row r="138" spans="1:10">
      <c r="A138" s="65">
        <v>150</v>
      </c>
      <c r="B138" s="80">
        <v>6</v>
      </c>
      <c r="C138" s="81">
        <v>0.30399999999999999</v>
      </c>
      <c r="D138" s="46">
        <v>0.02</v>
      </c>
      <c r="E138" s="74">
        <v>1.02</v>
      </c>
      <c r="F138" s="46">
        <v>0.04</v>
      </c>
      <c r="G138" s="46">
        <v>0.2980392</v>
      </c>
      <c r="H138" s="46">
        <v>2.2827E-2</v>
      </c>
      <c r="I138" s="75">
        <f t="shared" si="0"/>
        <v>7.6590596136347167E-2</v>
      </c>
    </row>
    <row r="139" spans="1:10">
      <c r="A139" s="65">
        <v>200</v>
      </c>
      <c r="B139" s="80">
        <v>8</v>
      </c>
      <c r="C139" s="81">
        <v>0.25800000000000001</v>
      </c>
      <c r="D139" s="46">
        <v>0.01</v>
      </c>
      <c r="E139" s="74">
        <v>1.02</v>
      </c>
      <c r="F139" s="46">
        <v>0.04</v>
      </c>
      <c r="G139" s="46">
        <v>0.25294119999999998</v>
      </c>
      <c r="H139" s="46">
        <v>1.39466E-2</v>
      </c>
      <c r="I139" s="75">
        <f t="shared" si="0"/>
        <v>5.5137715801142718E-2</v>
      </c>
    </row>
    <row r="140" spans="1:10">
      <c r="A140" s="65">
        <v>250</v>
      </c>
      <c r="B140" s="80">
        <v>10</v>
      </c>
      <c r="C140" s="81">
        <v>0.20599999999999999</v>
      </c>
      <c r="D140" s="46">
        <v>0.01</v>
      </c>
      <c r="E140" s="74">
        <v>1.02</v>
      </c>
      <c r="F140" s="46">
        <v>0.04</v>
      </c>
      <c r="G140" s="46">
        <v>0.2019608</v>
      </c>
      <c r="H140" s="46">
        <v>1.26033E-2</v>
      </c>
      <c r="I140" s="75">
        <f t="shared" si="0"/>
        <v>6.2404684473422567E-2</v>
      </c>
      <c r="J140" s="10"/>
    </row>
    <row r="141" spans="1:10">
      <c r="A141" s="65">
        <v>300</v>
      </c>
      <c r="B141" s="80">
        <f>12-2</f>
        <v>10</v>
      </c>
      <c r="C141" s="81">
        <v>0.184</v>
      </c>
      <c r="D141" s="46">
        <v>0.01</v>
      </c>
      <c r="E141" s="74">
        <v>1.02</v>
      </c>
      <c r="F141" s="46">
        <v>0.04</v>
      </c>
      <c r="G141" s="46">
        <v>0.1803922</v>
      </c>
      <c r="H141" s="46">
        <v>1.20897E-2</v>
      </c>
      <c r="I141" s="75">
        <f t="shared" si="0"/>
        <v>6.7018973104158608E-2</v>
      </c>
      <c r="J141" s="10"/>
    </row>
    <row r="142" spans="1:10">
      <c r="A142" s="65">
        <v>350</v>
      </c>
      <c r="B142" s="80">
        <f>14-4</f>
        <v>10</v>
      </c>
      <c r="C142" s="81">
        <v>0.16300000000000001</v>
      </c>
      <c r="D142" s="46">
        <v>0.01</v>
      </c>
      <c r="E142" s="74">
        <v>1.02</v>
      </c>
      <c r="F142" s="46">
        <v>0.04</v>
      </c>
      <c r="G142" s="46">
        <v>0.1598039</v>
      </c>
      <c r="H142" s="46">
        <v>1.1635700000000001E-2</v>
      </c>
      <c r="I142" s="75">
        <f t="shared" si="0"/>
        <v>7.2812365655656713E-2</v>
      </c>
      <c r="J142" s="10"/>
    </row>
    <row r="143" spans="1:10">
      <c r="A143" s="65">
        <v>400</v>
      </c>
      <c r="B143" s="80">
        <f>16+4</f>
        <v>20</v>
      </c>
      <c r="C143" s="81">
        <v>0.14799999999999999</v>
      </c>
      <c r="D143" s="46">
        <v>0.01</v>
      </c>
      <c r="E143" s="74">
        <v>1.02</v>
      </c>
      <c r="F143" s="46">
        <v>0.04</v>
      </c>
      <c r="G143" s="46">
        <v>0.145098</v>
      </c>
      <c r="H143" s="46">
        <v>1.13355E-2</v>
      </c>
      <c r="I143" s="75">
        <f t="shared" si="0"/>
        <v>7.8123061654881532E-2</v>
      </c>
      <c r="J143" s="10"/>
    </row>
    <row r="144" spans="1:10">
      <c r="A144" s="65">
        <v>450</v>
      </c>
      <c r="B144" s="80">
        <f>18+2</f>
        <v>20</v>
      </c>
      <c r="C144" s="81">
        <v>0.13400000000000001</v>
      </c>
      <c r="D144" s="46">
        <v>0.01</v>
      </c>
      <c r="E144" s="74">
        <v>1.02</v>
      </c>
      <c r="F144" s="46">
        <v>0.04</v>
      </c>
      <c r="G144" s="46">
        <v>0.13137260000000001</v>
      </c>
      <c r="H144" s="46">
        <v>1.1075099999999999E-2</v>
      </c>
      <c r="I144" s="75">
        <f t="shared" si="0"/>
        <v>8.430296728541567E-2</v>
      </c>
      <c r="J144" s="46"/>
    </row>
    <row r="145" spans="1:11">
      <c r="A145" s="87">
        <v>500</v>
      </c>
      <c r="B145" s="88">
        <v>20</v>
      </c>
      <c r="C145" s="89">
        <v>8.7999999999999995E-2</v>
      </c>
      <c r="D145" s="52">
        <v>0.01</v>
      </c>
      <c r="E145" s="52">
        <v>1.02</v>
      </c>
      <c r="F145" s="52">
        <v>0.04</v>
      </c>
      <c r="G145" s="52">
        <v>8.6274500000000004E-2</v>
      </c>
      <c r="H145" s="52">
        <v>1.03713E-2</v>
      </c>
      <c r="I145" s="90">
        <f t="shared" si="0"/>
        <v>0.12021280911509194</v>
      </c>
      <c r="J145" s="46"/>
    </row>
    <row r="146" spans="1:11">
      <c r="A146" s="48"/>
      <c r="B146" s="48"/>
      <c r="C146" s="47"/>
      <c r="D146" s="47"/>
      <c r="E146" s="47"/>
      <c r="F146" s="47"/>
      <c r="G146" s="47"/>
      <c r="H146" s="47"/>
      <c r="I146" s="46"/>
      <c r="J146" s="46"/>
      <c r="K146" s="10"/>
    </row>
    <row r="147" spans="1:11">
      <c r="A147" s="48"/>
      <c r="B147" s="48"/>
      <c r="C147" s="47"/>
      <c r="D147" s="47"/>
      <c r="E147" s="47"/>
      <c r="F147" s="47"/>
      <c r="G147" s="47"/>
      <c r="H147" s="47"/>
      <c r="I147" s="46"/>
      <c r="J147" s="46"/>
      <c r="K147" s="10"/>
    </row>
    <row r="148" spans="1:11">
      <c r="A148" s="48"/>
      <c r="B148" s="48"/>
      <c r="C148" s="47"/>
      <c r="D148" s="47"/>
      <c r="E148" s="47"/>
      <c r="F148" s="47"/>
      <c r="G148" s="47"/>
      <c r="H148" s="47"/>
      <c r="I148" s="46"/>
      <c r="J148" s="46"/>
      <c r="K148" s="10"/>
    </row>
    <row r="149" spans="1:11">
      <c r="A149" s="48"/>
      <c r="B149" s="48"/>
      <c r="C149" s="47"/>
      <c r="D149" s="47"/>
      <c r="E149" s="47"/>
      <c r="F149" s="47"/>
      <c r="G149" s="47"/>
      <c r="H149" s="47"/>
      <c r="I149" s="46"/>
      <c r="J149" s="46"/>
      <c r="K149" s="10"/>
    </row>
    <row r="150" spans="1:11">
      <c r="A150" s="48"/>
      <c r="B150" s="48"/>
      <c r="C150" s="47"/>
      <c r="D150" s="47"/>
      <c r="E150" s="47"/>
      <c r="F150" s="47"/>
      <c r="G150" s="47"/>
      <c r="H150" s="47"/>
      <c r="I150" s="46"/>
      <c r="J150" s="46"/>
      <c r="K150" s="10"/>
    </row>
    <row r="151" spans="1:11">
      <c r="A151" s="48"/>
      <c r="B151" s="48"/>
      <c r="C151" s="47"/>
      <c r="D151" s="47"/>
      <c r="E151" s="47"/>
      <c r="F151" s="47"/>
      <c r="G151" s="47"/>
      <c r="H151" s="47"/>
      <c r="I151" s="46"/>
      <c r="J151" s="46"/>
      <c r="K151" s="10"/>
    </row>
    <row r="152" spans="1:11">
      <c r="A152" s="48"/>
      <c r="B152" s="48"/>
      <c r="C152" s="47"/>
      <c r="D152" s="47"/>
      <c r="E152" s="47"/>
      <c r="F152" s="47"/>
      <c r="G152" s="47"/>
      <c r="H152" s="47"/>
      <c r="I152" s="46"/>
      <c r="J152" s="46"/>
      <c r="K152" s="10"/>
    </row>
    <row r="153" spans="1:11">
      <c r="A153" s="48"/>
      <c r="B153" s="48"/>
      <c r="C153" s="47"/>
      <c r="D153" s="47"/>
      <c r="E153" s="47"/>
      <c r="F153" s="47"/>
      <c r="G153" s="47"/>
      <c r="H153" s="47"/>
      <c r="I153" s="46"/>
      <c r="J153" s="46"/>
      <c r="K153" s="10"/>
    </row>
    <row r="154" spans="1:11">
      <c r="A154" s="48"/>
      <c r="B154" s="48"/>
      <c r="C154" s="47"/>
      <c r="D154" s="47"/>
      <c r="E154" s="47"/>
      <c r="F154" s="47"/>
      <c r="G154" s="47"/>
      <c r="H154" s="47"/>
      <c r="I154" s="46"/>
      <c r="J154" s="46"/>
      <c r="K154" s="10"/>
    </row>
    <row r="155" spans="1:11">
      <c r="A155" s="48"/>
      <c r="B155" s="48"/>
      <c r="C155" s="47"/>
      <c r="D155" s="47"/>
      <c r="E155" s="47"/>
      <c r="F155" s="47"/>
      <c r="G155" s="47"/>
      <c r="H155" s="47"/>
      <c r="I155" s="46"/>
      <c r="J155" s="46"/>
      <c r="K155" s="10"/>
    </row>
    <row r="156" spans="1:11">
      <c r="A156" s="48"/>
      <c r="B156" s="48"/>
      <c r="C156" s="47"/>
      <c r="D156" s="47"/>
      <c r="E156" s="47"/>
      <c r="F156" s="47"/>
      <c r="G156" s="47"/>
      <c r="H156" s="47"/>
      <c r="I156" s="46"/>
      <c r="J156" s="46"/>
      <c r="K156" s="10"/>
    </row>
    <row r="157" spans="1:11">
      <c r="A157" s="48"/>
      <c r="B157" s="48"/>
      <c r="C157" s="47"/>
      <c r="D157" s="47"/>
      <c r="E157" s="47"/>
      <c r="F157" s="47"/>
      <c r="G157" s="47"/>
      <c r="H157" s="47"/>
      <c r="I157" s="46"/>
      <c r="J157" s="46"/>
      <c r="K157" s="10"/>
    </row>
    <row r="158" spans="1:11">
      <c r="A158" s="48"/>
      <c r="B158" s="48"/>
      <c r="C158" s="47"/>
      <c r="D158" s="47"/>
      <c r="E158" s="47"/>
      <c r="F158" s="47"/>
      <c r="G158" s="47"/>
      <c r="H158" s="47"/>
      <c r="I158" s="46"/>
      <c r="J158" s="46"/>
      <c r="K158" s="10"/>
    </row>
    <row r="159" spans="1:11">
      <c r="A159" s="48"/>
      <c r="B159" s="48"/>
      <c r="C159" s="47"/>
      <c r="D159" s="47"/>
      <c r="E159" s="47"/>
      <c r="F159" s="47"/>
      <c r="G159" s="47"/>
      <c r="H159" s="47"/>
      <c r="I159" s="46"/>
      <c r="J159" s="81"/>
      <c r="K159" s="10"/>
    </row>
    <row r="160" spans="1:11">
      <c r="A160" s="48"/>
      <c r="B160" s="48"/>
      <c r="C160" s="47"/>
      <c r="D160" s="47"/>
      <c r="E160" s="47"/>
      <c r="F160" s="47"/>
      <c r="G160" s="47"/>
      <c r="H160" s="47"/>
      <c r="I160" s="46"/>
      <c r="J160" s="46"/>
      <c r="K160" s="10"/>
    </row>
    <row r="161" spans="1:11">
      <c r="A161" s="48"/>
      <c r="B161" s="48"/>
      <c r="C161" s="47"/>
      <c r="D161" s="47"/>
      <c r="E161" s="47"/>
      <c r="F161" s="47"/>
      <c r="G161" s="47"/>
      <c r="H161" s="47"/>
      <c r="I161" s="46"/>
      <c r="J161" s="46"/>
      <c r="K161" s="10"/>
    </row>
    <row r="162" spans="1:11">
      <c r="A162" s="48"/>
      <c r="B162" s="48"/>
      <c r="C162" s="47"/>
      <c r="D162" s="47"/>
      <c r="E162" s="47"/>
      <c r="F162" s="47"/>
      <c r="G162" s="47"/>
      <c r="H162" s="47"/>
      <c r="I162" s="46"/>
      <c r="J162" s="46"/>
      <c r="K162" s="10"/>
    </row>
    <row r="163" spans="1:11">
      <c r="A163" s="48"/>
      <c r="B163" s="48"/>
      <c r="C163" s="47"/>
      <c r="D163" s="47"/>
      <c r="E163" s="47"/>
      <c r="F163" s="47"/>
      <c r="G163" s="47"/>
      <c r="H163" s="47"/>
      <c r="I163" s="46"/>
      <c r="J163" s="46"/>
      <c r="K163" s="10"/>
    </row>
    <row r="164" spans="1:11">
      <c r="A164" s="48"/>
      <c r="B164" s="48"/>
      <c r="C164" s="47"/>
      <c r="D164" s="47"/>
      <c r="E164" s="47"/>
      <c r="F164" s="47"/>
      <c r="G164" s="47"/>
      <c r="H164" s="47"/>
      <c r="I164" s="46"/>
      <c r="J164" s="46"/>
      <c r="K164" s="10"/>
    </row>
    <row r="165" spans="1:11">
      <c r="A165" s="48"/>
      <c r="B165" s="48"/>
      <c r="C165" s="47"/>
      <c r="D165" s="47"/>
      <c r="E165" s="47"/>
      <c r="F165" s="47"/>
      <c r="G165" s="47"/>
      <c r="H165" s="47"/>
      <c r="I165" s="46"/>
      <c r="J165" s="46"/>
      <c r="K165" s="10"/>
    </row>
    <row r="166" spans="1:11">
      <c r="A166" s="48"/>
      <c r="B166" s="48"/>
      <c r="C166" s="47"/>
      <c r="D166" s="47"/>
      <c r="E166" s="47"/>
      <c r="F166" s="47"/>
      <c r="G166" s="47"/>
      <c r="H166" s="47"/>
      <c r="I166" s="46"/>
      <c r="J166" s="46"/>
      <c r="K166" s="10"/>
    </row>
    <row r="167" spans="1:11">
      <c r="A167" s="48"/>
      <c r="B167" s="48"/>
      <c r="C167" s="47"/>
      <c r="D167" s="47"/>
      <c r="E167" s="47"/>
      <c r="F167" s="47"/>
      <c r="G167" s="47"/>
      <c r="H167" s="47"/>
      <c r="I167" s="46"/>
      <c r="J167" s="46"/>
      <c r="K167" s="10"/>
    </row>
    <row r="168" spans="1:11">
      <c r="A168" s="91"/>
      <c r="B168" s="48"/>
      <c r="C168" s="47"/>
      <c r="D168" s="47"/>
      <c r="E168" s="47"/>
      <c r="F168" s="47"/>
      <c r="G168" s="47"/>
      <c r="H168" s="47"/>
      <c r="I168" s="46"/>
      <c r="J168" s="46"/>
      <c r="K168" s="10"/>
    </row>
    <row r="169" spans="1:11">
      <c r="A169" s="91"/>
      <c r="B169" s="48"/>
      <c r="C169" s="47"/>
      <c r="D169" s="47"/>
      <c r="E169" s="47"/>
      <c r="F169" s="47"/>
      <c r="G169" s="47"/>
      <c r="H169" s="47"/>
      <c r="I169" s="46"/>
      <c r="J169" s="46"/>
      <c r="K169" s="10"/>
    </row>
    <row r="170" spans="1:11">
      <c r="A170" s="91"/>
      <c r="B170" s="48"/>
      <c r="C170" s="47"/>
      <c r="D170" s="47"/>
      <c r="E170" s="47"/>
      <c r="F170" s="47"/>
      <c r="G170" s="47"/>
      <c r="H170" s="47"/>
      <c r="I170" s="46"/>
      <c r="J170" s="46"/>
      <c r="K170" s="10"/>
    </row>
    <row r="171" spans="1:11">
      <c r="A171" s="91"/>
      <c r="B171" s="48"/>
      <c r="C171" s="47"/>
      <c r="D171" s="47"/>
      <c r="E171" s="47"/>
      <c r="F171" s="47"/>
      <c r="G171" s="47"/>
      <c r="H171" s="47"/>
      <c r="I171" s="46"/>
      <c r="J171" s="46"/>
      <c r="K171" s="10"/>
    </row>
    <row r="172" spans="1:11">
      <c r="A172" s="91"/>
      <c r="B172" s="48"/>
      <c r="C172" s="47"/>
      <c r="D172" s="47"/>
      <c r="E172" s="47"/>
      <c r="F172" s="47"/>
      <c r="G172" s="47"/>
      <c r="H172" s="47"/>
      <c r="I172" s="46"/>
      <c r="J172" s="46"/>
      <c r="K172" s="10"/>
    </row>
    <row r="173" spans="1:11">
      <c r="A173" s="91"/>
      <c r="B173" s="48"/>
      <c r="C173" s="47"/>
      <c r="D173" s="47"/>
      <c r="E173" s="47"/>
      <c r="F173" s="47"/>
      <c r="G173" s="47"/>
      <c r="H173" s="47"/>
      <c r="I173" s="46"/>
      <c r="J173" s="46"/>
      <c r="K173" s="10"/>
    </row>
    <row r="174" spans="1:11">
      <c r="A174" s="91"/>
      <c r="B174" s="48"/>
      <c r="C174" s="47"/>
      <c r="D174" s="47"/>
      <c r="E174" s="47"/>
      <c r="F174" s="47"/>
      <c r="G174" s="47"/>
      <c r="H174" s="47"/>
      <c r="I174" s="46"/>
      <c r="J174" s="46"/>
      <c r="K174" s="10"/>
    </row>
    <row r="175" spans="1:11">
      <c r="A175" s="91"/>
      <c r="B175" s="48"/>
      <c r="C175" s="73"/>
      <c r="D175" s="47"/>
      <c r="E175" s="47"/>
      <c r="F175" s="47"/>
      <c r="G175" s="47"/>
      <c r="H175" s="47"/>
      <c r="I175" s="46"/>
      <c r="J175" s="46"/>
      <c r="K175" s="10"/>
    </row>
    <row r="176" spans="1:11">
      <c r="A176" s="91"/>
      <c r="B176" s="48"/>
      <c r="C176" s="73"/>
      <c r="D176" s="47"/>
      <c r="E176" s="47"/>
      <c r="F176" s="47"/>
      <c r="G176" s="47"/>
      <c r="H176" s="47"/>
      <c r="I176" s="46"/>
      <c r="J176" s="46"/>
      <c r="K176" s="10"/>
    </row>
    <row r="177" spans="1:11">
      <c r="A177" s="91"/>
      <c r="B177" s="48"/>
      <c r="C177" s="73"/>
      <c r="D177" s="47"/>
      <c r="E177" s="47"/>
      <c r="F177" s="47"/>
      <c r="G177" s="47"/>
      <c r="H177" s="47"/>
      <c r="I177" s="46"/>
      <c r="J177" s="46"/>
      <c r="K177" s="10"/>
    </row>
    <row r="178" spans="1:11">
      <c r="A178" s="91"/>
      <c r="B178" s="48"/>
      <c r="C178" s="73"/>
      <c r="D178" s="47"/>
      <c r="E178" s="47"/>
      <c r="F178" s="47"/>
      <c r="G178" s="47"/>
      <c r="H178" s="47"/>
      <c r="I178" s="46"/>
      <c r="J178" s="46"/>
      <c r="K178" s="10"/>
    </row>
    <row r="179" spans="1:11">
      <c r="A179" s="91"/>
      <c r="B179" s="48"/>
      <c r="C179" s="73"/>
      <c r="D179" s="47"/>
      <c r="E179" s="47"/>
      <c r="F179" s="47"/>
      <c r="G179" s="47"/>
      <c r="H179" s="47"/>
      <c r="I179" s="46"/>
      <c r="J179" s="46"/>
      <c r="K179" s="10"/>
    </row>
    <row r="180" spans="1:11">
      <c r="A180" s="91"/>
      <c r="B180" s="48"/>
      <c r="C180" s="73"/>
      <c r="D180" s="47"/>
      <c r="E180" s="47"/>
      <c r="F180" s="47"/>
      <c r="G180" s="47"/>
      <c r="H180" s="47"/>
      <c r="I180" s="46"/>
      <c r="J180" s="46"/>
      <c r="K180" s="10"/>
    </row>
    <row r="181" spans="1:11">
      <c r="B181" s="92"/>
      <c r="C181" s="10"/>
      <c r="I181" s="10"/>
    </row>
    <row r="203" s="12" customFormat="1"/>
  </sheetData>
  <mergeCells count="10">
    <mergeCell ref="A39:F39"/>
    <mergeCell ref="K68:K70"/>
    <mergeCell ref="L68:L70"/>
    <mergeCell ref="A81:F81"/>
    <mergeCell ref="A1:P2"/>
    <mergeCell ref="A8:E8"/>
    <mergeCell ref="K35:K37"/>
    <mergeCell ref="L35:L37"/>
    <mergeCell ref="M35:M37"/>
    <mergeCell ref="N35:N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Amplificatore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</dc:creator>
  <cp:lastModifiedBy>fdp</cp:lastModifiedBy>
  <dcterms:created xsi:type="dcterms:W3CDTF">2020-09-10T14:36:29Z</dcterms:created>
  <dcterms:modified xsi:type="dcterms:W3CDTF">2020-09-10T14:36:46Z</dcterms:modified>
</cp:coreProperties>
</file>