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95" windowHeight="10050"/>
  </bookViews>
  <sheets>
    <sheet name="Lampadina" sheetId="1" r:id="rId1"/>
  </sheets>
  <calcPr calcId="145621"/>
</workbook>
</file>

<file path=xl/calcChain.xml><?xml version="1.0" encoding="utf-8"?>
<calcChain xmlns="http://schemas.openxmlformats.org/spreadsheetml/2006/main">
  <c r="L130" i="1" l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D77" i="1"/>
  <c r="C77" i="1"/>
  <c r="E77" i="1" s="1"/>
  <c r="B77" i="1"/>
  <c r="F49" i="1"/>
  <c r="E49" i="1"/>
  <c r="F27" i="1"/>
  <c r="E27" i="1"/>
  <c r="D27" i="1"/>
  <c r="B27" i="1"/>
</calcChain>
</file>

<file path=xl/sharedStrings.xml><?xml version="1.0" encoding="utf-8"?>
<sst xmlns="http://schemas.openxmlformats.org/spreadsheetml/2006/main" count="90" uniqueCount="59">
  <si>
    <t>CONSIGLIAMO DI APRIRE IL FILE CON EXCEL PER VISUALIZZARE CORRETTAMENTE L'IMPAGINAZIONE COME INTESA DAGLI AUTORI</t>
  </si>
  <si>
    <t>GRUPPO D7</t>
  </si>
  <si>
    <t>COSTA, DI PAOLA, DUI</t>
  </si>
  <si>
    <t>ESPERIMENTO 1</t>
  </si>
  <si>
    <t>LAMPADINA</t>
  </si>
  <si>
    <t>RESISTENZA INTERNA DI UN VOLMETRO ANALOGICO</t>
  </si>
  <si>
    <t>V</t>
  </si>
  <si>
    <t>R (kΩ)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</si>
  <si>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(kΩ)</t>
    </r>
  </si>
  <si>
    <t>generatore di tensione DC</t>
  </si>
  <si>
    <t>ponte RLC</t>
  </si>
  <si>
    <t>errore di sensibilità del ponte RLC</t>
  </si>
  <si>
    <t>≃ 8</t>
  </si>
  <si>
    <r>
      <t>V</t>
    </r>
    <r>
      <rPr>
        <vertAlign val="subscript"/>
        <sz val="11"/>
        <color theme="1"/>
        <rFont val="Calibri"/>
        <family val="2"/>
        <scheme val="minor"/>
      </rPr>
      <t>bg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</si>
  <si>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Vbg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</si>
  <si>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ag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</si>
  <si>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Vag</t>
    </r>
    <r>
      <rPr>
        <sz val="11"/>
        <color theme="1"/>
        <rFont val="Calibri"/>
        <family val="2"/>
        <scheme val="minor"/>
      </rPr>
      <t xml:space="preserve"> (V)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</si>
  <si>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voltmetro </t>
    </r>
    <r>
      <rPr>
        <vertAlign val="superscript"/>
        <sz val="11"/>
        <color theme="1"/>
        <rFont val="Calibri"/>
        <family val="2"/>
        <scheme val="minor"/>
      </rPr>
      <t>analogico</t>
    </r>
    <r>
      <rPr>
        <sz val="11"/>
        <color theme="1"/>
        <rFont val="Calibri"/>
        <family val="2"/>
        <scheme val="minor"/>
      </rPr>
      <t xml:space="preserve"> (kΩ)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</si>
  <si>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Rvoltmetro </t>
    </r>
    <r>
      <rPr>
        <vertAlign val="superscript"/>
        <sz val="11"/>
        <color theme="1"/>
        <rFont val="Calibri"/>
        <family val="2"/>
        <scheme val="minor"/>
      </rPr>
      <t>analogico</t>
    </r>
    <r>
      <rPr>
        <sz val="11"/>
        <color theme="1"/>
        <rFont val="Calibri"/>
        <family val="2"/>
        <scheme val="minor"/>
      </rPr>
      <t xml:space="preserve"> (kΩ)</t>
    </r>
  </si>
  <si>
    <t>voltmetro analogico</t>
  </si>
  <si>
    <t>errore di sensibilità del voltmetro analogico per il fondo scala 10 (V) DC</t>
  </si>
  <si>
    <r>
      <t>(R · V</t>
    </r>
    <r>
      <rPr>
        <vertAlign val="subscript"/>
        <sz val="11"/>
        <color theme="1"/>
        <rFont val="Calibri"/>
        <family val="2"/>
        <scheme val="minor"/>
      </rPr>
      <t>bg</t>
    </r>
    <r>
      <rPr>
        <sz val="11"/>
        <color theme="1"/>
        <rFont val="Calibri"/>
        <family val="2"/>
        <scheme val="minor"/>
      </rPr>
      <t>) /(V</t>
    </r>
    <r>
      <rPr>
        <vertAlign val="subscript"/>
        <sz val="11"/>
        <color theme="1"/>
        <rFont val="Calibri"/>
        <family val="2"/>
        <scheme val="minor"/>
      </rPr>
      <t>ag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bg</t>
    </r>
    <r>
      <rPr>
        <sz val="11"/>
        <color theme="1"/>
        <rFont val="Calibri"/>
        <family val="2"/>
        <scheme val="minor"/>
      </rPr>
      <t xml:space="preserve">) </t>
    </r>
  </si>
  <si>
    <t>errore propagato</t>
  </si>
  <si>
    <t>RESISTENZA INTERNA DI UN VOLTMETRO DIGITALE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</si>
  <si>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voltmetro </t>
    </r>
    <r>
      <rPr>
        <vertAlign val="superscript"/>
        <sz val="11"/>
        <color theme="1"/>
        <rFont val="Calibri"/>
        <family val="2"/>
        <scheme val="minor"/>
      </rPr>
      <t>digitale</t>
    </r>
    <r>
      <rPr>
        <sz val="11"/>
        <color theme="1"/>
        <rFont val="Calibri"/>
        <family val="2"/>
        <scheme val="minor"/>
      </rPr>
      <t xml:space="preserve"> (MΩ)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</si>
  <si>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Rvoltmetro </t>
    </r>
    <r>
      <rPr>
        <vertAlign val="superscript"/>
        <sz val="11"/>
        <color theme="1"/>
        <rFont val="Calibri"/>
        <family val="2"/>
        <scheme val="minor"/>
      </rPr>
      <t>digitale</t>
    </r>
    <r>
      <rPr>
        <sz val="11"/>
        <color theme="1"/>
        <rFont val="Calibri"/>
        <family val="2"/>
        <scheme val="minor"/>
      </rPr>
      <t xml:space="preserve"> (MΩ)</t>
    </r>
  </si>
  <si>
    <t>Amprobe 37XR-A</t>
  </si>
  <si>
    <t>errore ottenuto dal datasheet dell'Amprobe 37XR-A</t>
  </si>
  <si>
    <r>
      <t>(R · V</t>
    </r>
    <r>
      <rPr>
        <vertAlign val="subscript"/>
        <sz val="11"/>
        <color theme="1"/>
        <rFont val="Calibri"/>
        <family val="2"/>
        <scheme val="minor"/>
      </rPr>
      <t>bg</t>
    </r>
    <r>
      <rPr>
        <sz val="11"/>
        <color theme="1"/>
        <rFont val="Calibri"/>
        <family val="2"/>
        <scheme val="minor"/>
      </rPr>
      <t>) / [(V</t>
    </r>
    <r>
      <rPr>
        <vertAlign val="subscript"/>
        <sz val="11"/>
        <color theme="1"/>
        <rFont val="Calibri"/>
        <family val="2"/>
        <scheme val="minor"/>
      </rPr>
      <t>ag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bg</t>
    </r>
    <r>
      <rPr>
        <sz val="11"/>
        <color theme="1"/>
        <rFont val="Calibri"/>
        <family val="2"/>
        <scheme val="minor"/>
      </rPr>
      <t>)  · 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</si>
  <si>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RESISTENZA INTERNA DI UN AMPEROMETRO ANALOGICO</t>
  </si>
  <si>
    <t>R (Ω)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</si>
  <si>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(Ω)</t>
    </r>
  </si>
  <si>
    <t>≃ 13</t>
  </si>
  <si>
    <r>
      <t>V</t>
    </r>
    <r>
      <rPr>
        <vertAlign val="subscript"/>
        <sz val="11"/>
        <color theme="1"/>
        <rFont val="Calibri"/>
        <family val="2"/>
        <scheme val="minor"/>
      </rPr>
      <t>volt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</si>
  <si>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Vvolt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</si>
  <si>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amp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</si>
  <si>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iamp</t>
    </r>
    <r>
      <rPr>
        <sz val="11"/>
        <color theme="1"/>
        <rFont val="Calibri"/>
        <family val="2"/>
        <scheme val="minor"/>
      </rPr>
      <t xml:space="preserve"> (mA)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</si>
  <si>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amperometro </t>
    </r>
    <r>
      <rPr>
        <vertAlign val="superscript"/>
        <sz val="11"/>
        <color theme="1"/>
        <rFont val="Calibri"/>
        <family val="2"/>
        <scheme val="minor"/>
      </rPr>
      <t>analogico</t>
    </r>
    <r>
      <rPr>
        <sz val="11"/>
        <color theme="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</si>
  <si>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Ramperometro </t>
    </r>
    <r>
      <rPr>
        <vertAlign val="superscript"/>
        <sz val="11"/>
        <color theme="1"/>
        <rFont val="Calibri"/>
        <family val="2"/>
        <scheme val="minor"/>
      </rPr>
      <t>analogico</t>
    </r>
    <r>
      <rPr>
        <sz val="11"/>
        <color theme="1"/>
        <rFont val="Calibri"/>
        <family val="2"/>
        <scheme val="minor"/>
      </rPr>
      <t xml:space="preserve"> (Ω)</t>
    </r>
  </si>
  <si>
    <t>datasheet dell'Amprobe 37XR-A</t>
  </si>
  <si>
    <t>amperometro analogico</t>
  </si>
  <si>
    <t>errore di sensibilità del voltmetro analogico per il fondo scala 50 (mA) DC</t>
  </si>
  <si>
    <r>
      <t>V</t>
    </r>
    <r>
      <rPr>
        <vertAlign val="subscript"/>
        <sz val="11"/>
        <color theme="1"/>
        <rFont val="Calibri"/>
        <family val="2"/>
        <scheme val="minor"/>
      </rPr>
      <t>volt</t>
    </r>
    <r>
      <rPr>
        <sz val="11"/>
        <color theme="1"/>
        <rFont val="Calibri"/>
        <family val="2"/>
        <scheme val="minor"/>
      </rPr>
      <t xml:space="preserve"> / i</t>
    </r>
    <r>
      <rPr>
        <vertAlign val="subscript"/>
        <sz val="11"/>
        <color theme="1"/>
        <rFont val="Calibri"/>
        <family val="2"/>
        <scheme val="minor"/>
      </rPr>
      <t>amp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·10</t>
    </r>
    <r>
      <rPr>
        <vertAlign val="superscript"/>
        <sz val="11"/>
        <color theme="1"/>
        <rFont val="Calibri"/>
        <family val="2"/>
      </rPr>
      <t>3</t>
    </r>
  </si>
  <si>
    <t>CARATTERISTICA CORRENTE TENSIONE DI UNA LAMPADINA A INCANDESCENZA</t>
  </si>
  <si>
    <r>
      <t>V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</si>
  <si>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Vgen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</si>
  <si>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lamp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</si>
  <si>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Vlamp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</si>
  <si>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lamp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</si>
  <si>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Ilamp </t>
    </r>
    <r>
      <rPr>
        <sz val="11"/>
        <color theme="1"/>
        <rFont val="Calibri"/>
        <family val="2"/>
        <scheme val="minor"/>
      </rPr>
      <t>(mA)</t>
    </r>
  </si>
  <si>
    <t>P (mW)</t>
  </si>
  <si>
    <r>
      <t>σ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(mW)</t>
    </r>
  </si>
  <si>
    <t>errore relativo su P</t>
  </si>
  <si>
    <t>errore relativo su R</t>
  </si>
  <si>
    <t>errore di sensibilità del generatore di tensione DC</t>
  </si>
  <si>
    <r>
      <t xml:space="preserve"> V</t>
    </r>
    <r>
      <rPr>
        <vertAlign val="subscript"/>
        <sz val="11"/>
        <color theme="1"/>
        <rFont val="Calibri"/>
        <family val="2"/>
        <scheme val="minor"/>
      </rPr>
      <t>lamp</t>
    </r>
    <r>
      <rPr>
        <sz val="11"/>
        <color theme="1"/>
        <rFont val="Calibri"/>
        <family val="2"/>
        <scheme val="minor"/>
      </rPr>
      <t xml:space="preserve"> / i</t>
    </r>
    <r>
      <rPr>
        <vertAlign val="subscript"/>
        <sz val="11"/>
        <color theme="1"/>
        <rFont val="Calibri"/>
        <family val="2"/>
        <scheme val="minor"/>
      </rPr>
      <t>lamp</t>
    </r>
    <r>
      <rPr>
        <sz val="11"/>
        <color theme="1"/>
        <rFont val="Calibri"/>
        <family val="2"/>
        <scheme val="minor"/>
      </rPr>
      <t xml:space="preserve"> · 10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</si>
  <si>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scheme val="minor"/>
      </rPr>
      <t>lamp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lamp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</si>
  <si>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/ P</t>
    </r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</si>
  <si>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/ 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</si>
</sst>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8" fillId="0" borderId="0"/>
    <xf numFmtId="0" fontId="9" fillId="2" borderId="0"/>
    <xf numFmtId="0" fontId="10" fillId="2" borderId="0"/>
    <xf numFmtId="0" fontId="9" fillId="3" borderId="0"/>
    <xf numFmtId="0" fontId="10" fillId="3" borderId="0"/>
    <xf numFmtId="0" fontId="8" fillId="4" borderId="0"/>
    <xf numFmtId="0" fontId="11" fillId="4" borderId="0"/>
    <xf numFmtId="0" fontId="11" fillId="0" borderId="0"/>
    <xf numFmtId="0" fontId="12" fillId="5" borderId="0"/>
    <xf numFmtId="0" fontId="13" fillId="5" borderId="0"/>
    <xf numFmtId="0" fontId="14" fillId="6" borderId="0"/>
    <xf numFmtId="0" fontId="15" fillId="6" borderId="0"/>
    <xf numFmtId="0" fontId="16" fillId="0" borderId="0"/>
    <xf numFmtId="0" fontId="17" fillId="0" borderId="0"/>
    <xf numFmtId="0" fontId="18" fillId="7" borderId="0"/>
    <xf numFmtId="0" fontId="19" fillId="7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8" borderId="0"/>
    <xf numFmtId="0" fontId="29" fillId="8" borderId="0"/>
    <xf numFmtId="0" fontId="30" fillId="0" borderId="0"/>
    <xf numFmtId="0" fontId="31" fillId="0" borderId="0"/>
    <xf numFmtId="0" fontId="32" fillId="0" borderId="0"/>
    <xf numFmtId="0" fontId="33" fillId="8" borderId="15"/>
    <xf numFmtId="0" fontId="34" fillId="8" borderId="15"/>
    <xf numFmtId="0" fontId="31" fillId="0" borderId="0"/>
    <xf numFmtId="0" fontId="32" fillId="0" borderId="0"/>
    <xf numFmtId="0" fontId="31" fillId="0" borderId="0"/>
    <xf numFmtId="0" fontId="32" fillId="0" borderId="0"/>
    <xf numFmtId="0" fontId="12" fillId="0" borderId="0"/>
    <xf numFmtId="0" fontId="13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5" xfId="0" applyNumberForma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6" fontId="0" fillId="0" borderId="8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13" xfId="0" applyNumberForma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0" xfId="0" applyNumberFormat="1" applyFont="1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justify" vertical="center" wrapText="1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0</xdr:colOff>
      <xdr:row>23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0FAB9365-CF7C-493C-A17A-1A666F130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8039100" cy="30861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0</xdr:col>
      <xdr:colOff>19049</xdr:colOff>
      <xdr:row>57</xdr:row>
      <xdr:rowOff>190499</xdr:rowOff>
    </xdr:from>
    <xdr:to>
      <xdr:col>6</xdr:col>
      <xdr:colOff>0</xdr:colOff>
      <xdr:row>73</xdr:row>
      <xdr:rowOff>-1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xmlns="" id="{3B844F86-D8A0-4C97-AFA9-5732622FF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49" y="13887449"/>
          <a:ext cx="8020051" cy="34671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0</xdr:col>
      <xdr:colOff>19049</xdr:colOff>
      <xdr:row>84</xdr:row>
      <xdr:rowOff>0</xdr:rowOff>
    </xdr:from>
    <xdr:to>
      <xdr:col>6</xdr:col>
      <xdr:colOff>0</xdr:colOff>
      <xdr:row>103</xdr:row>
      <xdr:rowOff>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xmlns="" id="{38E0689F-3F4A-47CF-919A-59871F291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49" y="20069175"/>
          <a:ext cx="8020051" cy="36195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oneCellAnchor>
    <xdr:from>
      <xdr:col>10</xdr:col>
      <xdr:colOff>679</xdr:colOff>
      <xdr:row>131</xdr:row>
      <xdr:rowOff>0</xdr:rowOff>
    </xdr:from>
    <xdr:ext cx="7740548" cy="10355036"/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xmlns="" id="{0B39EE0D-73F8-4740-BD68-B7A99CE13D48}"/>
            </a:ext>
          </a:extLst>
        </xdr:cNvPr>
        <xdr:cNvSpPr txBox="1"/>
      </xdr:nvSpPr>
      <xdr:spPr>
        <a:xfrm>
          <a:off x="12811804" y="29784675"/>
          <a:ext cx="7740548" cy="1035503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Verificare se le approssimazioni fatte sono valide graficando i dati, effettuando una</a:t>
          </a:r>
          <a:r>
            <a:rPr lang="it-IT" sz="15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regressione per ricavare il valore di q sia da</a:t>
          </a:r>
          <a:r>
            <a:rPr lang="it-IT" sz="15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 = mR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che da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= sV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(q-1)/(q+1)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 confrontando il risultato ottenuto con quanto presente in letteratura.</a:t>
          </a:r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pPr algn="just"/>
          <a:endParaRPr lang="it-IT" sz="1500">
            <a:effectLst/>
          </a:endParaRP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valore di riferimento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presente in letteratura è pari a 3.75 (adim).</a:t>
          </a:r>
        </a:p>
        <a:p>
          <a:pPr algn="just"/>
          <a:endParaRPr lang="it-IT" sz="1500">
            <a:effectLst/>
          </a:endParaRP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fit con la funzione P = mR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 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maggiore dell'estremo superiore dell'intervallo critico per 22 gradi di libertà e significatività del 5 %, dunque rigettiamo l'ipotesi nulla che la differenza tra la funzione e i dati sia dovuta unicamente all'errore casuale.</a:t>
          </a: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fatto che gli errori relativi sono piccoli (&lt;1%) sia per R che per P e il fatto che la funzione è stata derivata da considerazioni fisiche che sappiamo corrette ci fanno sospettare che il 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troppo elevato sia dovuto ad alcune approssimazione illecite nella derivazione della formula per la funzione di fit (trascurare la componente conduttiva e convettiva della potenza emessa e il termine di potenza radiativa proporzionale a T</a:t>
          </a:r>
          <a:r>
            <a:rPr lang="it-IT" sz="15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o a qualche errore commesso nella raccolta dei dati; ad esempio, una possibile fonte di errore sistematico è il fatto che non abbiamo aspettato, in maniera consistente tra una misura e l'altra, che la lampadina raggiungesse un equilibrio termico con il resto della stanza  (cioè, più precisamente, un equilibrio di energia emessa e assorbita) prima di annotare i valori di tensione e corrente.</a:t>
          </a: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quanto riguarda eventuali approssimazioni illecite, anche volendo provare a fittare i dati con la formula completa per la potenza emessa dalla lampadina, cioè</a:t>
          </a:r>
        </a:p>
        <a:p>
          <a:pPr algn="ctr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 = mR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k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q/4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-m/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aseline="0">
              <a:solidFill>
                <a:schemeClr val="tx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·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it-IT" sz="15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kT</a:t>
          </a:r>
          <a:r>
            <a:rPr lang="it-IT" sz="15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rischio è che, anche ottenendo un 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accettabile, non sapremmo controllare se i parametri ottenuti dal fit hanno un valore sensato, non conoscendo 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 k teorici.</a:t>
          </a: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Considerazioni del tutto identiche valgono per la funzione i = sV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(q-1)/(q+1)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just"/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fatto che in entrambi i casi fit il 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sia non eccessivamente più grande dell'estremo superiore dell'intervallo critico e la possibile fonte di errore sistematico ci suggeriscono che, aspettando per ogni misura che la lampadina raggiuga una condizione di equilibrio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 l'ambiente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il 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potrebbe cadere nell'intervallo critico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anche senza tenere conto dei termini ritenuti trascurabili. Valori di </a:t>
          </a:r>
          <a:r>
            <a:rPr lang="el-GR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più elevati di ordini di grandezza rispetto all'estremo superiore accettabile ci avrebbero scoraggiato riguardo a tale possibilità. Per entrambi i fit il parametro sperimentale q, seppur non confrontabile in maniera statisticamente significativa con il valore teorico, è dello stesso ordine di grandezza di quest'ultimo.</a:t>
          </a:r>
        </a:p>
        <a:p>
          <a:pPr algn="just"/>
          <a:endParaRPr lang="it-IT" sz="15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it-IT" sz="1100" i="0"/>
        </a:p>
      </xdr:txBody>
    </xdr:sp>
    <xdr:clientData/>
  </xdr:oneCellAnchor>
  <xdr:twoCellAnchor>
    <xdr:from>
      <xdr:col>10</xdr:col>
      <xdr:colOff>0</xdr:colOff>
      <xdr:row>186</xdr:row>
      <xdr:rowOff>0</xdr:rowOff>
    </xdr:from>
    <xdr:to>
      <xdr:col>21</xdr:col>
      <xdr:colOff>612320</xdr:colOff>
      <xdr:row>241</xdr:row>
      <xdr:rowOff>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xmlns="" id="{8330C2B4-DFD8-4179-9DFF-5C1E7FB1B6B7}"/>
            </a:ext>
          </a:extLst>
        </xdr:cNvPr>
        <xdr:cNvSpPr txBox="1"/>
      </xdr:nvSpPr>
      <xdr:spPr>
        <a:xfrm>
          <a:off x="12811125" y="40319325"/>
          <a:ext cx="7784645" cy="1047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"Provare ad effettuare una regressione alla curva P(R) con una funzione f = aR</a:t>
          </a:r>
          <a:r>
            <a:rPr lang="it-IT" sz="1500" i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Cosa si può concludere? La regressione va a buon fine? Aggiungendo un parametro b, tale per cui f =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a(R-b)</a:t>
          </a:r>
          <a:r>
            <a:rPr lang="it-IT" sz="1500" b="0" i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che cosa cambia? Il valore di b è ragionevole?"</a:t>
          </a:r>
          <a:endParaRPr lang="it-IT" sz="1500">
            <a:effectLst/>
          </a:endParaRPr>
        </a:p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fit con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funzione f = aR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 = 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grafico)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maggiore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dell'estremo superiore dell'intervallo critico per 23 gradi di libertà con una significatività del 5%, dunque rifiutiamo l'ipotesi nulla per questa funzione.</a:t>
          </a:r>
        </a:p>
        <a:p>
          <a:pPr algn="just"/>
          <a:endParaRPr lang="it-IT" sz="1500">
            <a:effectLst/>
          </a:endParaRPr>
        </a:p>
        <a:p>
          <a:pPr algn="just"/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fit con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funzione f =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a(R-b)</a:t>
          </a:r>
          <a:r>
            <a:rPr lang="it-IT" sz="1500" b="0" i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 = 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(R-p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grafico)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minore dell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'estremo inferiore dell'intervallo critico per 22 gradi di libertà con una significatività del 5%.</a:t>
          </a:r>
        </a:p>
        <a:p>
          <a:pPr algn="just"/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funzione</a:t>
          </a:r>
        </a:p>
        <a:p>
          <a:pPr algn="ctr"/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 = 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(R-p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- 4p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+ 6p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+ 4p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just"/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 4 termini in più rispetto a P = 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perciò è ragionevole immaginare che una funzione che già approssimativamente ha un andamento ~ 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3.6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(fit con P = mR</a:t>
          </a:r>
          <a:r>
            <a:rPr lang="it-IT" sz="15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con altri tre gradi di libertà (seppure debbano essere una combinazione di 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dunque sono tra loro correlati) sia in grado di seguire molto bene i dati al punto da ottenere un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piccolo, senza per questo aver bisogno di supporre che gli errori siano necessariamente sovrastimati. D'altra parte la funzione utilizzata non ha significato fisico per il comportamente della lampadina; in questo caso usare un polinomio di questo tipo assomiglia più a una calibrazione che a un tentativo di testare una legge teorica.</a:t>
          </a:r>
        </a:p>
        <a:p>
          <a:pPr algn="just"/>
          <a:r>
            <a:rPr lang="it-IT" sz="1500" baseline="0"/>
            <a:t/>
          </a:r>
          <a:br>
            <a:rPr lang="it-IT" sz="1500" baseline="0"/>
          </a:br>
          <a:endParaRPr lang="it-IT" sz="1500"/>
        </a:p>
      </xdr:txBody>
    </xdr:sp>
    <xdr:clientData/>
  </xdr:twoCellAnchor>
  <xdr:oneCellAnchor>
    <xdr:from>
      <xdr:col>10</xdr:col>
      <xdr:colOff>0</xdr:colOff>
      <xdr:row>242</xdr:row>
      <xdr:rowOff>0</xdr:rowOff>
    </xdr:from>
    <xdr:ext cx="7741228" cy="5143500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xmlns="" id="{71AB353B-9C8F-44B2-83D8-EA495737975F}"/>
            </a:ext>
          </a:extLst>
        </xdr:cNvPr>
        <xdr:cNvSpPr txBox="1"/>
      </xdr:nvSpPr>
      <xdr:spPr>
        <a:xfrm>
          <a:off x="12811125" y="50987325"/>
          <a:ext cx="7741228" cy="5143500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Dalla</a:t>
          </a:r>
          <a:r>
            <a:rPr lang="it-IT" sz="15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scheda dell'esperienza: "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Provare ad effettuare una regressione con una polinomiale di ordine 4 alla curva P(R). Che cosa si può concludere? Qual è il regime di validità della curva ricavata?</a:t>
          </a:r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pPr algn="just"/>
          <a:endParaRPr lang="it-IT" sz="1500">
            <a:effectLst/>
          </a:endParaRP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fit con una funzione polinomiale di quarto grado ha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inferiore all'estremo inferiore all'intervallo critico per 19 gradi di libertà e significatività del 5 %; il caso è analogo a quello di </a:t>
          </a:r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 =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a(R-b)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 sz="15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questo caso i coefficienti del polinomio non sono neanche correlati tra loro dunque il polinomio è capace di adattarsi ancora meglio ai dati.</a:t>
          </a:r>
          <a:endParaRPr lang="it-IT" sz="1500"/>
        </a:p>
      </xdr:txBody>
    </xdr:sp>
    <xdr:clientData/>
  </xdr:oneCellAnchor>
  <xdr:twoCellAnchor>
    <xdr:from>
      <xdr:col>7</xdr:col>
      <xdr:colOff>0</xdr:colOff>
      <xdr:row>24</xdr:row>
      <xdr:rowOff>0</xdr:rowOff>
    </xdr:from>
    <xdr:to>
      <xdr:col>20</xdr:col>
      <xdr:colOff>610286</xdr:colOff>
      <xdr:row>28</xdr:row>
      <xdr:rowOff>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xmlns="" id="{104F79AE-E25C-4B64-AF68-2743599E3228}"/>
            </a:ext>
          </a:extLst>
        </xdr:cNvPr>
        <xdr:cNvSpPr txBox="1"/>
      </xdr:nvSpPr>
      <xdr:spPr>
        <a:xfrm>
          <a:off x="9877425" y="5372100"/>
          <a:ext cx="10106711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valore di resistenza interna ottenuto per il voltmetro analogico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 sembra verosimile; non siamo riusciti a trovare il datasheet di questo specifico multimetro analogico e quindi confrontare il valore trovato con quello dichiarato dal costruttore, ma abbiamo notato che esistono modelli di voltmetri analogici con, ad esempio, 30 (k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/V) di resistenza interna, che è un valore abbastanza simile a quello che abbiamo ottenuto (290k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/8V= 36,25(k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/V)).</a:t>
          </a:r>
          <a:endParaRPr lang="it-IT" sz="15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21</xdr:col>
      <xdr:colOff>610287</xdr:colOff>
      <xdr:row>53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xmlns="" id="{3CDF9D20-9391-4F2A-B6F7-6758FBCCE79D}"/>
            </a:ext>
          </a:extLst>
        </xdr:cNvPr>
        <xdr:cNvSpPr txBox="1"/>
      </xdr:nvSpPr>
      <xdr:spPr>
        <a:xfrm>
          <a:off x="9877425" y="10982325"/>
          <a:ext cx="10716312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valore di 'input impedance' per la funzione voltmetro DC dichiarato sul manuale d'uso dell'Amprobe 37XR-A (da non confondersi con il datasheet fornito nel materiale didattico), reperibile online, è di 10 (M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non è indicato l'errore su questo valore. Stimando un errore su tale valore dell'1%il test normale resituisce come risultato 1.94&lt;1.96, dunque i due valori sono compatibili con una significatività del 5%. Ad ogni modo, il valore sperimentale ottenuto è verosimile in quanto un voltmetro di 9.2 (M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di resistenza interna disturba molto poco il circuito per un ampio range di resistenze carichi a cui può essere posizionato in parallelo.</a:t>
          </a:r>
          <a:endParaRPr lang="it-IT" sz="1500">
            <a:effectLst/>
          </a:endParaRPr>
        </a:p>
      </xdr:txBody>
    </xdr:sp>
    <xdr:clientData/>
  </xdr:twoCellAnchor>
  <xdr:twoCellAnchor>
    <xdr:from>
      <xdr:col>7</xdr:col>
      <xdr:colOff>0</xdr:colOff>
      <xdr:row>74</xdr:row>
      <xdr:rowOff>13608</xdr:rowOff>
    </xdr:from>
    <xdr:to>
      <xdr:col>24</xdr:col>
      <xdr:colOff>0</xdr:colOff>
      <xdr:row>79</xdr:row>
      <xdr:rowOff>13607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xmlns="" id="{080ED3FF-6444-4826-98C5-A386A941DCC1}"/>
            </a:ext>
          </a:extLst>
        </xdr:cNvPr>
        <xdr:cNvSpPr txBox="1"/>
      </xdr:nvSpPr>
      <xdr:spPr>
        <a:xfrm>
          <a:off x="9877425" y="17558658"/>
          <a:ext cx="11934825" cy="15716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valore di resistenza ottenuto per l'amperometro analogico ottenuto per un fondo scala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 50 (mA) DC ci sembra verosimile perchè, per avere correnti dell'ordine dei mA con tensioni dell'ordine dei V, i carichi all'interno del circuito devono essere dell'ordine dei k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dunque il nostro amperometro analogico produrrà una caduta di potenziale piuttosto piccola rispetto a quelle delle altre resistenze nel circuito, disturbando poco lo stesso.</a:t>
          </a:r>
          <a:endParaRPr lang="it-IT" sz="1500">
            <a:effectLst/>
          </a:endParaRPr>
        </a:p>
      </xdr:txBody>
    </xdr:sp>
    <xdr:clientData/>
  </xdr:twoCellAnchor>
  <xdr:twoCellAnchor editAs="oneCell">
    <xdr:from>
      <xdr:col>0</xdr:col>
      <xdr:colOff>1</xdr:colOff>
      <xdr:row>33</xdr:row>
      <xdr:rowOff>0</xdr:rowOff>
    </xdr:from>
    <xdr:to>
      <xdr:col>5</xdr:col>
      <xdr:colOff>0</xdr:colOff>
      <xdr:row>45</xdr:row>
      <xdr:rowOff>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xmlns="" id="{0E94140D-CD0C-47FA-B347-DECCA3DB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086725"/>
          <a:ext cx="6505574" cy="27051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186</xdr:row>
      <xdr:rowOff>0</xdr:rowOff>
    </xdr:from>
    <xdr:to>
      <xdr:col>9</xdr:col>
      <xdr:colOff>0</xdr:colOff>
      <xdr:row>213</xdr:row>
      <xdr:rowOff>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xmlns="" id="{3AEC9F84-E510-4971-8374-ED3E30EC1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40319325"/>
          <a:ext cx="12068174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131</xdr:row>
      <xdr:rowOff>0</xdr:rowOff>
    </xdr:from>
    <xdr:to>
      <xdr:col>9</xdr:col>
      <xdr:colOff>0</xdr:colOff>
      <xdr:row>157</xdr:row>
      <xdr:rowOff>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xmlns="" id="{366E841B-3168-4484-8539-D9A3AE300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9784675"/>
          <a:ext cx="12068174" cy="50101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242</xdr:row>
      <xdr:rowOff>0</xdr:rowOff>
    </xdr:from>
    <xdr:to>
      <xdr:col>9</xdr:col>
      <xdr:colOff>0</xdr:colOff>
      <xdr:row>269</xdr:row>
      <xdr:rowOff>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xmlns="" id="{1F49E7A6-6DB5-4150-825F-0D23D630F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50987325"/>
          <a:ext cx="12068174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9</xdr:col>
      <xdr:colOff>4081</xdr:colOff>
      <xdr:row>241</xdr:row>
      <xdr:rowOff>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xmlns="" id="{85B08110-4B22-4120-9EA5-20F9A8D76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5653325"/>
          <a:ext cx="12072256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158</xdr:row>
      <xdr:rowOff>1</xdr:rowOff>
    </xdr:from>
    <xdr:to>
      <xdr:col>9</xdr:col>
      <xdr:colOff>0</xdr:colOff>
      <xdr:row>185</xdr:row>
      <xdr:rowOff>1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xmlns="" id="{74B7B78A-1E8A-4324-BC14-55FAEAFF7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4985326"/>
          <a:ext cx="12068174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1"/>
  <sheetViews>
    <sheetView tabSelected="1" zoomScale="40" zoomScaleNormal="40" workbookViewId="0">
      <selection sqref="A1:P2"/>
    </sheetView>
  </sheetViews>
  <sheetFormatPr defaultRowHeight="15"/>
  <cols>
    <col min="1" max="1" width="17.140625" style="4" bestFit="1" customWidth="1"/>
    <col min="2" max="2" width="15" style="4" customWidth="1"/>
    <col min="3" max="3" width="18.28515625" style="4" bestFit="1" customWidth="1"/>
    <col min="4" max="4" width="22.85546875" style="4" bestFit="1" customWidth="1"/>
    <col min="5" max="5" width="24.28515625" style="4" bestFit="1" customWidth="1"/>
    <col min="6" max="6" width="23" style="4" bestFit="1" customWidth="1"/>
    <col min="7" max="7" width="27.5703125" style="4" bestFit="1" customWidth="1"/>
    <col min="8" max="8" width="18.42578125" style="4" customWidth="1"/>
    <col min="9" max="9" width="14.42578125" style="4" bestFit="1" customWidth="1"/>
    <col min="10" max="10" width="11.140625" style="4" customWidth="1"/>
    <col min="11" max="11" width="12.5703125" style="4" customWidth="1"/>
    <col min="12" max="12" width="12.7109375" style="4" customWidth="1"/>
    <col min="13" max="16384" width="9.140625" style="4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>
      <c r="A3" s="8" t="s">
        <v>1</v>
      </c>
    </row>
    <row r="4" spans="1:16" ht="30">
      <c r="A4" s="4" t="s">
        <v>2</v>
      </c>
      <c r="B4" s="9"/>
    </row>
    <row r="5" spans="1:16">
      <c r="A5" s="10" t="s">
        <v>3</v>
      </c>
    </row>
    <row r="6" spans="1:16">
      <c r="A6" s="11" t="s">
        <v>4</v>
      </c>
    </row>
    <row r="7" spans="1:16" s="13" customFormat="1">
      <c r="A7" s="12"/>
    </row>
    <row r="8" spans="1:16">
      <c r="A8" s="14" t="s">
        <v>5</v>
      </c>
      <c r="B8" s="15"/>
      <c r="C8" s="15"/>
      <c r="D8" s="15"/>
      <c r="E8" s="15"/>
      <c r="F8" s="16"/>
    </row>
    <row r="9" spans="1:16">
      <c r="A9" s="17"/>
      <c r="B9" s="17"/>
      <c r="C9" s="17"/>
      <c r="D9" s="17"/>
      <c r="E9" s="17"/>
      <c r="F9" s="17"/>
    </row>
    <row r="10" spans="1:16">
      <c r="A10" s="17"/>
    </row>
    <row r="11" spans="1:16" ht="18">
      <c r="A11" s="17"/>
      <c r="H11" s="18" t="s">
        <v>6</v>
      </c>
      <c r="I11" s="19" t="s">
        <v>7</v>
      </c>
      <c r="J11" s="19" t="s">
        <v>8</v>
      </c>
      <c r="K11" s="9"/>
    </row>
    <row r="12" spans="1:16" ht="60">
      <c r="A12" s="17"/>
      <c r="G12" s="20"/>
      <c r="H12" s="4" t="s">
        <v>9</v>
      </c>
      <c r="I12" s="21" t="s">
        <v>10</v>
      </c>
      <c r="J12" s="19" t="s">
        <v>11</v>
      </c>
      <c r="K12" s="9"/>
    </row>
    <row r="13" spans="1:16">
      <c r="A13" s="17"/>
      <c r="H13" s="18" t="s">
        <v>12</v>
      </c>
      <c r="I13" s="19">
        <v>487.9</v>
      </c>
      <c r="J13" s="13">
        <v>0.1</v>
      </c>
      <c r="K13" s="9"/>
    </row>
    <row r="14" spans="1:16">
      <c r="A14" s="17"/>
    </row>
    <row r="15" spans="1:16">
      <c r="A15" s="17"/>
    </row>
    <row r="16" spans="1:16">
      <c r="A16" s="17"/>
    </row>
    <row r="17" spans="1:23">
      <c r="A17" s="17"/>
    </row>
    <row r="18" spans="1:23">
      <c r="A18" s="17"/>
    </row>
    <row r="19" spans="1:23">
      <c r="A19" s="17"/>
    </row>
    <row r="20" spans="1:23">
      <c r="A20" s="17"/>
    </row>
    <row r="21" spans="1:23">
      <c r="A21" s="17"/>
    </row>
    <row r="22" spans="1:23">
      <c r="A22" s="17"/>
    </row>
    <row r="23" spans="1:23">
      <c r="A23" s="17"/>
    </row>
    <row r="24" spans="1:23">
      <c r="A24" s="17"/>
    </row>
    <row r="25" spans="1:23" ht="18.75">
      <c r="A25" s="19" t="s">
        <v>13</v>
      </c>
      <c r="B25" s="19" t="s">
        <v>14</v>
      </c>
      <c r="C25" s="19" t="s">
        <v>15</v>
      </c>
      <c r="D25" s="19" t="s">
        <v>16</v>
      </c>
      <c r="E25" s="19" t="s">
        <v>17</v>
      </c>
      <c r="F25" s="22" t="s">
        <v>18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23" ht="90">
      <c r="A26" s="19" t="s">
        <v>19</v>
      </c>
      <c r="B26" s="19" t="s">
        <v>20</v>
      </c>
      <c r="C26" s="19" t="s">
        <v>19</v>
      </c>
      <c r="D26" s="19" t="s">
        <v>20</v>
      </c>
      <c r="E26" s="19" t="s">
        <v>21</v>
      </c>
      <c r="F26" s="22" t="s">
        <v>22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17"/>
      <c r="U26" s="17"/>
      <c r="V26" s="17"/>
      <c r="W26" s="17"/>
    </row>
    <row r="27" spans="1:23">
      <c r="A27" s="24">
        <v>1.875</v>
      </c>
      <c r="B27" s="24">
        <f>10/80*1</f>
        <v>0.125</v>
      </c>
      <c r="C27" s="24">
        <v>5</v>
      </c>
      <c r="D27" s="24">
        <f>10/80*1</f>
        <v>0.125</v>
      </c>
      <c r="E27" s="13">
        <f>(I13*A27)/(C27-A27)-2.74</f>
        <v>290</v>
      </c>
      <c r="F27" s="25">
        <f>33.34901-3.34</f>
        <v>30.00901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7"/>
      <c r="U27" s="17"/>
      <c r="V27" s="17"/>
      <c r="W27" s="17"/>
    </row>
    <row r="28" spans="1:23">
      <c r="A28" s="17"/>
      <c r="B28" s="17"/>
      <c r="C28" s="26"/>
      <c r="D28" s="26"/>
      <c r="E28" s="26"/>
      <c r="F28" s="26"/>
      <c r="G28" s="17"/>
      <c r="H28" s="27"/>
      <c r="L28" s="17"/>
      <c r="M28" s="17"/>
      <c r="N28" s="17"/>
      <c r="O28" s="17"/>
      <c r="P28" s="28"/>
      <c r="Q28" s="17"/>
      <c r="R28" s="17"/>
      <c r="S28" s="17"/>
      <c r="T28" s="17"/>
      <c r="U28" s="17"/>
      <c r="V28" s="17"/>
      <c r="W28" s="17"/>
    </row>
    <row r="29" spans="1:23">
      <c r="A29" s="17"/>
      <c r="B29" s="17"/>
      <c r="C29" s="26"/>
      <c r="D29" s="26"/>
      <c r="E29" s="26"/>
      <c r="F29" s="26"/>
      <c r="G29" s="17"/>
      <c r="H29" s="27"/>
      <c r="L29" s="17"/>
      <c r="M29" s="17"/>
      <c r="N29" s="17"/>
      <c r="O29" s="17"/>
      <c r="P29" s="28"/>
      <c r="Q29" s="17"/>
      <c r="R29" s="17"/>
      <c r="S29" s="17"/>
      <c r="T29" s="17"/>
      <c r="U29" s="17"/>
      <c r="V29" s="17"/>
      <c r="W29" s="17"/>
    </row>
    <row r="30" spans="1:23" s="13" customFormat="1">
      <c r="C30" s="24"/>
      <c r="D30" s="24"/>
      <c r="E30" s="24"/>
      <c r="F30" s="24"/>
      <c r="H30" s="29"/>
      <c r="P30" s="30"/>
    </row>
    <row r="31" spans="1:23">
      <c r="A31" s="31" t="s">
        <v>23</v>
      </c>
      <c r="B31" s="31"/>
      <c r="C31" s="31"/>
      <c r="D31" s="31"/>
      <c r="E31" s="31"/>
      <c r="F31" s="32"/>
      <c r="G31" s="17"/>
      <c r="H31" s="27"/>
      <c r="L31" s="17"/>
      <c r="M31" s="17"/>
      <c r="N31" s="17"/>
      <c r="O31" s="17"/>
      <c r="P31" s="28"/>
      <c r="Q31" s="17"/>
      <c r="R31" s="17"/>
      <c r="S31" s="17"/>
      <c r="T31" s="17"/>
      <c r="U31" s="17"/>
      <c r="V31" s="17"/>
      <c r="W31" s="17"/>
    </row>
    <row r="32" spans="1:23">
      <c r="A32" s="17"/>
      <c r="B32" s="17"/>
      <c r="C32" s="26"/>
      <c r="D32" s="26"/>
      <c r="E32" s="26"/>
      <c r="F32" s="26"/>
      <c r="G32" s="17"/>
      <c r="H32" s="27"/>
      <c r="L32" s="17"/>
      <c r="M32" s="17"/>
      <c r="N32" s="17"/>
      <c r="O32" s="17"/>
      <c r="P32" s="28"/>
      <c r="Q32" s="17"/>
      <c r="R32" s="17"/>
      <c r="S32" s="17"/>
      <c r="T32" s="17"/>
      <c r="U32" s="17"/>
      <c r="V32" s="17"/>
      <c r="W32" s="17"/>
    </row>
    <row r="33" spans="1:23">
      <c r="A33" s="17"/>
      <c r="B33" s="17"/>
      <c r="C33" s="17"/>
      <c r="D33" s="17"/>
      <c r="E33" s="17"/>
      <c r="F33" s="17"/>
      <c r="G33" s="17"/>
      <c r="L33" s="17"/>
      <c r="M33" s="17"/>
      <c r="N33" s="17"/>
      <c r="O33" s="17"/>
      <c r="P33" s="28"/>
      <c r="Q33" s="17"/>
      <c r="R33" s="17"/>
      <c r="S33" s="17"/>
      <c r="T33" s="17"/>
      <c r="U33" s="17"/>
      <c r="V33" s="17"/>
      <c r="W33" s="17"/>
    </row>
    <row r="34" spans="1:23" ht="18">
      <c r="A34" s="17"/>
      <c r="B34" s="17"/>
      <c r="C34" s="17"/>
      <c r="D34" s="17"/>
      <c r="E34" s="17"/>
      <c r="F34" s="17"/>
      <c r="G34" s="18" t="s">
        <v>6</v>
      </c>
      <c r="H34" s="19" t="s">
        <v>7</v>
      </c>
      <c r="I34" s="22" t="s">
        <v>8</v>
      </c>
      <c r="L34" s="17"/>
      <c r="M34" s="17"/>
      <c r="N34" s="17"/>
      <c r="O34" s="17"/>
      <c r="P34" s="28"/>
      <c r="Q34" s="17"/>
      <c r="R34" s="17"/>
      <c r="S34" s="17"/>
      <c r="T34" s="17"/>
      <c r="U34" s="17"/>
      <c r="V34" s="17"/>
      <c r="W34" s="17"/>
    </row>
    <row r="35" spans="1:23" ht="45">
      <c r="A35" s="17"/>
      <c r="B35" s="17"/>
      <c r="C35" s="17"/>
      <c r="D35" s="17"/>
      <c r="E35" s="17"/>
      <c r="F35" s="17"/>
      <c r="G35" s="18" t="s">
        <v>9</v>
      </c>
      <c r="H35" s="21" t="s">
        <v>10</v>
      </c>
      <c r="I35" s="19" t="s">
        <v>11</v>
      </c>
      <c r="J35" s="9"/>
      <c r="L35" s="17"/>
      <c r="M35" s="17"/>
      <c r="N35" s="17"/>
      <c r="O35" s="17"/>
      <c r="P35" s="28"/>
      <c r="Q35" s="17"/>
      <c r="R35" s="17"/>
      <c r="S35" s="17"/>
      <c r="T35" s="17"/>
      <c r="U35" s="17"/>
      <c r="V35" s="17"/>
      <c r="W35" s="17"/>
    </row>
    <row r="36" spans="1:23">
      <c r="A36" s="17"/>
      <c r="B36" s="17"/>
      <c r="C36" s="17"/>
      <c r="D36" s="17"/>
      <c r="E36" s="17"/>
      <c r="F36" s="17"/>
      <c r="G36" s="18" t="s">
        <v>12</v>
      </c>
      <c r="H36" s="19">
        <v>487.9</v>
      </c>
      <c r="I36" s="13">
        <v>0.1</v>
      </c>
      <c r="J36" s="9"/>
      <c r="L36" s="17"/>
      <c r="M36" s="17"/>
      <c r="N36" s="17"/>
      <c r="O36" s="17"/>
      <c r="P36" s="28"/>
      <c r="Q36" s="17"/>
      <c r="R36" s="17"/>
      <c r="S36" s="17"/>
      <c r="T36" s="17"/>
      <c r="U36" s="17"/>
      <c r="V36" s="17"/>
      <c r="W36" s="17"/>
    </row>
    <row r="37" spans="1:23">
      <c r="A37" s="17"/>
      <c r="B37" s="17"/>
      <c r="C37" s="17"/>
      <c r="D37" s="17"/>
      <c r="E37" s="17"/>
      <c r="F37" s="17"/>
      <c r="G37" s="17"/>
      <c r="H37" s="17"/>
      <c r="L37" s="17"/>
      <c r="M37" s="17"/>
      <c r="N37" s="17"/>
      <c r="O37" s="17"/>
      <c r="P37" s="28"/>
      <c r="Q37" s="17"/>
      <c r="R37" s="17"/>
      <c r="S37" s="17"/>
      <c r="T37" s="17"/>
      <c r="U37" s="17"/>
      <c r="V37" s="17"/>
      <c r="W37" s="17"/>
    </row>
    <row r="38" spans="1:23">
      <c r="A38" s="17"/>
      <c r="B38" s="17"/>
      <c r="C38" s="17"/>
      <c r="D38" s="17"/>
      <c r="E38" s="17"/>
      <c r="F38" s="17"/>
      <c r="G38" s="17"/>
      <c r="H38" s="17"/>
      <c r="L38" s="17"/>
      <c r="M38" s="17"/>
      <c r="N38" s="17"/>
      <c r="O38" s="17"/>
      <c r="P38" s="28"/>
      <c r="Q38" s="17"/>
      <c r="R38" s="17"/>
      <c r="S38" s="17"/>
      <c r="T38" s="17"/>
      <c r="U38" s="17"/>
      <c r="V38" s="17"/>
      <c r="W38" s="17"/>
    </row>
    <row r="39" spans="1:23">
      <c r="A39" s="17"/>
      <c r="B39" s="17"/>
      <c r="C39" s="17"/>
      <c r="D39" s="17"/>
      <c r="E39" s="17"/>
      <c r="F39" s="17"/>
      <c r="G39" s="17"/>
      <c r="H39" s="17"/>
      <c r="L39" s="17"/>
      <c r="M39" s="17"/>
      <c r="N39" s="17"/>
      <c r="O39" s="17"/>
      <c r="P39" s="28"/>
      <c r="Q39" s="17"/>
      <c r="R39" s="17"/>
      <c r="S39" s="17"/>
      <c r="T39" s="17"/>
      <c r="U39" s="17"/>
      <c r="V39" s="17"/>
      <c r="W39" s="17"/>
    </row>
    <row r="40" spans="1:23">
      <c r="A40" s="17"/>
      <c r="B40" s="17"/>
      <c r="C40" s="17"/>
      <c r="D40" s="17"/>
      <c r="E40" s="17"/>
      <c r="F40" s="17"/>
      <c r="G40" s="17"/>
      <c r="H40" s="17"/>
      <c r="L40" s="17"/>
      <c r="M40" s="17"/>
      <c r="N40" s="17"/>
      <c r="O40" s="17"/>
      <c r="P40" s="28"/>
      <c r="Q40" s="17"/>
      <c r="R40" s="17"/>
      <c r="S40" s="17"/>
      <c r="T40" s="17"/>
      <c r="U40" s="17"/>
      <c r="V40" s="17"/>
      <c r="W40" s="17"/>
    </row>
    <row r="41" spans="1:23">
      <c r="A41" s="17"/>
      <c r="B41" s="17"/>
      <c r="C41" s="17"/>
      <c r="D41" s="17"/>
      <c r="E41" s="17"/>
      <c r="F41" s="17"/>
      <c r="G41" s="17"/>
      <c r="H41" s="17"/>
      <c r="L41" s="17"/>
      <c r="M41" s="17"/>
      <c r="N41" s="17"/>
      <c r="O41" s="17"/>
      <c r="P41" s="28"/>
      <c r="Q41" s="17"/>
      <c r="R41" s="17"/>
      <c r="S41" s="17"/>
      <c r="T41" s="17"/>
      <c r="U41" s="17"/>
      <c r="V41" s="17"/>
      <c r="W41" s="17"/>
    </row>
    <row r="42" spans="1:23">
      <c r="A42" s="17"/>
      <c r="B42" s="17"/>
      <c r="C42" s="17"/>
      <c r="D42" s="17"/>
      <c r="E42" s="17"/>
      <c r="F42" s="17"/>
      <c r="G42" s="17"/>
      <c r="H42" s="17"/>
      <c r="L42" s="17"/>
      <c r="M42" s="17"/>
      <c r="N42" s="17"/>
      <c r="O42" s="17"/>
      <c r="P42" s="28"/>
      <c r="Q42" s="17"/>
      <c r="R42" s="17"/>
      <c r="S42" s="17"/>
      <c r="T42" s="17"/>
      <c r="U42" s="17"/>
      <c r="V42" s="17"/>
      <c r="W42" s="17"/>
    </row>
    <row r="43" spans="1:23">
      <c r="A43" s="17"/>
      <c r="B43" s="17"/>
      <c r="C43" s="17"/>
      <c r="D43" s="17"/>
      <c r="E43" s="17"/>
      <c r="F43" s="17"/>
      <c r="G43" s="17"/>
      <c r="H43" s="17"/>
      <c r="L43" s="17"/>
      <c r="M43" s="17"/>
      <c r="N43" s="17"/>
      <c r="O43" s="17"/>
      <c r="P43" s="28"/>
      <c r="Q43" s="17"/>
      <c r="R43" s="17"/>
      <c r="S43" s="17"/>
      <c r="T43" s="17"/>
      <c r="U43" s="17"/>
      <c r="V43" s="17"/>
      <c r="W43" s="17"/>
    </row>
    <row r="44" spans="1:23">
      <c r="A44" s="17"/>
      <c r="B44" s="17"/>
      <c r="C44" s="17"/>
      <c r="D44" s="17"/>
      <c r="E44" s="17"/>
      <c r="F44" s="17"/>
      <c r="G44" s="17"/>
      <c r="H44" s="17"/>
      <c r="L44" s="17"/>
      <c r="M44" s="17"/>
      <c r="N44" s="17"/>
      <c r="O44" s="17"/>
      <c r="P44" s="28"/>
      <c r="Q44" s="17"/>
      <c r="R44" s="17"/>
      <c r="S44" s="17"/>
      <c r="T44" s="17"/>
      <c r="U44" s="17"/>
      <c r="V44" s="17"/>
      <c r="W44" s="17"/>
    </row>
    <row r="45" spans="1:23">
      <c r="A45" s="17"/>
      <c r="B45" s="17"/>
      <c r="C45" s="17"/>
      <c r="D45" s="17"/>
      <c r="E45" s="17"/>
      <c r="F45" s="17"/>
      <c r="G45" s="17"/>
      <c r="H45" s="17"/>
      <c r="L45" s="17"/>
      <c r="M45" s="17"/>
      <c r="N45" s="17"/>
      <c r="O45" s="17"/>
      <c r="P45" s="28"/>
      <c r="Q45" s="17"/>
      <c r="R45" s="17"/>
      <c r="S45" s="17"/>
      <c r="T45" s="17"/>
      <c r="U45" s="17"/>
      <c r="V45" s="17"/>
      <c r="W45" s="17"/>
    </row>
    <row r="46" spans="1:23" ht="15" customHeight="1">
      <c r="G46" s="33"/>
      <c r="R46" s="34"/>
      <c r="S46" s="17"/>
      <c r="T46" s="17"/>
      <c r="U46" s="17"/>
    </row>
    <row r="47" spans="1:23" ht="18.75">
      <c r="A47" s="19" t="s">
        <v>13</v>
      </c>
      <c r="B47" s="19" t="s">
        <v>14</v>
      </c>
      <c r="C47" s="19" t="s">
        <v>15</v>
      </c>
      <c r="D47" s="19" t="s">
        <v>16</v>
      </c>
      <c r="E47" s="19" t="s">
        <v>24</v>
      </c>
      <c r="F47" s="19" t="s">
        <v>25</v>
      </c>
      <c r="G47" s="9"/>
      <c r="P47" s="34"/>
      <c r="Q47" s="17"/>
      <c r="R47" s="17"/>
      <c r="S47" s="17"/>
    </row>
    <row r="48" spans="1:23" ht="60">
      <c r="A48" s="35" t="s">
        <v>26</v>
      </c>
      <c r="B48" s="35" t="s">
        <v>27</v>
      </c>
      <c r="C48" s="35" t="s">
        <v>26</v>
      </c>
      <c r="D48" s="35" t="s">
        <v>27</v>
      </c>
      <c r="E48" s="19" t="s">
        <v>28</v>
      </c>
      <c r="F48" s="22" t="s">
        <v>22</v>
      </c>
      <c r="P48" s="34"/>
      <c r="Q48" s="17"/>
      <c r="R48" s="17"/>
      <c r="S48" s="17"/>
    </row>
    <row r="49" spans="1:23">
      <c r="A49" s="36">
        <v>7.6</v>
      </c>
      <c r="B49" s="19">
        <v>8.0000000000000002E-3</v>
      </c>
      <c r="C49" s="37">
        <v>8.0020000000000007</v>
      </c>
      <c r="D49" s="19">
        <v>0.02</v>
      </c>
      <c r="E49" s="38">
        <f>(H36*A49)/(C49-A49)/1000</f>
        <v>9.2239800995024641</v>
      </c>
      <c r="F49" s="39">
        <f>0.426224</f>
        <v>0.42622399999999999</v>
      </c>
      <c r="P49" s="34"/>
      <c r="Q49" s="17"/>
      <c r="R49" s="17"/>
      <c r="S49" s="17"/>
    </row>
    <row r="50" spans="1:23">
      <c r="A50" s="17"/>
      <c r="B50" s="17"/>
      <c r="C50" s="40"/>
      <c r="D50" s="17"/>
      <c r="E50" s="34"/>
      <c r="F50" s="17"/>
      <c r="G50" s="41"/>
      <c r="J50" s="17"/>
      <c r="K50" s="17"/>
      <c r="L50" s="41"/>
      <c r="M50" s="17"/>
      <c r="N50" s="17"/>
      <c r="O50" s="17"/>
      <c r="P50" s="40"/>
      <c r="Q50" s="17"/>
      <c r="R50" s="34"/>
      <c r="S50" s="17"/>
      <c r="T50" s="17"/>
      <c r="U50" s="17"/>
    </row>
    <row r="51" spans="1:23">
      <c r="A51" s="17"/>
      <c r="B51" s="17"/>
      <c r="C51" s="40"/>
      <c r="D51" s="17"/>
      <c r="E51" s="34"/>
      <c r="F51" s="17"/>
      <c r="G51" s="41"/>
      <c r="J51" s="17"/>
      <c r="K51" s="17"/>
      <c r="L51" s="41"/>
      <c r="M51" s="17"/>
      <c r="N51" s="17"/>
      <c r="O51" s="17"/>
      <c r="P51" s="40"/>
      <c r="Q51" s="17"/>
      <c r="R51" s="34"/>
      <c r="S51" s="17"/>
      <c r="T51" s="17"/>
      <c r="U51" s="17"/>
    </row>
    <row r="52" spans="1:23">
      <c r="A52" s="17"/>
      <c r="B52" s="17"/>
      <c r="C52" s="40"/>
      <c r="D52" s="17"/>
      <c r="E52" s="34"/>
      <c r="F52" s="17"/>
      <c r="G52" s="41"/>
      <c r="J52" s="17"/>
      <c r="K52" s="17"/>
      <c r="L52" s="41"/>
      <c r="M52" s="17"/>
      <c r="N52" s="17"/>
      <c r="O52" s="17"/>
      <c r="P52" s="40"/>
      <c r="Q52" s="17"/>
      <c r="R52" s="34"/>
      <c r="S52" s="17"/>
      <c r="T52" s="17"/>
      <c r="U52" s="17"/>
    </row>
    <row r="53" spans="1:23">
      <c r="A53" s="17"/>
      <c r="B53" s="17"/>
      <c r="C53" s="40"/>
      <c r="D53" s="17"/>
      <c r="E53" s="34"/>
      <c r="F53" s="17"/>
      <c r="G53" s="41"/>
      <c r="J53" s="17"/>
      <c r="K53" s="17"/>
      <c r="L53" s="41"/>
      <c r="M53" s="17"/>
      <c r="N53" s="17"/>
      <c r="O53" s="17"/>
      <c r="P53" s="40"/>
      <c r="Q53" s="17"/>
      <c r="R53" s="34"/>
      <c r="S53" s="17"/>
      <c r="T53" s="17"/>
      <c r="U53" s="17"/>
    </row>
    <row r="54" spans="1:23">
      <c r="A54" s="17"/>
      <c r="B54" s="17"/>
      <c r="C54" s="40"/>
      <c r="D54" s="17"/>
      <c r="E54" s="34"/>
      <c r="F54" s="17"/>
      <c r="G54" s="41"/>
      <c r="J54" s="17"/>
      <c r="K54" s="17"/>
      <c r="L54" s="41"/>
      <c r="M54" s="17"/>
      <c r="N54" s="17"/>
      <c r="O54" s="17"/>
      <c r="P54" s="40"/>
      <c r="Q54" s="17"/>
      <c r="R54" s="34"/>
      <c r="S54" s="17"/>
      <c r="T54" s="17"/>
      <c r="U54" s="17"/>
    </row>
    <row r="55" spans="1:23" s="13" customFormat="1">
      <c r="C55" s="42"/>
      <c r="E55" s="43"/>
      <c r="G55" s="44"/>
      <c r="H55" s="29"/>
      <c r="N55" s="44"/>
      <c r="R55" s="42"/>
      <c r="T55" s="43"/>
    </row>
    <row r="56" spans="1:23">
      <c r="A56" s="31" t="s">
        <v>29</v>
      </c>
      <c r="B56" s="31"/>
      <c r="C56" s="31"/>
      <c r="D56" s="31"/>
      <c r="E56" s="31"/>
      <c r="F56" s="32"/>
      <c r="G56" s="41"/>
      <c r="H56" s="27"/>
      <c r="L56" s="17"/>
      <c r="M56" s="17"/>
      <c r="N56" s="41"/>
      <c r="O56" s="17"/>
      <c r="P56" s="17"/>
      <c r="Q56" s="17"/>
      <c r="R56" s="40"/>
      <c r="S56" s="17"/>
      <c r="T56" s="34"/>
      <c r="U56" s="17"/>
      <c r="V56" s="17"/>
      <c r="W56" s="17"/>
    </row>
    <row r="57" spans="1:23">
      <c r="A57" s="17"/>
      <c r="B57" s="17"/>
      <c r="C57" s="40"/>
      <c r="D57" s="17"/>
      <c r="E57" s="34"/>
      <c r="F57" s="17"/>
      <c r="G57" s="41"/>
      <c r="H57" s="27"/>
      <c r="L57" s="17"/>
      <c r="M57" s="17"/>
      <c r="N57" s="41"/>
      <c r="O57" s="17"/>
      <c r="P57" s="17"/>
      <c r="Q57" s="17"/>
      <c r="R57" s="40"/>
      <c r="S57" s="17"/>
      <c r="T57" s="34"/>
      <c r="U57" s="17"/>
      <c r="V57" s="17"/>
      <c r="W57" s="17"/>
    </row>
    <row r="58" spans="1:23">
      <c r="A58" s="17"/>
      <c r="B58" s="17"/>
      <c r="C58" s="40"/>
      <c r="D58" s="17"/>
      <c r="E58" s="34"/>
      <c r="F58" s="17"/>
      <c r="G58" s="40"/>
      <c r="H58" s="27"/>
      <c r="L58" s="17"/>
      <c r="M58" s="17"/>
      <c r="N58" s="41"/>
      <c r="O58" s="17"/>
      <c r="P58" s="17"/>
      <c r="Q58" s="17"/>
      <c r="R58" s="40"/>
      <c r="S58" s="17"/>
      <c r="T58" s="34"/>
      <c r="U58" s="17"/>
      <c r="V58" s="17"/>
      <c r="W58" s="17"/>
    </row>
    <row r="59" spans="1:23" ht="18">
      <c r="A59" s="17"/>
      <c r="B59" s="17"/>
      <c r="C59" s="17"/>
      <c r="D59" s="17"/>
      <c r="E59" s="17"/>
      <c r="F59" s="17"/>
      <c r="G59" s="17"/>
      <c r="H59" s="18" t="s">
        <v>6</v>
      </c>
      <c r="I59" s="19" t="s">
        <v>30</v>
      </c>
      <c r="J59" s="19" t="s">
        <v>31</v>
      </c>
      <c r="K59" s="45"/>
      <c r="L59" s="23"/>
      <c r="M59" s="23"/>
      <c r="N59" s="23"/>
      <c r="O59" s="23"/>
      <c r="P59" s="23"/>
      <c r="Q59" s="23"/>
      <c r="R59" s="23"/>
      <c r="S59" s="23"/>
      <c r="T59" s="34"/>
      <c r="U59" s="17"/>
      <c r="V59" s="17"/>
      <c r="W59" s="17"/>
    </row>
    <row r="60" spans="1:23" ht="60">
      <c r="A60" s="17"/>
      <c r="B60" s="17"/>
      <c r="C60" s="17"/>
      <c r="D60" s="17"/>
      <c r="E60" s="17"/>
      <c r="F60" s="17"/>
      <c r="G60" s="17"/>
      <c r="H60" s="18" t="s">
        <v>9</v>
      </c>
      <c r="I60" s="19" t="s">
        <v>10</v>
      </c>
      <c r="J60" s="19" t="s">
        <v>11</v>
      </c>
      <c r="K60" s="45"/>
      <c r="L60" s="23"/>
      <c r="M60" s="23"/>
      <c r="N60" s="23"/>
      <c r="O60" s="23"/>
      <c r="P60" s="23"/>
      <c r="Q60" s="23"/>
      <c r="R60" s="23"/>
      <c r="S60" s="23"/>
      <c r="T60" s="34"/>
      <c r="U60" s="17"/>
      <c r="V60" s="17"/>
      <c r="W60" s="17"/>
    </row>
    <row r="61" spans="1:23">
      <c r="A61" s="17"/>
      <c r="B61" s="17"/>
      <c r="C61" s="17"/>
      <c r="D61" s="17"/>
      <c r="E61" s="17"/>
      <c r="F61" s="17"/>
      <c r="G61" s="17"/>
      <c r="H61" s="18" t="s">
        <v>32</v>
      </c>
      <c r="I61" s="19">
        <v>260.2</v>
      </c>
      <c r="J61" s="13">
        <v>0.1</v>
      </c>
      <c r="K61" s="45"/>
      <c r="L61" s="23"/>
      <c r="M61" s="23"/>
      <c r="N61" s="23"/>
      <c r="O61" s="23"/>
      <c r="P61" s="23"/>
      <c r="Q61" s="23"/>
      <c r="R61" s="23"/>
      <c r="S61" s="23"/>
      <c r="T61" s="34"/>
      <c r="U61" s="17"/>
      <c r="V61" s="17"/>
      <c r="W61" s="17"/>
    </row>
    <row r="62" spans="1:23">
      <c r="A62" s="17"/>
      <c r="B62" s="17"/>
      <c r="C62" s="17"/>
      <c r="D62" s="17"/>
      <c r="E62" s="17"/>
      <c r="F62" s="17"/>
      <c r="G62" s="17"/>
      <c r="H62" s="17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34"/>
      <c r="U62" s="17"/>
      <c r="V62" s="17"/>
      <c r="W62" s="17"/>
    </row>
    <row r="63" spans="1:23">
      <c r="A63" s="17"/>
      <c r="B63" s="17"/>
      <c r="C63" s="17"/>
      <c r="D63" s="17"/>
      <c r="E63" s="17"/>
      <c r="F63" s="17"/>
      <c r="G63" s="17"/>
      <c r="H63" s="17"/>
      <c r="L63" s="17"/>
      <c r="M63" s="17"/>
      <c r="N63" s="17"/>
      <c r="O63" s="17"/>
      <c r="P63" s="28"/>
      <c r="Q63" s="17"/>
      <c r="R63" s="17"/>
      <c r="S63" s="17"/>
      <c r="T63" s="17"/>
      <c r="U63" s="17"/>
      <c r="V63" s="17"/>
      <c r="W63" s="17"/>
    </row>
    <row r="64" spans="1:23">
      <c r="A64" s="17"/>
      <c r="B64" s="17"/>
      <c r="C64" s="17"/>
      <c r="D64" s="17"/>
      <c r="E64" s="17"/>
      <c r="F64" s="17"/>
      <c r="G64" s="17"/>
      <c r="H64" s="17"/>
      <c r="L64" s="17"/>
      <c r="M64" s="17"/>
      <c r="N64" s="17"/>
      <c r="O64" s="17"/>
      <c r="P64" s="28"/>
      <c r="Q64" s="17"/>
      <c r="R64" s="17"/>
      <c r="S64" s="17"/>
      <c r="T64" s="17"/>
      <c r="U64" s="17"/>
      <c r="V64" s="17"/>
      <c r="W64" s="17"/>
    </row>
    <row r="65" spans="1:23">
      <c r="A65" s="17"/>
      <c r="B65" s="17"/>
      <c r="C65" s="17"/>
      <c r="D65" s="17"/>
      <c r="E65" s="17"/>
      <c r="F65" s="17"/>
      <c r="G65" s="17"/>
      <c r="H65" s="17"/>
      <c r="L65" s="17"/>
      <c r="M65" s="17"/>
      <c r="N65" s="17"/>
      <c r="O65" s="17"/>
      <c r="P65" s="28"/>
      <c r="Q65" s="17"/>
      <c r="R65" s="17"/>
      <c r="S65" s="17"/>
      <c r="T65" s="17"/>
      <c r="U65" s="17"/>
      <c r="V65" s="17"/>
      <c r="W65" s="17"/>
    </row>
    <row r="66" spans="1:23">
      <c r="A66" s="17"/>
      <c r="B66" s="17"/>
      <c r="C66" s="17"/>
      <c r="D66" s="17"/>
      <c r="E66" s="17"/>
      <c r="F66" s="17"/>
      <c r="G66" s="17"/>
      <c r="H66" s="17"/>
      <c r="L66" s="17"/>
      <c r="M66" s="17"/>
      <c r="N66" s="17"/>
      <c r="O66" s="17"/>
      <c r="P66" s="28"/>
      <c r="Q66" s="17"/>
      <c r="R66" s="17"/>
      <c r="S66" s="17"/>
      <c r="T66" s="17"/>
      <c r="U66" s="17"/>
      <c r="V66" s="17"/>
      <c r="W66" s="17"/>
    </row>
    <row r="67" spans="1:23">
      <c r="A67" s="17"/>
      <c r="B67" s="17"/>
      <c r="C67" s="17"/>
      <c r="D67" s="17"/>
      <c r="E67" s="17"/>
      <c r="F67" s="17"/>
      <c r="G67" s="17"/>
      <c r="H67" s="17"/>
      <c r="L67" s="17"/>
      <c r="M67" s="17"/>
      <c r="N67" s="17"/>
      <c r="O67" s="17"/>
      <c r="P67" s="28"/>
      <c r="Q67" s="17"/>
      <c r="R67" s="17"/>
      <c r="S67" s="17"/>
      <c r="T67" s="17"/>
      <c r="U67" s="17"/>
      <c r="V67" s="17"/>
      <c r="W67" s="17"/>
    </row>
    <row r="68" spans="1:23">
      <c r="A68" s="17"/>
      <c r="B68" s="17"/>
      <c r="C68" s="17"/>
      <c r="D68" s="17"/>
      <c r="E68" s="17"/>
      <c r="F68" s="17"/>
      <c r="G68" s="17"/>
      <c r="H68" s="17"/>
      <c r="L68" s="17"/>
      <c r="M68" s="17"/>
      <c r="N68" s="17"/>
      <c r="O68" s="17"/>
      <c r="P68" s="28"/>
      <c r="Q68" s="17"/>
      <c r="R68" s="17"/>
      <c r="S68" s="17"/>
      <c r="T68" s="17"/>
      <c r="U68" s="17"/>
      <c r="V68" s="17"/>
      <c r="W68" s="17"/>
    </row>
    <row r="69" spans="1:23">
      <c r="A69" s="17"/>
      <c r="B69" s="17"/>
      <c r="C69" s="17"/>
      <c r="D69" s="17"/>
      <c r="E69" s="17"/>
      <c r="F69" s="17"/>
      <c r="G69" s="17"/>
      <c r="H69" s="17"/>
      <c r="L69" s="17"/>
      <c r="M69" s="17"/>
      <c r="N69" s="17"/>
      <c r="O69" s="17"/>
      <c r="P69" s="28"/>
      <c r="Q69" s="17"/>
      <c r="R69" s="17"/>
      <c r="S69" s="17"/>
      <c r="T69" s="17"/>
      <c r="U69" s="17"/>
      <c r="V69" s="17"/>
      <c r="W69" s="17"/>
    </row>
    <row r="70" spans="1:23">
      <c r="A70" s="17"/>
      <c r="B70" s="17"/>
      <c r="C70" s="17"/>
      <c r="D70" s="17"/>
      <c r="E70" s="17"/>
      <c r="F70" s="17"/>
      <c r="G70" s="17"/>
      <c r="H70" s="17"/>
      <c r="L70" s="17"/>
      <c r="M70" s="17"/>
      <c r="N70" s="17"/>
      <c r="O70" s="17"/>
      <c r="P70" s="28"/>
      <c r="Q70" s="17"/>
      <c r="R70" s="17"/>
      <c r="S70" s="17"/>
      <c r="T70" s="17"/>
      <c r="U70" s="17"/>
      <c r="V70" s="17"/>
      <c r="W70" s="17"/>
    </row>
    <row r="71" spans="1:23">
      <c r="A71" s="17"/>
      <c r="B71" s="17"/>
      <c r="C71" s="17"/>
      <c r="D71" s="17"/>
      <c r="E71" s="17"/>
      <c r="F71" s="17"/>
      <c r="G71" s="17"/>
      <c r="H71" s="17"/>
      <c r="L71" s="17"/>
      <c r="M71" s="17"/>
      <c r="N71" s="17"/>
      <c r="O71" s="17"/>
      <c r="P71" s="28"/>
      <c r="Q71" s="17"/>
      <c r="R71" s="17"/>
      <c r="S71" s="17"/>
      <c r="T71" s="17"/>
      <c r="U71" s="17"/>
      <c r="V71" s="17"/>
      <c r="W71" s="17"/>
    </row>
    <row r="72" spans="1:23">
      <c r="A72" s="17"/>
      <c r="B72" s="17"/>
      <c r="C72" s="17"/>
      <c r="D72" s="17"/>
      <c r="E72" s="17"/>
      <c r="F72" s="17"/>
      <c r="G72" s="17"/>
      <c r="H72" s="17"/>
      <c r="L72" s="17"/>
      <c r="M72" s="17"/>
      <c r="N72" s="17"/>
      <c r="O72" s="17"/>
      <c r="P72" s="28"/>
      <c r="Q72" s="17"/>
      <c r="R72" s="17"/>
      <c r="S72" s="17"/>
      <c r="T72" s="17"/>
      <c r="U72" s="17"/>
      <c r="V72" s="17"/>
      <c r="W72" s="17"/>
    </row>
    <row r="73" spans="1:23">
      <c r="A73" s="17"/>
      <c r="B73" s="17"/>
      <c r="C73" s="17"/>
      <c r="D73" s="17"/>
      <c r="E73" s="17"/>
      <c r="F73" s="17"/>
      <c r="G73" s="17"/>
      <c r="H73" s="17"/>
      <c r="L73" s="17"/>
      <c r="M73" s="17"/>
      <c r="N73" s="17"/>
      <c r="O73" s="17"/>
      <c r="P73" s="28"/>
      <c r="Q73" s="17"/>
      <c r="R73" s="17"/>
      <c r="S73" s="17"/>
      <c r="T73" s="17"/>
      <c r="U73" s="17"/>
      <c r="V73" s="17"/>
      <c r="W73" s="17"/>
    </row>
    <row r="74" spans="1:23">
      <c r="A74" s="17"/>
      <c r="B74" s="17"/>
      <c r="C74" s="17"/>
      <c r="D74" s="17"/>
      <c r="E74" s="17"/>
      <c r="F74" s="17"/>
      <c r="G74" s="17"/>
      <c r="H74" s="17"/>
      <c r="L74" s="17"/>
      <c r="M74" s="17"/>
      <c r="N74" s="41"/>
      <c r="O74" s="17"/>
      <c r="P74" s="17"/>
      <c r="Q74" s="17"/>
      <c r="R74" s="40"/>
      <c r="S74" s="17"/>
      <c r="T74" s="34"/>
      <c r="U74" s="17"/>
      <c r="V74" s="17"/>
      <c r="W74" s="17"/>
    </row>
    <row r="75" spans="1:23" ht="18.75">
      <c r="A75" s="18" t="s">
        <v>33</v>
      </c>
      <c r="B75" s="19" t="s">
        <v>34</v>
      </c>
      <c r="C75" s="19" t="s">
        <v>35</v>
      </c>
      <c r="D75" s="19" t="s">
        <v>36</v>
      </c>
      <c r="E75" s="19" t="s">
        <v>37</v>
      </c>
      <c r="F75" s="46" t="s">
        <v>38</v>
      </c>
      <c r="R75" s="34"/>
      <c r="S75" s="17"/>
      <c r="T75" s="17"/>
      <c r="U75" s="17"/>
    </row>
    <row r="76" spans="1:23" ht="60">
      <c r="A76" s="30" t="s">
        <v>26</v>
      </c>
      <c r="B76" s="35" t="s">
        <v>39</v>
      </c>
      <c r="C76" s="21" t="s">
        <v>40</v>
      </c>
      <c r="D76" s="19" t="s">
        <v>41</v>
      </c>
      <c r="E76" s="19" t="s">
        <v>42</v>
      </c>
      <c r="F76" s="22" t="s">
        <v>22</v>
      </c>
      <c r="G76" s="17"/>
      <c r="R76" s="34"/>
      <c r="S76" s="17"/>
      <c r="T76" s="17"/>
      <c r="U76" s="17"/>
    </row>
    <row r="77" spans="1:23">
      <c r="A77" s="13">
        <v>0.2681</v>
      </c>
      <c r="B77" s="44">
        <f>A77 * 0.001 + 5 * 0.0001</f>
        <v>7.6810000000000008E-4</v>
      </c>
      <c r="C77" s="38">
        <f>41 * 50/80</f>
        <v>25.625</v>
      </c>
      <c r="D77" s="24">
        <f>50/80*1</f>
        <v>0.625</v>
      </c>
      <c r="E77" s="24">
        <f>A77/C77*1000</f>
        <v>10.462439024390244</v>
      </c>
      <c r="F77" s="47">
        <v>0.25690000000000002</v>
      </c>
      <c r="R77" s="34"/>
      <c r="S77" s="17"/>
      <c r="T77" s="17"/>
      <c r="U77" s="17"/>
    </row>
    <row r="78" spans="1:23">
      <c r="A78" s="17"/>
      <c r="B78" s="17"/>
      <c r="C78" s="17"/>
      <c r="D78" s="17"/>
      <c r="E78" s="48"/>
      <c r="F78" s="48"/>
      <c r="G78" s="26"/>
      <c r="H78" s="26"/>
      <c r="K78" s="17"/>
      <c r="L78" s="17"/>
      <c r="M78" s="41"/>
      <c r="N78" s="17"/>
      <c r="O78" s="17"/>
      <c r="P78" s="17"/>
      <c r="Q78" s="40"/>
      <c r="R78" s="17"/>
      <c r="S78" s="34"/>
      <c r="T78" s="17"/>
      <c r="U78" s="17"/>
      <c r="V78" s="17"/>
    </row>
    <row r="79" spans="1:23">
      <c r="A79" s="17"/>
      <c r="B79" s="17"/>
      <c r="C79" s="17"/>
      <c r="D79" s="17"/>
      <c r="E79" s="48"/>
      <c r="F79" s="48"/>
      <c r="G79" s="26"/>
      <c r="H79" s="26"/>
      <c r="K79" s="17"/>
      <c r="L79" s="17"/>
      <c r="M79" s="41"/>
      <c r="N79" s="17"/>
      <c r="O79" s="17"/>
      <c r="P79" s="17"/>
      <c r="Q79" s="40"/>
      <c r="R79" s="17"/>
      <c r="S79" s="34"/>
      <c r="T79" s="17"/>
      <c r="U79" s="17"/>
      <c r="V79" s="17"/>
    </row>
    <row r="80" spans="1:23">
      <c r="A80" s="17"/>
      <c r="B80" s="17"/>
      <c r="C80" s="17"/>
      <c r="D80" s="17"/>
      <c r="E80" s="48"/>
      <c r="F80" s="48"/>
      <c r="G80" s="26"/>
      <c r="H80" s="26"/>
      <c r="K80" s="17"/>
      <c r="L80" s="17"/>
      <c r="M80" s="41"/>
      <c r="N80" s="17"/>
      <c r="O80" s="17"/>
      <c r="P80" s="17"/>
      <c r="Q80" s="40"/>
      <c r="R80" s="17"/>
      <c r="S80" s="34"/>
      <c r="T80" s="17"/>
      <c r="U80" s="17"/>
      <c r="V80" s="17"/>
    </row>
    <row r="81" spans="1:22" s="13" customFormat="1">
      <c r="E81" s="48"/>
      <c r="F81" s="48"/>
      <c r="G81" s="26"/>
      <c r="H81" s="26"/>
      <c r="I81" s="17"/>
      <c r="J81" s="17"/>
      <c r="M81" s="44"/>
      <c r="Q81" s="42"/>
      <c r="S81" s="43"/>
    </row>
    <row r="82" spans="1:22" ht="15" customHeight="1">
      <c r="A82" s="49" t="s">
        <v>43</v>
      </c>
      <c r="B82" s="50"/>
      <c r="C82" s="50"/>
      <c r="D82" s="50"/>
      <c r="E82" s="50"/>
      <c r="F82" s="51"/>
      <c r="G82" s="52"/>
      <c r="H82" s="53"/>
      <c r="I82" s="53"/>
      <c r="J82" s="53"/>
      <c r="K82" s="17"/>
      <c r="L82" s="17"/>
      <c r="M82" s="41"/>
      <c r="N82" s="17"/>
      <c r="O82" s="17"/>
      <c r="P82" s="17"/>
      <c r="Q82" s="40"/>
      <c r="R82" s="17"/>
      <c r="S82" s="34"/>
      <c r="T82" s="17"/>
      <c r="U82" s="17"/>
      <c r="V82" s="17"/>
    </row>
    <row r="83" spans="1:22">
      <c r="A83" s="17"/>
      <c r="B83" s="17"/>
      <c r="C83" s="17"/>
      <c r="D83" s="17"/>
      <c r="E83" s="48"/>
      <c r="F83" s="48"/>
      <c r="G83" s="26"/>
      <c r="H83" s="26"/>
      <c r="K83" s="17"/>
      <c r="L83" s="17"/>
      <c r="M83" s="41"/>
      <c r="N83" s="17"/>
      <c r="O83" s="17"/>
      <c r="P83" s="17"/>
      <c r="Q83" s="40"/>
      <c r="R83" s="17"/>
      <c r="S83" s="34"/>
      <c r="T83" s="17"/>
      <c r="U83" s="17"/>
      <c r="V83" s="17"/>
    </row>
    <row r="84" spans="1:22">
      <c r="A84" s="17"/>
      <c r="B84" s="17"/>
      <c r="C84" s="17"/>
      <c r="D84" s="17"/>
      <c r="E84" s="48"/>
      <c r="F84" s="48"/>
      <c r="G84" s="26"/>
      <c r="H84" s="26"/>
      <c r="K84" s="17"/>
      <c r="L84" s="17"/>
      <c r="M84" s="41"/>
      <c r="N84" s="17"/>
      <c r="O84" s="17"/>
      <c r="P84" s="17"/>
      <c r="Q84" s="40"/>
      <c r="R84" s="17"/>
      <c r="S84" s="34"/>
      <c r="T84" s="17"/>
      <c r="U84" s="17"/>
      <c r="V84" s="17"/>
    </row>
    <row r="85" spans="1:22">
      <c r="A85" s="17"/>
      <c r="B85" s="17"/>
      <c r="C85" s="17"/>
      <c r="D85" s="17"/>
      <c r="E85" s="48"/>
      <c r="F85" s="48"/>
      <c r="G85" s="26"/>
      <c r="H85" s="17"/>
      <c r="K85" s="17"/>
      <c r="L85" s="17"/>
      <c r="M85" s="41"/>
      <c r="N85" s="17"/>
      <c r="O85" s="17"/>
      <c r="P85" s="17"/>
      <c r="Q85" s="40"/>
      <c r="R85" s="17"/>
      <c r="S85" s="34"/>
      <c r="T85" s="17"/>
      <c r="U85" s="17"/>
      <c r="V85" s="17"/>
    </row>
    <row r="86" spans="1:22">
      <c r="A86" s="17"/>
      <c r="B86" s="17"/>
      <c r="C86" s="17"/>
      <c r="D86" s="17"/>
      <c r="E86" s="48"/>
      <c r="F86" s="48"/>
      <c r="G86" s="26"/>
      <c r="H86" s="17"/>
      <c r="K86" s="17"/>
      <c r="L86" s="17"/>
      <c r="M86" s="41"/>
      <c r="N86" s="17"/>
      <c r="O86" s="17"/>
      <c r="P86" s="17"/>
      <c r="Q86" s="40"/>
      <c r="R86" s="17"/>
      <c r="S86" s="34"/>
      <c r="T86" s="17"/>
      <c r="U86" s="17"/>
      <c r="V86" s="17"/>
    </row>
    <row r="87" spans="1:22">
      <c r="A87" s="17"/>
      <c r="B87" s="17"/>
      <c r="C87" s="17"/>
      <c r="D87" s="17"/>
      <c r="E87" s="48"/>
      <c r="F87" s="48"/>
      <c r="G87" s="26"/>
      <c r="H87" s="26"/>
      <c r="K87" s="17"/>
      <c r="L87" s="17"/>
      <c r="M87" s="41"/>
      <c r="N87" s="17"/>
      <c r="O87" s="17"/>
      <c r="P87" s="17"/>
      <c r="Q87" s="40"/>
      <c r="R87" s="17"/>
      <c r="S87" s="34"/>
      <c r="T87" s="17"/>
      <c r="U87" s="17"/>
      <c r="V87" s="17"/>
    </row>
    <row r="88" spans="1:22">
      <c r="A88" s="17"/>
      <c r="B88" s="17"/>
      <c r="C88" s="17"/>
      <c r="D88" s="17"/>
      <c r="E88" s="48"/>
      <c r="F88" s="48"/>
      <c r="G88" s="26"/>
      <c r="H88" s="26"/>
      <c r="K88" s="17"/>
      <c r="L88" s="17"/>
      <c r="M88" s="41"/>
      <c r="N88" s="17"/>
      <c r="O88" s="17"/>
      <c r="P88" s="17"/>
      <c r="Q88" s="40"/>
      <c r="R88" s="17"/>
      <c r="S88" s="34"/>
      <c r="T88" s="17"/>
      <c r="U88" s="17"/>
      <c r="V88" s="17"/>
    </row>
    <row r="89" spans="1:22">
      <c r="A89" s="17"/>
      <c r="B89" s="17"/>
      <c r="C89" s="17"/>
      <c r="D89" s="17"/>
      <c r="E89" s="48"/>
      <c r="F89" s="48"/>
      <c r="G89" s="26"/>
      <c r="H89" s="26"/>
      <c r="K89" s="17"/>
      <c r="L89" s="17"/>
      <c r="M89" s="41"/>
      <c r="N89" s="17"/>
      <c r="O89" s="17"/>
      <c r="P89" s="17"/>
      <c r="Q89" s="40"/>
      <c r="R89" s="17"/>
      <c r="S89" s="34"/>
      <c r="T89" s="17"/>
      <c r="U89" s="17"/>
      <c r="V89" s="17"/>
    </row>
    <row r="90" spans="1:22">
      <c r="A90" s="17"/>
      <c r="B90" s="17"/>
      <c r="C90" s="17"/>
      <c r="D90" s="17"/>
      <c r="E90" s="48"/>
      <c r="F90" s="48"/>
      <c r="G90" s="26"/>
      <c r="H90" s="26"/>
      <c r="K90" s="17"/>
      <c r="L90" s="17"/>
      <c r="M90" s="41"/>
      <c r="N90" s="17"/>
      <c r="O90" s="17"/>
      <c r="P90" s="17"/>
      <c r="Q90" s="40"/>
      <c r="R90" s="17"/>
      <c r="S90" s="34"/>
      <c r="T90" s="17"/>
      <c r="U90" s="17"/>
      <c r="V90" s="17"/>
    </row>
    <row r="91" spans="1:22">
      <c r="A91" s="17"/>
      <c r="B91" s="17"/>
      <c r="C91" s="17"/>
      <c r="D91" s="17"/>
      <c r="E91" s="48"/>
      <c r="F91" s="48"/>
      <c r="G91" s="26"/>
      <c r="H91" s="26"/>
      <c r="K91" s="17"/>
      <c r="L91" s="17"/>
      <c r="M91" s="41"/>
      <c r="N91" s="17"/>
      <c r="O91" s="17"/>
      <c r="P91" s="17"/>
      <c r="Q91" s="40"/>
      <c r="R91" s="17"/>
      <c r="S91" s="34"/>
      <c r="T91" s="17"/>
      <c r="U91" s="17"/>
      <c r="V91" s="17"/>
    </row>
    <row r="92" spans="1:22">
      <c r="A92" s="17"/>
      <c r="B92" s="17"/>
      <c r="C92" s="17"/>
      <c r="D92" s="17"/>
      <c r="E92" s="48"/>
      <c r="F92" s="48"/>
      <c r="G92" s="26"/>
      <c r="H92" s="26"/>
      <c r="K92" s="17"/>
      <c r="L92" s="17"/>
      <c r="M92" s="41"/>
      <c r="N92" s="17"/>
      <c r="O92" s="17"/>
      <c r="P92" s="17"/>
      <c r="Q92" s="40"/>
      <c r="R92" s="17"/>
      <c r="S92" s="34"/>
      <c r="T92" s="17"/>
      <c r="U92" s="17"/>
      <c r="V92" s="17"/>
    </row>
    <row r="93" spans="1:22">
      <c r="A93" s="17"/>
      <c r="B93" s="17"/>
      <c r="C93" s="17"/>
      <c r="D93" s="17"/>
      <c r="E93" s="48"/>
      <c r="F93" s="48"/>
      <c r="G93" s="26"/>
      <c r="H93" s="26"/>
      <c r="K93" s="17"/>
      <c r="L93" s="17"/>
      <c r="M93" s="41"/>
      <c r="N93" s="17"/>
      <c r="O93" s="17"/>
      <c r="P93" s="17"/>
      <c r="Q93" s="40"/>
      <c r="R93" s="17"/>
      <c r="S93" s="34"/>
      <c r="T93" s="17"/>
      <c r="U93" s="17"/>
      <c r="V93" s="17"/>
    </row>
    <row r="94" spans="1:22">
      <c r="A94" s="17"/>
      <c r="B94" s="17"/>
      <c r="C94" s="17"/>
      <c r="D94" s="17"/>
      <c r="E94" s="48"/>
      <c r="F94" s="48"/>
      <c r="G94" s="26"/>
      <c r="H94" s="26"/>
      <c r="K94" s="17"/>
      <c r="L94" s="17"/>
      <c r="M94" s="41"/>
      <c r="N94" s="17"/>
      <c r="O94" s="17"/>
      <c r="P94" s="17"/>
      <c r="Q94" s="40"/>
      <c r="R94" s="17"/>
      <c r="S94" s="34"/>
      <c r="T94" s="17"/>
      <c r="U94" s="17"/>
      <c r="V94" s="17"/>
    </row>
    <row r="95" spans="1:22">
      <c r="A95" s="17"/>
      <c r="B95" s="17"/>
      <c r="C95" s="17"/>
      <c r="D95" s="17"/>
      <c r="E95" s="48"/>
      <c r="F95" s="48"/>
      <c r="G95" s="26"/>
      <c r="H95" s="26"/>
      <c r="K95" s="17"/>
      <c r="L95" s="17"/>
      <c r="M95" s="41"/>
      <c r="N95" s="17"/>
      <c r="O95" s="17"/>
      <c r="P95" s="17"/>
      <c r="Q95" s="40"/>
      <c r="R95" s="17"/>
      <c r="S95" s="34"/>
      <c r="T95" s="17"/>
      <c r="U95" s="17"/>
      <c r="V95" s="17"/>
    </row>
    <row r="96" spans="1:22">
      <c r="A96" s="17"/>
      <c r="B96" s="17"/>
      <c r="C96" s="17"/>
      <c r="D96" s="17"/>
      <c r="E96" s="48"/>
      <c r="F96" s="48"/>
      <c r="G96" s="26"/>
      <c r="H96" s="26"/>
      <c r="K96" s="17"/>
      <c r="L96" s="17"/>
      <c r="M96" s="41"/>
      <c r="N96" s="17"/>
      <c r="O96" s="17"/>
      <c r="P96" s="17"/>
      <c r="Q96" s="40"/>
      <c r="R96" s="17"/>
      <c r="S96" s="34"/>
      <c r="T96" s="17"/>
      <c r="U96" s="17"/>
      <c r="V96" s="17"/>
    </row>
    <row r="97" spans="1:22">
      <c r="A97" s="17"/>
      <c r="B97" s="17"/>
      <c r="C97" s="17"/>
      <c r="D97" s="17"/>
      <c r="E97" s="48"/>
      <c r="F97" s="48"/>
      <c r="G97" s="26"/>
      <c r="H97" s="26"/>
      <c r="K97" s="17"/>
      <c r="L97" s="17"/>
      <c r="M97" s="41"/>
      <c r="N97" s="17"/>
      <c r="O97" s="17"/>
      <c r="P97" s="17"/>
      <c r="Q97" s="40"/>
      <c r="R97" s="17"/>
      <c r="S97" s="34"/>
      <c r="T97" s="17"/>
      <c r="U97" s="17"/>
      <c r="V97" s="17"/>
    </row>
    <row r="98" spans="1:22">
      <c r="A98" s="17"/>
      <c r="B98" s="17"/>
      <c r="C98" s="17"/>
      <c r="D98" s="17"/>
      <c r="E98" s="48"/>
      <c r="F98" s="48"/>
      <c r="G98" s="26"/>
      <c r="H98" s="26"/>
      <c r="K98" s="17"/>
      <c r="L98" s="17"/>
      <c r="M98" s="41"/>
      <c r="N98" s="17"/>
      <c r="O98" s="17"/>
      <c r="P98" s="17"/>
      <c r="Q98" s="40"/>
      <c r="R98" s="17"/>
      <c r="S98" s="34"/>
      <c r="T98" s="17"/>
      <c r="U98" s="17"/>
      <c r="V98" s="17"/>
    </row>
    <row r="99" spans="1:22">
      <c r="A99" s="17"/>
      <c r="B99" s="17"/>
      <c r="C99" s="17"/>
      <c r="D99" s="17"/>
      <c r="E99" s="48"/>
      <c r="F99" s="48"/>
      <c r="G99" s="26"/>
      <c r="H99" s="26"/>
      <c r="K99" s="17"/>
      <c r="L99" s="17"/>
      <c r="M99" s="41"/>
      <c r="N99" s="17"/>
      <c r="O99" s="17"/>
      <c r="P99" s="17"/>
      <c r="Q99" s="40"/>
      <c r="R99" s="17"/>
      <c r="S99" s="34"/>
      <c r="T99" s="17"/>
      <c r="U99" s="17"/>
      <c r="V99" s="17"/>
    </row>
    <row r="100" spans="1:22">
      <c r="A100" s="17"/>
      <c r="B100" s="17"/>
      <c r="C100" s="17"/>
      <c r="D100" s="17"/>
      <c r="E100" s="48"/>
      <c r="F100" s="48"/>
      <c r="G100" s="26"/>
      <c r="H100" s="26"/>
      <c r="K100" s="17"/>
      <c r="L100" s="17"/>
      <c r="M100" s="41"/>
      <c r="N100" s="17"/>
      <c r="O100" s="17"/>
      <c r="P100" s="17"/>
      <c r="Q100" s="40"/>
      <c r="R100" s="17"/>
      <c r="S100" s="34"/>
      <c r="T100" s="17"/>
      <c r="U100" s="17"/>
      <c r="V100" s="17"/>
    </row>
    <row r="101" spans="1:22">
      <c r="A101" s="17"/>
      <c r="B101" s="17"/>
      <c r="C101" s="17"/>
      <c r="D101" s="17"/>
      <c r="E101" s="48"/>
      <c r="F101" s="48"/>
      <c r="G101" s="26"/>
      <c r="H101" s="26"/>
      <c r="M101" s="41"/>
      <c r="N101" s="17"/>
      <c r="O101" s="17"/>
      <c r="P101" s="17"/>
      <c r="Q101" s="40"/>
      <c r="R101" s="17"/>
      <c r="S101" s="34"/>
      <c r="T101" s="17"/>
      <c r="U101" s="17"/>
      <c r="V101" s="17"/>
    </row>
    <row r="102" spans="1:22">
      <c r="A102" s="17"/>
      <c r="B102" s="17"/>
      <c r="C102" s="17"/>
      <c r="D102" s="17"/>
      <c r="E102" s="48"/>
      <c r="F102" s="48"/>
      <c r="G102" s="26"/>
      <c r="H102" s="26"/>
      <c r="K102" s="17"/>
      <c r="L102" s="17"/>
      <c r="M102" s="41"/>
      <c r="N102" s="17"/>
      <c r="O102" s="17"/>
      <c r="P102" s="17"/>
      <c r="Q102" s="40"/>
      <c r="R102" s="17"/>
      <c r="S102" s="34"/>
      <c r="T102" s="17"/>
      <c r="U102" s="17"/>
      <c r="V102" s="17"/>
    </row>
    <row r="103" spans="1:22">
      <c r="A103" s="17"/>
      <c r="B103" s="17"/>
      <c r="C103" s="17"/>
      <c r="D103" s="17"/>
      <c r="E103" s="48"/>
      <c r="F103" s="48"/>
      <c r="G103" s="26"/>
      <c r="H103" s="26"/>
      <c r="K103" s="17"/>
      <c r="L103" s="17"/>
      <c r="M103" s="41"/>
      <c r="N103" s="17"/>
      <c r="O103" s="17"/>
      <c r="P103" s="17"/>
      <c r="Q103" s="40"/>
      <c r="R103" s="17"/>
      <c r="S103" s="34"/>
      <c r="T103" s="17"/>
      <c r="U103" s="17"/>
      <c r="V103" s="17"/>
    </row>
    <row r="104" spans="1:22" s="17" customFormat="1">
      <c r="K104" s="13"/>
      <c r="M104" s="41"/>
      <c r="Q104" s="40"/>
      <c r="S104" s="34"/>
    </row>
    <row r="105" spans="1:22" s="17" customFormat="1" ht="30">
      <c r="A105" s="19" t="s">
        <v>44</v>
      </c>
      <c r="B105" s="19" t="s">
        <v>45</v>
      </c>
      <c r="C105" s="35" t="s">
        <v>46</v>
      </c>
      <c r="D105" s="19" t="s">
        <v>47</v>
      </c>
      <c r="E105" s="21" t="s">
        <v>48</v>
      </c>
      <c r="F105" s="35" t="s">
        <v>49</v>
      </c>
      <c r="G105" s="19" t="s">
        <v>30</v>
      </c>
      <c r="H105" s="19" t="s">
        <v>31</v>
      </c>
      <c r="I105" s="19" t="s">
        <v>50</v>
      </c>
      <c r="J105" s="19" t="s">
        <v>51</v>
      </c>
      <c r="K105" s="19" t="s">
        <v>52</v>
      </c>
      <c r="L105" s="19" t="s">
        <v>53</v>
      </c>
      <c r="M105" s="54"/>
      <c r="Q105" s="40"/>
      <c r="S105" s="34"/>
    </row>
    <row r="106" spans="1:22" s="17" customFormat="1" ht="60">
      <c r="A106" s="13" t="s">
        <v>9</v>
      </c>
      <c r="B106" s="19" t="s">
        <v>54</v>
      </c>
      <c r="C106" s="35" t="s">
        <v>26</v>
      </c>
      <c r="D106" s="35" t="s">
        <v>39</v>
      </c>
      <c r="E106" s="35" t="s">
        <v>26</v>
      </c>
      <c r="F106" s="35" t="s">
        <v>39</v>
      </c>
      <c r="G106" s="19" t="s">
        <v>55</v>
      </c>
      <c r="H106" s="19" t="s">
        <v>22</v>
      </c>
      <c r="I106" s="19" t="s">
        <v>56</v>
      </c>
      <c r="J106" s="19" t="s">
        <v>22</v>
      </c>
      <c r="K106" s="19" t="s">
        <v>57</v>
      </c>
      <c r="L106" s="22" t="s">
        <v>58</v>
      </c>
      <c r="M106" s="54"/>
      <c r="Q106" s="40"/>
      <c r="S106" s="34"/>
    </row>
    <row r="107" spans="1:22" s="17" customFormat="1">
      <c r="A107" s="55">
        <v>0.51</v>
      </c>
      <c r="B107" s="17">
        <v>0.01</v>
      </c>
      <c r="C107" s="56">
        <v>0.36020000000000002</v>
      </c>
      <c r="D107" s="56">
        <v>8.6019999999999998E-4</v>
      </c>
      <c r="E107" s="26">
        <v>13.4300003</v>
      </c>
      <c r="F107" s="26">
        <v>0.11715</v>
      </c>
      <c r="G107" s="26">
        <v>26.820549</v>
      </c>
      <c r="H107" s="26">
        <v>0.24256510000000001</v>
      </c>
      <c r="I107" s="34">
        <v>4.8374857999999996</v>
      </c>
      <c r="J107" s="34">
        <v>4.3750200000000003E-2</v>
      </c>
      <c r="K107" s="57">
        <f>J107/I107</f>
        <v>9.0439955399972457E-3</v>
      </c>
      <c r="L107" s="58">
        <f>H107/G107</f>
        <v>9.044002044850015E-3</v>
      </c>
      <c r="M107" s="41"/>
      <c r="Q107" s="40"/>
      <c r="S107" s="34"/>
    </row>
    <row r="108" spans="1:22" s="17" customFormat="1">
      <c r="A108" s="55">
        <v>0.99</v>
      </c>
      <c r="B108" s="17">
        <v>0.01</v>
      </c>
      <c r="C108" s="40">
        <v>0.77180000000000004</v>
      </c>
      <c r="D108" s="40">
        <v>1.2718E-3</v>
      </c>
      <c r="E108" s="26">
        <v>19.9899998</v>
      </c>
      <c r="F108" s="26">
        <v>0.14995</v>
      </c>
      <c r="G108" s="26">
        <v>38.609302499999998</v>
      </c>
      <c r="H108" s="26">
        <v>0.2965238</v>
      </c>
      <c r="I108" s="26">
        <v>15.428281800000001</v>
      </c>
      <c r="J108" s="26">
        <v>0.1184909</v>
      </c>
      <c r="K108" s="57">
        <f t="shared" ref="K108:K130" si="0">J108/I108</f>
        <v>7.6801099134707271E-3</v>
      </c>
      <c r="L108" s="58">
        <f t="shared" ref="L108:L130" si="1">H108/G108</f>
        <v>7.6801128432713852E-3</v>
      </c>
      <c r="M108" s="41"/>
      <c r="Q108" s="40"/>
      <c r="S108" s="34"/>
    </row>
    <row r="109" spans="1:22" s="17" customFormat="1">
      <c r="A109" s="55">
        <v>1.49</v>
      </c>
      <c r="B109" s="17">
        <v>0.01</v>
      </c>
      <c r="C109" s="40">
        <v>1.2070000000000001</v>
      </c>
      <c r="D109" s="40">
        <v>6.2069999999999998E-3</v>
      </c>
      <c r="E109" s="26">
        <v>25.5599995</v>
      </c>
      <c r="F109" s="26">
        <v>0.17780000000000001</v>
      </c>
      <c r="G109" s="26">
        <v>47.222221400000002</v>
      </c>
      <c r="H109" s="26">
        <v>0.40850310000000001</v>
      </c>
      <c r="I109" s="26">
        <v>30.850919699999999</v>
      </c>
      <c r="J109" s="26">
        <v>0.26688060000000002</v>
      </c>
      <c r="K109" s="57">
        <f t="shared" si="0"/>
        <v>8.6506529657850058E-3</v>
      </c>
      <c r="L109" s="58">
        <f t="shared" si="1"/>
        <v>8.650654032976093E-3</v>
      </c>
      <c r="M109" s="41"/>
      <c r="Q109" s="40"/>
      <c r="S109" s="34"/>
    </row>
    <row r="110" spans="1:22" s="17" customFormat="1">
      <c r="A110" s="55">
        <v>2</v>
      </c>
      <c r="B110" s="17">
        <v>0.01</v>
      </c>
      <c r="C110" s="40">
        <v>1.653</v>
      </c>
      <c r="D110" s="40">
        <v>6.6530000000000001E-3</v>
      </c>
      <c r="E110" s="26">
        <v>30.5100002</v>
      </c>
      <c r="F110" s="26">
        <v>0.20255000000000001</v>
      </c>
      <c r="G110" s="26">
        <v>54.178955100000003</v>
      </c>
      <c r="H110" s="26">
        <v>0.42062139999999998</v>
      </c>
      <c r="I110" s="26">
        <v>50.4330292</v>
      </c>
      <c r="J110" s="26">
        <v>0.39153959999999999</v>
      </c>
      <c r="K110" s="57">
        <f t="shared" si="0"/>
        <v>7.7635550790988378E-3</v>
      </c>
      <c r="L110" s="58">
        <f t="shared" si="1"/>
        <v>7.7635568870541016E-3</v>
      </c>
      <c r="M110" s="41"/>
      <c r="Q110" s="40"/>
      <c r="S110" s="34"/>
    </row>
    <row r="111" spans="1:22" s="17" customFormat="1">
      <c r="A111" s="55">
        <v>2.48</v>
      </c>
      <c r="B111" s="17">
        <v>0.01</v>
      </c>
      <c r="C111" s="40">
        <v>2.0899999</v>
      </c>
      <c r="D111" s="40">
        <v>7.0899999999999999E-3</v>
      </c>
      <c r="E111" s="26">
        <v>34.919998200000002</v>
      </c>
      <c r="F111" s="26">
        <v>0.22459999999999999</v>
      </c>
      <c r="G111" s="26">
        <v>59.8510895</v>
      </c>
      <c r="H111" s="26">
        <v>0.43521510000000002</v>
      </c>
      <c r="I111" s="26">
        <v>72.982795699999997</v>
      </c>
      <c r="J111" s="26">
        <v>0.53070399999999995</v>
      </c>
      <c r="K111" s="57">
        <f t="shared" si="0"/>
        <v>7.2716315524755919E-3</v>
      </c>
      <c r="L111" s="58">
        <f t="shared" si="1"/>
        <v>7.271632039380002E-3</v>
      </c>
      <c r="M111" s="41"/>
      <c r="Q111" s="40"/>
      <c r="S111" s="34"/>
    </row>
    <row r="112" spans="1:22" s="17" customFormat="1">
      <c r="A112" s="55">
        <v>3</v>
      </c>
      <c r="B112" s="17">
        <v>0.01</v>
      </c>
      <c r="C112" s="40">
        <v>2.5569999000000001</v>
      </c>
      <c r="D112" s="40">
        <v>7.5570000000000003E-3</v>
      </c>
      <c r="E112" s="26">
        <v>39.240001700000001</v>
      </c>
      <c r="F112" s="26">
        <v>0.2462</v>
      </c>
      <c r="G112" s="26">
        <v>65.163093599999996</v>
      </c>
      <c r="H112" s="26">
        <v>0.45193410000000001</v>
      </c>
      <c r="I112" s="26">
        <v>100.3366776</v>
      </c>
      <c r="J112" s="26">
        <v>0.69587810000000005</v>
      </c>
      <c r="K112" s="57">
        <f t="shared" si="0"/>
        <v>6.9354309575026234E-3</v>
      </c>
      <c r="L112" s="58">
        <f t="shared" si="1"/>
        <v>6.9354303952199109E-3</v>
      </c>
      <c r="M112" s="41"/>
      <c r="Q112" s="40"/>
      <c r="S112" s="34"/>
    </row>
    <row r="113" spans="1:23" s="17" customFormat="1">
      <c r="A113" s="55">
        <v>3.51</v>
      </c>
      <c r="B113" s="17">
        <v>0.01</v>
      </c>
      <c r="C113" s="40">
        <v>3.0209999000000001</v>
      </c>
      <c r="D113" s="40">
        <v>8.0210000000000004E-3</v>
      </c>
      <c r="E113" s="26">
        <v>43.200000799999998</v>
      </c>
      <c r="F113" s="26">
        <v>0.26600000000000001</v>
      </c>
      <c r="G113" s="26">
        <v>69.930557300000004</v>
      </c>
      <c r="H113" s="26">
        <v>0.4689161</v>
      </c>
      <c r="I113" s="26">
        <v>130.5072021</v>
      </c>
      <c r="J113" s="26">
        <v>0.8751101</v>
      </c>
      <c r="K113" s="57">
        <f t="shared" si="0"/>
        <v>6.7054544570609564E-3</v>
      </c>
      <c r="L113" s="58">
        <f t="shared" si="1"/>
        <v>6.7054534970794515E-3</v>
      </c>
      <c r="M113" s="41"/>
      <c r="Q113" s="40"/>
      <c r="S113" s="34"/>
    </row>
    <row r="114" spans="1:23" s="17" customFormat="1">
      <c r="A114" s="55">
        <v>4</v>
      </c>
      <c r="B114" s="17">
        <v>0.01</v>
      </c>
      <c r="C114" s="40">
        <v>3.4690001000000001</v>
      </c>
      <c r="D114" s="40">
        <v>8.4690000000000008E-3</v>
      </c>
      <c r="E114" s="26">
        <v>46.779998800000001</v>
      </c>
      <c r="F114" s="26">
        <v>0.28389999999999999</v>
      </c>
      <c r="G114" s="26">
        <v>74.155631999999997</v>
      </c>
      <c r="H114" s="26">
        <v>0.48508699999999999</v>
      </c>
      <c r="I114" s="48">
        <v>162.2798157</v>
      </c>
      <c r="J114" s="48">
        <v>1.0615489</v>
      </c>
      <c r="K114" s="57">
        <f t="shared" si="0"/>
        <v>6.5414721813736943E-3</v>
      </c>
      <c r="L114" s="58">
        <f t="shared" si="1"/>
        <v>6.5414721298579183E-3</v>
      </c>
      <c r="M114" s="41"/>
      <c r="Q114" s="40"/>
      <c r="S114" s="34"/>
    </row>
    <row r="115" spans="1:23" s="17" customFormat="1">
      <c r="A115" s="55">
        <v>4.4800000000000004</v>
      </c>
      <c r="B115" s="17">
        <v>0.01</v>
      </c>
      <c r="C115" s="40">
        <v>3.9180000000000001</v>
      </c>
      <c r="D115" s="59">
        <v>8.9180000000000006E-3</v>
      </c>
      <c r="E115" s="26">
        <v>50.189998600000003</v>
      </c>
      <c r="F115" s="26">
        <v>0.30095</v>
      </c>
      <c r="G115" s="26">
        <v>78.063362100000006</v>
      </c>
      <c r="H115" s="26">
        <v>0.50067470000000003</v>
      </c>
      <c r="I115" s="48">
        <v>196.64440920000001</v>
      </c>
      <c r="J115" s="48">
        <v>1.2612175000000001</v>
      </c>
      <c r="K115" s="57">
        <f t="shared" si="0"/>
        <v>6.4136961998103939E-3</v>
      </c>
      <c r="L115" s="58">
        <f t="shared" si="1"/>
        <v>6.413696342704665E-3</v>
      </c>
      <c r="M115" s="41"/>
      <c r="Q115" s="40"/>
      <c r="S115" s="34"/>
    </row>
    <row r="116" spans="1:23" s="17" customFormat="1">
      <c r="A116" s="55">
        <v>5</v>
      </c>
      <c r="B116" s="17">
        <v>0.01</v>
      </c>
      <c r="C116" s="40">
        <v>4.3949999999999996</v>
      </c>
      <c r="D116" s="40">
        <v>9.3950000000000006E-3</v>
      </c>
      <c r="E116" s="26">
        <v>53.659999800000001</v>
      </c>
      <c r="F116" s="26">
        <v>0.31830000000000003</v>
      </c>
      <c r="G116" s="26">
        <v>81.904579200000001</v>
      </c>
      <c r="H116" s="26">
        <v>0.51642600000000005</v>
      </c>
      <c r="I116" s="48">
        <v>235.8356934</v>
      </c>
      <c r="J116" s="48">
        <v>1.4869949</v>
      </c>
      <c r="K116" s="57">
        <f t="shared" si="0"/>
        <v>6.3052156294166797E-3</v>
      </c>
      <c r="L116" s="58">
        <f t="shared" si="1"/>
        <v>6.3052152278196437E-3</v>
      </c>
      <c r="M116" s="41"/>
      <c r="Q116" s="40"/>
      <c r="S116" s="34"/>
    </row>
    <row r="117" spans="1:23">
      <c r="A117" s="55">
        <v>5.5</v>
      </c>
      <c r="B117" s="17">
        <v>0.01</v>
      </c>
      <c r="C117" s="34">
        <v>4.8600000999999997</v>
      </c>
      <c r="D117" s="34">
        <v>9.8600000000000007E-3</v>
      </c>
      <c r="E117" s="26">
        <v>56.889999400000001</v>
      </c>
      <c r="F117" s="26">
        <v>0.33445000000000003</v>
      </c>
      <c r="G117" s="26">
        <v>85.428024300000004</v>
      </c>
      <c r="H117" s="26">
        <v>0.5312867</v>
      </c>
      <c r="I117" s="48">
        <v>276.48541260000002</v>
      </c>
      <c r="J117" s="48">
        <v>1.7194946</v>
      </c>
      <c r="K117" s="57">
        <f t="shared" si="0"/>
        <v>6.219115083976043E-3</v>
      </c>
      <c r="L117" s="58">
        <f t="shared" si="1"/>
        <v>6.2191149140271053E-3</v>
      </c>
      <c r="M117" s="17"/>
      <c r="N117" s="17"/>
      <c r="O117" s="28"/>
      <c r="P117" s="17"/>
      <c r="Q117" s="17"/>
      <c r="R117" s="17"/>
      <c r="S117" s="17"/>
      <c r="T117" s="17"/>
      <c r="U117" s="17"/>
      <c r="V117" s="17"/>
      <c r="W117" s="17"/>
    </row>
    <row r="118" spans="1:23">
      <c r="A118" s="55">
        <v>6</v>
      </c>
      <c r="B118" s="17">
        <v>0.01</v>
      </c>
      <c r="C118" s="34">
        <v>5.3289999999999997</v>
      </c>
      <c r="D118" s="34">
        <v>1.0329E-2</v>
      </c>
      <c r="E118" s="26">
        <v>59.990001700000001</v>
      </c>
      <c r="F118" s="26">
        <v>0.34994999999999998</v>
      </c>
      <c r="G118" s="26">
        <v>88.831466699999993</v>
      </c>
      <c r="H118" s="26">
        <v>0.54605170000000003</v>
      </c>
      <c r="I118" s="48">
        <v>319.68670650000001</v>
      </c>
      <c r="J118" s="48">
        <v>1.9651312000000001</v>
      </c>
      <c r="K118" s="57">
        <f t="shared" si="0"/>
        <v>6.1470532244355305E-3</v>
      </c>
      <c r="L118" s="58">
        <f t="shared" si="1"/>
        <v>6.1470526186865274E-3</v>
      </c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spans="1:23">
      <c r="A119" s="55">
        <v>6.48</v>
      </c>
      <c r="B119" s="17">
        <v>0.01</v>
      </c>
      <c r="C119" s="34">
        <v>5.7810001</v>
      </c>
      <c r="D119" s="34">
        <v>1.0781000000000001E-2</v>
      </c>
      <c r="E119" s="26">
        <v>62.919998200000002</v>
      </c>
      <c r="F119" s="26">
        <v>0.36459999999999998</v>
      </c>
      <c r="G119" s="26">
        <v>91.878578200000007</v>
      </c>
      <c r="H119" s="26">
        <v>0.55929799999999996</v>
      </c>
      <c r="I119" s="48">
        <v>363.74050899999997</v>
      </c>
      <c r="J119" s="48">
        <v>2.2142192999999999</v>
      </c>
      <c r="K119" s="57">
        <f t="shared" si="0"/>
        <v>6.0873596567161568E-3</v>
      </c>
      <c r="L119" s="58">
        <f t="shared" si="1"/>
        <v>6.0873601981794702E-3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spans="1:23">
      <c r="A120" s="55">
        <v>7</v>
      </c>
      <c r="B120" s="17">
        <v>0.01</v>
      </c>
      <c r="C120" s="34">
        <v>6.2639999</v>
      </c>
      <c r="D120" s="34">
        <v>1.1264E-2</v>
      </c>
      <c r="E120" s="26">
        <v>65.919998199999995</v>
      </c>
      <c r="F120" s="26">
        <v>0.37959999999999999</v>
      </c>
      <c r="G120" s="26">
        <v>95.024269099999998</v>
      </c>
      <c r="H120" s="26">
        <v>0.57325579999999998</v>
      </c>
      <c r="I120" s="48">
        <v>412.9228516</v>
      </c>
      <c r="J120" s="48">
        <v>2.4910521999999999</v>
      </c>
      <c r="K120" s="57">
        <f t="shared" si="0"/>
        <v>6.032730303851268E-3</v>
      </c>
      <c r="L120" s="58">
        <f t="shared" si="1"/>
        <v>6.0327304322301805E-3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spans="1:23">
      <c r="A121" s="55">
        <v>7.5</v>
      </c>
      <c r="B121" s="17">
        <v>0.01</v>
      </c>
      <c r="C121" s="34">
        <v>6.7849997999999996</v>
      </c>
      <c r="D121" s="34">
        <v>1.1785E-2</v>
      </c>
      <c r="E121" s="26">
        <v>68.760002099999994</v>
      </c>
      <c r="F121" s="26">
        <v>0.39379999999999998</v>
      </c>
      <c r="G121" s="26">
        <v>98.676544199999995</v>
      </c>
      <c r="H121" s="26">
        <v>0.59055530000000001</v>
      </c>
      <c r="I121" s="48">
        <v>466.53659060000001</v>
      </c>
      <c r="J121" s="48">
        <v>2.7921087999999998</v>
      </c>
      <c r="K121" s="57">
        <f t="shared" si="0"/>
        <v>5.9847584439392948E-3</v>
      </c>
      <c r="L121" s="58">
        <f t="shared" si="1"/>
        <v>5.9847586352745419E-3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spans="1:23">
      <c r="A122" s="55">
        <v>8.0100002000000003</v>
      </c>
      <c r="B122" s="17">
        <v>0.01</v>
      </c>
      <c r="C122" s="34">
        <v>7.2119999000000004</v>
      </c>
      <c r="D122" s="34">
        <v>1.2212000000000001E-2</v>
      </c>
      <c r="E122" s="26">
        <v>71.569999699999997</v>
      </c>
      <c r="F122" s="26">
        <v>0.40784999999999999</v>
      </c>
      <c r="G122" s="26">
        <v>100.76847840000001</v>
      </c>
      <c r="H122" s="26">
        <v>0.59905529999999996</v>
      </c>
      <c r="I122" s="48">
        <v>516.16284180000002</v>
      </c>
      <c r="J122" s="48">
        <v>3.0685201000000002</v>
      </c>
      <c r="K122" s="57">
        <f t="shared" si="0"/>
        <v>5.9448682692834634E-3</v>
      </c>
      <c r="L122" s="58">
        <f t="shared" si="1"/>
        <v>5.944867973713493E-3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spans="1:23">
      <c r="A123" s="55">
        <v>8.4899997999999997</v>
      </c>
      <c r="B123" s="17">
        <v>0.01</v>
      </c>
      <c r="C123" s="34">
        <v>7.6769999999999996</v>
      </c>
      <c r="D123" s="34">
        <v>1.2677000000000001E-2</v>
      </c>
      <c r="E123" s="26">
        <v>74.220001199999999</v>
      </c>
      <c r="F123" s="26">
        <v>0.42109999999999997</v>
      </c>
      <c r="G123" s="26">
        <v>103.43573000000001</v>
      </c>
      <c r="H123" s="26">
        <v>0.61121110000000001</v>
      </c>
      <c r="I123" s="48">
        <v>569.7869263</v>
      </c>
      <c r="J123" s="48">
        <v>3.3669224</v>
      </c>
      <c r="K123" s="57">
        <f t="shared" si="0"/>
        <v>5.9090903012879465E-3</v>
      </c>
      <c r="L123" s="58">
        <f t="shared" si="1"/>
        <v>5.9090906014778446E-3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spans="1:23">
      <c r="A124" s="55">
        <v>9.0200005000000001</v>
      </c>
      <c r="B124" s="17">
        <v>0.01</v>
      </c>
      <c r="C124" s="34">
        <v>8.1820001999999992</v>
      </c>
      <c r="D124" s="34">
        <v>1.3181999999999999E-2</v>
      </c>
      <c r="E124" s="26">
        <v>77.029998800000001</v>
      </c>
      <c r="F124" s="26">
        <v>0.43514999999999998</v>
      </c>
      <c r="G124" s="26">
        <v>106.21836089999999</v>
      </c>
      <c r="H124" s="26">
        <v>0.62396339999999995</v>
      </c>
      <c r="I124" s="48">
        <v>630.25946039999997</v>
      </c>
      <c r="J124" s="48">
        <v>3.7023621000000002</v>
      </c>
      <c r="K124" s="57">
        <f t="shared" si="0"/>
        <v>5.874345936275613E-3</v>
      </c>
      <c r="L124" s="58">
        <f t="shared" si="1"/>
        <v>5.8743459672422789E-3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spans="1:23">
      <c r="A125" s="55">
        <v>9.4799994999999999</v>
      </c>
      <c r="B125" s="17">
        <v>0.01</v>
      </c>
      <c r="C125" s="34">
        <v>8.6219996999999999</v>
      </c>
      <c r="D125" s="34">
        <v>1.3622E-2</v>
      </c>
      <c r="E125" s="26">
        <v>79.410003700000004</v>
      </c>
      <c r="F125" s="26">
        <v>0.44705</v>
      </c>
      <c r="G125" s="26">
        <v>108.575737</v>
      </c>
      <c r="H125" s="26">
        <v>0.63485720000000001</v>
      </c>
      <c r="I125" s="48">
        <v>684.67303470000002</v>
      </c>
      <c r="J125" s="48">
        <v>4.0033770000000004</v>
      </c>
      <c r="K125" s="57">
        <f t="shared" si="0"/>
        <v>5.8471369502000924E-3</v>
      </c>
      <c r="L125" s="58">
        <f t="shared" si="1"/>
        <v>5.8471369160496695E-3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spans="1:23">
      <c r="A126" s="55">
        <v>10.0100002</v>
      </c>
      <c r="B126" s="17">
        <v>0.01</v>
      </c>
      <c r="C126" s="34">
        <v>9.1379994999999994</v>
      </c>
      <c r="D126" s="34">
        <v>1.4138E-2</v>
      </c>
      <c r="E126" s="26">
        <v>82.150001500000002</v>
      </c>
      <c r="F126" s="26">
        <v>0.46074999999999999</v>
      </c>
      <c r="G126" s="26">
        <v>111.2355347</v>
      </c>
      <c r="H126" s="26">
        <v>0.64718240000000005</v>
      </c>
      <c r="I126" s="48">
        <v>750.68664550000005</v>
      </c>
      <c r="J126" s="48">
        <v>4.3675899999999999</v>
      </c>
      <c r="K126" s="57">
        <f t="shared" si="0"/>
        <v>5.8181266793296106E-3</v>
      </c>
      <c r="L126" s="58">
        <f t="shared" si="1"/>
        <v>5.8181263905049581E-3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spans="1:23">
      <c r="A127" s="55">
        <v>10.470000300000001</v>
      </c>
      <c r="B127" s="17">
        <v>0.01</v>
      </c>
      <c r="C127" s="34">
        <v>9.5839996000000003</v>
      </c>
      <c r="D127" s="34">
        <v>1.4584E-2</v>
      </c>
      <c r="E127" s="26">
        <v>84.760002099999994</v>
      </c>
      <c r="F127" s="26">
        <v>0.4738</v>
      </c>
      <c r="G127" s="26">
        <v>113.072197</v>
      </c>
      <c r="H127" s="26">
        <v>0.65506359999999997</v>
      </c>
      <c r="I127" s="48">
        <v>812.33984380000004</v>
      </c>
      <c r="J127" s="48">
        <v>4.7061457999999998</v>
      </c>
      <c r="K127" s="57">
        <f t="shared" si="0"/>
        <v>5.7933213985730137E-3</v>
      </c>
      <c r="L127" s="58">
        <f t="shared" si="1"/>
        <v>5.7933215890374886E-3</v>
      </c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spans="1:23">
      <c r="A128" s="55">
        <v>11</v>
      </c>
      <c r="B128" s="17">
        <v>0.01</v>
      </c>
      <c r="C128" s="34">
        <v>10.079999900000001</v>
      </c>
      <c r="D128" s="34">
        <v>6.0080000000000001E-2</v>
      </c>
      <c r="E128" s="26">
        <v>87.529998800000001</v>
      </c>
      <c r="F128" s="26">
        <v>0.48764999999999997</v>
      </c>
      <c r="G128" s="26">
        <v>115.1605148</v>
      </c>
      <c r="H128" s="26">
        <v>0.93955759999999999</v>
      </c>
      <c r="I128" s="48">
        <v>882.30236820000005</v>
      </c>
      <c r="J128" s="48">
        <v>7.1984205000000001</v>
      </c>
      <c r="K128" s="57">
        <f t="shared" si="0"/>
        <v>8.1586775230872606E-3</v>
      </c>
      <c r="L128" s="58">
        <f t="shared" si="1"/>
        <v>8.1586783597810027E-3</v>
      </c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spans="1:23">
      <c r="A129" s="55">
        <v>11.5</v>
      </c>
      <c r="B129" s="17">
        <v>0.01</v>
      </c>
      <c r="C129" s="34">
        <v>10.5699997</v>
      </c>
      <c r="D129" s="34">
        <v>6.0569999999999999E-2</v>
      </c>
      <c r="E129" s="26">
        <v>89.959999100000005</v>
      </c>
      <c r="F129" s="26">
        <v>0.49980000000000002</v>
      </c>
      <c r="G129" s="26">
        <v>117.49665830000001</v>
      </c>
      <c r="H129" s="26">
        <v>0.93779760000000001</v>
      </c>
      <c r="I129" s="48">
        <v>950.8771362</v>
      </c>
      <c r="J129" s="48">
        <v>7.5894098000000003</v>
      </c>
      <c r="K129" s="57">
        <f t="shared" si="0"/>
        <v>7.9814831076174958E-3</v>
      </c>
      <c r="L129" s="58">
        <f t="shared" si="1"/>
        <v>7.981483163593938E-3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spans="1:23">
      <c r="A130" s="43">
        <v>12.0100002</v>
      </c>
      <c r="B130" s="13">
        <v>0.01</v>
      </c>
      <c r="C130" s="43">
        <v>11.0600004</v>
      </c>
      <c r="D130" s="43">
        <v>6.1060000000000003E-2</v>
      </c>
      <c r="E130" s="24">
        <v>92.379997299999999</v>
      </c>
      <c r="F130" s="24">
        <v>0.51190000000000002</v>
      </c>
      <c r="G130" s="24">
        <v>119.7228928</v>
      </c>
      <c r="H130" s="24">
        <v>0.93647919999999996</v>
      </c>
      <c r="I130" s="60">
        <v>1021.7227783</v>
      </c>
      <c r="J130" s="60">
        <v>7.9919729000000004</v>
      </c>
      <c r="K130" s="57">
        <f t="shared" si="0"/>
        <v>7.8220561092877811E-3</v>
      </c>
      <c r="L130" s="58">
        <f t="shared" si="1"/>
        <v>7.8220562341774613E-3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spans="1:23">
      <c r="C131" s="17"/>
      <c r="D131" s="17"/>
      <c r="E131" s="17"/>
      <c r="F131" s="17"/>
      <c r="G131" s="17"/>
      <c r="H131" s="17"/>
      <c r="I131" s="17"/>
      <c r="J131" s="17"/>
      <c r="K131" s="21"/>
      <c r="L131" s="21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spans="1:23" ht="18" customHeight="1">
      <c r="C132" s="61"/>
      <c r="D132" s="17"/>
      <c r="E132" s="17"/>
      <c r="F132" s="28"/>
      <c r="G132" s="17"/>
      <c r="H132" s="17"/>
      <c r="I132" s="17"/>
      <c r="J132" s="17"/>
      <c r="K132" s="17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</row>
    <row r="133" spans="1:23" ht="15.75" customHeight="1">
      <c r="C133" s="17"/>
      <c r="D133" s="17"/>
      <c r="E133" s="17"/>
      <c r="F133" s="17"/>
      <c r="G133" s="17"/>
      <c r="H133" s="17"/>
      <c r="I133" s="17"/>
      <c r="J133" s="17"/>
      <c r="K133" s="17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</row>
    <row r="134" spans="1:23" ht="15.75" customHeight="1">
      <c r="C134" s="17"/>
      <c r="D134" s="17"/>
      <c r="E134" s="17"/>
      <c r="F134" s="17"/>
      <c r="G134" s="17"/>
      <c r="H134" s="17"/>
      <c r="I134" s="17"/>
      <c r="J134" s="17"/>
      <c r="K134" s="17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</row>
    <row r="135" spans="1:23">
      <c r="C135" s="17"/>
      <c r="D135" s="17"/>
      <c r="E135" s="17"/>
      <c r="F135" s="17"/>
      <c r="G135" s="17"/>
      <c r="H135" s="17"/>
      <c r="I135" s="17"/>
      <c r="J135" s="17"/>
      <c r="K135" s="17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</row>
    <row r="136" spans="1:2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</row>
    <row r="137" spans="1:2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</row>
    <row r="138" spans="1:23">
      <c r="A138" s="17"/>
      <c r="B138" s="17"/>
      <c r="J138" s="17"/>
      <c r="K138" s="17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</row>
    <row r="139" spans="1:23">
      <c r="A139" s="17"/>
      <c r="B139" s="17"/>
      <c r="J139" s="17"/>
      <c r="K139" s="17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</row>
    <row r="140" spans="1:23">
      <c r="A140" s="17"/>
      <c r="B140" s="17"/>
      <c r="J140" s="17"/>
      <c r="K140" s="17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</row>
    <row r="141" spans="1:23">
      <c r="A141" s="17"/>
      <c r="B141" s="17"/>
      <c r="J141" s="17"/>
      <c r="K141" s="17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</row>
    <row r="142" spans="1:23">
      <c r="J142" s="17"/>
      <c r="K142" s="17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</row>
    <row r="143" spans="1:23">
      <c r="J143" s="17"/>
      <c r="K143" s="17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</row>
    <row r="144" spans="1:23">
      <c r="J144" s="17"/>
      <c r="K144" s="17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</row>
    <row r="145" spans="1:23">
      <c r="J145" s="17"/>
      <c r="K145" s="17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</row>
    <row r="146" spans="1:23">
      <c r="J146" s="17"/>
      <c r="K146" s="17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</row>
    <row r="147" spans="1:23">
      <c r="J147" s="17"/>
      <c r="K147" s="17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</row>
    <row r="148" spans="1:23">
      <c r="J148" s="17"/>
      <c r="K148" s="17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</row>
    <row r="149" spans="1:23"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</row>
    <row r="150" spans="1:23"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</row>
    <row r="151" spans="1:23"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</row>
    <row r="152" spans="1:23"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</row>
    <row r="153" spans="1:23"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</row>
    <row r="154" spans="1:23"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</row>
    <row r="155" spans="1:23"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</row>
    <row r="156" spans="1:23"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</row>
    <row r="157" spans="1:23"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</row>
    <row r="158" spans="1:23">
      <c r="A158" s="17"/>
      <c r="B158" s="17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</row>
    <row r="159" spans="1:23">
      <c r="A159" s="17"/>
      <c r="B159" s="17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</row>
    <row r="160" spans="1:23">
      <c r="A160" s="17"/>
      <c r="B160" s="17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</row>
    <row r="161" spans="1:23">
      <c r="A161" s="17"/>
      <c r="B161" s="17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</row>
    <row r="162" spans="1:23">
      <c r="A162" s="17"/>
      <c r="B162" s="17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</row>
    <row r="163" spans="1:23">
      <c r="A163" s="17"/>
      <c r="B163" s="17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</row>
    <row r="164" spans="1:23">
      <c r="A164" s="17"/>
      <c r="B164" s="17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</row>
    <row r="165" spans="1:23"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</row>
    <row r="166" spans="1:23"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</row>
    <row r="167" spans="1:23"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</row>
    <row r="168" spans="1:23"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</row>
    <row r="169" spans="1:23"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</row>
    <row r="170" spans="1:23"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</row>
    <row r="171" spans="1:23"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</row>
    <row r="172" spans="1:23"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</row>
    <row r="173" spans="1:23"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</row>
    <row r="174" spans="1:23"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</row>
    <row r="175" spans="1:23"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</row>
    <row r="176" spans="1:23"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</row>
    <row r="177" spans="12:23"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</row>
    <row r="178" spans="12:23"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</row>
    <row r="179" spans="12:23"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</row>
    <row r="180" spans="12:23"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</row>
    <row r="181" spans="12:23"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</row>
    <row r="182" spans="12:23"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</row>
    <row r="183" spans="12:23"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</row>
    <row r="184" spans="12:23"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</row>
    <row r="185" spans="12:23"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</row>
    <row r="186" spans="12:23"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</row>
    <row r="187" spans="12:23"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</row>
    <row r="188" spans="12:23"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</row>
    <row r="189" spans="12:23"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</row>
    <row r="190" spans="12:23"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</row>
    <row r="191" spans="12:23"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</row>
    <row r="192" spans="12:23"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</row>
    <row r="193" spans="12:23"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</row>
    <row r="194" spans="12:23"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</row>
    <row r="195" spans="12:23"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</row>
    <row r="196" spans="12:23"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</row>
    <row r="197" spans="12:23"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</row>
    <row r="198" spans="12:23"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</row>
    <row r="199" spans="12:23"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</row>
    <row r="200" spans="12:23"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</row>
    <row r="201" spans="12:23"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</row>
    <row r="202" spans="12:23"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</row>
    <row r="203" spans="12:23"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</row>
    <row r="204" spans="12:23"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</row>
    <row r="205" spans="12:23"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</row>
    <row r="206" spans="12:23"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</row>
    <row r="207" spans="12:23"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</row>
    <row r="208" spans="12:23"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</row>
    <row r="209" spans="12:23"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</row>
    <row r="210" spans="12:23"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</row>
    <row r="211" spans="12:23"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</row>
    <row r="212" spans="12:23"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</row>
    <row r="213" spans="12:23"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</row>
    <row r="214" spans="12:23"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</row>
    <row r="215" spans="12:23"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</row>
    <row r="216" spans="12:23"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</row>
    <row r="217" spans="12:23"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</row>
    <row r="218" spans="12:23"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</row>
    <row r="219" spans="12:23"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</row>
    <row r="220" spans="12:23"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spans="12:23"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</row>
    <row r="222" spans="12:23"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</row>
    <row r="223" spans="12:23"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</row>
    <row r="224" spans="12:23"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</row>
    <row r="225" spans="12:23"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</row>
    <row r="226" spans="12:23"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</row>
    <row r="227" spans="12:23"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</row>
    <row r="228" spans="12:23"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</row>
    <row r="229" spans="12:23"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</row>
    <row r="230" spans="12:23"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</row>
    <row r="231" spans="12:23"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</row>
    <row r="232" spans="12:23"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</row>
    <row r="233" spans="12:23"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</row>
    <row r="234" spans="12:23"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</row>
    <row r="235" spans="12:23"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</row>
    <row r="236" spans="12:23"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</row>
    <row r="237" spans="12:23"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</row>
    <row r="238" spans="12:23"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</row>
    <row r="239" spans="12:23"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</row>
    <row r="240" spans="12:23"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</row>
    <row r="241" spans="12:23"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</row>
    <row r="243" spans="12:23"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12:23"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12:23"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12:23"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12:23"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12:23"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12:23"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12:23"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12:23"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12:23"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12:23"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12:23"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12:23"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12:23"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12:23"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12:23"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12:23"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12:23"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12:23"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12:23"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12:23"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12:23"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12:23"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12:23"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12:23"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12:23"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12:23"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1" spans="12:23" s="13" customFormat="1"/>
  </sheetData>
  <mergeCells count="5">
    <mergeCell ref="A1:P2"/>
    <mergeCell ref="A8:F8"/>
    <mergeCell ref="A31:F31"/>
    <mergeCell ref="A56:F56"/>
    <mergeCell ref="A82:F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Lampadina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2020-09-09T20:57:52Z</dcterms:created>
  <dcterms:modified xsi:type="dcterms:W3CDTF">2020-09-09T20:58:05Z</dcterms:modified>
</cp:coreProperties>
</file>