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43" i="1" l="1"/>
  <c r="K44" i="1" s="1"/>
  <c r="BS50" i="1"/>
  <c r="BS51" i="1" s="1"/>
  <c r="AS49" i="2" l="1"/>
  <c r="AS54" i="2" s="1"/>
  <c r="BI48" i="1"/>
  <c r="BI49" i="1" s="1"/>
  <c r="AX54" i="1"/>
  <c r="S54" i="2"/>
  <c r="I52" i="2"/>
  <c r="AW54" i="2"/>
  <c r="BL55" i="2"/>
  <c r="CB53" i="1"/>
  <c r="BL54" i="2"/>
  <c r="Y53" i="1"/>
  <c r="O53" i="1"/>
  <c r="AN52" i="1"/>
  <c r="X52" i="2"/>
  <c r="AX52" i="1"/>
  <c r="BB53" i="2"/>
  <c r="D52" i="2"/>
  <c r="BC49" i="1"/>
  <c r="Y52" i="1"/>
  <c r="BC48" i="1" l="1"/>
  <c r="AM49" i="2" l="1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H17" i="3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BL51" i="2"/>
  <c r="BQ50" i="2"/>
  <c r="BL50" i="2"/>
  <c r="BB50" i="2"/>
  <c r="AC50" i="2"/>
  <c r="D50" i="2"/>
  <c r="BB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AW10" i="2"/>
  <c r="AR10" i="2"/>
  <c r="AM10" i="2"/>
  <c r="S10" i="2"/>
  <c r="CA9" i="2"/>
  <c r="O9" i="2"/>
  <c r="D9" i="2"/>
  <c r="D8" i="2"/>
  <c r="D85" i="2" s="1"/>
  <c r="BV7" i="2"/>
  <c r="BC7" i="2"/>
  <c r="AR7" i="2"/>
  <c r="AH7" i="2"/>
  <c r="Y7" i="2"/>
  <c r="BQ6" i="2"/>
  <c r="BQ85" i="2" s="1"/>
  <c r="AC6" i="2"/>
  <c r="CA5" i="2"/>
  <c r="N5" i="2"/>
  <c r="BG4" i="2"/>
  <c r="BB4" i="2"/>
  <c r="AM4" i="2"/>
  <c r="AM85" i="2" s="1"/>
  <c r="AC4" i="2"/>
  <c r="X4" i="2"/>
  <c r="BG3" i="2"/>
  <c r="AC3" i="2"/>
  <c r="I3" i="2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AS51" i="1"/>
  <c r="AI51" i="1"/>
  <c r="AD51" i="1"/>
  <c r="AD50" i="1"/>
  <c r="T50" i="1"/>
  <c r="E50" i="1"/>
  <c r="CB49" i="1"/>
  <c r="AX49" i="1"/>
  <c r="BW48" i="1"/>
  <c r="BM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O10" i="1"/>
  <c r="CB9" i="1"/>
  <c r="AI9" i="1"/>
  <c r="Y9" i="1"/>
  <c r="T9" i="1"/>
  <c r="E9" i="1"/>
  <c r="BR8" i="1"/>
  <c r="T8" i="1"/>
  <c r="K8" i="1"/>
  <c r="BW7" i="1"/>
  <c r="BH7" i="1"/>
  <c r="T7" i="1"/>
  <c r="CB6" i="1"/>
  <c r="CB85" i="1" s="1"/>
  <c r="BR6" i="1"/>
  <c r="BR85" i="1" s="1"/>
  <c r="AN6" i="1"/>
  <c r="AI6" i="1"/>
  <c r="AS5" i="1"/>
  <c r="J5" i="1"/>
  <c r="CB4" i="1"/>
  <c r="AN4" i="1"/>
  <c r="O4" i="1"/>
  <c r="BW3" i="1"/>
  <c r="AI3" i="1"/>
  <c r="BH85" i="1" l="1"/>
  <c r="AI85" i="1"/>
  <c r="BW85" i="1"/>
  <c r="AR85" i="2"/>
  <c r="AH85" i="2"/>
  <c r="I85" i="2"/>
  <c r="BV85" i="2"/>
  <c r="CA85" i="2"/>
  <c r="T85" i="1"/>
  <c r="AC85" i="2"/>
  <c r="E85" i="1"/>
  <c r="X85" i="2"/>
  <c r="AN85" i="1"/>
  <c r="O85" i="1"/>
  <c r="Y85" i="1"/>
  <c r="S85" i="2"/>
  <c r="BB85" i="2"/>
  <c r="J85" i="1"/>
  <c r="BC85" i="1"/>
  <c r="AS85" i="1"/>
  <c r="N85" i="2"/>
  <c r="AW85" i="2"/>
  <c r="BL85" i="2"/>
  <c r="AD85" i="1"/>
  <c r="BG85" i="2"/>
  <c r="BF85" i="2"/>
  <c r="H95" i="2" l="1"/>
  <c r="I92" i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<sst xmlns="http://schemas.openxmlformats.org/spreadsheetml/2006/main" count="2338" uniqueCount="1091">
  <si>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</si>
  <si>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</si>
  <si>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</si>
  <si>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</si>
  <si>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</si>
  <si>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</si>
  <si>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</si>
  <si>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</si>
  <si>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</si>
  <si>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</si>
  <si>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</si>
  <si>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</si>
  <si>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</si>
  <si>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</si>
  <si>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</si>
  <si>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</si>
  <si>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</si>
  <si>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</si>
  <si>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</si>
  <si>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</si>
  <si>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</si>
  <si>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</si>
  <si>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</si>
  <si>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</si>
  <si>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</si>
  <si>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</si>
  <si>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</si>
  <si>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</si>
  <si>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</si>
  <si>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</si>
  <si>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</si>
  <si>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</si>
  <si>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</si>
  <si>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</si>
  <si>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</si>
  <si>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</si>
  <si>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</si>
  <si>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</si>
  <si>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</si>
  <si>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</si>
  <si>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</si>
  <si>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</si>
  <si>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</si>
  <si>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</si>
  <si>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</si>
  <si>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</si>
  <si>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</si>
  <si>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</si>
  <si>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</si>
  <si>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</si>
  <si>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</si>
  <si>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</si>
  <si>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</si>
  <si>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</si>
  <si>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</si>
  <si>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</si>
  <si>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</si>
  <si>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</si>
  <si>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</si>
  <si>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</si>
  <si>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</si>
  <si>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</si>
  <si>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</si>
  <si>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</si>
  <si>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</si>
  <si>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</si>
  <si>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</si>
  <si>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</si>
  <si>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</si>
  <si>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</si>
  <si>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</si>
  <si>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</si>
  <si>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</si>
  <si>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</si>
  <si>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</si>
  <si>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</si>
  <si>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</si>
  <si>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</si>
  <si>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</si>
  <si>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</si>
  <si>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</si>
  <si>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</si>
  <si>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</si>
  <si>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</si>
  <si>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</si>
  <si>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</si>
  <si>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</si>
  <si>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</si>
  <si>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</si>
  <si>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</si>
  <si>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</si>
  <si>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</si>
  <si>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</si>
  <si>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</si>
  <si>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</si>
  <si>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</si>
  <si>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</si>
  <si>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</si>
  <si>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</si>
  <si>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</si>
  <si>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</si>
  <si>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</si>
  <si>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</si>
  <si>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</si>
  <si>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</si>
  <si>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</si>
  <si>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</si>
  <si>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</si>
  <si>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</si>
  <si>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</si>
  <si>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</si>
  <si>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</si>
  <si>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</si>
  <si>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</si>
  <si>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</si>
  <si>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</si>
  <si>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</si>
  <si>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</si>
  <si>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</si>
  <si>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</si>
  <si>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</si>
  <si>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</si>
  <si>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</si>
  <si>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</si>
  <si>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</si>
  <si>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</si>
  <si>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</si>
  <si>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</si>
  <si>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</si>
  <si>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</si>
  <si>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</si>
  <si>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</si>
  <si>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</si>
  <si>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</si>
  <si>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</si>
  <si>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</si>
  <si>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</si>
  <si>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</si>
  <si>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</si>
  <si>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</si>
  <si>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</si>
  <si>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</si>
  <si>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</si>
  <si>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</si>
  <si>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</si>
  <si>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</si>
  <si>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</si>
  <si>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</si>
  <si>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</si>
  <si>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</si>
  <si>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</si>
  <si>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</si>
  <si>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</si>
  <si>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</si>
  <si>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</si>
  <si>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</si>
  <si>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</si>
  <si>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</si>
  <si>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</si>
  <si>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</si>
  <si>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</si>
  <si>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</si>
  <si>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</si>
  <si>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</si>
  <si>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</si>
  <si>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</si>
  <si>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</si>
  <si>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</si>
  <si>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</si>
  <si>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</si>
  <si>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</si>
  <si>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</si>
  <si>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</si>
  <si>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</si>
  <si>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</si>
  <si>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</si>
  <si>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</si>
  <si>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</si>
  <si>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</si>
  <si>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</si>
  <si>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</si>
  <si>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</si>
  <si>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</si>
  <si>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</si>
  <si>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</si>
  <si>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</si>
  <si>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</si>
  <si>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</si>
  <si>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</si>
  <si>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</si>
  <si>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</si>
  <si>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</si>
  <si>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</si>
  <si>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</si>
  <si>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</si>
  <si>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</si>
  <si>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</si>
  <si>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</si>
  <si>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</si>
  <si>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</si>
  <si>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</si>
  <si>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</si>
  <si>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</si>
  <si>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</si>
  <si>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</si>
  <si>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</si>
  <si>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</si>
  <si>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</si>
  <si>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</si>
  <si>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</si>
  <si>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</si>
  <si>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</si>
  <si>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</si>
  <si>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</si>
  <si>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</si>
  <si>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</si>
  <si>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</si>
  <si>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</si>
  <si>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</si>
  <si>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</si>
  <si>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</si>
  <si>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</si>
  <si>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</si>
  <si>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</si>
  <si>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</si>
  <si>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</si>
  <si>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</si>
  <si>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</si>
  <si>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</si>
  <si>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</si>
  <si>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</si>
  <si>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</si>
  <si>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</si>
  <si>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</si>
  <si>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</si>
  <si>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</si>
  <si>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</si>
  <si>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</si>
  <si>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</si>
  <si>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</si>
  <si>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</si>
  <si>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</si>
  <si>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</si>
  <si>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</si>
  <si>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</si>
  <si>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</si>
  <si>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</si>
  <si>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</si>
  <si>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</si>
  <si>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</si>
  <si>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</si>
  <si>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</si>
  <si>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</si>
  <si>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</si>
  <si>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</si>
  <si>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</si>
  <si>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</si>
  <si>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</si>
  <si>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</si>
  <si>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</si>
  <si>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</si>
  <si>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</si>
  <si>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</si>
  <si>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</si>
  <si>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</si>
  <si>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</si>
  <si>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</si>
  <si>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</si>
  <si>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</si>
  <si>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</si>
  <si>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</si>
  <si>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</si>
  <si>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</si>
  <si>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</si>
  <si>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</si>
  <si>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</si>
  <si>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</si>
  <si>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</si>
  <si>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</si>
  <si>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</si>
  <si>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</si>
  <si>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</si>
  <si>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</si>
  <si>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</si>
  <si>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</si>
  <si>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</si>
  <si>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</si>
  <si>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</si>
  <si>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</si>
  <si>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</si>
  <si>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</si>
  <si>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</si>
  <si>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</si>
  <si>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</si>
  <si>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</si>
  <si>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</si>
  <si>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</si>
  <si>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</si>
  <si>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</si>
  <si>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</si>
  <si>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</si>
  <si>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</si>
  <si>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</si>
  <si>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</si>
  <si>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</si>
  <si>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</si>
  <si>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</si>
  <si>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</si>
  <si>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</si>
  <si>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</si>
  <si>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</si>
  <si>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</si>
  <si>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</si>
  <si>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</si>
  <si>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</si>
  <si>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</si>
  <si>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</si>
  <si>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</si>
  <si>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</si>
  <si>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</si>
  <si>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</si>
  <si>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</si>
  <si>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</si>
  <si>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</si>
  <si>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</si>
  <si>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</si>
  <si>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</si>
  <si>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</si>
  <si>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</si>
  <si>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</si>
  <si>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</si>
  <si>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</si>
  <si>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</si>
  <si>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</si>
  <si>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</si>
  <si>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</si>
  <si>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</si>
  <si>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</si>
  <si>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</si>
  <si>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</si>
  <si>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</si>
  <si>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</si>
  <si>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</si>
  <si>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</si>
  <si>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</si>
  <si>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</si>
  <si>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</si>
  <si>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</si>
  <si>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</si>
  <si>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</si>
  <si>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</si>
  <si>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</si>
  <si>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</si>
  <si>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</si>
  <si>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</si>
  <si>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</si>
  <si>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</si>
  <si>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</si>
  <si>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</si>
  <si>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</si>
  <si>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</si>
  <si>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</si>
  <si>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</si>
  <si>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</si>
  <si>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</si>
  <si>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</si>
  <si>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</si>
  <si>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</si>
  <si>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</si>
  <si>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</si>
  <si>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</si>
  <si>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</si>
  <si>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</si>
  <si>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</si>
  <si>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</si>
  <si>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</si>
  <si>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</si>
  <si>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</si>
  <si>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</si>
  <si>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</si>
  <si>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</si>
  <si>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</si>
  <si>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</si>
  <si>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</si>
  <si>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</si>
  <si>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</si>
  <si>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</si>
  <si>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</si>
  <si>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</si>
  <si>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</si>
  <si>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</si>
  <si>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</si>
  <si>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</si>
  <si>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</si>
  <si>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</si>
  <si>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</si>
  <si>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</si>
  <si>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</si>
  <si>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</si>
  <si>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</si>
  <si>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</si>
  <si>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</si>
  <si>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</si>
  <si>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</si>
  <si>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</si>
  <si>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</si>
  <si>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</si>
  <si>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</si>
  <si>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</si>
  <si>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</si>
  <si>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</si>
  <si>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</si>
  <si>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</si>
  <si>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</si>
  <si>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</si>
  <si>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</si>
  <si>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</si>
  <si>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</si>
  <si>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</si>
  <si>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</si>
  <si>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</si>
  <si>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</si>
  <si>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</si>
  <si>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</si>
  <si>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</si>
  <si>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</si>
  <si>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</si>
  <si>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</si>
  <si>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</si>
  <si>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</si>
  <si>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</si>
  <si>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</si>
  <si>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</si>
  <si>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</si>
  <si>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</si>
  <si>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</si>
  <si>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</si>
  <si>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</si>
  <si>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</si>
  <si>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</si>
  <si>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</si>
  <si>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</si>
  <si>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</si>
  <si>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</si>
  <si>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</si>
  <si>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</si>
  <si>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</si>
  <si>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</si>
  <si>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</si>
  <si>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</si>
  <si>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</si>
  <si>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</si>
  <si>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</si>
  <si>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</si>
  <si>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</si>
  <si>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</si>
  <si>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</si>
  <si>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</si>
  <si>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</si>
  <si>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</si>
  <si>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</si>
  <si>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</si>
  <si>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</si>
  <si>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</si>
  <si>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</si>
  <si>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</si>
  <si>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</si>
  <si>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</si>
  <si>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</si>
  <si>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</si>
  <si>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</si>
  <si>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</si>
  <si>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</si>
  <si>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</si>
  <si>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</si>
  <si>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</si>
  <si>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</si>
  <si>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</si>
  <si>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</si>
  <si>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</si>
  <si>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</si>
  <si>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</si>
  <si>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</si>
  <si>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</si>
  <si>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</si>
  <si>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</si>
  <si>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</si>
  <si>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</si>
  <si>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</si>
  <si>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</si>
  <si>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</si>
  <si>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</si>
  <si>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</si>
  <si>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</si>
  <si>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</si>
  <si>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</si>
  <si>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</si>
  <si>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</si>
  <si>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</si>
  <si>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</si>
  <si>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</si>
  <si>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</si>
  <si>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</si>
  <si>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</si>
  <si>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</si>
  <si>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</si>
  <si>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</si>
  <si>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</si>
  <si>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</si>
  <si>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</si>
  <si>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</si>
  <si>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</si>
  <si>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</si>
  <si>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</si>
  <si>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</si>
  <si>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</si>
  <si>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</si>
  <si>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</si>
  <si>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</si>
  <si>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</si>
  <si>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</si>
  <si>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</si>
  <si>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</si>
  <si>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</si>
  <si>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</si>
  <si>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</si>
  <si>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</si>
  <si>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</si>
  <si>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</si>
  <si>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</si>
  <si>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</si>
  <si>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</si>
  <si>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</si>
  <si>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</si>
  <si>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</si>
  <si>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</si>
  <si>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</si>
  <si>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</si>
  <si>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</si>
  <si>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</si>
  <si>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</si>
  <si>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</si>
  <si>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</si>
  <si>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</si>
  <si>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</si>
  <si>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</si>
  <si>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</si>
  <si>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</si>
  <si>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</si>
  <si>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</si>
  <si>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</si>
  <si>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</si>
  <si>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</si>
  <si>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</si>
  <si>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</si>
  <si>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</si>
  <si>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</si>
  <si>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</si>
  <si>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</si>
  <si>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</si>
  <si>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</si>
  <si>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</si>
  <si>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</si>
  <si>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</si>
  <si>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</si>
  <si>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</si>
  <si>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</si>
  <si>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</si>
  <si>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</si>
  <si>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</si>
  <si>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</si>
  <si>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</si>
  <si>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</si>
  <si>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</si>
  <si>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</si>
  <si>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</si>
  <si>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</si>
  <si>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</si>
  <si>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</si>
  <si>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</si>
  <si>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</si>
  <si>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</si>
  <si>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</si>
  <si>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</si>
  <si>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</si>
  <si>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</si>
  <si>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</si>
  <si>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</si>
  <si>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</si>
  <si>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</si>
  <si>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</si>
  <si>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</si>
  <si>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</si>
  <si>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</si>
  <si>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</si>
  <si>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</si>
  <si>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</si>
  <si>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</si>
  <si>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</si>
  <si>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</si>
  <si>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</si>
  <si>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</si>
  <si>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</si>
  <si>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</si>
  <si>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</si>
  <si>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</si>
  <si>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</si>
  <si>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</si>
  <si>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</si>
  <si>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</si>
  <si>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</si>
  <si>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</si>
  <si>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</si>
  <si>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</si>
  <si>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</si>
  <si>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</si>
  <si>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</si>
  <si>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</si>
  <si>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</si>
  <si>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</si>
  <si>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</si>
  <si>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</si>
  <si>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</si>
  <si>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</si>
  <si>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</si>
  <si>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</si>
  <si>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</si>
  <si>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</si>
  <si>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</si>
  <si>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</si>
  <si>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</si>
  <si>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</si>
  <si>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</si>
  <si>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</si>
  <si>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</si>
  <si>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</si>
  <si>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</si>
  <si>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</si>
  <si>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</si>
  <si>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</si>
  <si>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</si>
  <si>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</si>
  <si>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</si>
  <si>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</si>
  <si>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</si>
  <si>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</si>
  <si>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</si>
  <si>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</si>
  <si>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</si>
  <si>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</si>
  <si>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</si>
  <si>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</si>
  <si>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</si>
  <si>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</si>
  <si>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</si>
  <si>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</si>
  <si>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</si>
  <si>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</si>
  <si>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</si>
  <si>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</si>
  <si>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</si>
  <si>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</si>
  <si>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</si>
  <si>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</si>
  <si>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</si>
  <si>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</si>
  <si>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</si>
  <si>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</si>
  <si>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</si>
  <si>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</si>
  <si>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</si>
  <si>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</si>
  <si>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</si>
  <si>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</si>
  <si>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</si>
  <si>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</si>
  <si>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</si>
  <si>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</si>
  <si>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</si>
  <si>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</si>
  <si>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</si>
  <si>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</si>
  <si>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</si>
  <si>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</si>
  <si>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</si>
  <si>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</si>
  <si>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</si>
  <si>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</si>
  <si>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</si>
  <si>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</si>
  <si>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</si>
  <si>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</si>
  <si>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</si>
  <si>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</si>
  <si>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</si>
  <si>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</si>
  <si>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</si>
  <si>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</si>
  <si>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</si>
  <si>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</si>
  <si>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</si>
  <si>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</si>
  <si>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</si>
  <si>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</si>
  <si>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</si>
  <si>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</si>
  <si>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</si>
  <si>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</si>
  <si>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</si>
  <si>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</si>
  <si>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</si>
  <si>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</si>
  <si>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</si>
  <si>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</si>
  <si>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</si>
  <si>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</si>
  <si>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</si>
  <si>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</si>
  <si>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</si>
  <si>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</si>
  <si>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</si>
  <si>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</si>
  <si>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</si>
  <si>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</si>
  <si>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</si>
  <si>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</si>
  <si>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</si>
  <si>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</si>
  <si>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</si>
  <si>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</si>
  <si>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</si>
  <si>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</si>
  <si>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</si>
  <si>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</si>
  <si>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</si>
  <si>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</si>
  <si>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</si>
  <si>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</si>
  <si>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</si>
  <si>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</si>
  <si>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</si>
  <si>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</si>
  <si>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</si>
  <si>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</si>
  <si>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</si>
  <si>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</si>
  <si>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</si>
  <si>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</si>
  <si>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</si>
  <si>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</si>
  <si>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</si>
  <si>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</si>
  <si>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</si>
  <si>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</si>
  <si>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</si>
  <si>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</si>
  <si>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</si>
  <si>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</si>
  <si>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</si>
  <si>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</si>
  <si>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</si>
  <si>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</si>
  <si>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</si>
  <si>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</si>
  <si>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</si>
  <si>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</si>
  <si>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</si>
  <si>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</si>
  <si>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</si>
  <si>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</si>
  <si>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</si>
  <si>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</si>
  <si>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</si>
  <si>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</si>
  <si>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</si>
  <si>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</si>
  <si>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</si>
  <si>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</si>
  <si>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</si>
  <si>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</si>
  <si>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</si>
  <si>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</si>
  <si>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</si>
  <si>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</si>
  <si>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</si>
  <si>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</si>
  <si>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</si>
  <si>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</si>
  <si>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</si>
  <si>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</si>
  <si>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</si>
  <si>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</si>
  <si>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</si>
  <si>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</si>
  <si>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</si>
  <si>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</si>
  <si>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</si>
  <si>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</si>
  <si>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</si>
  <si>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</si>
  <si>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</si>
  <si>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</si>
  <si>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</si>
  <si>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</si>
  <si>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</si>
  <si>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</si>
  <si>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</si>
  <si>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</si>
  <si>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</si>
  <si>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</si>
  <si>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</si>
  <si>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</si>
  <si>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</si>
  <si>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</si>
  <si>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</si>
  <si>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</si>
  <si>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</si>
  <si>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</si>
  <si>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</si>
  <si>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</si>
  <si>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</si>
  <si>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</si>
  <si>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</si>
  <si>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</si>
  <si>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</si>
  <si>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</si>
  <si>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</si>
  <si>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</si>
  <si>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</si>
  <si>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</si>
  <si>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</si>
  <si>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</si>
  <si>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</si>
  <si>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</si>
  <si>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</si>
  <si>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</si>
  <si>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</si>
  <si>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</si>
  <si>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</si>
  <si>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</si>
  <si>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</si>
  <si>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</si>
  <si>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</si>
  <si>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</si>
  <si>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</si>
  <si>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</si>
  <si>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</si>
  <si>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</si>
  <si>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</si>
  <si>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</si>
  <si>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</si>
  <si>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</si>
  <si>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</si>
  <si>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</si>
  <si>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</si>
  <si>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</si>
  <si>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</si>
  <si>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</si>
  <si>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</si>
  <si>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</si>
  <si>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</si>
  <si>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</si>
  <si>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</si>
  <si>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</si>
  <si>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</si>
  <si>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</si>
  <si>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</si>
  <si>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</si>
  <si>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</si>
  <si>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</si>
  <si>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</si>
  <si>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</si>
  <si>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</si>
  <si>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</si>
  <si>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</si>
  <si>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</si>
  <si>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</si>
  <si>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</si>
  <si>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</si>
  <si>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</si>
  <si>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</si>
  <si>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</si>
  <si>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</si>
  <si>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</si>
  <si>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</si>
  <si>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</si>
  <si>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</si>
  <si>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</si>
  <si>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</si>
  <si>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</si>
  <si>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</si>
  <si>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</si>
  <si>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</si>
  <si>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</si>
  <si>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</si>
  <si>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</si>
  <si>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</si>
  <si>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</si>
  <si>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</si>
  <si>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</si>
  <si>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</si>
  <si>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</si>
  <si>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</si>
  <si>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</si>
  <si>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</si>
  <si>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</si>
  <si>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</si>
  <si>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</si>
  <si>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</si>
  <si>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</si>
  <si>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</si>
  <si>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</si>
  <si>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</si>
  <si>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</si>
  <si>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</si>
  <si>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</si>
  <si>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</si>
  <si>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</si>
  <si>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</si>
  <si>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</si>
  <si>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</si>
  <si>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</si>
  <si>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</si>
  <si>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</si>
  <si>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</si>
  <si>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</si>
  <si>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</si>
  <si>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</si>
  <si>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</si>
  <si>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</si>
  <si>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</si>
  <si>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</si>
  <si>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</si>
  <si>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</si>
  <si>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</si>
  <si>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</si>
  <si>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</si>
  <si>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</si>
  <si>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</si>
  <si>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</si>
  <si>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</si>
  <si>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</si>
  <si>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</si>
  <si>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</si>
  <si>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</si>
  <si>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</si>
  <si>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</si>
  <si>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</si>
  <si>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</si>
  <si>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</si>
  <si>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</si>
  <si>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</si>
  <si>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</si>
  <si>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</si>
  <si>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</si>
  <si>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</si>
  <si>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</si>
  <si>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</si>
  <si>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</si>
  <si>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</si>
  <si>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</si>
  <si>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</si>
  <si>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</si>
  <si>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</si>
  <si>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</si>
  <si>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</si>
  <si>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</si>
  <si>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</si>
  <si>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</si>
  <si>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</si>
  <si>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</si>
  <si>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</si>
  <si>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</si>
  <si>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</si>
  <si>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</si>
  <si>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</si>
  <si>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</si>
  <si>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</si>
  <si>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</si>
  <si>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</si>
  <si>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</si>
  <si>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</si>
  <si>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</si>
  <si>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</si>
  <si>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</si>
  <si>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</si>
  <si>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</si>
  <si>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</si>
  <si>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</si>
  <si>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</si>
  <si>
    <t>Торонто - Айлендерс</t>
  </si>
  <si>
    <t>Торонто - Даллас</t>
  </si>
  <si>
    <t>Торонто - Сент Луис</t>
  </si>
  <si>
    <t>Торонто - Филадельфия</t>
  </si>
  <si>
    <t>Сент Луис - Торонто</t>
  </si>
  <si>
    <t>Вегас - Торонто</t>
  </si>
  <si>
    <t>Торонто - Вегас</t>
  </si>
  <si>
    <t>Монреаль - Торонто</t>
  </si>
  <si>
    <t>Филадельфия - Торонто</t>
  </si>
  <si>
    <t>Торонто - Эдмонтон</t>
  </si>
  <si>
    <t>Торонто - Нью Джерси</t>
  </si>
  <si>
    <t>Торонто - Вашингтон</t>
  </si>
  <si>
    <t>Нью Джерси - Торонто</t>
  </si>
  <si>
    <t>Айлендерс - Тампа</t>
  </si>
  <si>
    <t>Айлендерс - Сиэтл</t>
  </si>
  <si>
    <t>Айлендерс - Рейнджерс</t>
  </si>
  <si>
    <t>Сент Луис - Айлендерс</t>
  </si>
  <si>
    <t>Далллас - Айлендерс</t>
  </si>
  <si>
    <t>Детройт - Айлендерс</t>
  </si>
  <si>
    <t>Айлендерс - Сент Луис</t>
  </si>
  <si>
    <t>Сан Хосе - Айлендерс</t>
  </si>
  <si>
    <t>Кингс - Айлендерс</t>
  </si>
  <si>
    <t>Рейнджерс - Айлендерс</t>
  </si>
  <si>
    <t>Айлендерс - Виннипег</t>
  </si>
  <si>
    <t>Тампа - Айлендерс</t>
  </si>
  <si>
    <t>Филадельфия - Айлендерс</t>
  </si>
  <si>
    <t>Айлендерс - Нэшвилл</t>
  </si>
  <si>
    <t>Айлендерс - Монреаль</t>
  </si>
  <si>
    <t>Рейнджерс - Колорадо</t>
  </si>
  <si>
    <t>Рейнджерс - Тампа</t>
  </si>
  <si>
    <t>Рейнджерс - Монреаль</t>
  </si>
  <si>
    <t>Рейнджерс - Даллас</t>
  </si>
  <si>
    <t>Рейнджерс - Флорида</t>
  </si>
  <si>
    <t>Рейнджерс - Сент Луис</t>
  </si>
  <si>
    <t>Рейнджерс - Нью Джерси</t>
  </si>
  <si>
    <t>Рейнджерс - Виннипег</t>
  </si>
  <si>
    <t>Рейнджерс - Филадельфия</t>
  </si>
  <si>
    <t>Колорадо - Рейнджерс</t>
  </si>
  <si>
    <t>Рейнджерс - Питтсбург</t>
  </si>
  <si>
    <t>Детройт - Рейнджерс</t>
  </si>
  <si>
    <t>Рейнджерс - Оттава</t>
  </si>
  <si>
    <t>Монреаль - Даллас</t>
  </si>
  <si>
    <t>Даллас - Эдмонтон</t>
  </si>
  <si>
    <t>Оттава - Даллас</t>
  </si>
  <si>
    <t>Даллас - Айлендерс</t>
  </si>
  <si>
    <t>Даллас - Виннипег</t>
  </si>
  <si>
    <t>Даллас - Сан Хосе</t>
  </si>
  <si>
    <t>Сан Хосе - Даллас</t>
  </si>
  <si>
    <t>Кингс - Даллас</t>
  </si>
  <si>
    <t>Даллас  - Флорида</t>
  </si>
  <si>
    <t>Даллас - Нью Джерси</t>
  </si>
  <si>
    <t>Даллас  - Питтсбург</t>
  </si>
  <si>
    <t>Сиэтл - Даллас</t>
  </si>
  <si>
    <t>Даллас - Баффало</t>
  </si>
  <si>
    <t>Вашингтон - Монреаль</t>
  </si>
  <si>
    <t>Флорида - Вашингтон</t>
  </si>
  <si>
    <t>Бостон  - Вашингтон</t>
  </si>
  <si>
    <t>Вашингтон - Ванкувер</t>
  </si>
  <si>
    <t>Тампа - Вашингтон</t>
  </si>
  <si>
    <t>Вашингтон - Оттава</t>
  </si>
  <si>
    <t>Детройт - Вашингтон</t>
  </si>
  <si>
    <t>Вашингтон - Филадельфия</t>
  </si>
  <si>
    <t>Питтсбург - Вашингтон</t>
  </si>
  <si>
    <t>Виннипег - Вашингтон</t>
  </si>
  <si>
    <t>Эдмонтон - Вашингтон</t>
  </si>
  <si>
    <t>Сиэтл - Вашингтон</t>
  </si>
  <si>
    <t>Ванкувер - Вашингтон</t>
  </si>
  <si>
    <t>Нью Джерси - Монреаль</t>
  </si>
  <si>
    <t>Нэшвилл - Монреаль</t>
  </si>
  <si>
    <t>Эдмонтон - Монреаль</t>
  </si>
  <si>
    <t>Ванкувер - Монреаль</t>
  </si>
  <si>
    <t>Сиэтл - Монреаль</t>
  </si>
  <si>
    <t>Филадельфия - Флорида</t>
  </si>
  <si>
    <t>Флорида - Филадельфия</t>
  </si>
  <si>
    <t>Питтсбург - Виннипег</t>
  </si>
  <si>
    <t>Вегас - Эдмонтон</t>
  </si>
  <si>
    <t>Флорида - Тампа</t>
  </si>
  <si>
    <t>Нью Джерси - Тампа</t>
  </si>
  <si>
    <t>Вегас - Тампа</t>
  </si>
  <si>
    <t>Сан Хосе - Тампа</t>
  </si>
  <si>
    <t>Кингс - Тампа</t>
  </si>
  <si>
    <t>Питтсбург - Тампа</t>
  </si>
  <si>
    <t>Вегас - Миннесота</t>
  </si>
  <si>
    <t>Аризона -Миннесота</t>
  </si>
  <si>
    <t>Сент Луис - Миннесота</t>
  </si>
  <si>
    <t>Сан Хосе - Миннесота</t>
  </si>
  <si>
    <t>Кингс - Миннисота</t>
  </si>
  <si>
    <t>Филадельфия - Виннипег</t>
  </si>
  <si>
    <t>Каролина  - Колорадо</t>
  </si>
  <si>
    <t>Миннесота - Питтсбург</t>
  </si>
  <si>
    <t>Детройт - Ванкувер</t>
  </si>
  <si>
    <t>Монреаль - Сент Луис</t>
  </si>
  <si>
    <t>Кингс  - Эдмонтон</t>
  </si>
  <si>
    <t>Виннипег - Питтсбург</t>
  </si>
  <si>
    <t>Филадельфия - Сиэтл</t>
  </si>
  <si>
    <t>Флорида - Колорадо</t>
  </si>
  <si>
    <t>Нью Джерси - Сиэтл</t>
  </si>
  <si>
    <t>Оттава - Коламбус</t>
  </si>
  <si>
    <t>Нэшвилл - Нью Джерси</t>
  </si>
  <si>
    <t>Эдмонтон -Детройт</t>
  </si>
  <si>
    <t>Эдмонтон - Детройт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</si>
</sst>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6" fillId="8" borderId="0" applyNumberFormat="0" applyBorder="0" applyAlignment="0" applyProtection="0"/>
    <xf numFmtId="0" fontId="5" fillId="7" borderId="0" applyNumberFormat="0" applyBorder="0" applyAlignment="0" applyProtection="0"/>
    <xf numFmtId="0" fontId="2" fillId="2" borderId="0" applyNumberFormat="0" applyBorder="0" applyAlignment="0" applyProtection="0"/>
  </cellStyleXfs>
  <cellXfs count="229">
    <xf numFmtId="0" fontId="0" fillId="0" borderId="0" xfId="0"/>
    <xf numFmtId="0" fontId="2" fillId="2" borderId="1" xfId="3" applyFont="1" applyBorder="1" applyAlignment="1">
      <alignment horizontal="center"/>
    </xf>
    <xf numFmtId="0" fontId="2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3" fillId="6" borderId="3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5" borderId="2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5" fillId="7" borderId="6" xfId="2" applyBorder="1"/>
    <xf numFmtId="0" fontId="6" fillId="8" borderId="7" xfId="1" applyBorder="1"/>
    <xf numFmtId="0" fontId="5" fillId="7" borderId="7" xfId="2" applyBorder="1"/>
    <xf numFmtId="0" fontId="5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3" fillId="6" borderId="8" xfId="0" applyFont="1" applyFill="1" applyBorder="1"/>
    <xf numFmtId="0" fontId="7" fillId="11" borderId="9" xfId="0" applyFont="1" applyFill="1" applyBorder="1"/>
    <xf numFmtId="0" fontId="7" fillId="11" borderId="9" xfId="0" applyFont="1" applyFill="1" applyBorder="1" applyAlignment="1">
      <alignment horizontal="center"/>
    </xf>
    <xf numFmtId="0" fontId="4" fillId="12" borderId="10" xfId="0" applyFont="1" applyFill="1" applyBorder="1"/>
    <xf numFmtId="0" fontId="3" fillId="6" borderId="11" xfId="0" applyFont="1" applyFill="1" applyBorder="1"/>
    <xf numFmtId="0" fontId="7" fillId="11" borderId="9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right"/>
    </xf>
    <xf numFmtId="0" fontId="6" fillId="8" borderId="12" xfId="1" applyBorder="1"/>
    <xf numFmtId="0" fontId="5" fillId="7" borderId="13" xfId="2" applyBorder="1"/>
    <xf numFmtId="0" fontId="5" fillId="7" borderId="14" xfId="2" applyBorder="1"/>
    <xf numFmtId="0" fontId="5" fillId="7" borderId="12" xfId="2" applyBorder="1"/>
    <xf numFmtId="0" fontId="5" fillId="7" borderId="15" xfId="2" applyBorder="1"/>
    <xf numFmtId="0" fontId="5" fillId="7" borderId="12" xfId="2" applyFont="1" applyBorder="1"/>
    <xf numFmtId="0" fontId="6" fillId="8" borderId="15" xfId="1" applyBorder="1"/>
    <xf numFmtId="0" fontId="5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4" fillId="12" borderId="16" xfId="0" applyFont="1" applyFill="1" applyBorder="1" applyAlignment="1">
      <alignment horizontal="center"/>
    </xf>
    <xf numFmtId="0" fontId="4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5" fillId="7" borderId="17" xfId="2" applyBorder="1"/>
    <xf numFmtId="0" fontId="6" fillId="8" borderId="17" xfId="1" applyBorder="1"/>
    <xf numFmtId="0" fontId="5" fillId="7" borderId="17" xfId="2" applyFont="1" applyBorder="1"/>
    <xf numFmtId="0" fontId="3" fillId="16" borderId="7" xfId="0" applyFont="1" applyFill="1" applyBorder="1"/>
    <xf numFmtId="0" fontId="3" fillId="16" borderId="7" xfId="0" applyFont="1" applyFill="1" applyBorder="1" applyAlignment="1">
      <alignment horizontal="center"/>
    </xf>
    <xf numFmtId="0" fontId="3" fillId="16" borderId="12" xfId="0" applyFont="1" applyFill="1" applyBorder="1"/>
    <xf numFmtId="0" fontId="3" fillId="17" borderId="18" xfId="0" applyFont="1" applyFill="1" applyBorder="1"/>
    <xf numFmtId="0" fontId="3" fillId="17" borderId="18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right"/>
    </xf>
    <xf numFmtId="0" fontId="3" fillId="17" borderId="18" xfId="0" applyFont="1" applyFill="1" applyBorder="1" applyAlignment="1">
      <alignment horizontal="right"/>
    </xf>
    <xf numFmtId="0" fontId="5" fillId="7" borderId="19" xfId="2" applyBorder="1"/>
    <xf numFmtId="0" fontId="0" fillId="18" borderId="7" xfId="0" applyFill="1" applyBorder="1"/>
    <xf numFmtId="0" fontId="3" fillId="19" borderId="17" xfId="0" applyFont="1" applyFill="1" applyBorder="1"/>
    <xf numFmtId="0" fontId="3" fillId="19" borderId="7" xfId="0" applyFont="1" applyFill="1" applyBorder="1" applyAlignment="1">
      <alignment horizontal="center"/>
    </xf>
    <xf numFmtId="0" fontId="3" fillId="19" borderId="7" xfId="0" applyFont="1" applyFill="1" applyBorder="1"/>
    <xf numFmtId="0" fontId="3" fillId="19" borderId="12" xfId="0" applyFont="1" applyFill="1" applyBorder="1"/>
    <xf numFmtId="0" fontId="3" fillId="19" borderId="17" xfId="0" applyFont="1" applyFill="1" applyBorder="1" applyAlignment="1">
      <alignment horizontal="right"/>
    </xf>
    <xf numFmtId="0" fontId="8" fillId="19" borderId="7" xfId="0" applyFont="1" applyFill="1" applyBorder="1"/>
    <xf numFmtId="0" fontId="3" fillId="21" borderId="9" xfId="0" applyFont="1" applyFill="1" applyBorder="1"/>
    <xf numFmtId="0" fontId="3" fillId="21" borderId="9" xfId="0" applyFont="1" applyFill="1" applyBorder="1" applyAlignment="1">
      <alignment horizontal="center"/>
    </xf>
    <xf numFmtId="0" fontId="9" fillId="20" borderId="20" xfId="0" applyFont="1" applyFill="1" applyBorder="1"/>
    <xf numFmtId="0" fontId="9" fillId="20" borderId="21" xfId="0" applyFont="1" applyFill="1" applyBorder="1" applyAlignment="1">
      <alignment horizontal="center"/>
    </xf>
    <xf numFmtId="0" fontId="9" fillId="20" borderId="16" xfId="0" applyFont="1" applyFill="1" applyBorder="1"/>
    <xf numFmtId="0" fontId="3" fillId="21" borderId="9" xfId="0" applyFont="1" applyFill="1" applyBorder="1" applyAlignment="1">
      <alignment horizontal="right"/>
    </xf>
    <xf numFmtId="0" fontId="9" fillId="20" borderId="22" xfId="0" applyFont="1" applyFill="1" applyBorder="1" applyAlignment="1">
      <alignment horizontal="right"/>
    </xf>
    <xf numFmtId="0" fontId="9" fillId="20" borderId="23" xfId="0" applyFont="1" applyFill="1" applyBorder="1" applyAlignment="1">
      <alignment horizontal="center"/>
    </xf>
    <xf numFmtId="0" fontId="9" fillId="17" borderId="16" xfId="0" applyFont="1" applyFill="1" applyBorder="1"/>
    <xf numFmtId="0" fontId="5" fillId="7" borderId="1" xfId="2" applyBorder="1"/>
    <xf numFmtId="0" fontId="0" fillId="21" borderId="7" xfId="0" applyFill="1" applyBorder="1"/>
    <xf numFmtId="0" fontId="3" fillId="22" borderId="24" xfId="0" applyFont="1" applyFill="1" applyBorder="1"/>
    <xf numFmtId="0" fontId="3" fillId="22" borderId="25" xfId="0" applyFont="1" applyFill="1" applyBorder="1" applyAlignment="1">
      <alignment horizontal="center"/>
    </xf>
    <xf numFmtId="0" fontId="3" fillId="22" borderId="25" xfId="0" applyFont="1" applyFill="1" applyBorder="1"/>
    <xf numFmtId="0" fontId="3" fillId="22" borderId="26" xfId="0" applyFont="1" applyFill="1" applyBorder="1"/>
    <xf numFmtId="0" fontId="10" fillId="23" borderId="27" xfId="0" applyFont="1" applyFill="1" applyBorder="1"/>
    <xf numFmtId="0" fontId="3" fillId="22" borderId="28" xfId="0" applyFont="1" applyFill="1" applyBorder="1" applyAlignment="1">
      <alignment horizontal="right"/>
    </xf>
    <xf numFmtId="0" fontId="3" fillId="22" borderId="29" xfId="0" applyFont="1" applyFill="1" applyBorder="1" applyAlignment="1">
      <alignment horizontal="center"/>
    </xf>
    <xf numFmtId="0" fontId="3" fillId="22" borderId="29" xfId="0" applyFont="1" applyFill="1" applyBorder="1"/>
    <xf numFmtId="0" fontId="3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6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3" fillId="17" borderId="35" xfId="0" applyFont="1" applyFill="1" applyBorder="1"/>
    <xf numFmtId="0" fontId="3" fillId="17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3" fillId="17" borderId="35" xfId="0" applyFont="1" applyFill="1" applyBorder="1" applyAlignment="1">
      <alignment horizontal="right"/>
    </xf>
    <xf numFmtId="0" fontId="0" fillId="0" borderId="7" xfId="0" applyBorder="1"/>
    <xf numFmtId="0" fontId="3" fillId="17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3" fillId="17" borderId="42" xfId="0" applyFont="1" applyFill="1" applyBorder="1"/>
    <xf numFmtId="0" fontId="3" fillId="17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3" fillId="17" borderId="42" xfId="0" applyFont="1" applyFill="1" applyBorder="1" applyAlignment="1">
      <alignment horizontal="right"/>
    </xf>
    <xf numFmtId="0" fontId="6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6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4" fillId="20" borderId="44" xfId="0" applyFont="1" applyFill="1" applyBorder="1"/>
    <xf numFmtId="0" fontId="4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10" fillId="17" borderId="16" xfId="0" applyFont="1" applyFill="1" applyBorder="1"/>
    <xf numFmtId="0" fontId="10" fillId="17" borderId="16" xfId="0" applyFont="1" applyFill="1" applyBorder="1" applyAlignment="1">
      <alignment horizontal="center"/>
    </xf>
    <xf numFmtId="0" fontId="4" fillId="20" borderId="44" xfId="0" applyFont="1" applyFill="1" applyBorder="1" applyAlignment="1">
      <alignment horizontal="right"/>
    </xf>
    <xf numFmtId="0" fontId="10" fillId="17" borderId="16" xfId="0" applyFont="1" applyFill="1" applyBorder="1" applyAlignment="1">
      <alignment horizontal="right"/>
    </xf>
    <xf numFmtId="0" fontId="5" fillId="7" borderId="46" xfId="2" applyBorder="1"/>
    <xf numFmtId="0" fontId="5" fillId="7" borderId="46" xfId="2" applyBorder="1" applyAlignment="1">
      <alignment horizontal="left"/>
    </xf>
    <xf numFmtId="0" fontId="6" fillId="8" borderId="1" xfId="1" applyFont="1" applyBorder="1"/>
    <xf numFmtId="0" fontId="6" fillId="8" borderId="1" xfId="1" applyBorder="1"/>
    <xf numFmtId="0" fontId="5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2" fillId="17" borderId="16" xfId="0" applyFont="1" applyFill="1" applyBorder="1"/>
    <xf numFmtId="0" fontId="3" fillId="12" borderId="16" xfId="0" applyFont="1" applyFill="1" applyBorder="1"/>
    <xf numFmtId="0" fontId="3" fillId="12" borderId="16" xfId="0" applyFont="1" applyFill="1" applyBorder="1" applyAlignment="1">
      <alignment horizontal="center"/>
    </xf>
    <xf numFmtId="0" fontId="5" fillId="7" borderId="47" xfId="2" applyBorder="1"/>
    <xf numFmtId="0" fontId="6" fillId="8" borderId="8" xfId="1" applyBorder="1"/>
    <xf numFmtId="0" fontId="5" fillId="7" borderId="8" xfId="2" applyBorder="1"/>
    <xf numFmtId="0" fontId="0" fillId="30" borderId="1" xfId="0" applyFill="1" applyBorder="1"/>
    <xf numFmtId="0" fontId="0" fillId="30" borderId="8" xfId="0" applyFill="1" applyBorder="1"/>
    <xf numFmtId="0" fontId="8" fillId="31" borderId="48" xfId="0" applyFont="1" applyFill="1" applyBorder="1"/>
    <xf numFmtId="0" fontId="8" fillId="31" borderId="49" xfId="0" applyFont="1" applyFill="1" applyBorder="1" applyAlignment="1">
      <alignment horizontal="center"/>
    </xf>
    <xf numFmtId="0" fontId="8" fillId="31" borderId="49" xfId="0" applyFont="1" applyFill="1" applyBorder="1"/>
    <xf numFmtId="0" fontId="8" fillId="31" borderId="50" xfId="0" applyFont="1" applyFill="1" applyBorder="1"/>
    <xf numFmtId="0" fontId="8" fillId="31" borderId="51" xfId="0" applyFont="1" applyFill="1" applyBorder="1" applyAlignment="1">
      <alignment horizontal="right"/>
    </xf>
    <xf numFmtId="0" fontId="8" fillId="31" borderId="52" xfId="0" applyFont="1" applyFill="1" applyBorder="1" applyAlignment="1">
      <alignment horizontal="center"/>
    </xf>
    <xf numFmtId="0" fontId="8" fillId="31" borderId="52" xfId="0" applyFont="1" applyFill="1" applyBorder="1"/>
    <xf numFmtId="0" fontId="8" fillId="31" borderId="53" xfId="0" applyFont="1" applyFill="1" applyBorder="1"/>
    <xf numFmtId="0" fontId="3" fillId="12" borderId="16" xfId="0" applyFont="1" applyFill="1" applyBorder="1" applyAlignment="1">
      <alignment horizontal="right"/>
    </xf>
    <xf numFmtId="0" fontId="5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3" fillId="12" borderId="54" xfId="0" applyFont="1" applyFill="1" applyBorder="1"/>
    <xf numFmtId="0" fontId="13" fillId="9" borderId="9" xfId="0" applyFont="1" applyFill="1" applyBorder="1"/>
    <xf numFmtId="0" fontId="13" fillId="9" borderId="9" xfId="0" applyFont="1" applyFill="1" applyBorder="1" applyAlignment="1">
      <alignment horizontal="center"/>
    </xf>
    <xf numFmtId="0" fontId="3" fillId="6" borderId="55" xfId="0" applyFont="1" applyFill="1" applyBorder="1"/>
    <xf numFmtId="0" fontId="13" fillId="9" borderId="9" xfId="0" applyFont="1" applyFill="1" applyBorder="1" applyAlignment="1">
      <alignment horizontal="right"/>
    </xf>
    <xf numFmtId="0" fontId="3" fillId="6" borderId="55" xfId="0" applyFont="1" applyFill="1" applyBorder="1" applyAlignment="1">
      <alignment horizontal="right"/>
    </xf>
    <xf numFmtId="0" fontId="6" fillId="8" borderId="46" xfId="1" applyBorder="1"/>
    <xf numFmtId="0" fontId="0" fillId="34" borderId="1" xfId="0" applyFill="1" applyBorder="1"/>
    <xf numFmtId="0" fontId="0" fillId="35" borderId="1" xfId="0" applyFill="1" applyBorder="1"/>
    <xf numFmtId="0" fontId="3" fillId="6" borderId="56" xfId="0" applyFont="1" applyFill="1" applyBorder="1" applyAlignment="1">
      <alignment horizontal="center"/>
    </xf>
    <xf numFmtId="0" fontId="3" fillId="6" borderId="56" xfId="0" applyFont="1" applyFill="1" applyBorder="1"/>
    <xf numFmtId="0" fontId="3" fillId="12" borderId="57" xfId="0" applyFont="1" applyFill="1" applyBorder="1"/>
    <xf numFmtId="0" fontId="14" fillId="12" borderId="35" xfId="0" applyFont="1" applyFill="1" applyBorder="1" applyAlignment="1">
      <alignment horizontal="center"/>
    </xf>
    <xf numFmtId="0" fontId="3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3" fillId="12" borderId="35" xfId="0" applyFont="1" applyFill="1" applyBorder="1" applyAlignment="1">
      <alignment horizontal="center"/>
    </xf>
    <xf numFmtId="0" fontId="15" fillId="36" borderId="58" xfId="0" applyFont="1" applyFill="1" applyBorder="1"/>
    <xf numFmtId="0" fontId="15" fillId="36" borderId="2" xfId="0" applyFont="1" applyFill="1" applyBorder="1" applyAlignment="1">
      <alignment horizontal="center"/>
    </xf>
    <xf numFmtId="0" fontId="15" fillId="36" borderId="2" xfId="0" applyFont="1" applyFill="1" applyBorder="1"/>
    <xf numFmtId="0" fontId="8" fillId="18" borderId="48" xfId="0" applyFont="1" applyFill="1" applyBorder="1"/>
    <xf numFmtId="0" fontId="8" fillId="18" borderId="49" xfId="0" applyFont="1" applyFill="1" applyBorder="1" applyAlignment="1">
      <alignment horizontal="center"/>
    </xf>
    <xf numFmtId="0" fontId="15" fillId="36" borderId="59" xfId="0" applyFont="1" applyFill="1" applyBorder="1" applyAlignment="1">
      <alignment horizontal="right"/>
    </xf>
    <xf numFmtId="0" fontId="15" fillId="36" borderId="60" xfId="0" applyFont="1" applyFill="1" applyBorder="1" applyAlignment="1">
      <alignment horizontal="center"/>
    </xf>
    <xf numFmtId="0" fontId="15" fillId="36" borderId="60" xfId="0" applyFont="1" applyFill="1" applyBorder="1"/>
    <xf numFmtId="0" fontId="8" fillId="18" borderId="51" xfId="0" applyFont="1" applyFill="1" applyBorder="1" applyAlignment="1">
      <alignment horizontal="right"/>
    </xf>
    <xf numFmtId="0" fontId="8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8" fillId="18" borderId="49" xfId="0" applyFont="1" applyFill="1" applyBorder="1"/>
    <xf numFmtId="0" fontId="8" fillId="18" borderId="50" xfId="0" applyFont="1" applyFill="1" applyBorder="1"/>
    <xf numFmtId="0" fontId="4" fillId="37" borderId="16" xfId="0" applyFont="1" applyFill="1" applyBorder="1"/>
    <xf numFmtId="0" fontId="4" fillId="37" borderId="16" xfId="0" applyFont="1" applyFill="1" applyBorder="1" applyAlignment="1">
      <alignment horizontal="center"/>
    </xf>
    <xf numFmtId="0" fontId="8" fillId="18" borderId="52" xfId="0" applyFont="1" applyFill="1" applyBorder="1"/>
    <xf numFmtId="0" fontId="8" fillId="18" borderId="53" xfId="0" applyFont="1" applyFill="1" applyBorder="1"/>
    <xf numFmtId="0" fontId="4" fillId="37" borderId="16" xfId="0" applyFont="1" applyFill="1" applyBorder="1" applyAlignment="1">
      <alignment horizontal="right"/>
    </xf>
    <xf numFmtId="0" fontId="0" fillId="9" borderId="1" xfId="0" applyFill="1" applyBorder="1"/>
    <xf numFmtId="0" fontId="4" fillId="38" borderId="16" xfId="0" applyFont="1" applyFill="1" applyBorder="1"/>
    <xf numFmtId="0" fontId="4" fillId="38" borderId="16" xfId="0" applyFont="1" applyFill="1" applyBorder="1" applyAlignment="1">
      <alignment horizontal="center"/>
    </xf>
    <xf numFmtId="0" fontId="3" fillId="25" borderId="61" xfId="0" applyFont="1" applyFill="1" applyBorder="1"/>
    <xf numFmtId="0" fontId="3" fillId="25" borderId="9" xfId="0" applyFont="1" applyFill="1" applyBorder="1" applyAlignment="1">
      <alignment horizontal="center"/>
    </xf>
    <xf numFmtId="0" fontId="3" fillId="25" borderId="9" xfId="0" applyFont="1" applyFill="1" applyBorder="1"/>
    <xf numFmtId="0" fontId="4" fillId="38" borderId="16" xfId="0" applyFont="1" applyFill="1" applyBorder="1" applyAlignment="1">
      <alignment horizontal="right"/>
    </xf>
    <xf numFmtId="0" fontId="3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3" fillId="31" borderId="10" xfId="0" applyFont="1" applyFill="1" applyBorder="1"/>
    <xf numFmtId="0" fontId="3" fillId="31" borderId="16" xfId="0" applyFont="1" applyFill="1" applyBorder="1" applyAlignment="1">
      <alignment horizontal="center"/>
    </xf>
    <xf numFmtId="0" fontId="3" fillId="31" borderId="16" xfId="0" applyFont="1" applyFill="1" applyBorder="1"/>
    <xf numFmtId="0" fontId="3" fillId="31" borderId="10" xfId="0" applyFont="1" applyFill="1" applyBorder="1" applyAlignment="1">
      <alignment horizontal="right"/>
    </xf>
    <xf numFmtId="0" fontId="0" fillId="39" borderId="1" xfId="0" applyFill="1" applyBorder="1"/>
    <xf numFmtId="0" fontId="3" fillId="31" borderId="54" xfId="0" applyFont="1" applyFill="1" applyBorder="1"/>
    <xf numFmtId="0" fontId="9" fillId="37" borderId="16" xfId="0" applyFont="1" applyFill="1" applyBorder="1"/>
    <xf numFmtId="0" fontId="9" fillId="37" borderId="16" xfId="0" applyFont="1" applyFill="1" applyBorder="1" applyAlignment="1">
      <alignment horizontal="center"/>
    </xf>
    <xf numFmtId="0" fontId="9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17" fillId="16" borderId="7" xfId="0" applyFont="1" applyFill="1" applyBorder="1"/>
    <xf numFmtId="0" fontId="17" fillId="37" borderId="1" xfId="0" applyFont="1" applyFill="1" applyBorder="1"/>
    <xf numFmtId="0" fontId="17" fillId="20" borderId="7" xfId="0" applyFont="1" applyFill="1" applyBorder="1"/>
    <xf numFmtId="0" fontId="17" fillId="32" borderId="1" xfId="0" applyFont="1" applyFill="1" applyBorder="1"/>
    <xf numFmtId="0" fontId="17" fillId="21" borderId="7" xfId="0" applyFont="1" applyFill="1" applyBorder="1"/>
    <xf numFmtId="0" fontId="11" fillId="20" borderId="1" xfId="0" applyFont="1" applyFill="1" applyBorder="1" applyAlignment="1">
      <alignment horizontal="center"/>
    </xf>
    <xf numFmtId="0" fontId="2" fillId="2" borderId="1" xfId="3" applyFont="1" applyBorder="1" applyAlignment="1">
      <alignment horizontal="center"/>
    </xf>
    <xf numFmtId="0" fontId="17" fillId="20" borderId="1" xfId="0" applyFont="1" applyFill="1" applyBorder="1"/>
    <xf numFmtId="0" fontId="1" fillId="20" borderId="7" xfId="0" applyFont="1" applyFill="1" applyBorder="1"/>
    <xf numFmtId="0" fontId="5" fillId="20" borderId="17" xfId="2" applyFill="1" applyBorder="1"/>
    <xf numFmtId="0" fontId="5" fillId="20" borderId="7" xfId="2" applyFill="1" applyBorder="1"/>
    <xf numFmtId="0" fontId="3" fillId="20" borderId="7" xfId="0" applyFont="1" applyFill="1" applyBorder="1"/>
    <xf numFmtId="0" fontId="0" fillId="20" borderId="8" xfId="0" applyFill="1" applyBorder="1"/>
    <xf numFmtId="0" fontId="5" fillId="20" borderId="1" xfId="2" applyFill="1" applyBorder="1"/>
    <xf numFmtId="0" fontId="1" fillId="20" borderId="1" xfId="0" applyFont="1" applyFill="1" applyBorder="1"/>
    <xf numFmtId="0" fontId="0" fillId="20" borderId="15" xfId="0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abSelected="1" topLeftCell="E22" zoomScale="85" zoomScaleNormal="85" workbookViewId="0">
      <selection activeCell="X55" sqref="X55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 x14ac:dyDescent="0.2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 x14ac:dyDescent="0.2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 x14ac:dyDescent="0.2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 x14ac:dyDescent="0.2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-4.5999999999999996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K42*I54</f>
        <v>7129.9999999999991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>
        <f>K43+SUM(I40:I54)</f>
        <v>159.99999999999909</v>
      </c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>
        <v>-4.3</v>
      </c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987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>
        <f>BG56*BI47</f>
        <v>4515</v>
      </c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30">
        <v>47</v>
      </c>
      <c r="BA49" s="130" t="s">
        <v>276</v>
      </c>
      <c r="BB49" s="130">
        <v>-60</v>
      </c>
      <c r="BC49" s="130">
        <f>216</f>
        <v>216</v>
      </c>
      <c r="BD49" s="130"/>
      <c r="BE49" s="73">
        <v>47</v>
      </c>
      <c r="BF49" s="73" t="s">
        <v>482</v>
      </c>
      <c r="BG49" s="73">
        <v>-155</v>
      </c>
      <c r="BH49" s="73"/>
      <c r="BI49" s="73">
        <f>BI48+SUM(BG45:BG56)</f>
        <v>150</v>
      </c>
      <c r="BJ49" s="73">
        <v>47</v>
      </c>
      <c r="BK49" s="73" t="s">
        <v>1064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>
        <v>-4.8</v>
      </c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 x14ac:dyDescent="0.2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73">
        <v>48</v>
      </c>
      <c r="BA50" s="73" t="s">
        <v>263</v>
      </c>
      <c r="BB50" s="73">
        <v>-60</v>
      </c>
      <c r="BC50" s="73"/>
      <c r="BD50" s="73"/>
      <c r="BE50" s="73">
        <v>48</v>
      </c>
      <c r="BF50" s="73" t="s">
        <v>544</v>
      </c>
      <c r="BG50" s="73">
        <v>-215</v>
      </c>
      <c r="BH50" s="73"/>
      <c r="BI50" s="73"/>
      <c r="BJ50" s="73">
        <v>48</v>
      </c>
      <c r="BK50" s="73" t="s">
        <v>1079</v>
      </c>
      <c r="BL50" s="73">
        <v>-65</v>
      </c>
      <c r="BM50" s="73"/>
      <c r="BN50" s="73"/>
      <c r="BO50" s="73">
        <v>48</v>
      </c>
      <c r="BP50" s="73" t="s">
        <v>544</v>
      </c>
      <c r="BQ50" s="73">
        <v>-112</v>
      </c>
      <c r="BR50" s="73"/>
      <c r="BS50" s="73">
        <f>BQ56*BS49</f>
        <v>2640</v>
      </c>
      <c r="BT50" s="73">
        <v>48</v>
      </c>
      <c r="BU50" s="73" t="s">
        <v>990</v>
      </c>
      <c r="BV50" s="73">
        <v>-65</v>
      </c>
      <c r="BW50" s="73"/>
      <c r="BX50" s="73"/>
      <c r="BY50" s="73">
        <v>48</v>
      </c>
      <c r="BZ50" s="73" t="s">
        <v>1044</v>
      </c>
      <c r="CA50" s="73">
        <v>-60</v>
      </c>
      <c r="CB50" s="73"/>
      <c r="CC50" s="73"/>
    </row>
    <row r="51" spans="2:81" ht="15.75" x14ac:dyDescent="0.2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/>
      <c r="L51" s="73">
        <v>49</v>
      </c>
      <c r="M51" s="73" t="s">
        <v>547</v>
      </c>
      <c r="N51" s="73">
        <v>-215</v>
      </c>
      <c r="O51" s="73"/>
      <c r="P51" s="139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73">
        <v>49</v>
      </c>
      <c r="AL51" s="73" t="s">
        <v>897</v>
      </c>
      <c r="AM51" s="73">
        <v>-90</v>
      </c>
      <c r="AN51" s="73"/>
      <c r="AO51" s="7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18">
        <v>49</v>
      </c>
      <c r="BA51" s="118" t="s">
        <v>1087</v>
      </c>
      <c r="BB51" s="118">
        <v>-65</v>
      </c>
      <c r="BC51" s="118"/>
      <c r="BD51" s="118"/>
      <c r="BE51" s="73">
        <v>49</v>
      </c>
      <c r="BF51" s="73" t="s">
        <v>400</v>
      </c>
      <c r="BG51" s="73">
        <v>-298</v>
      </c>
      <c r="BH51" s="73"/>
      <c r="BI51" s="73"/>
      <c r="BJ51" s="73">
        <v>49</v>
      </c>
      <c r="BK51" s="73" t="s">
        <v>1083</v>
      </c>
      <c r="BL51" s="73">
        <v>-75</v>
      </c>
      <c r="BM51" s="73"/>
      <c r="BN51" s="73"/>
      <c r="BO51" s="73">
        <v>49</v>
      </c>
      <c r="BP51" s="73" t="s">
        <v>551</v>
      </c>
      <c r="BQ51" s="73">
        <v>-155</v>
      </c>
      <c r="BR51" s="73"/>
      <c r="BS51" s="73">
        <f>BS50+SUM(BQ46:BQ56)</f>
        <v>140</v>
      </c>
      <c r="BT51" s="73">
        <v>49</v>
      </c>
      <c r="BU51" s="73" t="s">
        <v>991</v>
      </c>
      <c r="BV51" s="73">
        <v>-75</v>
      </c>
      <c r="BW51" s="73"/>
      <c r="BX51" s="73"/>
      <c r="BY51" s="73">
        <v>49</v>
      </c>
      <c r="BZ51" s="73" t="s">
        <v>1045</v>
      </c>
      <c r="CA51" s="73">
        <v>-65</v>
      </c>
      <c r="CB51" s="73"/>
      <c r="CC51" s="73"/>
    </row>
    <row r="52" spans="2:81" ht="15.75" x14ac:dyDescent="0.25">
      <c r="B52" s="73">
        <v>50</v>
      </c>
      <c r="C52" s="73" t="s">
        <v>552</v>
      </c>
      <c r="D52" s="73">
        <v>-65</v>
      </c>
      <c r="E52" s="73"/>
      <c r="F52" s="73"/>
      <c r="G52" s="73">
        <v>50</v>
      </c>
      <c r="H52" s="73" t="s">
        <v>553</v>
      </c>
      <c r="I52" s="73">
        <v>-975</v>
      </c>
      <c r="J52" s="73"/>
      <c r="K52" s="73"/>
      <c r="L52" s="73">
        <v>50</v>
      </c>
      <c r="M52" s="73" t="s">
        <v>554</v>
      </c>
      <c r="N52" s="73">
        <v>-298</v>
      </c>
      <c r="O52" s="73"/>
      <c r="P52" s="139"/>
      <c r="Q52" s="73">
        <v>50</v>
      </c>
      <c r="R52" s="73" t="s">
        <v>988</v>
      </c>
      <c r="S52" s="73">
        <v>-65</v>
      </c>
      <c r="T52" s="73"/>
      <c r="U52" s="73"/>
      <c r="V52" s="130">
        <v>50</v>
      </c>
      <c r="W52" s="130" t="s">
        <v>319</v>
      </c>
      <c r="X52" s="130">
        <v>-155</v>
      </c>
      <c r="Y52" s="130">
        <f>713+SUM(X47:X52)</f>
        <v>156</v>
      </c>
      <c r="Z52" s="130"/>
      <c r="AA52" s="73">
        <v>50</v>
      </c>
      <c r="AB52" s="73" t="s">
        <v>1062</v>
      </c>
      <c r="AC52" s="73">
        <v>-60</v>
      </c>
      <c r="AD52" s="73"/>
      <c r="AE52" s="73"/>
      <c r="AF52" s="73">
        <v>50</v>
      </c>
      <c r="AG52" s="73" t="s">
        <v>1044</v>
      </c>
      <c r="AH52" s="73">
        <v>-60</v>
      </c>
      <c r="AI52" s="73"/>
      <c r="AJ52" s="73"/>
      <c r="AK52" s="130">
        <v>50</v>
      </c>
      <c r="AL52" s="130" t="s">
        <v>526</v>
      </c>
      <c r="AM52" s="130">
        <v>-112</v>
      </c>
      <c r="AN52" s="130">
        <f>504+SUM(AM48:AM52)</f>
        <v>102</v>
      </c>
      <c r="AO52" s="130"/>
      <c r="AP52" s="73">
        <v>50</v>
      </c>
      <c r="AQ52" s="73" t="s">
        <v>990</v>
      </c>
      <c r="AR52" s="73">
        <v>-60</v>
      </c>
      <c r="AS52" s="73"/>
      <c r="AT52" s="73"/>
      <c r="AU52" s="130">
        <v>50</v>
      </c>
      <c r="AV52" s="130" t="s">
        <v>1018</v>
      </c>
      <c r="AW52" s="130">
        <v>-75</v>
      </c>
      <c r="AX52" s="130">
        <f>330+SUM(AW50:AW52)</f>
        <v>130</v>
      </c>
      <c r="AY52" s="130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73">
        <v>50</v>
      </c>
      <c r="BU52" s="73" t="s">
        <v>263</v>
      </c>
      <c r="BV52" s="73">
        <v>-90</v>
      </c>
      <c r="BW52" s="73"/>
      <c r="BX52" s="73"/>
      <c r="BY52" s="73">
        <v>50</v>
      </c>
      <c r="BZ52" s="73" t="s">
        <v>1046</v>
      </c>
      <c r="CA52" s="73">
        <v>-75</v>
      </c>
      <c r="CB52" s="73"/>
      <c r="CC52" s="73"/>
    </row>
    <row r="53" spans="2:81" ht="15.75" x14ac:dyDescent="0.25">
      <c r="B53" s="73">
        <v>51</v>
      </c>
      <c r="C53" s="73" t="s">
        <v>555</v>
      </c>
      <c r="D53" s="73">
        <v>-75</v>
      </c>
      <c r="E53" s="73"/>
      <c r="F53" s="73"/>
      <c r="G53" s="73">
        <v>51</v>
      </c>
      <c r="H53" s="73" t="s">
        <v>556</v>
      </c>
      <c r="I53" s="73">
        <v>-1250</v>
      </c>
      <c r="J53" s="73"/>
      <c r="K53" s="73"/>
      <c r="L53" s="130">
        <v>51</v>
      </c>
      <c r="M53" s="130" t="s">
        <v>526</v>
      </c>
      <c r="N53" s="130">
        <v>-415</v>
      </c>
      <c r="O53" s="130">
        <f>1868+SUM(N45:N53)</f>
        <v>383</v>
      </c>
      <c r="P53" s="138"/>
      <c r="Q53" s="73">
        <v>51</v>
      </c>
      <c r="R53" s="73" t="s">
        <v>139</v>
      </c>
      <c r="S53" s="73">
        <v>-75</v>
      </c>
      <c r="T53" s="73"/>
      <c r="U53" s="73"/>
      <c r="V53" s="130">
        <v>51</v>
      </c>
      <c r="W53" s="130" t="s">
        <v>1080</v>
      </c>
      <c r="X53" s="130">
        <v>-60</v>
      </c>
      <c r="Y53" s="130">
        <f>258+X53</f>
        <v>198</v>
      </c>
      <c r="Z53" s="130"/>
      <c r="AA53" s="73">
        <v>51</v>
      </c>
      <c r="AB53" s="73" t="s">
        <v>1045</v>
      </c>
      <c r="AC53" s="73">
        <v>-65</v>
      </c>
      <c r="AD53" s="73"/>
      <c r="AE53" s="73"/>
      <c r="AF53" s="73">
        <v>51</v>
      </c>
      <c r="AG53" s="73" t="s">
        <v>431</v>
      </c>
      <c r="AH53" s="73">
        <v>-65</v>
      </c>
      <c r="AI53" s="73"/>
      <c r="AJ53" s="73"/>
      <c r="AK53" s="73">
        <v>51</v>
      </c>
      <c r="AL53" s="73" t="s">
        <v>1086</v>
      </c>
      <c r="AM53" s="73">
        <v>-60</v>
      </c>
      <c r="AN53" s="73"/>
      <c r="AO53" s="73"/>
      <c r="AP53" s="73">
        <v>51</v>
      </c>
      <c r="AQ53" s="73" t="s">
        <v>1003</v>
      </c>
      <c r="AR53" s="73">
        <v>-65</v>
      </c>
      <c r="AS53" s="73"/>
      <c r="AT53" s="73"/>
      <c r="AU53" s="73">
        <v>51</v>
      </c>
      <c r="AV53" s="73" t="s">
        <v>1019</v>
      </c>
      <c r="AW53" s="73">
        <v>-60</v>
      </c>
      <c r="AX53" s="73"/>
      <c r="AY53" s="73"/>
      <c r="AZ53" s="190">
        <v>51</v>
      </c>
      <c r="BA53" s="190"/>
      <c r="BB53" s="190"/>
      <c r="BC53" s="190"/>
      <c r="BD53" s="190"/>
      <c r="BE53" s="73">
        <v>51</v>
      </c>
      <c r="BF53" s="73" t="s">
        <v>1063</v>
      </c>
      <c r="BG53" s="73">
        <v>-465</v>
      </c>
      <c r="BH53" s="73"/>
      <c r="BI53" s="73"/>
      <c r="BJ53" s="198">
        <v>51</v>
      </c>
      <c r="BK53" s="198"/>
      <c r="BL53" s="198"/>
      <c r="BM53" s="198"/>
      <c r="BN53" s="198"/>
      <c r="BO53" s="73">
        <v>51</v>
      </c>
      <c r="BP53" s="73" t="s">
        <v>1019</v>
      </c>
      <c r="BQ53" s="73">
        <v>-298</v>
      </c>
      <c r="BR53" s="73"/>
      <c r="BS53" s="73"/>
      <c r="BT53" s="118">
        <v>51</v>
      </c>
      <c r="BU53" s="118" t="s">
        <v>992</v>
      </c>
      <c r="BV53" s="118">
        <v>-112</v>
      </c>
      <c r="BW53" s="118"/>
      <c r="BX53" s="118"/>
      <c r="BY53" s="130">
        <v>51</v>
      </c>
      <c r="BZ53" s="130" t="s">
        <v>1047</v>
      </c>
      <c r="CA53" s="130">
        <v>-90</v>
      </c>
      <c r="CB53" s="130">
        <f>396+SUM(CA50:CA53)</f>
        <v>106</v>
      </c>
      <c r="CC53" s="130"/>
    </row>
    <row r="54" spans="2:81" ht="15.75" x14ac:dyDescent="0.25">
      <c r="B54" s="73">
        <v>52</v>
      </c>
      <c r="C54" s="73" t="s">
        <v>557</v>
      </c>
      <c r="D54" s="73">
        <v>-90</v>
      </c>
      <c r="E54" s="73"/>
      <c r="F54" s="73"/>
      <c r="G54" s="118">
        <v>52</v>
      </c>
      <c r="H54" s="118" t="s">
        <v>558</v>
      </c>
      <c r="I54" s="118">
        <v>-1550</v>
      </c>
      <c r="J54" s="118"/>
      <c r="K54" s="118"/>
      <c r="L54" s="118">
        <v>52</v>
      </c>
      <c r="M54" s="118" t="s">
        <v>559</v>
      </c>
      <c r="N54" s="118">
        <v>-60</v>
      </c>
      <c r="O54" s="118"/>
      <c r="P54" s="225"/>
      <c r="Q54" s="118">
        <v>52</v>
      </c>
      <c r="R54" s="118" t="s">
        <v>1087</v>
      </c>
      <c r="S54" s="118">
        <v>-90</v>
      </c>
      <c r="T54" s="118"/>
      <c r="U54" s="118"/>
      <c r="V54" s="118">
        <v>52</v>
      </c>
      <c r="W54" s="227" t="s">
        <v>1090</v>
      </c>
      <c r="X54" s="118">
        <v>-60</v>
      </c>
      <c r="Y54" s="118"/>
      <c r="Z54" s="118"/>
      <c r="AA54" s="73">
        <v>52</v>
      </c>
      <c r="AB54" s="73" t="s">
        <v>1085</v>
      </c>
      <c r="AC54" s="73">
        <v>-75</v>
      </c>
      <c r="AD54" s="73"/>
      <c r="AE54" s="73"/>
      <c r="AF54" s="73">
        <v>52</v>
      </c>
      <c r="AG54" s="73" t="s">
        <v>150</v>
      </c>
      <c r="AH54" s="73">
        <v>-75</v>
      </c>
      <c r="AI54" s="73"/>
      <c r="AJ54" s="73"/>
      <c r="AK54" s="226">
        <v>52</v>
      </c>
      <c r="AL54" s="227" t="s">
        <v>1088</v>
      </c>
      <c r="AM54" s="118">
        <v>-65</v>
      </c>
      <c r="AN54" s="118"/>
      <c r="AO54" s="118"/>
      <c r="AP54" s="73">
        <v>52</v>
      </c>
      <c r="AQ54" s="73" t="s">
        <v>902</v>
      </c>
      <c r="AR54" s="73">
        <v>-75</v>
      </c>
      <c r="AS54" s="73"/>
      <c r="AT54" s="73"/>
      <c r="AU54" s="130">
        <v>52</v>
      </c>
      <c r="AV54" s="130" t="s">
        <v>903</v>
      </c>
      <c r="AW54" s="130">
        <v>-65</v>
      </c>
      <c r="AX54" s="130">
        <f>319+SUM(AW53:AW54)</f>
        <v>194</v>
      </c>
      <c r="AY54" s="130"/>
      <c r="AZ54" s="190">
        <v>52</v>
      </c>
      <c r="BA54" s="190"/>
      <c r="BB54" s="190"/>
      <c r="BC54" s="190"/>
      <c r="BD54" s="190"/>
      <c r="BE54" s="73">
        <v>52</v>
      </c>
      <c r="BF54" s="73" t="s">
        <v>1077</v>
      </c>
      <c r="BG54" s="73">
        <v>-600</v>
      </c>
      <c r="BH54" s="73"/>
      <c r="BI54" s="73"/>
      <c r="BJ54" s="198">
        <v>52</v>
      </c>
      <c r="BK54" s="198"/>
      <c r="BL54" s="198"/>
      <c r="BM54" s="198"/>
      <c r="BN54" s="198"/>
      <c r="BO54" s="73">
        <v>52</v>
      </c>
      <c r="BP54" s="73" t="s">
        <v>1003</v>
      </c>
      <c r="BQ54" s="73">
        <v>-415</v>
      </c>
      <c r="BR54" s="73"/>
      <c r="BS54" s="73"/>
      <c r="BT54" s="204">
        <v>52</v>
      </c>
      <c r="BU54" s="204" t="s">
        <v>993</v>
      </c>
      <c r="BV54" s="204"/>
      <c r="BW54" s="204"/>
      <c r="BX54" s="204"/>
      <c r="BY54" s="118">
        <v>52</v>
      </c>
      <c r="BZ54" s="220" t="s">
        <v>906</v>
      </c>
      <c r="CA54" s="118">
        <v>-60</v>
      </c>
      <c r="CB54" s="118"/>
      <c r="CC54" s="118"/>
    </row>
    <row r="55" spans="2:81" ht="15.75" x14ac:dyDescent="0.25">
      <c r="B55" s="118">
        <v>53</v>
      </c>
      <c r="C55" s="118" t="s">
        <v>438</v>
      </c>
      <c r="D55" s="118">
        <v>-112</v>
      </c>
      <c r="E55" s="118"/>
      <c r="F55" s="118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18">
        <v>53</v>
      </c>
      <c r="AG55" s="118" t="s">
        <v>241</v>
      </c>
      <c r="AH55" s="118">
        <v>-90</v>
      </c>
      <c r="AI55" s="118"/>
      <c r="AJ55" s="118"/>
      <c r="AK55" s="153">
        <v>53</v>
      </c>
      <c r="AL55" s="153"/>
      <c r="AM55" s="153"/>
      <c r="AN55" s="153"/>
      <c r="AO55" s="153"/>
      <c r="AP55" s="118">
        <v>53</v>
      </c>
      <c r="AQ55" s="118" t="s">
        <v>1004</v>
      </c>
      <c r="AR55" s="118">
        <v>-90</v>
      </c>
      <c r="AS55" s="118"/>
      <c r="AT55" s="118"/>
      <c r="AU55" s="73">
        <v>53</v>
      </c>
      <c r="AV55" s="73" t="s">
        <v>905</v>
      </c>
      <c r="AW55" s="73">
        <v>-60</v>
      </c>
      <c r="AX55" s="73"/>
      <c r="AY55" s="73"/>
      <c r="AZ55" s="190">
        <v>53</v>
      </c>
      <c r="BA55" s="190"/>
      <c r="BB55" s="190"/>
      <c r="BC55" s="190"/>
      <c r="BD55" s="190"/>
      <c r="BE55" s="73">
        <v>53</v>
      </c>
      <c r="BF55" s="73" t="s">
        <v>420</v>
      </c>
      <c r="BG55" s="73">
        <v>-825</v>
      </c>
      <c r="BH55" s="73"/>
      <c r="BI55" s="73"/>
      <c r="BJ55" s="198">
        <v>53</v>
      </c>
      <c r="BK55" s="198"/>
      <c r="BL55" s="198"/>
      <c r="BM55" s="198"/>
      <c r="BN55" s="198"/>
      <c r="BO55" s="73">
        <v>53</v>
      </c>
      <c r="BP55" s="73" t="s">
        <v>139</v>
      </c>
      <c r="BQ55" s="73">
        <v>-465</v>
      </c>
      <c r="BR55" s="73"/>
      <c r="BS55" s="73"/>
      <c r="BT55" s="204">
        <v>53</v>
      </c>
      <c r="BU55" s="204" t="s">
        <v>907</v>
      </c>
      <c r="BV55" s="204"/>
      <c r="BW55" s="204"/>
      <c r="BX55" s="204"/>
      <c r="BY55" s="209">
        <v>53</v>
      </c>
      <c r="BZ55" s="214" t="s">
        <v>64</v>
      </c>
      <c r="CA55" s="209"/>
      <c r="CB55" s="209"/>
      <c r="CC55" s="209"/>
    </row>
    <row r="56" spans="2:81" ht="15.75" x14ac:dyDescent="0.25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 t="s">
        <v>1020</v>
      </c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 t="s">
        <v>1005</v>
      </c>
      <c r="AR56" s="181"/>
      <c r="AS56" s="181"/>
      <c r="AT56" s="181"/>
      <c r="AU56" s="182">
        <v>54</v>
      </c>
      <c r="AV56" s="182" t="s">
        <v>1020</v>
      </c>
      <c r="AW56" s="182"/>
      <c r="AX56" s="182"/>
      <c r="AY56" s="182"/>
      <c r="AZ56" s="190">
        <v>54</v>
      </c>
      <c r="BA56" s="190"/>
      <c r="BB56" s="190"/>
      <c r="BC56" s="190"/>
      <c r="BD56" s="190"/>
      <c r="BE56" s="73">
        <v>54</v>
      </c>
      <c r="BF56" s="73" t="s">
        <v>896</v>
      </c>
      <c r="BG56" s="73">
        <v>-1050</v>
      </c>
      <c r="BH56" s="73"/>
      <c r="BI56" s="73"/>
      <c r="BJ56" s="198">
        <v>54</v>
      </c>
      <c r="BK56" s="198"/>
      <c r="BL56" s="198"/>
      <c r="BM56" s="198"/>
      <c r="BN56" s="198"/>
      <c r="BO56" s="118">
        <v>54</v>
      </c>
      <c r="BP56" s="220" t="s">
        <v>438</v>
      </c>
      <c r="BQ56" s="118">
        <v>-550</v>
      </c>
      <c r="BR56" s="118"/>
      <c r="BS56" s="118"/>
      <c r="BT56" s="204">
        <v>54</v>
      </c>
      <c r="BU56" s="204" t="s">
        <v>994</v>
      </c>
      <c r="BV56" s="204"/>
      <c r="BW56" s="204"/>
      <c r="BX56" s="204"/>
      <c r="BY56" s="209">
        <v>54</v>
      </c>
      <c r="BZ56" s="214" t="s">
        <v>428</v>
      </c>
      <c r="CA56" s="209"/>
      <c r="CB56" s="209"/>
      <c r="CC56" s="209"/>
    </row>
    <row r="57" spans="2:81" x14ac:dyDescent="0.25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 t="s">
        <v>1044</v>
      </c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 t="s">
        <v>421</v>
      </c>
      <c r="AR57" s="181"/>
      <c r="AS57" s="181"/>
      <c r="AT57" s="181"/>
      <c r="AU57" s="182">
        <v>55</v>
      </c>
      <c r="AV57" s="182" t="s">
        <v>1005</v>
      </c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216" t="s">
        <v>278</v>
      </c>
      <c r="BQ57" s="152"/>
      <c r="BR57" s="152"/>
      <c r="BS57" s="152"/>
      <c r="BT57" s="204">
        <v>55</v>
      </c>
      <c r="BU57" s="204" t="s">
        <v>915</v>
      </c>
      <c r="BV57" s="204"/>
      <c r="BW57" s="204"/>
      <c r="BX57" s="204"/>
      <c r="BY57" s="209">
        <v>55</v>
      </c>
      <c r="BZ57" s="214" t="s">
        <v>1048</v>
      </c>
      <c r="CA57" s="209"/>
      <c r="CB57" s="209"/>
      <c r="CC57" s="209"/>
    </row>
    <row r="58" spans="2:81" x14ac:dyDescent="0.25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 t="s">
        <v>75</v>
      </c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 t="s">
        <v>1006</v>
      </c>
      <c r="AR58" s="181"/>
      <c r="AS58" s="181"/>
      <c r="AT58" s="181"/>
      <c r="AU58" s="182">
        <v>56</v>
      </c>
      <c r="AV58" s="182" t="s">
        <v>1021</v>
      </c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216" t="s">
        <v>1066</v>
      </c>
      <c r="BQ58" s="152"/>
      <c r="BR58" s="152"/>
      <c r="BS58" s="152"/>
      <c r="BT58" s="204">
        <v>56</v>
      </c>
      <c r="BU58" s="204" t="s">
        <v>995</v>
      </c>
      <c r="BV58" s="204"/>
      <c r="BW58" s="204"/>
      <c r="BX58" s="204"/>
      <c r="BY58" s="209">
        <v>56</v>
      </c>
      <c r="BZ58" s="214" t="s">
        <v>1045</v>
      </c>
      <c r="CA58" s="209"/>
      <c r="CB58" s="209"/>
      <c r="CC58" s="209"/>
    </row>
    <row r="59" spans="2:81" x14ac:dyDescent="0.25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 t="s">
        <v>529</v>
      </c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 t="s">
        <v>1003</v>
      </c>
      <c r="AR59" s="181"/>
      <c r="AS59" s="181"/>
      <c r="AT59" s="181"/>
      <c r="AU59" s="182">
        <v>57</v>
      </c>
      <c r="AV59" s="182" t="s">
        <v>196</v>
      </c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216" t="s">
        <v>53</v>
      </c>
      <c r="BQ59" s="152"/>
      <c r="BR59" s="152"/>
      <c r="BS59" s="152"/>
      <c r="BT59" s="204">
        <v>57</v>
      </c>
      <c r="BU59" s="204" t="s">
        <v>921</v>
      </c>
      <c r="BV59" s="204"/>
      <c r="BW59" s="204"/>
      <c r="BX59" s="204"/>
      <c r="BY59" s="209">
        <v>57</v>
      </c>
      <c r="BZ59" s="214" t="s">
        <v>1049</v>
      </c>
      <c r="CA59" s="209"/>
      <c r="CB59" s="209"/>
      <c r="CC59" s="209"/>
    </row>
    <row r="60" spans="2:81" x14ac:dyDescent="0.25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 t="s">
        <v>1057</v>
      </c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 t="s">
        <v>1007</v>
      </c>
      <c r="AR60" s="181"/>
      <c r="AS60" s="181"/>
      <c r="AT60" s="181"/>
      <c r="AU60" s="182">
        <v>58</v>
      </c>
      <c r="AV60" s="182" t="s">
        <v>232</v>
      </c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216" t="s">
        <v>386</v>
      </c>
      <c r="BQ60" s="152"/>
      <c r="BR60" s="152"/>
      <c r="BS60" s="152"/>
      <c r="BT60" s="204">
        <v>58</v>
      </c>
      <c r="BU60" s="204" t="s">
        <v>996</v>
      </c>
      <c r="BV60" s="204"/>
      <c r="BW60" s="204"/>
      <c r="BX60" s="204"/>
      <c r="BY60" s="209">
        <v>58</v>
      </c>
      <c r="BZ60" s="214" t="s">
        <v>1050</v>
      </c>
      <c r="CA60" s="209"/>
      <c r="CB60" s="209"/>
      <c r="CC60" s="209"/>
    </row>
    <row r="61" spans="2:81" x14ac:dyDescent="0.25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 t="s">
        <v>141</v>
      </c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 t="s">
        <v>1008</v>
      </c>
      <c r="AR61" s="181"/>
      <c r="AS61" s="181"/>
      <c r="AT61" s="181"/>
      <c r="AU61" s="182">
        <v>59</v>
      </c>
      <c r="AV61" s="182" t="s">
        <v>35</v>
      </c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216" t="s">
        <v>1003</v>
      </c>
      <c r="BQ61" s="152"/>
      <c r="BR61" s="152"/>
      <c r="BS61" s="152"/>
      <c r="BT61" s="204">
        <v>59</v>
      </c>
      <c r="BU61" s="204" t="s">
        <v>922</v>
      </c>
      <c r="BV61" s="204"/>
      <c r="BW61" s="204"/>
      <c r="BX61" s="204"/>
      <c r="BY61" s="209">
        <v>59</v>
      </c>
      <c r="BZ61" s="214" t="s">
        <v>1051</v>
      </c>
      <c r="CA61" s="209"/>
      <c r="CB61" s="209"/>
      <c r="CC61" s="209"/>
    </row>
    <row r="62" spans="2:81" x14ac:dyDescent="0.25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 t="s">
        <v>417</v>
      </c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 t="s">
        <v>341</v>
      </c>
      <c r="AR62" s="181"/>
      <c r="AS62" s="181"/>
      <c r="AT62" s="181"/>
      <c r="AU62" s="182">
        <v>60</v>
      </c>
      <c r="AV62" s="182" t="s">
        <v>184</v>
      </c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216" t="s">
        <v>1067</v>
      </c>
      <c r="BQ62" s="152"/>
      <c r="BR62" s="152"/>
      <c r="BS62" s="152"/>
      <c r="BT62" s="204">
        <v>60</v>
      </c>
      <c r="BU62" s="204" t="s">
        <v>362</v>
      </c>
      <c r="BV62" s="204"/>
      <c r="BW62" s="204"/>
      <c r="BX62" s="204"/>
      <c r="BY62" s="209">
        <v>60</v>
      </c>
      <c r="BZ62" s="214" t="s">
        <v>930</v>
      </c>
      <c r="CA62" s="209"/>
      <c r="CB62" s="209"/>
      <c r="CC62" s="209"/>
    </row>
    <row r="63" spans="2:81" x14ac:dyDescent="0.25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 t="s">
        <v>423</v>
      </c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 t="s">
        <v>1009</v>
      </c>
      <c r="AR63" s="181"/>
      <c r="AS63" s="181"/>
      <c r="AT63" s="181"/>
      <c r="AU63" s="182">
        <v>61</v>
      </c>
      <c r="AV63" s="182" t="s">
        <v>362</v>
      </c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216" t="s">
        <v>544</v>
      </c>
      <c r="BQ63" s="152"/>
      <c r="BR63" s="152"/>
      <c r="BS63" s="152"/>
      <c r="BT63" s="204">
        <v>61</v>
      </c>
      <c r="BU63" s="204" t="s">
        <v>279</v>
      </c>
      <c r="BV63" s="204"/>
      <c r="BW63" s="204"/>
      <c r="BX63" s="204"/>
      <c r="BY63" s="209">
        <v>61</v>
      </c>
      <c r="BZ63" s="214" t="s">
        <v>1052</v>
      </c>
      <c r="CA63" s="209"/>
      <c r="CB63" s="209"/>
      <c r="CC63" s="209"/>
    </row>
    <row r="64" spans="2:81" x14ac:dyDescent="0.25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 t="s">
        <v>1058</v>
      </c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 t="s">
        <v>1010</v>
      </c>
      <c r="AR64" s="181"/>
      <c r="AS64" s="181"/>
      <c r="AT64" s="181"/>
      <c r="AU64" s="182">
        <v>62</v>
      </c>
      <c r="AV64" s="182" t="s">
        <v>1022</v>
      </c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216" t="s">
        <v>68</v>
      </c>
      <c r="BQ64" s="152"/>
      <c r="BR64" s="152"/>
      <c r="BS64" s="152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4" t="s">
        <v>938</v>
      </c>
      <c r="CA64" s="209"/>
      <c r="CB64" s="209"/>
      <c r="CC64" s="209"/>
    </row>
    <row r="65" spans="2:81" x14ac:dyDescent="0.25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 t="s">
        <v>408</v>
      </c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 t="s">
        <v>935</v>
      </c>
      <c r="AR65" s="181"/>
      <c r="AS65" s="181"/>
      <c r="AT65" s="181"/>
      <c r="AU65" s="182">
        <v>63</v>
      </c>
      <c r="AV65" s="182" t="s">
        <v>1023</v>
      </c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216" t="s">
        <v>160</v>
      </c>
      <c r="BQ65" s="152"/>
      <c r="BR65" s="152"/>
      <c r="BS65" s="152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4" t="s">
        <v>1053</v>
      </c>
      <c r="CA65" s="209"/>
      <c r="CB65" s="209"/>
      <c r="CC65" s="209"/>
    </row>
    <row r="66" spans="2:81" x14ac:dyDescent="0.25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 t="s">
        <v>27</v>
      </c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 t="s">
        <v>1011</v>
      </c>
      <c r="AR66" s="181"/>
      <c r="AS66" s="181"/>
      <c r="AT66" s="181"/>
      <c r="AU66" s="182">
        <v>64</v>
      </c>
      <c r="AV66" s="182" t="s">
        <v>1024</v>
      </c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216" t="s">
        <v>396</v>
      </c>
      <c r="BQ66" s="152"/>
      <c r="BR66" s="152"/>
      <c r="BS66" s="152"/>
      <c r="BT66" s="204">
        <v>64</v>
      </c>
      <c r="BU66" s="204" t="s">
        <v>997</v>
      </c>
      <c r="BV66" s="204"/>
      <c r="BW66" s="204"/>
      <c r="BX66" s="204"/>
      <c r="BY66" s="209">
        <v>64</v>
      </c>
      <c r="BZ66" s="214" t="s">
        <v>1054</v>
      </c>
      <c r="CA66" s="209"/>
      <c r="CB66" s="209"/>
      <c r="CC66" s="209"/>
    </row>
    <row r="67" spans="2:81" x14ac:dyDescent="0.25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 t="s">
        <v>273</v>
      </c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 t="s">
        <v>65</v>
      </c>
      <c r="AR67" s="181"/>
      <c r="AS67" s="181"/>
      <c r="AT67" s="181"/>
      <c r="AU67" s="182">
        <v>65</v>
      </c>
      <c r="AV67" s="182" t="s">
        <v>590</v>
      </c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216" t="s">
        <v>544</v>
      </c>
      <c r="BQ67" s="152"/>
      <c r="BR67" s="152"/>
      <c r="BS67" s="152"/>
      <c r="BT67" s="204">
        <v>65</v>
      </c>
      <c r="BU67" s="204" t="s">
        <v>998</v>
      </c>
      <c r="BV67" s="204"/>
      <c r="BW67" s="204"/>
      <c r="BX67" s="204"/>
      <c r="BY67" s="209">
        <v>65</v>
      </c>
      <c r="BZ67" s="214" t="s">
        <v>1055</v>
      </c>
      <c r="CA67" s="209"/>
      <c r="CB67" s="209"/>
      <c r="CC67" s="209"/>
    </row>
    <row r="68" spans="2:81" x14ac:dyDescent="0.25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 t="s">
        <v>200</v>
      </c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 t="s">
        <v>91</v>
      </c>
      <c r="AR68" s="181"/>
      <c r="AS68" s="181"/>
      <c r="AT68" s="181"/>
      <c r="AU68" s="182">
        <v>66</v>
      </c>
      <c r="AV68" s="182" t="s">
        <v>418</v>
      </c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216" t="s">
        <v>1019</v>
      </c>
      <c r="BQ68" s="152"/>
      <c r="BR68" s="152"/>
      <c r="BS68" s="152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4" t="s">
        <v>1056</v>
      </c>
      <c r="CA68" s="209"/>
      <c r="CB68" s="209"/>
      <c r="CC68" s="209"/>
    </row>
    <row r="69" spans="2:81" x14ac:dyDescent="0.25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 t="s">
        <v>946</v>
      </c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 t="s">
        <v>1012</v>
      </c>
      <c r="AR69" s="181"/>
      <c r="AS69" s="181"/>
      <c r="AT69" s="181"/>
      <c r="AU69" s="182">
        <v>67</v>
      </c>
      <c r="AV69" s="182" t="s">
        <v>219</v>
      </c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216" t="s">
        <v>1066</v>
      </c>
      <c r="BQ69" s="152"/>
      <c r="BR69" s="152"/>
      <c r="BS69" s="152"/>
      <c r="BT69" s="204">
        <v>67</v>
      </c>
      <c r="BU69" s="204" t="s">
        <v>998</v>
      </c>
      <c r="BV69" s="204"/>
      <c r="BW69" s="204"/>
      <c r="BX69" s="204"/>
      <c r="BY69" s="209">
        <v>67</v>
      </c>
      <c r="BZ69" s="214" t="s">
        <v>951</v>
      </c>
      <c r="CA69" s="209"/>
      <c r="CB69" s="209"/>
      <c r="CC69" s="209"/>
    </row>
    <row r="70" spans="2:81" x14ac:dyDescent="0.25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 t="s">
        <v>1059</v>
      </c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 t="s">
        <v>143</v>
      </c>
      <c r="AR70" s="181"/>
      <c r="AS70" s="181"/>
      <c r="AT70" s="181"/>
      <c r="AU70" s="182">
        <v>68</v>
      </c>
      <c r="AV70" s="182" t="s">
        <v>1012</v>
      </c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216" t="s">
        <v>1068</v>
      </c>
      <c r="BQ70" s="152"/>
      <c r="BR70" s="152"/>
      <c r="BS70" s="152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4" t="s">
        <v>83</v>
      </c>
      <c r="CA70" s="209"/>
      <c r="CB70" s="209"/>
      <c r="CC70" s="209"/>
    </row>
    <row r="71" spans="2:81" x14ac:dyDescent="0.25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 t="s">
        <v>1060</v>
      </c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 t="s">
        <v>1008</v>
      </c>
      <c r="AR71" s="181"/>
      <c r="AS71" s="181"/>
      <c r="AT71" s="181"/>
      <c r="AU71" s="182">
        <v>69</v>
      </c>
      <c r="AV71" s="182" t="s">
        <v>1025</v>
      </c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216" t="s">
        <v>1069</v>
      </c>
      <c r="BQ71" s="152"/>
      <c r="BR71" s="152"/>
      <c r="BS71" s="152"/>
      <c r="BT71" s="204">
        <v>69</v>
      </c>
      <c r="BU71" s="204" t="s">
        <v>999</v>
      </c>
      <c r="BV71" s="204"/>
      <c r="BW71" s="204"/>
      <c r="BX71" s="204"/>
      <c r="BY71" s="209">
        <v>69</v>
      </c>
      <c r="BZ71" s="214" t="s">
        <v>437</v>
      </c>
      <c r="CA71" s="209"/>
      <c r="CB71" s="209"/>
      <c r="CC71" s="209"/>
    </row>
    <row r="72" spans="2:81" x14ac:dyDescent="0.25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 t="s">
        <v>1061</v>
      </c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 t="s">
        <v>1013</v>
      </c>
      <c r="AR72" s="181"/>
      <c r="AS72" s="181"/>
      <c r="AT72" s="181"/>
      <c r="AU72" s="182">
        <v>70</v>
      </c>
      <c r="AV72" s="182" t="s">
        <v>354</v>
      </c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216" t="s">
        <v>1070</v>
      </c>
      <c r="BQ72" s="152"/>
      <c r="BR72" s="152"/>
      <c r="BS72" s="152"/>
      <c r="BT72" s="204">
        <v>70</v>
      </c>
      <c r="BU72" s="204" t="s">
        <v>601</v>
      </c>
      <c r="BV72" s="204"/>
      <c r="BW72" s="204"/>
      <c r="BX72" s="204"/>
      <c r="BY72" s="209">
        <v>70</v>
      </c>
      <c r="BZ72" s="214" t="s">
        <v>1053</v>
      </c>
      <c r="CA72" s="209"/>
      <c r="CB72" s="209"/>
      <c r="CC72" s="209"/>
    </row>
    <row r="73" spans="2:81" x14ac:dyDescent="0.25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 t="s">
        <v>967</v>
      </c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 t="s">
        <v>51</v>
      </c>
      <c r="AR73" s="181"/>
      <c r="AS73" s="181"/>
      <c r="AT73" s="181"/>
      <c r="AU73" s="182">
        <v>71</v>
      </c>
      <c r="AV73" s="182" t="s">
        <v>1022</v>
      </c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216" t="s">
        <v>960</v>
      </c>
      <c r="BQ73" s="152"/>
      <c r="BR73" s="152"/>
      <c r="BS73" s="152"/>
      <c r="BT73" s="204">
        <v>71</v>
      </c>
      <c r="BU73" s="204" t="s">
        <v>1000</v>
      </c>
      <c r="BV73" s="204"/>
      <c r="BW73" s="204"/>
      <c r="BX73" s="204"/>
      <c r="BY73" s="209">
        <v>71</v>
      </c>
      <c r="BZ73" s="214" t="s">
        <v>1050</v>
      </c>
      <c r="CA73" s="209"/>
      <c r="CB73" s="209"/>
      <c r="CC73" s="209"/>
    </row>
    <row r="74" spans="2:81" x14ac:dyDescent="0.25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 t="s">
        <v>460</v>
      </c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 t="s">
        <v>286</v>
      </c>
      <c r="AR74" s="181"/>
      <c r="AS74" s="181"/>
      <c r="AT74" s="181"/>
      <c r="AU74" s="182">
        <v>72</v>
      </c>
      <c r="AV74" s="182" t="s">
        <v>1026</v>
      </c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216" t="s">
        <v>438</v>
      </c>
      <c r="BQ74" s="152"/>
      <c r="BR74" s="152"/>
      <c r="BS74" s="152"/>
      <c r="BT74" s="204">
        <v>72</v>
      </c>
      <c r="BU74" s="204" t="s">
        <v>1001</v>
      </c>
      <c r="BV74" s="204"/>
      <c r="BW74" s="204"/>
      <c r="BX74" s="204"/>
      <c r="BY74" s="209">
        <v>72</v>
      </c>
      <c r="BZ74" s="214" t="s">
        <v>1001</v>
      </c>
      <c r="CA74" s="209"/>
      <c r="CB74" s="209"/>
      <c r="CC74" s="209"/>
    </row>
    <row r="75" spans="2:81" x14ac:dyDescent="0.25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 t="s">
        <v>408</v>
      </c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 t="s">
        <v>1014</v>
      </c>
      <c r="AR75" s="181"/>
      <c r="AS75" s="181"/>
      <c r="AT75" s="181"/>
      <c r="AU75" s="182">
        <v>73</v>
      </c>
      <c r="AV75" s="182" t="s">
        <v>1027</v>
      </c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216" t="s">
        <v>1003</v>
      </c>
      <c r="BQ75" s="152"/>
      <c r="BR75" s="152"/>
      <c r="BS75" s="152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4" t="s">
        <v>1046</v>
      </c>
      <c r="CA75" s="209"/>
      <c r="CB75" s="209"/>
      <c r="CC75" s="209"/>
    </row>
    <row r="76" spans="2:81" x14ac:dyDescent="0.25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 t="s">
        <v>417</v>
      </c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 t="s">
        <v>1015</v>
      </c>
      <c r="AR76" s="181"/>
      <c r="AS76" s="181"/>
      <c r="AT76" s="181"/>
      <c r="AU76" s="182">
        <v>74</v>
      </c>
      <c r="AV76" s="182" t="s">
        <v>971</v>
      </c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216" t="s">
        <v>36</v>
      </c>
      <c r="BQ76" s="152"/>
      <c r="BR76" s="152"/>
      <c r="BS76" s="152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4" t="s">
        <v>606</v>
      </c>
      <c r="CA76" s="209"/>
      <c r="CB76" s="209"/>
      <c r="CC76" s="209"/>
    </row>
    <row r="77" spans="2:81" x14ac:dyDescent="0.25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 t="s">
        <v>423</v>
      </c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 t="s">
        <v>977</v>
      </c>
      <c r="AR77" s="181"/>
      <c r="AS77" s="181"/>
      <c r="AT77" s="181"/>
      <c r="AU77" s="182">
        <v>75</v>
      </c>
      <c r="AV77" s="182" t="s">
        <v>1028</v>
      </c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216" t="s">
        <v>167</v>
      </c>
      <c r="BQ77" s="152"/>
      <c r="BR77" s="152"/>
      <c r="BS77" s="152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4" t="s">
        <v>1052</v>
      </c>
      <c r="CA77" s="209"/>
      <c r="CB77" s="209"/>
      <c r="CC77" s="209"/>
    </row>
    <row r="78" spans="2:81" x14ac:dyDescent="0.25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 t="s">
        <v>27</v>
      </c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 t="s">
        <v>103</v>
      </c>
      <c r="AR78" s="181"/>
      <c r="AS78" s="181"/>
      <c r="AT78" s="181"/>
      <c r="AU78" s="182">
        <v>76</v>
      </c>
      <c r="AV78" s="182" t="s">
        <v>1024</v>
      </c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216" t="s">
        <v>160</v>
      </c>
      <c r="BQ78" s="152"/>
      <c r="BR78" s="152"/>
      <c r="BS78" s="152"/>
      <c r="BT78" s="204">
        <v>76</v>
      </c>
      <c r="BU78" s="204" t="s">
        <v>997</v>
      </c>
      <c r="BV78" s="204"/>
      <c r="BW78" s="204"/>
      <c r="BX78" s="204"/>
      <c r="BY78" s="209">
        <v>76</v>
      </c>
      <c r="BZ78" s="214" t="s">
        <v>353</v>
      </c>
      <c r="CA78" s="209"/>
      <c r="CB78" s="209"/>
      <c r="CC78" s="209"/>
    </row>
    <row r="79" spans="2:81" x14ac:dyDescent="0.25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 t="s">
        <v>1020</v>
      </c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 t="s">
        <v>1016</v>
      </c>
      <c r="AR79" s="181"/>
      <c r="AS79" s="181"/>
      <c r="AT79" s="181"/>
      <c r="AU79" s="182">
        <v>77</v>
      </c>
      <c r="AV79" s="182" t="s">
        <v>1029</v>
      </c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216" t="s">
        <v>1071</v>
      </c>
      <c r="BQ79" s="152"/>
      <c r="BR79" s="152"/>
      <c r="BS79" s="152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4" t="s">
        <v>57</v>
      </c>
      <c r="CA79" s="209"/>
      <c r="CB79" s="209"/>
      <c r="CC79" s="209"/>
    </row>
    <row r="80" spans="2:81" x14ac:dyDescent="0.25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 t="s">
        <v>460</v>
      </c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 t="s">
        <v>1005</v>
      </c>
      <c r="AR80" s="181"/>
      <c r="AS80" s="181"/>
      <c r="AT80" s="181"/>
      <c r="AU80" s="182">
        <v>78</v>
      </c>
      <c r="AV80" s="182" t="s">
        <v>1020</v>
      </c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216" t="s">
        <v>139</v>
      </c>
      <c r="BQ80" s="152"/>
      <c r="BR80" s="152"/>
      <c r="BS80" s="152"/>
      <c r="BT80" s="204">
        <v>78</v>
      </c>
      <c r="BU80" s="204" t="s">
        <v>1002</v>
      </c>
      <c r="BV80" s="204"/>
      <c r="BW80" s="204"/>
      <c r="BX80" s="204"/>
      <c r="BY80" s="209">
        <v>78</v>
      </c>
      <c r="BZ80" s="214" t="s">
        <v>1050</v>
      </c>
      <c r="CA80" s="209"/>
      <c r="CB80" s="209"/>
      <c r="CC80" s="209"/>
    </row>
    <row r="81" spans="2:81" x14ac:dyDescent="0.25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 t="s">
        <v>1017</v>
      </c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 t="s">
        <v>1017</v>
      </c>
      <c r="AR81" s="181"/>
      <c r="AS81" s="181"/>
      <c r="AT81" s="181"/>
      <c r="AU81" s="182">
        <v>79</v>
      </c>
      <c r="AV81" s="182" t="s">
        <v>1005</v>
      </c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216" t="s">
        <v>53</v>
      </c>
      <c r="BQ81" s="152"/>
      <c r="BR81" s="152"/>
      <c r="BS81" s="152"/>
      <c r="BT81" s="204">
        <v>79</v>
      </c>
      <c r="BU81" s="204" t="s">
        <v>1000</v>
      </c>
      <c r="BV81" s="204"/>
      <c r="BW81" s="204"/>
      <c r="BX81" s="204"/>
      <c r="BY81" s="209">
        <v>79</v>
      </c>
      <c r="BZ81" s="214" t="s">
        <v>606</v>
      </c>
      <c r="CA81" s="209"/>
      <c r="CB81" s="209"/>
      <c r="CC81" s="209"/>
    </row>
    <row r="82" spans="2:81" x14ac:dyDescent="0.25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 t="s">
        <v>463</v>
      </c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 t="s">
        <v>1012</v>
      </c>
      <c r="AR82" s="181"/>
      <c r="AS82" s="181"/>
      <c r="AT82" s="181"/>
      <c r="AU82" s="182">
        <v>80</v>
      </c>
      <c r="AV82" s="182" t="s">
        <v>1022</v>
      </c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216" t="s">
        <v>386</v>
      </c>
      <c r="BQ82" s="152"/>
      <c r="BR82" s="152"/>
      <c r="BS82" s="152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4" t="s">
        <v>1048</v>
      </c>
      <c r="CA82" s="209"/>
      <c r="CB82" s="209"/>
      <c r="CC82" s="209"/>
    </row>
    <row r="83" spans="2:81" x14ac:dyDescent="0.25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 t="s">
        <v>171</v>
      </c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 t="s">
        <v>253</v>
      </c>
      <c r="AR83" s="181"/>
      <c r="AS83" s="181"/>
      <c r="AT83" s="181"/>
      <c r="AU83" s="182">
        <v>81</v>
      </c>
      <c r="AV83" s="182" t="s">
        <v>1012</v>
      </c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216" t="s">
        <v>68</v>
      </c>
      <c r="BQ83" s="152"/>
      <c r="BR83" s="152"/>
      <c r="BS83" s="152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4" t="s">
        <v>1046</v>
      </c>
      <c r="CA83" s="209"/>
      <c r="CB83" s="209"/>
      <c r="CC83" s="209"/>
    </row>
    <row r="84" spans="2:81" x14ac:dyDescent="0.25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 t="s">
        <v>171</v>
      </c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 t="s">
        <v>403</v>
      </c>
      <c r="AR84" s="181"/>
      <c r="AS84" s="181"/>
      <c r="AT84" s="181"/>
      <c r="AU84" s="182">
        <v>82</v>
      </c>
      <c r="AV84" s="182" t="s">
        <v>1030</v>
      </c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216" t="s">
        <v>167</v>
      </c>
      <c r="BQ84" s="152"/>
      <c r="BR84" s="152"/>
      <c r="BS84" s="152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4" t="s">
        <v>329</v>
      </c>
      <c r="CA84" s="209"/>
      <c r="CB84" s="209"/>
      <c r="CC84" s="209"/>
    </row>
    <row r="85" spans="2:81" x14ac:dyDescent="0.25">
      <c r="B85" s="211" t="s">
        <v>612</v>
      </c>
      <c r="C85" s="212"/>
      <c r="D85" s="212">
        <f>SUM(D3:D84)</f>
        <v>-5098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-11879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-6214</v>
      </c>
      <c r="O85" s="118">
        <f t="shared" si="1"/>
        <v>2488</v>
      </c>
      <c r="P85" s="212"/>
      <c r="Q85" s="211" t="s">
        <v>612</v>
      </c>
      <c r="R85" s="212"/>
      <c r="S85" s="212">
        <f t="shared" ref="S85:T85" si="2">SUM(S3:S84)</f>
        <v>-6151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-5344</v>
      </c>
      <c r="Y85" s="118">
        <f t="shared" si="3"/>
        <v>2545</v>
      </c>
      <c r="Z85" s="212"/>
      <c r="AA85" s="211" t="s">
        <v>612</v>
      </c>
      <c r="AB85" s="212"/>
      <c r="AC85" s="212">
        <f t="shared" ref="AC85:AD85" si="4">SUM(AC3:AC84)</f>
        <v>-23132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-5394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-13458</v>
      </c>
      <c r="AN85" s="118">
        <f t="shared" si="6"/>
        <v>1729</v>
      </c>
      <c r="AO85" s="212"/>
      <c r="AP85" s="211" t="s">
        <v>612</v>
      </c>
      <c r="AQ85" s="212"/>
      <c r="AR85" s="212">
        <f t="shared" ref="AR85:AS85" si="7">SUM(AR3:AR84)</f>
        <v>-3771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-11082</v>
      </c>
      <c r="AX85" s="118">
        <f t="shared" si="8"/>
        <v>2181</v>
      </c>
      <c r="AY85" s="212"/>
      <c r="AZ85" s="211" t="s">
        <v>612</v>
      </c>
      <c r="BA85" s="212"/>
      <c r="BB85" s="212">
        <f t="shared" ref="BB85:BC85" si="9">SUM(BB3:BB84)</f>
        <v>-14445</v>
      </c>
      <c r="BC85" s="118">
        <f t="shared" si="9"/>
        <v>661</v>
      </c>
      <c r="BD85" s="212"/>
      <c r="BE85" s="211" t="s">
        <v>612</v>
      </c>
      <c r="BF85" s="212"/>
      <c r="BG85" s="212">
        <f t="shared" ref="BG85:BH85" si="10">SUM(BG3:BG84)</f>
        <v>-9482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-6552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-6951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-3916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-7079</v>
      </c>
      <c r="CB85" s="118">
        <f t="shared" si="14"/>
        <v>2144</v>
      </c>
      <c r="CC85" s="212"/>
    </row>
    <row r="92" spans="2:81" x14ac:dyDescent="0.25">
      <c r="H92" s="218" t="s">
        <v>613</v>
      </c>
      <c r="I92" s="218">
        <f>SUM(E85,J85,O85,T85,Y85,AD85,AI85,AN85,AS85,AX85,BC85,BH85,BM85,BR85,BW85,CB85)</f>
        <v>33306</v>
      </c>
      <c r="J92" s="218"/>
    </row>
    <row r="93" spans="2:81" x14ac:dyDescent="0.25">
      <c r="H93" s="218"/>
      <c r="I93" s="218"/>
      <c r="J93" s="218"/>
    </row>
    <row r="94" spans="2:81" x14ac:dyDescent="0.25">
      <c r="H94" s="218"/>
      <c r="I94" s="218"/>
      <c r="J94" s="218"/>
    </row>
    <row r="95" spans="2:81" x14ac:dyDescent="0.25">
      <c r="H95" s="218"/>
      <c r="I95" s="218"/>
      <c r="J95" s="21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opLeftCell="S34" zoomScale="86" zoomScaleNormal="86" workbookViewId="0">
      <selection activeCell="AE51" sqref="AE51:AI51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 x14ac:dyDescent="0.25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 x14ac:dyDescent="0.2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 x14ac:dyDescent="0.2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 x14ac:dyDescent="0.2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1065</v>
      </c>
      <c r="AG48" s="17">
        <v>-215</v>
      </c>
      <c r="AH48" s="17"/>
      <c r="AI48" s="1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17">
        <v>47</v>
      </c>
      <c r="AF49" s="17" t="s">
        <v>839</v>
      </c>
      <c r="AG49" s="17">
        <v>-298</v>
      </c>
      <c r="AH49" s="17"/>
      <c r="AI49" s="1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AS48*AQ54</f>
        <v>2640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825</v>
      </c>
      <c r="AG50" s="17">
        <v>-415</v>
      </c>
      <c r="AH50" s="17"/>
      <c r="AI50" s="17"/>
      <c r="AJ50" s="17">
        <v>48</v>
      </c>
      <c r="AK50" s="17" t="s">
        <v>875</v>
      </c>
      <c r="AL50" s="17">
        <v>-60</v>
      </c>
      <c r="AM50" s="17"/>
      <c r="AN50" s="17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1064</v>
      </c>
      <c r="BU50" s="17">
        <v>-65</v>
      </c>
      <c r="BV50" s="17"/>
      <c r="BW50" s="17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890</v>
      </c>
      <c r="C51" s="17">
        <v>-60</v>
      </c>
      <c r="D51" s="17"/>
      <c r="E51" s="17"/>
      <c r="F51" s="17">
        <v>49</v>
      </c>
      <c r="G51" s="17" t="s">
        <v>891</v>
      </c>
      <c r="H51" s="17">
        <v>-215</v>
      </c>
      <c r="I51" s="17"/>
      <c r="J51" s="31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86">
        <v>49</v>
      </c>
      <c r="AF51" s="221" t="s">
        <v>1089</v>
      </c>
      <c r="AG51" s="86">
        <v>-465</v>
      </c>
      <c r="AH51" s="86"/>
      <c r="AI51" s="86"/>
      <c r="AJ51" s="17">
        <v>49</v>
      </c>
      <c r="AK51" s="17" t="s">
        <v>1082</v>
      </c>
      <c r="AL51" s="17">
        <v>-65</v>
      </c>
      <c r="AM51" s="17"/>
      <c r="AN51" s="17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988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7">
        <v>49</v>
      </c>
      <c r="BT51" s="17" t="s">
        <v>1077</v>
      </c>
      <c r="BU51" s="17">
        <v>-75</v>
      </c>
      <c r="BV51" s="17"/>
      <c r="BW51" s="17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893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712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894</v>
      </c>
      <c r="M52" s="17">
        <v>-155</v>
      </c>
      <c r="N52" s="17"/>
      <c r="O52" s="31"/>
      <c r="P52" s="32">
        <v>50</v>
      </c>
      <c r="Q52" s="32" t="s">
        <v>892</v>
      </c>
      <c r="R52" s="32">
        <v>-90</v>
      </c>
      <c r="S52" s="32"/>
      <c r="T52" s="32"/>
      <c r="U52" s="47">
        <v>50</v>
      </c>
      <c r="V52" s="16" t="s">
        <v>895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553</v>
      </c>
      <c r="AB52" s="17">
        <v>-60</v>
      </c>
      <c r="AC52" s="17"/>
      <c r="AD52" s="17"/>
      <c r="AE52" s="57">
        <v>50</v>
      </c>
      <c r="AF52" s="57"/>
      <c r="AG52" s="57"/>
      <c r="AH52" s="57"/>
      <c r="AI52" s="57"/>
      <c r="AJ52" s="221">
        <v>50</v>
      </c>
      <c r="AK52" s="221" t="s">
        <v>558</v>
      </c>
      <c r="AL52" s="221">
        <v>-75</v>
      </c>
      <c r="AM52" s="221"/>
      <c r="AN52" s="221"/>
      <c r="AO52" s="17">
        <v>50</v>
      </c>
      <c r="AP52" s="17" t="s">
        <v>898</v>
      </c>
      <c r="AQ52" s="17">
        <v>-415</v>
      </c>
      <c r="AR52" s="17"/>
      <c r="AS52" s="17"/>
      <c r="AT52" s="16">
        <v>50</v>
      </c>
      <c r="AU52" s="16" t="s">
        <v>987</v>
      </c>
      <c r="AV52" s="16">
        <v>-1000</v>
      </c>
      <c r="AW52" s="16">
        <v>167</v>
      </c>
      <c r="AX52" s="16"/>
      <c r="AY52" s="17">
        <v>50</v>
      </c>
      <c r="AZ52" s="17" t="s">
        <v>989</v>
      </c>
      <c r="BA52" s="17">
        <v>-65</v>
      </c>
      <c r="BB52" s="17"/>
      <c r="BC52" s="17"/>
      <c r="BD52" s="17">
        <v>50</v>
      </c>
      <c r="BE52" s="17" t="s">
        <v>556</v>
      </c>
      <c r="BF52" s="17">
        <v>-65</v>
      </c>
      <c r="BG52" s="17"/>
      <c r="BH52" s="17"/>
      <c r="BI52" s="17">
        <v>50</v>
      </c>
      <c r="BJ52" s="17" t="s">
        <v>547</v>
      </c>
      <c r="BK52" s="17">
        <v>-60</v>
      </c>
      <c r="BL52" s="17"/>
      <c r="BM52" s="17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839</v>
      </c>
      <c r="C53" s="17">
        <v>-60</v>
      </c>
      <c r="D53" s="17"/>
      <c r="E53" s="17"/>
      <c r="F53" s="17">
        <v>51</v>
      </c>
      <c r="G53" s="17" t="s">
        <v>896</v>
      </c>
      <c r="H53" s="17">
        <v>-60</v>
      </c>
      <c r="I53" s="17"/>
      <c r="J53" s="31"/>
      <c r="K53" s="17">
        <v>51</v>
      </c>
      <c r="L53" s="17" t="s">
        <v>897</v>
      </c>
      <c r="M53" s="17">
        <v>-215</v>
      </c>
      <c r="N53" s="17"/>
      <c r="O53" s="31"/>
      <c r="P53" s="32">
        <v>51</v>
      </c>
      <c r="Q53" s="32" t="s">
        <v>898</v>
      </c>
      <c r="R53" s="32">
        <v>-112</v>
      </c>
      <c r="S53" s="32"/>
      <c r="T53" s="32"/>
      <c r="U53" s="46">
        <v>51</v>
      </c>
      <c r="V53" s="17" t="s">
        <v>899</v>
      </c>
      <c r="W53" s="17">
        <v>-60</v>
      </c>
      <c r="X53" s="17"/>
      <c r="Y53" s="17"/>
      <c r="Z53" s="17">
        <v>51</v>
      </c>
      <c r="AA53" s="17" t="s">
        <v>991</v>
      </c>
      <c r="AB53" s="17">
        <v>-65</v>
      </c>
      <c r="AC53" s="17"/>
      <c r="AD53" s="17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875</v>
      </c>
      <c r="AV53" s="17">
        <v>-60</v>
      </c>
      <c r="AW53" s="17"/>
      <c r="AX53" s="17"/>
      <c r="AY53" s="16">
        <v>51</v>
      </c>
      <c r="AZ53" s="16" t="s">
        <v>711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1081</v>
      </c>
      <c r="BF53" s="17">
        <v>-75</v>
      </c>
      <c r="BG53" s="17"/>
      <c r="BH53" s="17"/>
      <c r="BI53" s="17">
        <v>51</v>
      </c>
      <c r="BJ53" s="17" t="s">
        <v>555</v>
      </c>
      <c r="BK53" s="17">
        <v>-65</v>
      </c>
      <c r="BL53" s="17"/>
      <c r="BM53" s="17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989</v>
      </c>
      <c r="BZ53" s="17">
        <v>-65</v>
      </c>
      <c r="CA53" s="17"/>
      <c r="CB53" s="17"/>
    </row>
    <row r="54" spans="1:80" ht="15.75" x14ac:dyDescent="0.25">
      <c r="A54" s="86">
        <v>52</v>
      </c>
      <c r="B54" s="86" t="s">
        <v>900</v>
      </c>
      <c r="C54" s="86">
        <v>-65</v>
      </c>
      <c r="D54" s="86"/>
      <c r="E54" s="86"/>
      <c r="F54" s="19">
        <v>52</v>
      </c>
      <c r="G54" s="19" t="s">
        <v>901</v>
      </c>
      <c r="H54" s="19"/>
      <c r="I54" s="19"/>
      <c r="J54" s="36"/>
      <c r="K54" s="17">
        <v>52</v>
      </c>
      <c r="L54" s="17" t="s">
        <v>902</v>
      </c>
      <c r="M54" s="17">
        <v>-298</v>
      </c>
      <c r="N54" s="17"/>
      <c r="O54" s="31"/>
      <c r="P54" s="34">
        <v>52</v>
      </c>
      <c r="Q54" s="34" t="s">
        <v>903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1078</v>
      </c>
      <c r="W54" s="17">
        <v>-65</v>
      </c>
      <c r="X54" s="17"/>
      <c r="Y54" s="17"/>
      <c r="Z54" s="17">
        <v>52</v>
      </c>
      <c r="AA54" s="17" t="s">
        <v>1031</v>
      </c>
      <c r="AB54" s="17">
        <v>-75</v>
      </c>
      <c r="AC54" s="17"/>
      <c r="AD54" s="17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17">
        <v>52</v>
      </c>
      <c r="AP54" s="17" t="s">
        <v>1072</v>
      </c>
      <c r="AQ54" s="17">
        <v>-600</v>
      </c>
      <c r="AR54" s="17"/>
      <c r="AS54" s="17">
        <f>AS49+SUM(AQ44:AQ54)</f>
        <v>105</v>
      </c>
      <c r="AT54" s="114">
        <v>52</v>
      </c>
      <c r="AU54" s="114" t="s">
        <v>712</v>
      </c>
      <c r="AV54" s="114">
        <v>-65</v>
      </c>
      <c r="AW54" s="114">
        <f>286+SUM(AV53:AV54)</f>
        <v>161</v>
      </c>
      <c r="AX54" s="114"/>
      <c r="AY54" s="88">
        <v>52</v>
      </c>
      <c r="AZ54" s="88"/>
      <c r="BA54" s="88"/>
      <c r="BB54" s="88"/>
      <c r="BC54" s="88"/>
      <c r="BD54" s="86">
        <v>52</v>
      </c>
      <c r="BE54" s="221" t="s">
        <v>992</v>
      </c>
      <c r="BF54" s="86">
        <v>-90</v>
      </c>
      <c r="BG54" s="86"/>
      <c r="BH54" s="86"/>
      <c r="BI54" s="16">
        <v>52</v>
      </c>
      <c r="BJ54" s="16" t="s">
        <v>1080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1065</v>
      </c>
      <c r="BP54" s="17">
        <v>-90</v>
      </c>
      <c r="BQ54" s="17"/>
      <c r="BR54" s="17"/>
      <c r="BS54" s="109">
        <v>52</v>
      </c>
      <c r="BT54" s="99"/>
      <c r="BU54" s="99"/>
      <c r="BV54" s="99"/>
      <c r="BW54" s="99"/>
      <c r="BX54" s="17">
        <v>52</v>
      </c>
      <c r="BY54" s="17" t="s">
        <v>1084</v>
      </c>
      <c r="BZ54" s="17">
        <v>-75</v>
      </c>
      <c r="CA54" s="17"/>
      <c r="CB54" s="17"/>
    </row>
    <row r="55" spans="1:80" ht="15.75" x14ac:dyDescent="0.25">
      <c r="A55" s="20">
        <v>53</v>
      </c>
      <c r="B55" s="20" t="s">
        <v>904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17">
        <v>53</v>
      </c>
      <c r="L55" s="17" t="s">
        <v>905</v>
      </c>
      <c r="M55" s="17">
        <v>-415</v>
      </c>
      <c r="N55" s="17"/>
      <c r="O55" s="31"/>
      <c r="P55" s="228">
        <v>53</v>
      </c>
      <c r="Q55" s="228" t="s">
        <v>809</v>
      </c>
      <c r="R55" s="228">
        <v>-60</v>
      </c>
      <c r="S55" s="228"/>
      <c r="T55" s="228"/>
      <c r="U55" s="222">
        <v>53</v>
      </c>
      <c r="V55" s="223" t="s">
        <v>906</v>
      </c>
      <c r="W55" s="223">
        <v>-75</v>
      </c>
      <c r="X55" s="223"/>
      <c r="Y55" s="223"/>
      <c r="Z55" s="224">
        <v>53</v>
      </c>
      <c r="AA55" s="215" t="s">
        <v>559</v>
      </c>
      <c r="AB55" s="224">
        <v>-90</v>
      </c>
      <c r="AC55" s="224"/>
      <c r="AD55" s="224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217" t="s">
        <v>1073</v>
      </c>
      <c r="AQ55" s="74"/>
      <c r="AR55" s="74"/>
      <c r="AS55" s="74"/>
      <c r="AT55" s="86">
        <v>53</v>
      </c>
      <c r="AU55" s="221" t="s">
        <v>1088</v>
      </c>
      <c r="AV55" s="86">
        <v>-60</v>
      </c>
      <c r="AW55" s="86"/>
      <c r="AX55" s="86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16">
        <v>53</v>
      </c>
      <c r="BJ55" s="16" t="s">
        <v>1047</v>
      </c>
      <c r="BK55" s="16">
        <v>-60</v>
      </c>
      <c r="BL55" s="16">
        <f>264+BK55</f>
        <v>204</v>
      </c>
      <c r="BM55" s="16"/>
      <c r="BN55" s="17">
        <v>53</v>
      </c>
      <c r="BO55" s="17" t="s">
        <v>891</v>
      </c>
      <c r="BP55" s="17">
        <v>-112</v>
      </c>
      <c r="BQ55" s="17"/>
      <c r="BR55" s="17"/>
      <c r="BS55" s="109">
        <v>53</v>
      </c>
      <c r="BT55" s="99"/>
      <c r="BU55" s="99"/>
      <c r="BV55" s="99"/>
      <c r="BW55" s="99"/>
      <c r="BX55" s="17">
        <v>53</v>
      </c>
      <c r="BY55" s="17" t="s">
        <v>1086</v>
      </c>
      <c r="BZ55" s="17">
        <v>-90</v>
      </c>
      <c r="CA55" s="17"/>
      <c r="CB55" s="17"/>
    </row>
    <row r="56" spans="1:80" ht="15.75" x14ac:dyDescent="0.25">
      <c r="A56" s="20">
        <v>54</v>
      </c>
      <c r="B56" s="20" t="s">
        <v>907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908</v>
      </c>
      <c r="M56" s="37"/>
      <c r="N56" s="37"/>
      <c r="O56" s="38"/>
      <c r="P56" s="39">
        <v>54</v>
      </c>
      <c r="Q56" s="39" t="s">
        <v>909</v>
      </c>
      <c r="R56" s="39"/>
      <c r="S56" s="39"/>
      <c r="T56" s="39"/>
      <c r="U56" s="42">
        <v>54</v>
      </c>
      <c r="V56" s="44" t="s">
        <v>910</v>
      </c>
      <c r="W56" s="44"/>
      <c r="X56" s="44"/>
      <c r="Y56" s="44"/>
      <c r="Z56" s="49">
        <v>54</v>
      </c>
      <c r="AA56" s="213" t="s">
        <v>820</v>
      </c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217" t="s">
        <v>178</v>
      </c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86">
        <v>54</v>
      </c>
      <c r="BJ56" s="221" t="s">
        <v>809</v>
      </c>
      <c r="BK56" s="86">
        <v>-60</v>
      </c>
      <c r="BL56" s="86"/>
      <c r="BM56" s="86"/>
      <c r="BN56" s="17">
        <v>54</v>
      </c>
      <c r="BO56" s="17" t="s">
        <v>1072</v>
      </c>
      <c r="BP56" s="17">
        <v>-155</v>
      </c>
      <c r="BQ56" s="17"/>
      <c r="BR56" s="17"/>
      <c r="BS56" s="109">
        <v>54</v>
      </c>
      <c r="BT56" s="99"/>
      <c r="BU56" s="99"/>
      <c r="BV56" s="99"/>
      <c r="BW56" s="99"/>
      <c r="BX56" s="86">
        <v>54</v>
      </c>
      <c r="BY56" s="221" t="s">
        <v>1004</v>
      </c>
      <c r="BZ56" s="86">
        <v>-112</v>
      </c>
      <c r="CA56" s="86"/>
      <c r="CB56" s="86"/>
    </row>
    <row r="57" spans="1:80" x14ac:dyDescent="0.25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911</v>
      </c>
      <c r="H57" s="19"/>
      <c r="I57" s="19"/>
      <c r="J57" s="36"/>
      <c r="K57" s="37">
        <v>55</v>
      </c>
      <c r="L57" s="37" t="s">
        <v>912</v>
      </c>
      <c r="M57" s="37"/>
      <c r="N57" s="37"/>
      <c r="O57" s="38"/>
      <c r="P57" s="39">
        <v>55</v>
      </c>
      <c r="Q57" s="39" t="s">
        <v>913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213" t="s">
        <v>1032</v>
      </c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217" t="s">
        <v>777</v>
      </c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 x14ac:dyDescent="0.25">
      <c r="A58" s="20">
        <v>56</v>
      </c>
      <c r="B58" s="20" t="s">
        <v>914</v>
      </c>
      <c r="C58" s="20"/>
      <c r="D58" s="20"/>
      <c r="E58" s="20"/>
      <c r="F58" s="19">
        <v>56</v>
      </c>
      <c r="G58" s="19" t="s">
        <v>915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213" t="s">
        <v>568</v>
      </c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217" t="s">
        <v>830</v>
      </c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 x14ac:dyDescent="0.25">
      <c r="A59" s="20">
        <v>57</v>
      </c>
      <c r="B59" s="20" t="s">
        <v>916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917</v>
      </c>
      <c r="R59" s="39"/>
      <c r="S59" s="39"/>
      <c r="T59" s="39"/>
      <c r="U59" s="42">
        <v>57</v>
      </c>
      <c r="V59" s="44" t="s">
        <v>918</v>
      </c>
      <c r="W59" s="44"/>
      <c r="X59" s="44"/>
      <c r="Y59" s="44"/>
      <c r="Z59" s="49">
        <v>57</v>
      </c>
      <c r="AA59" s="213" t="s">
        <v>1021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217" t="s">
        <v>784</v>
      </c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 x14ac:dyDescent="0.25">
      <c r="A60" s="20">
        <v>58</v>
      </c>
      <c r="B60" s="20" t="s">
        <v>919</v>
      </c>
      <c r="C60" s="20"/>
      <c r="D60" s="20"/>
      <c r="E60" s="20"/>
      <c r="F60" s="19">
        <v>58</v>
      </c>
      <c r="G60" s="19" t="s">
        <v>920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921</v>
      </c>
      <c r="W60" s="44"/>
      <c r="X60" s="44"/>
      <c r="Y60" s="44"/>
      <c r="Z60" s="49">
        <v>58</v>
      </c>
      <c r="AA60" s="213" t="s">
        <v>1033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217" t="s">
        <v>790</v>
      </c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 x14ac:dyDescent="0.25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922</v>
      </c>
      <c r="H61" s="19"/>
      <c r="I61" s="19"/>
      <c r="J61" s="36"/>
      <c r="K61" s="37">
        <v>59</v>
      </c>
      <c r="L61" s="37" t="s">
        <v>923</v>
      </c>
      <c r="M61" s="37"/>
      <c r="N61" s="37"/>
      <c r="O61" s="38"/>
      <c r="P61" s="39">
        <v>59</v>
      </c>
      <c r="Q61" s="39" t="s">
        <v>924</v>
      </c>
      <c r="R61" s="39"/>
      <c r="S61" s="39"/>
      <c r="T61" s="39"/>
      <c r="U61" s="42">
        <v>59</v>
      </c>
      <c r="V61" s="44" t="s">
        <v>925</v>
      </c>
      <c r="W61" s="44"/>
      <c r="X61" s="44"/>
      <c r="Y61" s="44"/>
      <c r="Z61" s="49">
        <v>59</v>
      </c>
      <c r="AA61" s="213" t="s">
        <v>572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217" t="s">
        <v>513</v>
      </c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 x14ac:dyDescent="0.25">
      <c r="A62" s="20">
        <v>60</v>
      </c>
      <c r="B62" s="20" t="s">
        <v>926</v>
      </c>
      <c r="C62" s="20"/>
      <c r="D62" s="20"/>
      <c r="E62" s="20"/>
      <c r="F62" s="19">
        <v>60</v>
      </c>
      <c r="G62" s="19" t="s">
        <v>927</v>
      </c>
      <c r="H62" s="19"/>
      <c r="I62" s="19"/>
      <c r="J62" s="36"/>
      <c r="K62" s="37">
        <v>60</v>
      </c>
      <c r="L62" s="37" t="s">
        <v>928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925</v>
      </c>
      <c r="W62" s="44"/>
      <c r="X62" s="44"/>
      <c r="Y62" s="44"/>
      <c r="Z62" s="49">
        <v>60</v>
      </c>
      <c r="AA62" s="213" t="s">
        <v>1034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217" t="s">
        <v>760</v>
      </c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 x14ac:dyDescent="0.25">
      <c r="A63" s="20">
        <v>61</v>
      </c>
      <c r="B63" s="20" t="s">
        <v>929</v>
      </c>
      <c r="C63" s="20"/>
      <c r="D63" s="20"/>
      <c r="E63" s="20"/>
      <c r="F63" s="19">
        <v>61</v>
      </c>
      <c r="G63" s="19" t="s">
        <v>930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931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213" t="s">
        <v>925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217" t="s">
        <v>1074</v>
      </c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 x14ac:dyDescent="0.25">
      <c r="A64" s="20">
        <v>62</v>
      </c>
      <c r="B64" s="20" t="s">
        <v>932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933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213" t="s">
        <v>1035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217" t="s">
        <v>1075</v>
      </c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 x14ac:dyDescent="0.25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934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213" t="s">
        <v>1036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217" t="s">
        <v>1073</v>
      </c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 x14ac:dyDescent="0.25">
      <c r="A66" s="20">
        <v>64</v>
      </c>
      <c r="B66" s="20" t="s">
        <v>935</v>
      </c>
      <c r="C66" s="20"/>
      <c r="D66" s="20"/>
      <c r="E66" s="20"/>
      <c r="F66" s="19">
        <v>64</v>
      </c>
      <c r="G66" s="19" t="s">
        <v>936</v>
      </c>
      <c r="H66" s="19"/>
      <c r="I66" s="19"/>
      <c r="J66" s="36"/>
      <c r="K66" s="37">
        <v>64</v>
      </c>
      <c r="L66" s="37" t="s">
        <v>937</v>
      </c>
      <c r="M66" s="37"/>
      <c r="N66" s="37"/>
      <c r="O66" s="38"/>
      <c r="P66" s="39">
        <v>64</v>
      </c>
      <c r="Q66" s="39" t="s">
        <v>938</v>
      </c>
      <c r="R66" s="39"/>
      <c r="S66" s="39"/>
      <c r="T66" s="39"/>
      <c r="U66" s="42">
        <v>64</v>
      </c>
      <c r="V66" s="44" t="s">
        <v>939</v>
      </c>
      <c r="W66" s="44"/>
      <c r="X66" s="44"/>
      <c r="Y66" s="44"/>
      <c r="Z66" s="49">
        <v>64</v>
      </c>
      <c r="AA66" s="213" t="s">
        <v>1037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217" t="s">
        <v>942</v>
      </c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 x14ac:dyDescent="0.25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940</v>
      </c>
      <c r="H67" s="19"/>
      <c r="I67" s="19"/>
      <c r="J67" s="36"/>
      <c r="K67" s="37">
        <v>65</v>
      </c>
      <c r="L67" s="37" t="s">
        <v>941</v>
      </c>
      <c r="M67" s="37"/>
      <c r="N67" s="37"/>
      <c r="O67" s="38"/>
      <c r="P67" s="39">
        <v>65</v>
      </c>
      <c r="Q67" s="39" t="s">
        <v>940</v>
      </c>
      <c r="R67" s="39"/>
      <c r="S67" s="39"/>
      <c r="T67" s="39"/>
      <c r="U67" s="42">
        <v>65</v>
      </c>
      <c r="V67" s="44" t="s">
        <v>942</v>
      </c>
      <c r="W67" s="44"/>
      <c r="X67" s="44"/>
      <c r="Y67" s="44"/>
      <c r="Z67" s="49">
        <v>65</v>
      </c>
      <c r="AA67" s="213" t="s">
        <v>646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217" t="s">
        <v>760</v>
      </c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 x14ac:dyDescent="0.25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943</v>
      </c>
      <c r="W68" s="44"/>
      <c r="X68" s="44"/>
      <c r="Y68" s="44"/>
      <c r="Z68" s="49">
        <v>66</v>
      </c>
      <c r="AA68" s="213" t="s">
        <v>1038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217" t="s">
        <v>1073</v>
      </c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 x14ac:dyDescent="0.25">
      <c r="A69" s="20">
        <v>67</v>
      </c>
      <c r="B69" s="20" t="s">
        <v>944</v>
      </c>
      <c r="C69" s="20"/>
      <c r="D69" s="20"/>
      <c r="E69" s="20"/>
      <c r="F69" s="19">
        <v>67</v>
      </c>
      <c r="G69" s="19" t="s">
        <v>945</v>
      </c>
      <c r="H69" s="19"/>
      <c r="I69" s="19"/>
      <c r="J69" s="36"/>
      <c r="K69" s="37">
        <v>67</v>
      </c>
      <c r="L69" s="37" t="s">
        <v>946</v>
      </c>
      <c r="M69" s="37"/>
      <c r="N69" s="37"/>
      <c r="O69" s="38"/>
      <c r="P69" s="39">
        <v>67</v>
      </c>
      <c r="Q69" s="39" t="s">
        <v>947</v>
      </c>
      <c r="R69" s="39"/>
      <c r="S69" s="39"/>
      <c r="T69" s="39"/>
      <c r="U69" s="42">
        <v>67</v>
      </c>
      <c r="V69" s="44" t="s">
        <v>948</v>
      </c>
      <c r="W69" s="44"/>
      <c r="X69" s="44"/>
      <c r="Y69" s="44"/>
      <c r="Z69" s="49">
        <v>67</v>
      </c>
      <c r="AA69" s="213" t="s">
        <v>1039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217" t="s">
        <v>954</v>
      </c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 x14ac:dyDescent="0.25">
      <c r="A70" s="20">
        <v>68</v>
      </c>
      <c r="B70" s="20" t="s">
        <v>949</v>
      </c>
      <c r="C70" s="20"/>
      <c r="D70" s="20"/>
      <c r="E70" s="20"/>
      <c r="F70" s="19">
        <v>68</v>
      </c>
      <c r="G70" s="19" t="s">
        <v>950</v>
      </c>
      <c r="H70" s="19"/>
      <c r="I70" s="19"/>
      <c r="J70" s="36"/>
      <c r="K70" s="37">
        <v>68</v>
      </c>
      <c r="L70" s="37" t="s">
        <v>951</v>
      </c>
      <c r="M70" s="37"/>
      <c r="N70" s="37"/>
      <c r="O70" s="38"/>
      <c r="P70" s="39">
        <v>68</v>
      </c>
      <c r="Q70" s="39" t="s">
        <v>952</v>
      </c>
      <c r="R70" s="39"/>
      <c r="S70" s="39"/>
      <c r="T70" s="39"/>
      <c r="U70" s="42">
        <v>68</v>
      </c>
      <c r="V70" s="44" t="s">
        <v>953</v>
      </c>
      <c r="W70" s="44"/>
      <c r="X70" s="44"/>
      <c r="Y70" s="44"/>
      <c r="Z70" s="49">
        <v>68</v>
      </c>
      <c r="AA70" s="213" t="s">
        <v>1040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217" t="s">
        <v>1074</v>
      </c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 x14ac:dyDescent="0.25">
      <c r="A71" s="20">
        <v>69</v>
      </c>
      <c r="B71" s="20" t="s">
        <v>954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955</v>
      </c>
      <c r="M71" s="37"/>
      <c r="N71" s="37"/>
      <c r="O71" s="38"/>
      <c r="P71" s="39">
        <v>69</v>
      </c>
      <c r="Q71" s="39" t="s">
        <v>956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213" t="s">
        <v>856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217" t="s">
        <v>954</v>
      </c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 x14ac:dyDescent="0.25">
      <c r="A72" s="20">
        <v>70</v>
      </c>
      <c r="B72" s="20" t="s">
        <v>957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958</v>
      </c>
      <c r="M72" s="37"/>
      <c r="N72" s="37"/>
      <c r="O72" s="38"/>
      <c r="P72" s="39">
        <v>70</v>
      </c>
      <c r="Q72" s="39" t="s">
        <v>957</v>
      </c>
      <c r="R72" s="39"/>
      <c r="S72" s="39"/>
      <c r="T72" s="39"/>
      <c r="U72" s="42">
        <v>70</v>
      </c>
      <c r="V72" s="44" t="s">
        <v>959</v>
      </c>
      <c r="W72" s="44"/>
      <c r="X72" s="44"/>
      <c r="Y72" s="44"/>
      <c r="Z72" s="49">
        <v>70</v>
      </c>
      <c r="AA72" s="213" t="s">
        <v>718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217" t="s">
        <v>1076</v>
      </c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 x14ac:dyDescent="0.25">
      <c r="A73" s="20">
        <v>71</v>
      </c>
      <c r="B73" s="20" t="s">
        <v>960</v>
      </c>
      <c r="C73" s="20"/>
      <c r="D73" s="20"/>
      <c r="E73" s="20"/>
      <c r="F73" s="19">
        <v>71</v>
      </c>
      <c r="G73" s="19" t="s">
        <v>961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962</v>
      </c>
      <c r="R73" s="39"/>
      <c r="S73" s="39"/>
      <c r="T73" s="39"/>
      <c r="U73" s="42">
        <v>71</v>
      </c>
      <c r="V73" s="44" t="s">
        <v>963</v>
      </c>
      <c r="W73" s="44"/>
      <c r="X73" s="44"/>
      <c r="Y73" s="44"/>
      <c r="Z73" s="49">
        <v>71</v>
      </c>
      <c r="AA73" s="213" t="s">
        <v>1041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217" t="s">
        <v>1074</v>
      </c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 x14ac:dyDescent="0.25">
      <c r="A74" s="20">
        <v>72</v>
      </c>
      <c r="B74" s="20" t="s">
        <v>964</v>
      </c>
      <c r="C74" s="20"/>
      <c r="D74" s="20"/>
      <c r="E74" s="20"/>
      <c r="F74" s="19">
        <v>72</v>
      </c>
      <c r="G74" s="19" t="s">
        <v>965</v>
      </c>
      <c r="H74" s="19"/>
      <c r="I74" s="19"/>
      <c r="J74" s="36"/>
      <c r="K74" s="37">
        <v>72</v>
      </c>
      <c r="L74" s="37" t="s">
        <v>966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967</v>
      </c>
      <c r="W74" s="44"/>
      <c r="X74" s="44"/>
      <c r="Y74" s="44"/>
      <c r="Z74" s="49">
        <v>72</v>
      </c>
      <c r="AA74" s="213" t="s">
        <v>961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217" t="s">
        <v>1075</v>
      </c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 x14ac:dyDescent="0.25">
      <c r="A75" s="20">
        <v>73</v>
      </c>
      <c r="B75" s="20" t="s">
        <v>964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968</v>
      </c>
      <c r="M75" s="37"/>
      <c r="N75" s="37"/>
      <c r="O75" s="38"/>
      <c r="P75" s="39">
        <v>73</v>
      </c>
      <c r="Q75" s="39" t="s">
        <v>969</v>
      </c>
      <c r="R75" s="39"/>
      <c r="S75" s="39"/>
      <c r="T75" s="39"/>
      <c r="U75" s="42">
        <v>73</v>
      </c>
      <c r="V75" s="44" t="s">
        <v>970</v>
      </c>
      <c r="W75" s="44"/>
      <c r="X75" s="44"/>
      <c r="Y75" s="44"/>
      <c r="Z75" s="49">
        <v>73</v>
      </c>
      <c r="AA75" s="213" t="s">
        <v>1037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217" t="s">
        <v>1072</v>
      </c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 x14ac:dyDescent="0.25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971</v>
      </c>
      <c r="H76" s="19"/>
      <c r="I76" s="19"/>
      <c r="J76" s="36"/>
      <c r="K76" s="37">
        <v>74</v>
      </c>
      <c r="L76" s="37" t="s">
        <v>972</v>
      </c>
      <c r="M76" s="37"/>
      <c r="N76" s="37"/>
      <c r="O76" s="38"/>
      <c r="P76" s="39">
        <v>74</v>
      </c>
      <c r="Q76" s="39" t="s">
        <v>973</v>
      </c>
      <c r="R76" s="39"/>
      <c r="S76" s="39"/>
      <c r="T76" s="39"/>
      <c r="U76" s="42">
        <v>74</v>
      </c>
      <c r="V76" s="44" t="s">
        <v>974</v>
      </c>
      <c r="W76" s="44"/>
      <c r="X76" s="44"/>
      <c r="Y76" s="44"/>
      <c r="Z76" s="49">
        <v>74</v>
      </c>
      <c r="AA76" s="213" t="s">
        <v>689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217" t="s">
        <v>197</v>
      </c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 x14ac:dyDescent="0.25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975</v>
      </c>
      <c r="H77" s="19"/>
      <c r="I77" s="19"/>
      <c r="J77" s="36"/>
      <c r="K77" s="37">
        <v>75</v>
      </c>
      <c r="L77" s="37" t="s">
        <v>976</v>
      </c>
      <c r="M77" s="37"/>
      <c r="N77" s="37"/>
      <c r="O77" s="38"/>
      <c r="P77" s="39">
        <v>75</v>
      </c>
      <c r="Q77" s="39" t="s">
        <v>977</v>
      </c>
      <c r="R77" s="39"/>
      <c r="S77" s="39"/>
      <c r="T77" s="39"/>
      <c r="U77" s="42">
        <v>75</v>
      </c>
      <c r="V77" s="44" t="s">
        <v>978</v>
      </c>
      <c r="W77" s="44"/>
      <c r="X77" s="44"/>
      <c r="Y77" s="44"/>
      <c r="Z77" s="49">
        <v>75</v>
      </c>
      <c r="AA77" s="213" t="s">
        <v>1042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217" t="s">
        <v>942</v>
      </c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 x14ac:dyDescent="0.25">
      <c r="A78" s="20">
        <v>76</v>
      </c>
      <c r="B78" s="20" t="s">
        <v>972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213" t="s">
        <v>1032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217" t="s">
        <v>830</v>
      </c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 x14ac:dyDescent="0.25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979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953</v>
      </c>
      <c r="W79" s="44"/>
      <c r="X79" s="44"/>
      <c r="Y79" s="44"/>
      <c r="Z79" s="49">
        <v>77</v>
      </c>
      <c r="AA79" s="213" t="s">
        <v>865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217" t="s">
        <v>898</v>
      </c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 x14ac:dyDescent="0.25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980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925</v>
      </c>
      <c r="W80" s="44"/>
      <c r="X80" s="44"/>
      <c r="Y80" s="44"/>
      <c r="Z80" s="49">
        <v>78</v>
      </c>
      <c r="AA80" s="213" t="s">
        <v>925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217" t="s">
        <v>942</v>
      </c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 x14ac:dyDescent="0.25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942</v>
      </c>
      <c r="W81" s="44"/>
      <c r="X81" s="44"/>
      <c r="Y81" s="44"/>
      <c r="Z81" s="49">
        <v>79</v>
      </c>
      <c r="AA81" s="213" t="s">
        <v>1043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217" t="s">
        <v>1072</v>
      </c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 x14ac:dyDescent="0.25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981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213" t="s">
        <v>1035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217" t="s">
        <v>1075</v>
      </c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 x14ac:dyDescent="0.25">
      <c r="A83" s="20">
        <v>81</v>
      </c>
      <c r="B83" s="20" t="s">
        <v>916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955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213" t="s">
        <v>810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217" t="s">
        <v>1076</v>
      </c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 x14ac:dyDescent="0.25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911</v>
      </c>
      <c r="H84" s="19"/>
      <c r="I84" s="19"/>
      <c r="J84" s="36"/>
      <c r="K84" s="37">
        <v>82</v>
      </c>
      <c r="L84" s="37" t="s">
        <v>908</v>
      </c>
      <c r="M84" s="37"/>
      <c r="N84" s="37"/>
      <c r="O84" s="38"/>
      <c r="P84" s="39">
        <v>82</v>
      </c>
      <c r="Q84" s="39" t="s">
        <v>956</v>
      </c>
      <c r="R84" s="39"/>
      <c r="S84" s="39"/>
      <c r="T84" s="39"/>
      <c r="U84" s="42">
        <v>82</v>
      </c>
      <c r="V84" s="44" t="s">
        <v>982</v>
      </c>
      <c r="W84" s="44"/>
      <c r="X84" s="44"/>
      <c r="Y84" s="44"/>
      <c r="Z84" s="49">
        <v>82</v>
      </c>
      <c r="AA84" s="213" t="s">
        <v>633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217" t="s">
        <v>790</v>
      </c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 x14ac:dyDescent="0.25">
      <c r="A85" s="116" t="s">
        <v>612</v>
      </c>
      <c r="B85" s="117"/>
      <c r="C85" s="117">
        <f>SUM(C3:C84)</f>
        <v>-10836</v>
      </c>
      <c r="D85" s="118">
        <f>SUM(D3:D84)</f>
        <v>1372</v>
      </c>
      <c r="E85" s="117"/>
      <c r="F85" s="116" t="s">
        <v>612</v>
      </c>
      <c r="G85" s="117"/>
      <c r="H85" s="117">
        <f t="shared" ref="H85:I85" si="0">SUM(H3:H84)</f>
        <v>-7287</v>
      </c>
      <c r="I85" s="118">
        <f t="shared" si="0"/>
        <v>1644</v>
      </c>
      <c r="J85" s="117"/>
      <c r="K85" s="116" t="s">
        <v>612</v>
      </c>
      <c r="L85" s="117"/>
      <c r="M85" s="117">
        <f t="shared" ref="M85:N85" si="1">SUM(M3:M84)</f>
        <v>-10450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-7453</v>
      </c>
      <c r="S85" s="118">
        <f t="shared" si="2"/>
        <v>1609</v>
      </c>
      <c r="T85" s="117"/>
      <c r="U85" s="116" t="s">
        <v>612</v>
      </c>
      <c r="V85" s="117"/>
      <c r="W85" s="117">
        <f t="shared" ref="W85:X85" si="3">SUM(W3:W84)</f>
        <v>-24194</v>
      </c>
      <c r="X85" s="118">
        <f t="shared" si="3"/>
        <v>1449</v>
      </c>
      <c r="Y85" s="117"/>
      <c r="Z85" s="116" t="s">
        <v>612</v>
      </c>
      <c r="AA85" s="117"/>
      <c r="AB85" s="117">
        <f t="shared" ref="AB85:AC85" si="4">SUM(AB3:AB84)</f>
        <v>-6150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-8541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-4718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-6951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-11090</v>
      </c>
      <c r="AW85" s="118">
        <f t="shared" si="8"/>
        <v>1407</v>
      </c>
      <c r="AX85" s="117"/>
      <c r="AY85" s="116" t="s">
        <v>612</v>
      </c>
      <c r="AZ85" s="117"/>
      <c r="BA85" s="117">
        <f t="shared" ref="BA85:BB85" si="9">SUM(BA3:BA84)</f>
        <v>-19654</v>
      </c>
      <c r="BB85" s="118">
        <f t="shared" si="9"/>
        <v>1749</v>
      </c>
      <c r="BC85" s="117"/>
      <c r="BD85" s="116" t="s">
        <v>612</v>
      </c>
      <c r="BE85" s="117"/>
      <c r="BF85" s="117">
        <f t="shared" ref="BF85:BG85" si="10">SUM(BF3:BF84)</f>
        <v>-38244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-11305</v>
      </c>
      <c r="BL85" s="118">
        <f t="shared" si="11"/>
        <v>1713</v>
      </c>
      <c r="BM85" s="117"/>
      <c r="BN85" s="116" t="s">
        <v>612</v>
      </c>
      <c r="BO85" s="117"/>
      <c r="BP85" s="117">
        <f t="shared" ref="BP85:BQ85" si="12">SUM(BP3:BP84)</f>
        <v>-7899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-8357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-6247</v>
      </c>
      <c r="CA85" s="118">
        <f t="shared" si="14"/>
        <v>2080</v>
      </c>
      <c r="CB85" s="117"/>
      <c r="CC85" s="116" t="s">
        <v>612</v>
      </c>
    </row>
    <row r="95" spans="1:81" x14ac:dyDescent="0.25">
      <c r="G95" s="218" t="s">
        <v>613</v>
      </c>
      <c r="H95" s="218">
        <f>SUM(D85,I85,N85,S85,X85,AC86,AC85,AC86,AH85,AM85,AR85,AW85,BB85,BG85,BL85,BQ85,BV85,CA85)</f>
        <v>26339</v>
      </c>
      <c r="I95" s="218"/>
    </row>
    <row r="96" spans="1:81" x14ac:dyDescent="0.25">
      <c r="G96" s="218"/>
      <c r="H96" s="218"/>
      <c r="I96" s="218"/>
    </row>
    <row r="97" spans="7:9" x14ac:dyDescent="0.25">
      <c r="G97" s="218"/>
      <c r="H97" s="218"/>
      <c r="I97" s="218"/>
    </row>
    <row r="98" spans="7:9" x14ac:dyDescent="0.25">
      <c r="G98" s="218"/>
      <c r="H98" s="218"/>
      <c r="I98" s="21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19" t="s">
        <v>983</v>
      </c>
      <c r="F1" s="219"/>
      <c r="G1" s="219"/>
      <c r="H1" s="2">
        <v>3.6</v>
      </c>
    </row>
    <row r="2" spans="5:8" ht="15.75" x14ac:dyDescent="0.25">
      <c r="E2" s="1" t="s">
        <v>984</v>
      </c>
      <c r="F2" s="1" t="s">
        <v>2</v>
      </c>
      <c r="G2" s="1" t="s">
        <v>985</v>
      </c>
      <c r="H2" s="1" t="s">
        <v>986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2024-02-13T19:07:28Z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